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omments1.xml" ContentType="application/vnd.openxmlformats-officedocument.spreadsheetml.comments+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codeName="ThisWorkbook" defaultThemeVersion="166925"/>
  <xr:revisionPtr xr6:coauthVersionLast="47" xr6:coauthVersionMax="47" documentId="13_ncr:1_{2B2522B6-02CF-4AA1-A76F-403360F8287C}" revIDLastSave="0" xr10:uidLastSave="{00000000-0000-0000-0000-000000000000}"/>
  <bookViews>
    <workbookView tabRatio="800" xr2:uid="{00000000-000D-0000-FFFF-FFFF00000000}" windowHeight="12456" windowWidth="23256" xWindow="-108" yWindow="-108"/>
  </bookViews>
  <sheets>
    <sheet r:id="rId1" name="提出書類について " sheetId="39"/>
    <sheet r:id="rId2" name="施設基本情報入力" sheetId="9"/>
    <sheet r:id="rId3" name="対象者リスト（申請）" sheetId="19"/>
    <sheet r:id="rId4" name="第１号様式（申請書）" sheetId="24"/>
    <sheet r:id="rId5" name="１号添付　補助金算出調書" sheetId="25"/>
    <sheet r:id="rId6" name="１号添付　事業所追加分①" sheetId="26"/>
    <sheet r:id="rId7" name="１号添付　事業所追加分 ②" sheetId="37"/>
    <sheet r:id="rId8" name="原本証明書（申請）" sheetId="30"/>
    <sheet r:id="rId9" name="対象者リスト（変更）" sheetId="28"/>
    <sheet r:id="rId10" name="第３号様式（変更交付申請）" sheetId="2"/>
    <sheet r:id="rId11" name="３号添付　変更申請額算出調書" sheetId="5"/>
    <sheet r:id="rId12" name="３号添付　事業所追加分①" sheetId="6"/>
    <sheet r:id="rId13" name="３号添付　事業所追加分②" sheetId="38"/>
    <sheet r:id="rId14" name="原本証明書（変更）" sheetId="33"/>
    <sheet r:id="rId15" name="第５号様式" sheetId="17"/>
    <sheet r:id="rId16" name="5号添付　支給額一覧表（1~30）" sheetId="8"/>
    <sheet r:id="rId17" name="5号添付　支給額一覧表 (31~60)" sheetId="23"/>
    <sheet r:id="rId18" name="原本証明書 （実績報告）" sheetId="31"/>
    <sheet r:id="rId19" name="第７号様式" sheetId="15"/>
    <sheet r:id="rId20" name="委任状（精算）" sheetId="36"/>
  </sheets>
  <definedNames>
    <definedName localSheetId="6" name="_xlnm.Print_Area">'１号添付　事業所追加分 ②'!$A$1:$J$42</definedName>
    <definedName localSheetId="5" name="_xlnm.Print_Area">'１号添付　事業所追加分①'!$A$1:$J$63</definedName>
    <definedName localSheetId="4" name="_xlnm.Print_Area">'１号添付　補助金算出調書'!$A$1:$J$67</definedName>
    <definedName localSheetId="11" name="_xlnm.Print_Area">'３号添付　事業所追加分①'!$A$1:$H$48</definedName>
    <definedName localSheetId="12" name="_xlnm.Print_Area">'３号添付　事業所追加分②'!$A$1:$H$32</definedName>
    <definedName localSheetId="10" name="_xlnm.Print_Area">'３号添付　変更申請額算出調書'!$A:$J</definedName>
    <definedName localSheetId="16" name="_xlnm.Print_Area">'5号添付　支給額一覧表 (31~60)'!$B$7:$P$62</definedName>
    <definedName localSheetId="15" name="_xlnm.Print_Area">'5号添付　支給額一覧表（1~30）'!$B$7:$P$62</definedName>
    <definedName localSheetId="19" name="_xlnm.Print_Area">'委任状（精算）'!$A$6:$G$25</definedName>
    <definedName localSheetId="17" name="_xlnm.Print_Area">'原本証明書 （実績報告）'!$A$1:$H$19</definedName>
    <definedName localSheetId="7" name="_xlnm.Print_Area">'原本証明書（申請）'!$A$1:$H$22</definedName>
    <definedName localSheetId="13" name="_xlnm.Print_Area">'原本証明書（変更）'!$A$1:$H$22</definedName>
    <definedName localSheetId="1" name="_xlnm.Print_Area">施設基本情報入力!$A$1:$L$23</definedName>
    <definedName localSheetId="2" name="_xlnm.Print_Area">'対象者リスト（申請）'!$B$1:$J$121</definedName>
    <definedName localSheetId="8" name="_xlnm.Print_Area">'対象者リスト（変更）'!$B$1:$J$120</definedName>
    <definedName localSheetId="3" name="_xlnm.Print_Area">'第１号様式（申請書）'!$A$10:$I$53</definedName>
    <definedName localSheetId="9" name="_xlnm.Print_Area">'第３号様式（変更交付申請）'!$A$1:$H$23</definedName>
    <definedName localSheetId="14" name="_xlnm.Print_Area">第５号様式!$A$1:$I$43</definedName>
    <definedName localSheetId="18" name="_xlnm.Print_Area">第７号様式!$A$1:$I$27</definedName>
    <definedName localSheetId="0" name="_xlnm.Print_Area">'提出書類について '!$B$6:$N$51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0" i="8" l="1"/>
  <c r="C14" i="2"/>
  <c r="F8" i="15"/>
  <c r="E13" i="17"/>
  <c r="F8" i="17" l="1"/>
  <c r="F8" i="2"/>
  <c r="F6" i="2"/>
  <c r="F7" i="2"/>
  <c r="F9" i="2"/>
  <c r="A34" i="24"/>
  <c r="A35" i="24"/>
  <c r="A36" i="24"/>
  <c r="A37" i="24"/>
  <c r="A38" i="24"/>
  <c r="F16" i="24"/>
  <c r="F15" i="24"/>
  <c r="F17" i="24"/>
  <c r="A3" i="30"/>
  <c r="A14" i="2"/>
  <c r="M59" i="8"/>
  <c r="E18" i="36" l="1"/>
  <c r="D7" i="19" l="1"/>
  <c r="D6" i="19"/>
  <c r="D5" i="19"/>
  <c r="D4" i="19"/>
  <c r="D3" i="28"/>
  <c r="D4" i="28"/>
  <c r="D5" i="28"/>
  <c r="D6" i="28"/>
  <c r="C3" i="37" l="1"/>
  <c r="A33" i="17"/>
  <c r="A32" i="17"/>
  <c r="A31" i="17"/>
  <c r="A30" i="17"/>
  <c r="A29" i="17"/>
  <c r="A28" i="17"/>
  <c r="A27" i="17"/>
  <c r="A26" i="17"/>
  <c r="A25" i="17"/>
  <c r="D31" i="38"/>
  <c r="D32" i="38" s="1"/>
  <c r="D30" i="38"/>
  <c r="C28" i="38"/>
  <c r="C27" i="38"/>
  <c r="D23" i="38"/>
  <c r="D24" i="38" s="1"/>
  <c r="D22" i="38"/>
  <c r="C20" i="38"/>
  <c r="C19" i="38"/>
  <c r="D15" i="38"/>
  <c r="D16" i="38" s="1"/>
  <c r="D14" i="38"/>
  <c r="C12" i="38"/>
  <c r="C11" i="38"/>
  <c r="D7" i="38"/>
  <c r="D8" i="38" s="1"/>
  <c r="D6" i="38"/>
  <c r="C4" i="38"/>
  <c r="C3" i="38"/>
  <c r="D47" i="6"/>
  <c r="D48" i="6" s="1"/>
  <c r="D39" i="6"/>
  <c r="D40" i="6" s="1"/>
  <c r="D46" i="6"/>
  <c r="D38" i="6"/>
  <c r="C44" i="6"/>
  <c r="C36" i="6"/>
  <c r="C43" i="6"/>
  <c r="C35" i="6"/>
  <c r="D31" i="6"/>
  <c r="D30" i="6"/>
  <c r="C28" i="6"/>
  <c r="C27" i="6"/>
  <c r="D23" i="6"/>
  <c r="D22" i="6"/>
  <c r="C20" i="6"/>
  <c r="C19" i="6"/>
  <c r="D58" i="26" l="1"/>
  <c r="D59" i="26" s="1"/>
  <c r="D57" i="26"/>
  <c r="D48" i="26"/>
  <c r="D47" i="26"/>
  <c r="D37" i="26"/>
  <c r="D38" i="26"/>
  <c r="D27" i="26"/>
  <c r="D26" i="26"/>
  <c r="D7" i="37"/>
  <c r="D8" i="37" s="1"/>
  <c r="D6" i="37"/>
  <c r="D17" i="37"/>
  <c r="D18" i="37" s="1"/>
  <c r="D16" i="37"/>
  <c r="D27" i="37"/>
  <c r="D28" i="37" s="1"/>
  <c r="D26" i="37"/>
  <c r="D38" i="37"/>
  <c r="D37" i="37"/>
  <c r="C24" i="37"/>
  <c r="C14" i="37"/>
  <c r="C4" i="37"/>
  <c r="C24" i="26"/>
  <c r="C35" i="26"/>
  <c r="C45" i="26"/>
  <c r="C55" i="26"/>
  <c r="C35" i="37"/>
  <c r="C34" i="37"/>
  <c r="C23" i="37"/>
  <c r="C13" i="37"/>
  <c r="C54" i="26"/>
  <c r="C44" i="26"/>
  <c r="C34" i="26"/>
  <c r="C23" i="26"/>
  <c r="A31" i="24"/>
  <c r="A32" i="24"/>
  <c r="A33" i="24"/>
  <c r="A39" i="24"/>
  <c r="A40" i="24"/>
  <c r="A41" i="24"/>
  <c r="A42" i="24"/>
  <c r="A43" i="24"/>
  <c r="A30" i="24"/>
  <c r="D39" i="37" l="1"/>
  <c r="C20" i="36" l="1"/>
  <c r="D34" i="5" l="1"/>
  <c r="F7" i="15" l="1"/>
  <c r="D20" i="25"/>
  <c r="C3" i="26"/>
  <c r="C14" i="30" l="1"/>
  <c r="C14" i="33"/>
  <c r="C14" i="31"/>
  <c r="C22" i="36"/>
  <c r="C21" i="36"/>
  <c r="A3" i="33" l="1"/>
  <c r="A10" i="33" s="1"/>
  <c r="C13" i="33"/>
  <c r="C12" i="33"/>
  <c r="A3" i="31" l="1"/>
  <c r="A10" i="31" s="1"/>
  <c r="C13" i="31"/>
  <c r="C12" i="31"/>
  <c r="C12" i="30"/>
  <c r="C13" i="30"/>
  <c r="A10" i="30"/>
  <c r="C58" i="23" l="1"/>
  <c r="K58" i="23" s="1"/>
  <c r="C58" i="8"/>
  <c r="K58" i="8" s="1"/>
  <c r="G6" i="5" l="1"/>
  <c r="M62" i="23" l="1"/>
  <c r="M61" i="23"/>
  <c r="M62" i="8" l="1"/>
  <c r="M61" i="8"/>
  <c r="G5" i="25"/>
  <c r="G9" i="5" l="1"/>
  <c r="G8" i="25"/>
  <c r="L10" i="23" l="1"/>
  <c r="A14" i="8"/>
  <c r="C12" i="6" l="1"/>
  <c r="C4" i="6"/>
  <c r="C59" i="5"/>
  <c r="C49" i="5"/>
  <c r="C39" i="5"/>
  <c r="C31" i="5"/>
  <c r="C20" i="5"/>
  <c r="C19" i="5"/>
  <c r="C14" i="26"/>
  <c r="C4" i="26"/>
  <c r="C60" i="25"/>
  <c r="C50" i="25"/>
  <c r="C40" i="25"/>
  <c r="C30" i="25"/>
  <c r="C18" i="25"/>
  <c r="C17" i="25"/>
  <c r="D15" i="6"/>
  <c r="D62" i="5"/>
  <c r="D52" i="5"/>
  <c r="D42" i="5"/>
  <c r="D14" i="6"/>
  <c r="D7" i="6"/>
  <c r="D6" i="6"/>
  <c r="D61" i="5"/>
  <c r="D51" i="5"/>
  <c r="D41" i="5"/>
  <c r="D33" i="5"/>
  <c r="D23" i="5"/>
  <c r="D22" i="5"/>
  <c r="G120" i="28"/>
  <c r="E10" i="28" s="1"/>
  <c r="D120" i="28"/>
  <c r="E9" i="28" s="1"/>
  <c r="H119" i="28"/>
  <c r="A119" i="28"/>
  <c r="H118" i="28"/>
  <c r="A118" i="28"/>
  <c r="H117" i="28"/>
  <c r="A117" i="28"/>
  <c r="H116" i="28"/>
  <c r="A116" i="28"/>
  <c r="H115" i="28"/>
  <c r="A115" i="28"/>
  <c r="H114" i="28"/>
  <c r="A114" i="28"/>
  <c r="H113" i="28"/>
  <c r="A113" i="28"/>
  <c r="H112" i="28"/>
  <c r="A112" i="28"/>
  <c r="H111" i="28"/>
  <c r="A111" i="28"/>
  <c r="H110" i="28"/>
  <c r="A110" i="28"/>
  <c r="H109" i="28"/>
  <c r="A109" i="28"/>
  <c r="H108" i="28"/>
  <c r="A108" i="28"/>
  <c r="H107" i="28"/>
  <c r="A107" i="28"/>
  <c r="H106" i="28"/>
  <c r="A106" i="28"/>
  <c r="H105" i="28"/>
  <c r="A105" i="28"/>
  <c r="H104" i="28"/>
  <c r="A104" i="28"/>
  <c r="H103" i="28"/>
  <c r="A103" i="28"/>
  <c r="H102" i="28"/>
  <c r="A102" i="28"/>
  <c r="H101" i="28"/>
  <c r="A101" i="28"/>
  <c r="H100" i="28"/>
  <c r="A100" i="28"/>
  <c r="H99" i="28"/>
  <c r="A99" i="28"/>
  <c r="H98" i="28"/>
  <c r="A98" i="28"/>
  <c r="H97" i="28"/>
  <c r="A97" i="28"/>
  <c r="H96" i="28"/>
  <c r="A96" i="28"/>
  <c r="H95" i="28"/>
  <c r="A95" i="28"/>
  <c r="H94" i="28"/>
  <c r="A94" i="28"/>
  <c r="H93" i="28"/>
  <c r="A93" i="28"/>
  <c r="H92" i="28"/>
  <c r="A92" i="28"/>
  <c r="H91" i="28"/>
  <c r="A91" i="28"/>
  <c r="H90" i="28"/>
  <c r="A90" i="28"/>
  <c r="H89" i="28"/>
  <c r="A89" i="28"/>
  <c r="H88" i="28"/>
  <c r="A88" i="28"/>
  <c r="H87" i="28"/>
  <c r="A87" i="28"/>
  <c r="H86" i="28"/>
  <c r="A86" i="28"/>
  <c r="H85" i="28"/>
  <c r="A85" i="28"/>
  <c r="H84" i="28"/>
  <c r="A84" i="28"/>
  <c r="H83" i="28"/>
  <c r="A83" i="28"/>
  <c r="H82" i="28"/>
  <c r="A82" i="28"/>
  <c r="H81" i="28"/>
  <c r="A81" i="28"/>
  <c r="H80" i="28"/>
  <c r="A80" i="28"/>
  <c r="H79" i="28"/>
  <c r="A79" i="28"/>
  <c r="H78" i="28"/>
  <c r="A78" i="28"/>
  <c r="H77" i="28"/>
  <c r="A77" i="28"/>
  <c r="H76" i="28"/>
  <c r="A76" i="28"/>
  <c r="H75" i="28"/>
  <c r="A75" i="28"/>
  <c r="H74" i="28"/>
  <c r="A74" i="28"/>
  <c r="H73" i="28"/>
  <c r="A73" i="28"/>
  <c r="H72" i="28"/>
  <c r="A72" i="28"/>
  <c r="H71" i="28"/>
  <c r="A71" i="28"/>
  <c r="H70" i="28"/>
  <c r="A70" i="28"/>
  <c r="H69" i="28"/>
  <c r="A69" i="28"/>
  <c r="H68" i="28"/>
  <c r="A68" i="28"/>
  <c r="H67" i="28"/>
  <c r="A67" i="28"/>
  <c r="H66" i="28"/>
  <c r="A66" i="28"/>
  <c r="H65" i="28"/>
  <c r="A65" i="28"/>
  <c r="H64" i="28"/>
  <c r="A64" i="28"/>
  <c r="H63" i="28"/>
  <c r="A63" i="28"/>
  <c r="H62" i="28"/>
  <c r="A62" i="28"/>
  <c r="H61" i="28"/>
  <c r="A61" i="28"/>
  <c r="H60" i="28"/>
  <c r="A60" i="28"/>
  <c r="H59" i="28"/>
  <c r="A59" i="28"/>
  <c r="H58" i="28"/>
  <c r="A58" i="28"/>
  <c r="H57" i="28"/>
  <c r="A57" i="28"/>
  <c r="H56" i="28"/>
  <c r="A56" i="28"/>
  <c r="H55" i="28"/>
  <c r="A55" i="28"/>
  <c r="H54" i="28"/>
  <c r="A54" i="28"/>
  <c r="H53" i="28"/>
  <c r="A53" i="28"/>
  <c r="H52" i="28"/>
  <c r="A52" i="28"/>
  <c r="H51" i="28"/>
  <c r="A51" i="28"/>
  <c r="H50" i="28"/>
  <c r="A50" i="28"/>
  <c r="H49" i="28"/>
  <c r="A49" i="28"/>
  <c r="H48" i="28"/>
  <c r="A48" i="28"/>
  <c r="H47" i="28"/>
  <c r="A47" i="28"/>
  <c r="H46" i="28"/>
  <c r="A46" i="28"/>
  <c r="H45" i="28"/>
  <c r="A45" i="28"/>
  <c r="H44" i="28"/>
  <c r="A44" i="28"/>
  <c r="H43" i="28"/>
  <c r="A43" i="28"/>
  <c r="H42" i="28"/>
  <c r="A42" i="28"/>
  <c r="H41" i="28"/>
  <c r="A41" i="28"/>
  <c r="H40" i="28"/>
  <c r="A40" i="28"/>
  <c r="H39" i="28"/>
  <c r="A39" i="28"/>
  <c r="H38" i="28"/>
  <c r="A38" i="28"/>
  <c r="H37" i="28"/>
  <c r="A37" i="28"/>
  <c r="H36" i="28"/>
  <c r="A36" i="28"/>
  <c r="H35" i="28"/>
  <c r="A35" i="28"/>
  <c r="H34" i="28"/>
  <c r="A34" i="28"/>
  <c r="H33" i="28"/>
  <c r="A33" i="28"/>
  <c r="H32" i="28"/>
  <c r="A32" i="28"/>
  <c r="H31" i="28"/>
  <c r="A31" i="28"/>
  <c r="H30" i="28"/>
  <c r="A30" i="28"/>
  <c r="H29" i="28"/>
  <c r="A29" i="28"/>
  <c r="H28" i="28"/>
  <c r="A28" i="28"/>
  <c r="H27" i="28"/>
  <c r="A27" i="28"/>
  <c r="H26" i="28"/>
  <c r="A26" i="28"/>
  <c r="H25" i="28"/>
  <c r="A25" i="28"/>
  <c r="H24" i="28"/>
  <c r="A24" i="28"/>
  <c r="H23" i="28"/>
  <c r="A23" i="28"/>
  <c r="H22" i="28"/>
  <c r="A22" i="28"/>
  <c r="H21" i="28"/>
  <c r="A21" i="28"/>
  <c r="H20" i="28"/>
  <c r="A20" i="28"/>
  <c r="F14" i="5" l="1"/>
  <c r="P14" i="8"/>
  <c r="C14" i="8"/>
  <c r="F13" i="5"/>
  <c r="H120" i="28"/>
  <c r="D19" i="2"/>
  <c r="E11" i="28" l="1"/>
  <c r="D18" i="2"/>
  <c r="D20" i="2" s="1"/>
  <c r="A13" i="17"/>
  <c r="D121" i="19"/>
  <c r="E10" i="19" s="1"/>
  <c r="G121" i="19"/>
  <c r="A29" i="24"/>
  <c r="D49" i="26"/>
  <c r="D39" i="26"/>
  <c r="D28" i="26"/>
  <c r="D17" i="26"/>
  <c r="D18" i="26" s="1"/>
  <c r="D7" i="26"/>
  <c r="D8" i="26" s="1"/>
  <c r="D63" i="25"/>
  <c r="D64" i="25" s="1"/>
  <c r="D53" i="25"/>
  <c r="D54" i="25" s="1"/>
  <c r="D43" i="25"/>
  <c r="D44" i="25" s="1"/>
  <c r="D33" i="25"/>
  <c r="D34" i="25" s="1"/>
  <c r="D21" i="25"/>
  <c r="D16" i="26"/>
  <c r="D6" i="26"/>
  <c r="D62" i="25"/>
  <c r="D52" i="25"/>
  <c r="D42" i="25"/>
  <c r="D32" i="25"/>
  <c r="C13" i="26"/>
  <c r="C59" i="25"/>
  <c r="C49" i="25"/>
  <c r="C39" i="25"/>
  <c r="C29" i="25"/>
  <c r="G7" i="25"/>
  <c r="G6" i="25"/>
  <c r="F13" i="25" l="1"/>
  <c r="F14" i="25" s="1"/>
  <c r="C11" i="25" s="1"/>
  <c r="F12" i="25"/>
  <c r="D22" i="25"/>
  <c r="F18" i="24"/>
  <c r="A21" i="19" l="1"/>
  <c r="F9" i="15" l="1"/>
  <c r="F6" i="15"/>
  <c r="M60" i="23"/>
  <c r="M59" i="23"/>
  <c r="D59" i="23"/>
  <c r="A43" i="23"/>
  <c r="P43" i="23" s="1"/>
  <c r="A42" i="23"/>
  <c r="P42" i="23" s="1"/>
  <c r="A41" i="23"/>
  <c r="P41" i="23" s="1"/>
  <c r="A40" i="23"/>
  <c r="P40" i="23" s="1"/>
  <c r="A39" i="23"/>
  <c r="P39" i="23" s="1"/>
  <c r="A38" i="23"/>
  <c r="P38" i="23" s="1"/>
  <c r="A37" i="23"/>
  <c r="P37" i="23" s="1"/>
  <c r="A36" i="23"/>
  <c r="P36" i="23" s="1"/>
  <c r="A35" i="23"/>
  <c r="P35" i="23" s="1"/>
  <c r="A34" i="23"/>
  <c r="P34" i="23" s="1"/>
  <c r="A33" i="23"/>
  <c r="P33" i="23" s="1"/>
  <c r="A32" i="23"/>
  <c r="P32" i="23" s="1"/>
  <c r="A31" i="23"/>
  <c r="P31" i="23" s="1"/>
  <c r="A30" i="23"/>
  <c r="P30" i="23" s="1"/>
  <c r="A29" i="23"/>
  <c r="P29" i="23" s="1"/>
  <c r="A28" i="23"/>
  <c r="P28" i="23" s="1"/>
  <c r="A27" i="23"/>
  <c r="P27" i="23" s="1"/>
  <c r="A26" i="23"/>
  <c r="P26" i="23" s="1"/>
  <c r="A25" i="23"/>
  <c r="P25" i="23" s="1"/>
  <c r="A24" i="23"/>
  <c r="P24" i="23" s="1"/>
  <c r="A23" i="23"/>
  <c r="P23" i="23" s="1"/>
  <c r="A22" i="23"/>
  <c r="P22" i="23" s="1"/>
  <c r="A21" i="23"/>
  <c r="P21" i="23" s="1"/>
  <c r="A20" i="23"/>
  <c r="P20" i="23" s="1"/>
  <c r="A19" i="23"/>
  <c r="P19" i="23" s="1"/>
  <c r="A18" i="23"/>
  <c r="P18" i="23" s="1"/>
  <c r="A17" i="23"/>
  <c r="P17" i="23" s="1"/>
  <c r="A16" i="23"/>
  <c r="P16" i="23" s="1"/>
  <c r="A15" i="23"/>
  <c r="P15" i="23" s="1"/>
  <c r="A14" i="23"/>
  <c r="P14" i="23" s="1"/>
  <c r="A43" i="8"/>
  <c r="P43" i="8" s="1"/>
  <c r="A42" i="8"/>
  <c r="P42" i="8" s="1"/>
  <c r="A41" i="8"/>
  <c r="P41" i="8" s="1"/>
  <c r="A40" i="8"/>
  <c r="P40" i="8" s="1"/>
  <c r="A39" i="8"/>
  <c r="P39" i="8" s="1"/>
  <c r="A38" i="8"/>
  <c r="P38" i="8" s="1"/>
  <c r="A37" i="8"/>
  <c r="P37" i="8" s="1"/>
  <c r="A36" i="8"/>
  <c r="P36" i="8" s="1"/>
  <c r="A35" i="8"/>
  <c r="P35" i="8" s="1"/>
  <c r="A34" i="8"/>
  <c r="P34" i="8" s="1"/>
  <c r="A33" i="8"/>
  <c r="P33" i="8" s="1"/>
  <c r="A32" i="8"/>
  <c r="P32" i="8" s="1"/>
  <c r="A31" i="8"/>
  <c r="P31" i="8" s="1"/>
  <c r="A30" i="8"/>
  <c r="P30" i="8" s="1"/>
  <c r="A29" i="8"/>
  <c r="P29" i="8" s="1"/>
  <c r="A28" i="8"/>
  <c r="P28" i="8" s="1"/>
  <c r="A27" i="8"/>
  <c r="P27" i="8" s="1"/>
  <c r="A26" i="8"/>
  <c r="P26" i="8" s="1"/>
  <c r="A25" i="8"/>
  <c r="P25" i="8" s="1"/>
  <c r="A24" i="8"/>
  <c r="P24" i="8" s="1"/>
  <c r="A23" i="8"/>
  <c r="P23" i="8" s="1"/>
  <c r="A22" i="8"/>
  <c r="P22" i="8" s="1"/>
  <c r="A21" i="8"/>
  <c r="P21" i="8" s="1"/>
  <c r="A20" i="8"/>
  <c r="P20" i="8" s="1"/>
  <c r="A19" i="8"/>
  <c r="P19" i="8" s="1"/>
  <c r="A18" i="8"/>
  <c r="P18" i="8" s="1"/>
  <c r="A17" i="8"/>
  <c r="P17" i="8" s="1"/>
  <c r="A16" i="8"/>
  <c r="P16" i="8" s="1"/>
  <c r="A15" i="8"/>
  <c r="P15" i="8" s="1"/>
  <c r="A120" i="19"/>
  <c r="A119" i="19"/>
  <c r="A118" i="19"/>
  <c r="A117" i="19"/>
  <c r="A116" i="19"/>
  <c r="A115" i="19"/>
  <c r="A114" i="19"/>
  <c r="A113" i="19"/>
  <c r="A112" i="19"/>
  <c r="A111" i="19"/>
  <c r="A110" i="19"/>
  <c r="A109" i="19"/>
  <c r="A108" i="19"/>
  <c r="A107" i="19"/>
  <c r="A106" i="19"/>
  <c r="A105" i="19"/>
  <c r="A104" i="19"/>
  <c r="A103" i="19"/>
  <c r="A102" i="19"/>
  <c r="A101" i="19"/>
  <c r="A100" i="19"/>
  <c r="A99" i="19"/>
  <c r="A98" i="19"/>
  <c r="A97" i="19"/>
  <c r="A96" i="19"/>
  <c r="A95" i="19"/>
  <c r="A94" i="19"/>
  <c r="A93" i="19"/>
  <c r="A92" i="19"/>
  <c r="A91" i="19"/>
  <c r="A90" i="19"/>
  <c r="A89" i="19"/>
  <c r="A88" i="19"/>
  <c r="A87" i="19"/>
  <c r="A86" i="19"/>
  <c r="A85" i="19"/>
  <c r="A84" i="19"/>
  <c r="A83" i="19"/>
  <c r="A82" i="19"/>
  <c r="A81" i="19"/>
  <c r="A80" i="19"/>
  <c r="A79" i="19"/>
  <c r="A78" i="19"/>
  <c r="A77" i="19"/>
  <c r="A76" i="19"/>
  <c r="A75" i="19"/>
  <c r="A74" i="19"/>
  <c r="A73" i="19"/>
  <c r="A72" i="19"/>
  <c r="A71" i="19"/>
  <c r="A70" i="19"/>
  <c r="A69" i="19"/>
  <c r="A68" i="19"/>
  <c r="A67" i="19"/>
  <c r="A66" i="19"/>
  <c r="A65" i="19"/>
  <c r="A64" i="19"/>
  <c r="A63" i="19"/>
  <c r="A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A31" i="19"/>
  <c r="A30" i="19"/>
  <c r="A29" i="19"/>
  <c r="A28" i="19"/>
  <c r="A27" i="19"/>
  <c r="A26" i="19"/>
  <c r="A25" i="19"/>
  <c r="A24" i="19"/>
  <c r="A23" i="19"/>
  <c r="A22" i="19"/>
  <c r="C14" i="23" l="1"/>
  <c r="C22" i="23"/>
  <c r="C30" i="23"/>
  <c r="C38" i="23"/>
  <c r="C16" i="23"/>
  <c r="C24" i="23"/>
  <c r="C32" i="23"/>
  <c r="C40" i="23"/>
  <c r="C39" i="23"/>
  <c r="C17" i="23"/>
  <c r="C25" i="23"/>
  <c r="C33" i="23"/>
  <c r="C41" i="23"/>
  <c r="C15" i="23"/>
  <c r="C18" i="23"/>
  <c r="C26" i="23"/>
  <c r="C34" i="23"/>
  <c r="C42" i="23"/>
  <c r="C31" i="23"/>
  <c r="C19" i="23"/>
  <c r="C27" i="23"/>
  <c r="C35" i="23"/>
  <c r="C43" i="23"/>
  <c r="C23" i="23"/>
  <c r="C20" i="23"/>
  <c r="C28" i="23"/>
  <c r="C36" i="23"/>
  <c r="C21" i="23"/>
  <c r="C29" i="23"/>
  <c r="C37" i="23"/>
  <c r="C21" i="8"/>
  <c r="C20" i="8"/>
  <c r="C28" i="8"/>
  <c r="C36" i="8"/>
  <c r="C22" i="8"/>
  <c r="C30" i="8"/>
  <c r="C38" i="8"/>
  <c r="C15" i="8"/>
  <c r="C23" i="8"/>
  <c r="C31" i="8"/>
  <c r="C39" i="8"/>
  <c r="C16" i="8"/>
  <c r="C24" i="8"/>
  <c r="C32" i="8"/>
  <c r="C40" i="8"/>
  <c r="C37" i="8"/>
  <c r="C17" i="8"/>
  <c r="C25" i="8"/>
  <c r="C33" i="8"/>
  <c r="C41" i="8"/>
  <c r="C29" i="8"/>
  <c r="C18" i="8"/>
  <c r="C26" i="8"/>
  <c r="C34" i="8"/>
  <c r="C42" i="8"/>
  <c r="C19" i="8"/>
  <c r="C27" i="8"/>
  <c r="C35" i="8"/>
  <c r="C43" i="8"/>
  <c r="H120" i="19"/>
  <c r="H119" i="19"/>
  <c r="H118" i="19"/>
  <c r="H117" i="19"/>
  <c r="H116" i="19"/>
  <c r="H115" i="19"/>
  <c r="H114" i="19"/>
  <c r="H113" i="19"/>
  <c r="H112" i="19"/>
  <c r="H111" i="19"/>
  <c r="H110" i="19"/>
  <c r="H109" i="19"/>
  <c r="H108" i="19"/>
  <c r="H107" i="19"/>
  <c r="H106" i="19"/>
  <c r="H105" i="19"/>
  <c r="H104" i="19"/>
  <c r="H103" i="19"/>
  <c r="H102" i="19"/>
  <c r="H101" i="19"/>
  <c r="H100" i="19"/>
  <c r="H99" i="19"/>
  <c r="H98" i="19"/>
  <c r="H97" i="19"/>
  <c r="H96" i="19"/>
  <c r="H95" i="19"/>
  <c r="H94" i="19"/>
  <c r="H93" i="19"/>
  <c r="H92" i="19"/>
  <c r="H91" i="19"/>
  <c r="H90" i="19"/>
  <c r="H89" i="19"/>
  <c r="H88" i="19"/>
  <c r="H87" i="19"/>
  <c r="H86" i="19"/>
  <c r="H85" i="19"/>
  <c r="H84" i="19"/>
  <c r="H83" i="19"/>
  <c r="H82" i="19"/>
  <c r="H81" i="19"/>
  <c r="O44" i="23" l="1"/>
  <c r="H70" i="19"/>
  <c r="H69" i="19"/>
  <c r="H68" i="19"/>
  <c r="H67" i="19"/>
  <c r="H66" i="19"/>
  <c r="H65" i="19"/>
  <c r="H64" i="19"/>
  <c r="H63" i="19"/>
  <c r="H62" i="19"/>
  <c r="H61" i="19"/>
  <c r="H71" i="19"/>
  <c r="H72" i="19"/>
  <c r="H73" i="19"/>
  <c r="H74" i="19"/>
  <c r="H75" i="19"/>
  <c r="H76" i="19"/>
  <c r="H77" i="19"/>
  <c r="H78" i="19"/>
  <c r="H79" i="19"/>
  <c r="H80" i="19"/>
  <c r="H52" i="19"/>
  <c r="H53" i="19"/>
  <c r="H54" i="19"/>
  <c r="H55" i="19"/>
  <c r="H56" i="19"/>
  <c r="H57" i="19"/>
  <c r="H58" i="19"/>
  <c r="H59" i="19"/>
  <c r="H60" i="19"/>
  <c r="G8" i="5"/>
  <c r="G7" i="5"/>
  <c r="D32" i="6"/>
  <c r="D24" i="6"/>
  <c r="D16" i="6"/>
  <c r="D8" i="6"/>
  <c r="D63" i="5"/>
  <c r="D53" i="5"/>
  <c r="D43" i="5"/>
  <c r="D35" i="5"/>
  <c r="D24" i="5"/>
  <c r="C11" i="6"/>
  <c r="C3" i="6"/>
  <c r="C58" i="5"/>
  <c r="C48" i="5"/>
  <c r="C38" i="5"/>
  <c r="C30" i="5"/>
  <c r="E11" i="19"/>
  <c r="H51" i="19"/>
  <c r="H50" i="19"/>
  <c r="H49" i="19"/>
  <c r="H48" i="19"/>
  <c r="H47" i="19"/>
  <c r="H46" i="19"/>
  <c r="H45" i="19"/>
  <c r="H44" i="19"/>
  <c r="H43" i="19"/>
  <c r="H42" i="19"/>
  <c r="H41" i="19"/>
  <c r="H40" i="19"/>
  <c r="H39" i="19"/>
  <c r="H38" i="19"/>
  <c r="H37" i="19"/>
  <c r="H36" i="19"/>
  <c r="H35" i="19"/>
  <c r="H34" i="19"/>
  <c r="H33" i="19"/>
  <c r="H32" i="19"/>
  <c r="H31" i="19"/>
  <c r="H30" i="19"/>
  <c r="H29" i="19"/>
  <c r="H28" i="19"/>
  <c r="H27" i="19"/>
  <c r="H26" i="19"/>
  <c r="H25" i="19"/>
  <c r="H24" i="19"/>
  <c r="H23" i="19"/>
  <c r="H22" i="19"/>
  <c r="H21" i="19"/>
  <c r="A23" i="17"/>
  <c r="A24" i="17"/>
  <c r="A20" i="17"/>
  <c r="A21" i="17"/>
  <c r="A22" i="17"/>
  <c r="A19" i="17"/>
  <c r="F9" i="17"/>
  <c r="F7" i="17"/>
  <c r="F6" i="17"/>
  <c r="M60" i="8"/>
  <c r="D59" i="8"/>
  <c r="H121" i="19" l="1"/>
  <c r="F15" i="5"/>
  <c r="B46" i="24" l="1"/>
  <c r="E12" i="19"/>
  <c r="O44" i="8" l="1"/>
  <c r="C12"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L9" authorId="0" shapeId="0" xr:uid="{977DF5EE-1FB1-4CFC-A017-0F43B43F5475}">
      <text>
        <r>
          <rPr>
            <b/>
            <sz val="9"/>
            <color indexed="81"/>
            <rFont val="MS P ゴシック"/>
            <family val="3"/>
            <charset val="128"/>
          </rPr>
          <t>事業所名をプルダウンで選択してください。</t>
        </r>
      </text>
    </comment>
    <comment ref="D60" authorId="0" shapeId="0" xr:uid="{C41169A5-5949-46B2-8E62-5476943A6273}">
      <text>
        <r>
          <rPr>
            <b/>
            <sz val="9"/>
            <color indexed="81"/>
            <rFont val="MS P ゴシック"/>
            <family val="3"/>
            <charset val="128"/>
          </rPr>
          <t>補助金の事務担当者名を入力してください。</t>
        </r>
      </text>
    </comment>
  </commentList>
</comments>
</file>

<file path=xl/sharedStrings.xml><?xml version="1.0" encoding="utf-8"?>
<sst xmlns="http://schemas.openxmlformats.org/spreadsheetml/2006/main" count="636" uniqueCount="247">
  <si>
    <t>　（宛先）流山市長</t>
  </si>
  <si>
    <t>所在地</t>
  </si>
  <si>
    <t>名称</t>
  </si>
  <si>
    <t>代表者職氏名</t>
  </si>
  <si>
    <t>記</t>
  </si>
  <si>
    <t>３　添付書類</t>
  </si>
  <si>
    <t>その他市長が必要と認める書類</t>
  </si>
  <si>
    <t>　変更後の交付申請額</t>
  </si>
  <si>
    <t>円</t>
    <rPh sb="0" eb="1">
      <t>エン</t>
    </rPh>
    <phoneticPr fontId="22"/>
  </si>
  <si>
    <t>　（変更前交付決定額</t>
  </si>
  <si>
    <t>円）</t>
    <rPh sb="0" eb="1">
      <t>エン</t>
    </rPh>
    <phoneticPr fontId="22"/>
  </si>
  <si>
    <t>　（差引増減額</t>
  </si>
  <si>
    <t>注　変更の内容を確認できる書類を添付すること。</t>
  </si>
  <si>
    <t>円</t>
    <rPh sb="0" eb="1">
      <t>エン</t>
    </rPh>
    <phoneticPr fontId="29"/>
  </si>
  <si>
    <t>法人名</t>
    <rPh sb="0" eb="2">
      <t>ホウジン</t>
    </rPh>
    <rPh sb="2" eb="3">
      <t>メイ</t>
    </rPh>
    <phoneticPr fontId="34"/>
  </si>
  <si>
    <t>代表者職氏名</t>
    <rPh sb="0" eb="3">
      <t>ダイヒョウシャ</t>
    </rPh>
    <rPh sb="3" eb="4">
      <t>ショク</t>
    </rPh>
    <rPh sb="4" eb="6">
      <t>シメイ</t>
    </rPh>
    <phoneticPr fontId="34"/>
  </si>
  <si>
    <t>担当者（連絡先）</t>
    <rPh sb="0" eb="3">
      <t>タントウシャ</t>
    </rPh>
    <rPh sb="4" eb="6">
      <t>レンラク</t>
    </rPh>
    <rPh sb="6" eb="7">
      <t>サキ</t>
    </rPh>
    <phoneticPr fontId="34"/>
  </si>
  <si>
    <t>法人全体</t>
    <rPh sb="0" eb="2">
      <t>ホウジン</t>
    </rPh>
    <rPh sb="2" eb="4">
      <t>ゼンタイ</t>
    </rPh>
    <phoneticPr fontId="34"/>
  </si>
  <si>
    <t>交付申請額</t>
    <rPh sb="0" eb="2">
      <t>コウフ</t>
    </rPh>
    <rPh sb="2" eb="4">
      <t>シンセイ</t>
    </rPh>
    <rPh sb="4" eb="5">
      <t>ガク</t>
    </rPh>
    <phoneticPr fontId="34"/>
  </si>
  <si>
    <t>円</t>
    <rPh sb="0" eb="1">
      <t>エン</t>
    </rPh>
    <phoneticPr fontId="34"/>
  </si>
  <si>
    <t>人</t>
    <rPh sb="0" eb="1">
      <t>ニン</t>
    </rPh>
    <phoneticPr fontId="34"/>
  </si>
  <si>
    <t>補助対象月数の計    （ｂの合計）</t>
    <rPh sb="0" eb="2">
      <t>ホジョ</t>
    </rPh>
    <rPh sb="2" eb="4">
      <t>タイショウ</t>
    </rPh>
    <rPh sb="4" eb="5">
      <t>ツキ</t>
    </rPh>
    <rPh sb="5" eb="6">
      <t>スウ</t>
    </rPh>
    <rPh sb="7" eb="8">
      <t>ケイ</t>
    </rPh>
    <rPh sb="15" eb="17">
      <t>ゴウケイ</t>
    </rPh>
    <phoneticPr fontId="34"/>
  </si>
  <si>
    <t>か月</t>
    <rPh sb="1" eb="2">
      <t>ゲツ</t>
    </rPh>
    <phoneticPr fontId="34"/>
  </si>
  <si>
    <t>補助金額（年計）　  （ｃの合計）</t>
    <rPh sb="0" eb="2">
      <t>ホジョ</t>
    </rPh>
    <rPh sb="2" eb="3">
      <t>キン</t>
    </rPh>
    <rPh sb="3" eb="4">
      <t>ガク</t>
    </rPh>
    <rPh sb="5" eb="6">
      <t>ネン</t>
    </rPh>
    <rPh sb="6" eb="7">
      <t>ケイ</t>
    </rPh>
    <rPh sb="14" eb="16">
      <t>ゴウケイ</t>
    </rPh>
    <phoneticPr fontId="34"/>
  </si>
  <si>
    <t>・主たる事業所名</t>
    <rPh sb="1" eb="2">
      <t>シュ</t>
    </rPh>
    <rPh sb="4" eb="7">
      <t>ジギョウショ</t>
    </rPh>
    <rPh sb="7" eb="8">
      <t>メイ</t>
    </rPh>
    <phoneticPr fontId="34"/>
  </si>
  <si>
    <t>・サービス種別</t>
    <rPh sb="5" eb="6">
      <t>シュ</t>
    </rPh>
    <rPh sb="6" eb="7">
      <t>ベツ</t>
    </rPh>
    <phoneticPr fontId="34"/>
  </si>
  <si>
    <t>補助対象月数の計    （ｂ）</t>
    <rPh sb="0" eb="2">
      <t>ホジョ</t>
    </rPh>
    <rPh sb="2" eb="4">
      <t>タイショウ</t>
    </rPh>
    <rPh sb="4" eb="5">
      <t>ツキ</t>
    </rPh>
    <rPh sb="5" eb="6">
      <t>スウ</t>
    </rPh>
    <rPh sb="7" eb="8">
      <t>ケイ</t>
    </rPh>
    <phoneticPr fontId="34"/>
  </si>
  <si>
    <r>
      <t xml:space="preserve">補助金額（年計）　　（ｃ）
</t>
    </r>
    <r>
      <rPr>
        <sz val="10"/>
        <rFont val="BIZ UD明朝 Medium"/>
        <family val="1"/>
        <charset val="128"/>
      </rPr>
      <t>（9,000円×（ｂ））</t>
    </r>
    <rPh sb="0" eb="2">
      <t>ホジョ</t>
    </rPh>
    <rPh sb="2" eb="3">
      <t>キン</t>
    </rPh>
    <rPh sb="3" eb="4">
      <t>ガク</t>
    </rPh>
    <rPh sb="5" eb="6">
      <t>ネン</t>
    </rPh>
    <rPh sb="6" eb="7">
      <t>ケイ</t>
    </rPh>
    <rPh sb="20" eb="21">
      <t>エン</t>
    </rPh>
    <phoneticPr fontId="34"/>
  </si>
  <si>
    <t>以下、同法人の市内別事業所があれば記入してください。</t>
    <rPh sb="0" eb="2">
      <t>イカ</t>
    </rPh>
    <rPh sb="3" eb="4">
      <t>ドウ</t>
    </rPh>
    <rPh sb="4" eb="6">
      <t>ホウジン</t>
    </rPh>
    <rPh sb="7" eb="9">
      <t>シナイ</t>
    </rPh>
    <rPh sb="9" eb="10">
      <t>ベツ</t>
    </rPh>
    <rPh sb="10" eb="13">
      <t>ジギョウショ</t>
    </rPh>
    <rPh sb="17" eb="19">
      <t>キニュウ</t>
    </rPh>
    <phoneticPr fontId="34"/>
  </si>
  <si>
    <t>４月</t>
    <rPh sb="1" eb="2">
      <t>ガツ</t>
    </rPh>
    <phoneticPr fontId="34"/>
  </si>
  <si>
    <t>５月</t>
    <rPh sb="1" eb="2">
      <t>ガツ</t>
    </rPh>
    <phoneticPr fontId="34"/>
  </si>
  <si>
    <t>１月</t>
    <rPh sb="1" eb="2">
      <t>ガツ</t>
    </rPh>
    <phoneticPr fontId="34"/>
  </si>
  <si>
    <t>２月</t>
    <rPh sb="1" eb="2">
      <t>ガツ</t>
    </rPh>
    <phoneticPr fontId="34"/>
  </si>
  <si>
    <t>３月</t>
    <rPh sb="1" eb="2">
      <t>ガツ</t>
    </rPh>
    <phoneticPr fontId="34"/>
  </si>
  <si>
    <t>計</t>
    <rPh sb="0" eb="1">
      <t>ケイ</t>
    </rPh>
    <phoneticPr fontId="34"/>
  </si>
  <si>
    <t>事業所名</t>
    <rPh sb="0" eb="3">
      <t>ジギョウショ</t>
    </rPh>
    <rPh sb="3" eb="4">
      <t>メイ</t>
    </rPh>
    <phoneticPr fontId="34"/>
  </si>
  <si>
    <t>サービス
種別</t>
    <rPh sb="5" eb="6">
      <t>シュ</t>
    </rPh>
    <rPh sb="6" eb="7">
      <t>ベツ</t>
    </rPh>
    <phoneticPr fontId="34"/>
  </si>
  <si>
    <t>(円)</t>
    <rPh sb="1" eb="2">
      <t>エン</t>
    </rPh>
    <phoneticPr fontId="34"/>
  </si>
  <si>
    <t>職員氏名</t>
    <rPh sb="0" eb="2">
      <t>ショクイン</t>
    </rPh>
    <rPh sb="2" eb="4">
      <t>シメイ</t>
    </rPh>
    <phoneticPr fontId="34"/>
  </si>
  <si>
    <t>６月</t>
  </si>
  <si>
    <t>７月</t>
  </si>
  <si>
    <t>８月</t>
  </si>
  <si>
    <t>９月</t>
  </si>
  <si>
    <t>１０月</t>
  </si>
  <si>
    <t>１１月</t>
  </si>
  <si>
    <t>１２月</t>
  </si>
  <si>
    <t>支給合計</t>
    <rPh sb="0" eb="2">
      <t>シキュウ</t>
    </rPh>
    <rPh sb="2" eb="4">
      <t>ゴウケイ</t>
    </rPh>
    <phoneticPr fontId="34"/>
  </si>
  <si>
    <t>受領印</t>
    <rPh sb="0" eb="3">
      <t>ジュリョウイン</t>
    </rPh>
    <phoneticPr fontId="34"/>
  </si>
  <si>
    <t>上記について相違ないことを証明する。</t>
    <rPh sb="0" eb="2">
      <t>ジョウキ</t>
    </rPh>
    <rPh sb="6" eb="8">
      <t>ソウイ</t>
    </rPh>
    <rPh sb="13" eb="15">
      <t>ショウメイ</t>
    </rPh>
    <phoneticPr fontId="34"/>
  </si>
  <si>
    <t>なお、書類に齟齬があった場合、速やかに対処することを確約します。</t>
    <rPh sb="3" eb="5">
      <t>ショルイ</t>
    </rPh>
    <rPh sb="6" eb="8">
      <t>ソゴ</t>
    </rPh>
    <rPh sb="12" eb="14">
      <t>バアイ</t>
    </rPh>
    <rPh sb="15" eb="16">
      <t>スミ</t>
    </rPh>
    <rPh sb="19" eb="21">
      <t>タイショ</t>
    </rPh>
    <rPh sb="26" eb="28">
      <t>カクヤク</t>
    </rPh>
    <phoneticPr fontId="34"/>
  </si>
  <si>
    <t>担当者名</t>
    <rPh sb="0" eb="3">
      <t>タントウシャ</t>
    </rPh>
    <rPh sb="3" eb="4">
      <t>メイ</t>
    </rPh>
    <phoneticPr fontId="34"/>
  </si>
  <si>
    <t>担当者</t>
    <rPh sb="0" eb="3">
      <t>タントウシャ</t>
    </rPh>
    <phoneticPr fontId="34"/>
  </si>
  <si>
    <t>連絡先</t>
    <rPh sb="0" eb="3">
      <t>レンラクサキ</t>
    </rPh>
    <phoneticPr fontId="34"/>
  </si>
  <si>
    <t>施設基本情報入力</t>
    <rPh sb="0" eb="2">
      <t>シセツ</t>
    </rPh>
    <phoneticPr fontId="27"/>
  </si>
  <si>
    <t>法人名</t>
    <rPh sb="0" eb="2">
      <t>ホウジン</t>
    </rPh>
    <rPh sb="2" eb="3">
      <t>メイ</t>
    </rPh>
    <phoneticPr fontId="27"/>
  </si>
  <si>
    <t>法人所在地</t>
    <rPh sb="0" eb="2">
      <t>ホウジン</t>
    </rPh>
    <rPh sb="2" eb="5">
      <t>ショザイチ</t>
    </rPh>
    <phoneticPr fontId="27"/>
  </si>
  <si>
    <t>法人代表者　氏名</t>
    <rPh sb="0" eb="2">
      <t>ホウジン</t>
    </rPh>
    <rPh sb="2" eb="5">
      <t>ダイヒョウシャ</t>
    </rPh>
    <rPh sb="6" eb="8">
      <t>シメイ</t>
    </rPh>
    <phoneticPr fontId="27"/>
  </si>
  <si>
    <t>２　振込口座</t>
  </si>
  <si>
    <t>金融機関</t>
  </si>
  <si>
    <t>銀行
信用金庫
農協　
信用組合</t>
    <rPh sb="3" eb="5">
      <t>シンヨウ</t>
    </rPh>
    <rPh sb="5" eb="7">
      <t>キンコ</t>
    </rPh>
    <rPh sb="8" eb="10">
      <t>ノウキョウ</t>
    </rPh>
    <phoneticPr fontId="29"/>
  </si>
  <si>
    <t>預金種別</t>
  </si>
  <si>
    <t>口座番号</t>
  </si>
  <si>
    <t>フリガナ</t>
  </si>
  <si>
    <t>口座名義人</t>
  </si>
  <si>
    <t>１　補助金交付請求額</t>
    <phoneticPr fontId="29"/>
  </si>
  <si>
    <t>補助対象月数の計(B)</t>
    <rPh sb="0" eb="2">
      <t>ホジョ</t>
    </rPh>
    <rPh sb="2" eb="4">
      <t>タイショウ</t>
    </rPh>
    <rPh sb="4" eb="6">
      <t>ツキスウ</t>
    </rPh>
    <rPh sb="7" eb="8">
      <t>ケイ</t>
    </rPh>
    <phoneticPr fontId="48"/>
  </si>
  <si>
    <t>（２）内訳書</t>
    <rPh sb="3" eb="6">
      <t>ウチワケショ</t>
    </rPh>
    <phoneticPr fontId="48"/>
  </si>
  <si>
    <t>職員氏名</t>
    <rPh sb="0" eb="2">
      <t>ショクイン</t>
    </rPh>
    <rPh sb="2" eb="4">
      <t>シメイ</t>
    </rPh>
    <phoneticPr fontId="48"/>
  </si>
  <si>
    <t>補助対象
月数</t>
    <rPh sb="0" eb="2">
      <t>ホジョ</t>
    </rPh>
    <rPh sb="2" eb="4">
      <t>タイショウ</t>
    </rPh>
    <rPh sb="5" eb="7">
      <t>ツキスウ</t>
    </rPh>
    <phoneticPr fontId="48"/>
  </si>
  <si>
    <t>備考</t>
    <rPh sb="0" eb="2">
      <t>ビコウ</t>
    </rPh>
    <phoneticPr fontId="46"/>
  </si>
  <si>
    <t>(A)</t>
    <phoneticPr fontId="48"/>
  </si>
  <si>
    <t>(B)</t>
    <phoneticPr fontId="48"/>
  </si>
  <si>
    <t>(C)</t>
    <phoneticPr fontId="48"/>
  </si>
  <si>
    <t>計</t>
    <rPh sb="0" eb="1">
      <t>ケイ</t>
    </rPh>
    <phoneticPr fontId="48"/>
  </si>
  <si>
    <t>代表者職氏名</t>
    <phoneticPr fontId="27"/>
  </si>
  <si>
    <t>円</t>
    <rPh sb="0" eb="1">
      <t>エン</t>
    </rPh>
    <phoneticPr fontId="27"/>
  </si>
  <si>
    <t>　　※添付書類に○を付けること。</t>
    <phoneticPr fontId="27"/>
  </si>
  <si>
    <t>２　交付申請額</t>
    <phoneticPr fontId="29"/>
  </si>
  <si>
    <t>補助金額（年計） 　 （ｃの合計）</t>
    <rPh sb="0" eb="2">
      <t>ホジョ</t>
    </rPh>
    <rPh sb="2" eb="3">
      <t>キン</t>
    </rPh>
    <rPh sb="3" eb="4">
      <t>ガク</t>
    </rPh>
    <rPh sb="5" eb="6">
      <t>ネン</t>
    </rPh>
    <rPh sb="6" eb="7">
      <t>ケイ</t>
    </rPh>
    <rPh sb="14" eb="16">
      <t>ゴウケイ</t>
    </rPh>
    <phoneticPr fontId="34"/>
  </si>
  <si>
    <t>賃金改善方法について</t>
    <rPh sb="0" eb="2">
      <t>チンギン</t>
    </rPh>
    <rPh sb="2" eb="4">
      <t>カイゼン</t>
    </rPh>
    <rPh sb="4" eb="6">
      <t>ホウホウ</t>
    </rPh>
    <phoneticPr fontId="34"/>
  </si>
  <si>
    <t>例）毎月9,000円を支給　　3か月ごとに9,000円×該当月数を支給　など</t>
    <rPh sb="0" eb="1">
      <t>レイ</t>
    </rPh>
    <rPh sb="2" eb="4">
      <t>マイツキ</t>
    </rPh>
    <rPh sb="9" eb="10">
      <t>エン</t>
    </rPh>
    <rPh sb="11" eb="13">
      <t>シキュウ</t>
    </rPh>
    <rPh sb="17" eb="18">
      <t>ゲツ</t>
    </rPh>
    <rPh sb="26" eb="27">
      <t>エン</t>
    </rPh>
    <rPh sb="28" eb="30">
      <t>ガイトウ</t>
    </rPh>
    <rPh sb="30" eb="31">
      <t>ツキ</t>
    </rPh>
    <rPh sb="31" eb="32">
      <t>スウ</t>
    </rPh>
    <rPh sb="33" eb="35">
      <t>シキュウ</t>
    </rPh>
    <phoneticPr fontId="34"/>
  </si>
  <si>
    <t>・事業所名２</t>
    <rPh sb="1" eb="4">
      <t>ジギョウショ</t>
    </rPh>
    <rPh sb="4" eb="5">
      <t>メイ</t>
    </rPh>
    <phoneticPr fontId="34"/>
  </si>
  <si>
    <t>・事業所名３</t>
    <rPh sb="1" eb="4">
      <t>ジギョウショ</t>
    </rPh>
    <rPh sb="4" eb="5">
      <t>メイ</t>
    </rPh>
    <phoneticPr fontId="34"/>
  </si>
  <si>
    <t>・事業所名４</t>
    <rPh sb="1" eb="4">
      <t>ジギョウショ</t>
    </rPh>
    <rPh sb="4" eb="5">
      <t>メイ</t>
    </rPh>
    <phoneticPr fontId="34"/>
  </si>
  <si>
    <t>・事業所名５</t>
    <rPh sb="1" eb="4">
      <t>ジギョウショ</t>
    </rPh>
    <rPh sb="4" eb="5">
      <t>メイ</t>
    </rPh>
    <phoneticPr fontId="34"/>
  </si>
  <si>
    <t>・事業所名１１</t>
    <rPh sb="1" eb="4">
      <t>ジギョウショ</t>
    </rPh>
    <rPh sb="4" eb="5">
      <t>メイ</t>
    </rPh>
    <phoneticPr fontId="34"/>
  </si>
  <si>
    <t>・事業所名１０</t>
    <rPh sb="1" eb="4">
      <t>ジギョウショ</t>
    </rPh>
    <rPh sb="4" eb="5">
      <t>メイ</t>
    </rPh>
    <phoneticPr fontId="34"/>
  </si>
  <si>
    <t>・事業所名９</t>
    <rPh sb="1" eb="4">
      <t>ジギョウショ</t>
    </rPh>
    <rPh sb="4" eb="5">
      <t>メイ</t>
    </rPh>
    <phoneticPr fontId="34"/>
  </si>
  <si>
    <t>・事業所名８</t>
    <rPh sb="1" eb="4">
      <t>ジギョウショ</t>
    </rPh>
    <rPh sb="4" eb="5">
      <t>メイ</t>
    </rPh>
    <phoneticPr fontId="34"/>
  </si>
  <si>
    <t>・事業所名７</t>
    <rPh sb="1" eb="4">
      <t>ジギョウショ</t>
    </rPh>
    <rPh sb="4" eb="5">
      <t>メイ</t>
    </rPh>
    <phoneticPr fontId="34"/>
  </si>
  <si>
    <t>・事業所名６</t>
    <rPh sb="1" eb="4">
      <t>ジギョウショ</t>
    </rPh>
    <rPh sb="4" eb="5">
      <t>メイ</t>
    </rPh>
    <phoneticPr fontId="34"/>
  </si>
  <si>
    <t>※添付書類に○を付けること。</t>
    <phoneticPr fontId="27"/>
  </si>
  <si>
    <t>補助金交付決定日</t>
    <rPh sb="0" eb="3">
      <t>ホジョキン</t>
    </rPh>
    <rPh sb="3" eb="5">
      <t>コウフ</t>
    </rPh>
    <rPh sb="5" eb="7">
      <t>ケッテイ</t>
    </rPh>
    <rPh sb="7" eb="8">
      <t>ビ</t>
    </rPh>
    <phoneticPr fontId="27"/>
  </si>
  <si>
    <t>当初交付確定額</t>
    <rPh sb="0" eb="2">
      <t>トウショ</t>
    </rPh>
    <rPh sb="2" eb="4">
      <t>コウフ</t>
    </rPh>
    <rPh sb="4" eb="6">
      <t>カクテイ</t>
    </rPh>
    <rPh sb="6" eb="7">
      <t>ガク</t>
    </rPh>
    <phoneticPr fontId="27"/>
  </si>
  <si>
    <t>（１）補助額</t>
    <rPh sb="3" eb="5">
      <t>ホジョ</t>
    </rPh>
    <rPh sb="5" eb="6">
      <t>ガク</t>
    </rPh>
    <phoneticPr fontId="48"/>
  </si>
  <si>
    <t>補助額
（月額）</t>
    <rPh sb="0" eb="2">
      <t>ホジョ</t>
    </rPh>
    <rPh sb="2" eb="3">
      <t>ガク</t>
    </rPh>
    <rPh sb="5" eb="7">
      <t>ゲツガク</t>
    </rPh>
    <phoneticPr fontId="48"/>
  </si>
  <si>
    <t>補助合計額
9,000×B</t>
    <rPh sb="0" eb="2">
      <t>ホジョ</t>
    </rPh>
    <rPh sb="2" eb="4">
      <t>ゴウケイ</t>
    </rPh>
    <rPh sb="4" eb="5">
      <t>ガク</t>
    </rPh>
    <phoneticPr fontId="48"/>
  </si>
  <si>
    <t>補助合計額（年計）(C)</t>
    <rPh sb="0" eb="2">
      <t>ホジョ</t>
    </rPh>
    <rPh sb="2" eb="4">
      <t>ゴウケイ</t>
    </rPh>
    <rPh sb="4" eb="5">
      <t>ガク</t>
    </rPh>
    <rPh sb="6" eb="8">
      <t>ネンケイ</t>
    </rPh>
    <phoneticPr fontId="48"/>
  </si>
  <si>
    <t>（宛先）流山市長</t>
    <phoneticPr fontId="22"/>
  </si>
  <si>
    <t>事業所名</t>
    <rPh sb="0" eb="3">
      <t>ジギョウショ</t>
    </rPh>
    <rPh sb="3" eb="4">
      <t>メイ</t>
    </rPh>
    <phoneticPr fontId="27"/>
  </si>
  <si>
    <t>担当者 氏名</t>
    <rPh sb="0" eb="3">
      <t>タントウシャ</t>
    </rPh>
    <rPh sb="4" eb="6">
      <t>シメイ</t>
    </rPh>
    <phoneticPr fontId="27"/>
  </si>
  <si>
    <t>書類の内容に虚偽がないことを保証します。</t>
  </si>
  <si>
    <t>また、写しの提出がある場合、写しはすべて原本と相違ない</t>
  </si>
  <si>
    <t>ことを証明します。</t>
  </si>
  <si>
    <t>法人名</t>
  </si>
  <si>
    <t>付けで提出した書類について作成した</t>
  </si>
  <si>
    <t>付け流山市達第</t>
  </si>
  <si>
    <t>付けで提出した書類について、作成した</t>
    <phoneticPr fontId="27"/>
  </si>
  <si>
    <t>法人情報</t>
    <rPh sb="0" eb="2">
      <t>ホウジン</t>
    </rPh>
    <rPh sb="2" eb="4">
      <t>ジョウホウ</t>
    </rPh>
    <phoneticPr fontId="27"/>
  </si>
  <si>
    <t>事業所情報</t>
    <rPh sb="0" eb="3">
      <t>ジギョウショ</t>
    </rPh>
    <rPh sb="3" eb="5">
      <t>ジョウホウ</t>
    </rPh>
    <phoneticPr fontId="27"/>
  </si>
  <si>
    <t>①申請後、市から交付決定通知書が届いたら入力</t>
    <rPh sb="1" eb="3">
      <t>シンセイ</t>
    </rPh>
    <rPh sb="3" eb="4">
      <t>ゴ</t>
    </rPh>
    <rPh sb="5" eb="6">
      <t>シ</t>
    </rPh>
    <rPh sb="8" eb="10">
      <t>コウフ</t>
    </rPh>
    <rPh sb="10" eb="15">
      <t>ケッテイツウチショ</t>
    </rPh>
    <rPh sb="16" eb="17">
      <t>トド</t>
    </rPh>
    <rPh sb="20" eb="22">
      <t>ニュウリョク</t>
    </rPh>
    <phoneticPr fontId="27"/>
  </si>
  <si>
    <t>　　　　</t>
    <phoneticPr fontId="27"/>
  </si>
  <si>
    <t>令和　年　月　日</t>
    <rPh sb="0" eb="2">
      <t>レイワ</t>
    </rPh>
    <rPh sb="3" eb="4">
      <t>ネン</t>
    </rPh>
    <rPh sb="5" eb="6">
      <t>ガツ</t>
    </rPh>
    <rPh sb="7" eb="8">
      <t>ニチ</t>
    </rPh>
    <phoneticPr fontId="27"/>
  </si>
  <si>
    <t>　（宛先）流山市長</t>
    <phoneticPr fontId="27"/>
  </si>
  <si>
    <t>対象者リスト（申請）</t>
    <rPh sb="0" eb="3">
      <t>タイショウシャ</t>
    </rPh>
    <rPh sb="7" eb="9">
      <t>シンセイ</t>
    </rPh>
    <phoneticPr fontId="27"/>
  </si>
  <si>
    <t>第１号様式（申請書）</t>
    <rPh sb="0" eb="1">
      <t>ダイ</t>
    </rPh>
    <rPh sb="2" eb="3">
      <t>ゴウ</t>
    </rPh>
    <rPh sb="3" eb="5">
      <t>ヨウシキ</t>
    </rPh>
    <rPh sb="6" eb="9">
      <t>シンセイショ</t>
    </rPh>
    <phoneticPr fontId="27"/>
  </si>
  <si>
    <t>１号添付　補助金算出調書</t>
    <rPh sb="1" eb="2">
      <t>ゴウ</t>
    </rPh>
    <rPh sb="2" eb="4">
      <t>テンプ</t>
    </rPh>
    <rPh sb="5" eb="8">
      <t>ホジョキン</t>
    </rPh>
    <rPh sb="8" eb="10">
      <t>サンシュツ</t>
    </rPh>
    <rPh sb="10" eb="12">
      <t>チョウショ</t>
    </rPh>
    <phoneticPr fontId="27"/>
  </si>
  <si>
    <t>原本証明書（申請）</t>
    <rPh sb="0" eb="2">
      <t>ゲンポン</t>
    </rPh>
    <rPh sb="2" eb="5">
      <t>ショウメイショ</t>
    </rPh>
    <rPh sb="6" eb="8">
      <t>シンセイ</t>
    </rPh>
    <phoneticPr fontId="27"/>
  </si>
  <si>
    <t>施設基本情報入力</t>
    <phoneticPr fontId="27"/>
  </si>
  <si>
    <t>雇用契約書又は労働条件通知書</t>
    <rPh sb="0" eb="2">
      <t>コヨウ</t>
    </rPh>
    <rPh sb="2" eb="5">
      <t>ケイヤクショ</t>
    </rPh>
    <rPh sb="5" eb="6">
      <t>マタ</t>
    </rPh>
    <rPh sb="7" eb="9">
      <t>ロウドウ</t>
    </rPh>
    <rPh sb="9" eb="11">
      <t>ジョウケン</t>
    </rPh>
    <rPh sb="11" eb="14">
      <t>ツウチショ</t>
    </rPh>
    <phoneticPr fontId="27"/>
  </si>
  <si>
    <t>委任状</t>
    <phoneticPr fontId="27"/>
  </si>
  <si>
    <t>　流山市長　様</t>
    <phoneticPr fontId="27"/>
  </si>
  <si>
    <t>住　　　　所　</t>
  </si>
  <si>
    <t>名　　　　称　</t>
  </si>
  <si>
    <t>　以　上</t>
    <phoneticPr fontId="27"/>
  </si>
  <si>
    <t>委任者（申請者）</t>
    <rPh sb="0" eb="3">
      <t>イニンシャ</t>
    </rPh>
    <rPh sb="4" eb="7">
      <t>シンセイシャ</t>
    </rPh>
    <phoneticPr fontId="27"/>
  </si>
  <si>
    <t>受任者（口座名義人）</t>
    <phoneticPr fontId="27"/>
  </si>
  <si>
    <t>※前年度に引き続き補助対象とする職員は、任意様式に前年度申請職員の「氏名」・「生年月日」の一覧表を作成して提出すれば、登録証や専門員証、雇用契約書等の写しは不要です。</t>
    <rPh sb="1" eb="4">
      <t>ゼンネンド</t>
    </rPh>
    <rPh sb="5" eb="6">
      <t>ヒ</t>
    </rPh>
    <rPh sb="7" eb="8">
      <t>ツヅ</t>
    </rPh>
    <rPh sb="9" eb="11">
      <t>ホジョ</t>
    </rPh>
    <rPh sb="11" eb="13">
      <t>タイショウ</t>
    </rPh>
    <rPh sb="16" eb="18">
      <t>ショクイン</t>
    </rPh>
    <rPh sb="20" eb="22">
      <t>ニンイ</t>
    </rPh>
    <rPh sb="22" eb="24">
      <t>ヨウシキ</t>
    </rPh>
    <phoneticPr fontId="27"/>
  </si>
  <si>
    <t>の①に「交付決定通知書」の内容を入力する。</t>
    <rPh sb="4" eb="6">
      <t>コウフ</t>
    </rPh>
    <rPh sb="6" eb="8">
      <t>ケッテイ</t>
    </rPh>
    <rPh sb="8" eb="11">
      <t>ツウチショ</t>
    </rPh>
    <rPh sb="13" eb="15">
      <t>ナイヨウ</t>
    </rPh>
    <rPh sb="16" eb="18">
      <t>ニュウリョク</t>
    </rPh>
    <phoneticPr fontId="27"/>
  </si>
  <si>
    <t>第８号様式</t>
    <rPh sb="0" eb="1">
      <t>ダイ</t>
    </rPh>
    <rPh sb="2" eb="3">
      <t>ゴウ</t>
    </rPh>
    <rPh sb="3" eb="5">
      <t>ヨウシキ</t>
    </rPh>
    <phoneticPr fontId="27"/>
  </si>
  <si>
    <t>変更申請</t>
    <rPh sb="0" eb="2">
      <t>ヘンコウ</t>
    </rPh>
    <rPh sb="2" eb="4">
      <t>シンセイ</t>
    </rPh>
    <phoneticPr fontId="27"/>
  </si>
  <si>
    <t>対象者リスト（変更）</t>
    <rPh sb="0" eb="3">
      <t>タイショウシャ</t>
    </rPh>
    <rPh sb="7" eb="9">
      <t>ヘンコウ</t>
    </rPh>
    <phoneticPr fontId="27"/>
  </si>
  <si>
    <t>第３号様式（変更交付申請）</t>
    <rPh sb="0" eb="1">
      <t>ダイ</t>
    </rPh>
    <rPh sb="2" eb="3">
      <t>ゴウ</t>
    </rPh>
    <rPh sb="3" eb="5">
      <t>ヨウシキ</t>
    </rPh>
    <rPh sb="6" eb="8">
      <t>ヘンコウ</t>
    </rPh>
    <rPh sb="8" eb="10">
      <t>コウフ</t>
    </rPh>
    <rPh sb="10" eb="12">
      <t>シンセイ</t>
    </rPh>
    <phoneticPr fontId="27"/>
  </si>
  <si>
    <t>３号添付　変更申請額算出調書</t>
    <rPh sb="1" eb="2">
      <t>ゴウ</t>
    </rPh>
    <rPh sb="2" eb="4">
      <t>テンプ</t>
    </rPh>
    <rPh sb="5" eb="7">
      <t>ヘンコウ</t>
    </rPh>
    <rPh sb="7" eb="10">
      <t>シンセイガク</t>
    </rPh>
    <rPh sb="10" eb="12">
      <t>サンシュツ</t>
    </rPh>
    <rPh sb="12" eb="14">
      <t>チョウショ</t>
    </rPh>
    <phoneticPr fontId="27"/>
  </si>
  <si>
    <t>原本証明書（変更）</t>
    <rPh sb="0" eb="2">
      <t>ゲンポン</t>
    </rPh>
    <rPh sb="2" eb="5">
      <t>ショウメイショ</t>
    </rPh>
    <rPh sb="6" eb="8">
      <t>ヘンコウ</t>
    </rPh>
    <phoneticPr fontId="27"/>
  </si>
  <si>
    <t>実績報告</t>
    <rPh sb="0" eb="2">
      <t>ジッセキ</t>
    </rPh>
    <rPh sb="2" eb="4">
      <t>ホウコク</t>
    </rPh>
    <phoneticPr fontId="27"/>
  </si>
  <si>
    <t>第５号様式</t>
    <rPh sb="0" eb="1">
      <t>ダイ</t>
    </rPh>
    <rPh sb="2" eb="3">
      <t>ゴウ</t>
    </rPh>
    <rPh sb="3" eb="5">
      <t>ヨウシキ</t>
    </rPh>
    <phoneticPr fontId="27"/>
  </si>
  <si>
    <t>５号添付　支給額一覧表(1～30)</t>
    <rPh sb="1" eb="2">
      <t>ゴウ</t>
    </rPh>
    <rPh sb="2" eb="4">
      <t>テンプ</t>
    </rPh>
    <rPh sb="5" eb="8">
      <t>シキュウガク</t>
    </rPh>
    <rPh sb="8" eb="11">
      <t>イチランヒョウ</t>
    </rPh>
    <phoneticPr fontId="27"/>
  </si>
  <si>
    <t>５号添付　支給額一覧表(31~60)</t>
    <rPh sb="1" eb="2">
      <t>ゴウ</t>
    </rPh>
    <rPh sb="2" eb="4">
      <t>テンプ</t>
    </rPh>
    <rPh sb="5" eb="8">
      <t>シキュウガク</t>
    </rPh>
    <rPh sb="8" eb="11">
      <t>イチランヒョウ</t>
    </rPh>
    <phoneticPr fontId="27"/>
  </si>
  <si>
    <t>精算書</t>
    <rPh sb="0" eb="3">
      <t>セイサンショ</t>
    </rPh>
    <phoneticPr fontId="27"/>
  </si>
  <si>
    <t>第７号様式</t>
    <rPh sb="0" eb="1">
      <t>ダイ</t>
    </rPh>
    <rPh sb="2" eb="3">
      <t>ゴウ</t>
    </rPh>
    <rPh sb="3" eb="5">
      <t>ヨウシキ</t>
    </rPh>
    <phoneticPr fontId="27"/>
  </si>
  <si>
    <t>追加請求</t>
  </si>
  <si>
    <t>添付書類</t>
    <rPh sb="0" eb="2">
      <t>テンプ</t>
    </rPh>
    <rPh sb="2" eb="4">
      <t>ショルイ</t>
    </rPh>
    <phoneticPr fontId="27"/>
  </si>
  <si>
    <t>はじめに</t>
    <phoneticPr fontId="27"/>
  </si>
  <si>
    <t>概算交付請求</t>
    <rPh sb="0" eb="2">
      <t>ガイサン</t>
    </rPh>
    <rPh sb="2" eb="4">
      <t>コウフ</t>
    </rPh>
    <rPh sb="4" eb="6">
      <t>セイキュウ</t>
    </rPh>
    <phoneticPr fontId="27"/>
  </si>
  <si>
    <t>【市から交付決定通知書が届いたらすぐに】</t>
  </si>
  <si>
    <t>※年度途中に補助対象となった職員（入職者、資格取得者）のもの</t>
    <phoneticPr fontId="27"/>
  </si>
  <si>
    <t>【市から交付確定通知書が届いたらすぐに】</t>
    <rPh sb="1" eb="2">
      <t>シ</t>
    </rPh>
    <rPh sb="4" eb="6">
      <t>コウフ</t>
    </rPh>
    <rPh sb="6" eb="8">
      <t>カクテイ</t>
    </rPh>
    <rPh sb="8" eb="11">
      <t>ツウチショ</t>
    </rPh>
    <rPh sb="12" eb="13">
      <t>トド</t>
    </rPh>
    <phoneticPr fontId="27"/>
  </si>
  <si>
    <t>　に法人情報と事業所情報を入力してください。</t>
    <rPh sb="2" eb="4">
      <t>ホウジン</t>
    </rPh>
    <rPh sb="4" eb="6">
      <t>ジョウホウ</t>
    </rPh>
    <rPh sb="7" eb="10">
      <t>ジギョウショ</t>
    </rPh>
    <rPh sb="10" eb="12">
      <t>ジョウホウ</t>
    </rPh>
    <rPh sb="13" eb="15">
      <t>ニュウリョク</t>
    </rPh>
    <phoneticPr fontId="27"/>
  </si>
  <si>
    <t>　　　を作成し、市に送付する。</t>
    <rPh sb="4" eb="6">
      <t>サクセイ</t>
    </rPh>
    <rPh sb="8" eb="9">
      <t>シ</t>
    </rPh>
    <rPh sb="10" eb="12">
      <t>ソウフ</t>
    </rPh>
    <phoneticPr fontId="27"/>
  </si>
  <si>
    <t>　　　＋</t>
    <phoneticPr fontId="27"/>
  </si>
  <si>
    <t>原本証明書（実績報告）</t>
    <rPh sb="0" eb="2">
      <t>ゲンポン</t>
    </rPh>
    <rPh sb="2" eb="5">
      <t>ショウメイショ</t>
    </rPh>
    <rPh sb="6" eb="8">
      <t>ジッセキ</t>
    </rPh>
    <rPh sb="8" eb="10">
      <t>ホウコク</t>
    </rPh>
    <phoneticPr fontId="27"/>
  </si>
  <si>
    <t>事業所名</t>
    <rPh sb="0" eb="3">
      <t>ジギョウショ</t>
    </rPh>
    <rPh sb="3" eb="4">
      <t>メイ</t>
    </rPh>
    <phoneticPr fontId="48"/>
  </si>
  <si>
    <t>計</t>
    <rPh sb="0" eb="1">
      <t>ケイ</t>
    </rPh>
    <phoneticPr fontId="27"/>
  </si>
  <si>
    <t>資格</t>
    <rPh sb="0" eb="2">
      <t>シカク</t>
    </rPh>
    <phoneticPr fontId="27"/>
  </si>
  <si>
    <t>【翌年度の４月１日から４月１０日までに！！】</t>
    <rPh sb="1" eb="4">
      <t>ヨクネンド</t>
    </rPh>
    <rPh sb="6" eb="7">
      <t>ガツ</t>
    </rPh>
    <rPh sb="8" eb="9">
      <t>ニチ</t>
    </rPh>
    <rPh sb="12" eb="13">
      <t>ガツ</t>
    </rPh>
    <rPh sb="15" eb="16">
      <t>ニチ</t>
    </rPh>
    <phoneticPr fontId="27"/>
  </si>
  <si>
    <t>・事業所名１２</t>
    <rPh sb="1" eb="4">
      <t>ジギョウショ</t>
    </rPh>
    <rPh sb="4" eb="5">
      <t>メイ</t>
    </rPh>
    <phoneticPr fontId="34"/>
  </si>
  <si>
    <t>・事業所名１３</t>
    <rPh sb="1" eb="4">
      <t>ジギョウショ</t>
    </rPh>
    <rPh sb="4" eb="5">
      <t>メイ</t>
    </rPh>
    <phoneticPr fontId="34"/>
  </si>
  <si>
    <t>・事業所名１４</t>
    <rPh sb="1" eb="4">
      <t>ジギョウショ</t>
    </rPh>
    <rPh sb="4" eb="5">
      <t>メイ</t>
    </rPh>
    <phoneticPr fontId="34"/>
  </si>
  <si>
    <t>・事業所名１５</t>
    <rPh sb="1" eb="4">
      <t>ジギョウショ</t>
    </rPh>
    <rPh sb="4" eb="5">
      <t>メイ</t>
    </rPh>
    <phoneticPr fontId="34"/>
  </si>
  <si>
    <t>【提出期限：３月中旬頃（別途連絡します）】</t>
    <rPh sb="1" eb="3">
      <t>テイシュツ</t>
    </rPh>
    <rPh sb="3" eb="5">
      <t>キゲン</t>
    </rPh>
    <rPh sb="7" eb="8">
      <t>ガツ</t>
    </rPh>
    <rPh sb="8" eb="10">
      <t>チュウジュン</t>
    </rPh>
    <rPh sb="10" eb="11">
      <t>コロ</t>
    </rPh>
    <rPh sb="12" eb="14">
      <t>ベット</t>
    </rPh>
    <rPh sb="14" eb="16">
      <t>レンラク</t>
    </rPh>
    <phoneticPr fontId="27"/>
  </si>
  <si>
    <r>
      <t xml:space="preserve">書類送付希望先
</t>
    </r>
    <r>
      <rPr>
        <b/>
        <sz val="14"/>
        <color rgb="FFFF0000"/>
        <rFont val="ＭＳ Ｐゴシック"/>
        <family val="3"/>
        <charset val="128"/>
      </rPr>
      <t>法人所在地以外への送付をご希望の際は入力してください。
（希望なければ入力は不要。）</t>
    </r>
    <rPh sb="0" eb="2">
      <t>ショルイ</t>
    </rPh>
    <rPh sb="2" eb="4">
      <t>ソウフ</t>
    </rPh>
    <rPh sb="4" eb="6">
      <t>キボウ</t>
    </rPh>
    <rPh sb="6" eb="7">
      <t>サキ</t>
    </rPh>
    <rPh sb="9" eb="11">
      <t>ホウジン</t>
    </rPh>
    <rPh sb="11" eb="14">
      <t>ショザイチ</t>
    </rPh>
    <rPh sb="14" eb="16">
      <t>イガイ</t>
    </rPh>
    <rPh sb="18" eb="20">
      <t>ソウフ</t>
    </rPh>
    <rPh sb="22" eb="24">
      <t>キボウ</t>
    </rPh>
    <rPh sb="25" eb="26">
      <t>サイ</t>
    </rPh>
    <rPh sb="27" eb="29">
      <t>ニュウリョク</t>
    </rPh>
    <rPh sb="38" eb="40">
      <t>キボウ</t>
    </rPh>
    <rPh sb="44" eb="46">
      <t>ニュウリョク</t>
    </rPh>
    <rPh sb="47" eb="49">
      <t>フヨウ</t>
    </rPh>
    <phoneticPr fontId="27"/>
  </si>
  <si>
    <t>法人名</t>
    <rPh sb="0" eb="2">
      <t>ホウジン</t>
    </rPh>
    <rPh sb="2" eb="3">
      <t>メイ</t>
    </rPh>
    <phoneticPr fontId="27"/>
  </si>
  <si>
    <t>法人所在地</t>
    <rPh sb="0" eb="2">
      <t>ホウジン</t>
    </rPh>
    <rPh sb="2" eb="5">
      <t>ショザイチ</t>
    </rPh>
    <phoneticPr fontId="27"/>
  </si>
  <si>
    <t>担当者</t>
    <rPh sb="0" eb="3">
      <t>タントウシャ</t>
    </rPh>
    <phoneticPr fontId="27"/>
  </si>
  <si>
    <t>書類送付先</t>
    <rPh sb="0" eb="2">
      <t>ショルイ</t>
    </rPh>
    <rPh sb="2" eb="4">
      <t>ソウフ</t>
    </rPh>
    <rPh sb="4" eb="5">
      <t>サキ</t>
    </rPh>
    <phoneticPr fontId="27"/>
  </si>
  <si>
    <t>〇</t>
    <phoneticPr fontId="27"/>
  </si>
  <si>
    <t>２　補助事業実績額</t>
    <rPh sb="2" eb="4">
      <t>ホジョ</t>
    </rPh>
    <rPh sb="4" eb="6">
      <t>ジギョウ</t>
    </rPh>
    <rPh sb="6" eb="8">
      <t>ジッセキ</t>
    </rPh>
    <rPh sb="8" eb="9">
      <t>ガク</t>
    </rPh>
    <phoneticPr fontId="27"/>
  </si>
  <si>
    <t xml:space="preserve">代表者職氏名
</t>
    <phoneticPr fontId="27"/>
  </si>
  <si>
    <t>普通　・　当座</t>
    <rPh sb="0" eb="2">
      <t>フツウ</t>
    </rPh>
    <phoneticPr fontId="29"/>
  </si>
  <si>
    <t>店
出張所</t>
    <rPh sb="0" eb="1">
      <t>ミセ</t>
    </rPh>
    <rPh sb="2" eb="4">
      <t>シュッチョウ</t>
    </rPh>
    <rPh sb="4" eb="5">
      <t>ジョ</t>
    </rPh>
    <phoneticPr fontId="27"/>
  </si>
  <si>
    <r>
      <t xml:space="preserve">法人代表者　職名
</t>
    </r>
    <r>
      <rPr>
        <b/>
        <sz val="14"/>
        <color rgb="FFFF0000"/>
        <rFont val="ＭＳ Ｐゴシック"/>
        <family val="3"/>
        <charset val="128"/>
      </rPr>
      <t>（理事長、代表取締役など）</t>
    </r>
    <rPh sb="0" eb="2">
      <t>ホウジン</t>
    </rPh>
    <rPh sb="2" eb="5">
      <t>ダイヒョウシャ</t>
    </rPh>
    <rPh sb="6" eb="8">
      <t>ショクメイ</t>
    </rPh>
    <rPh sb="10" eb="13">
      <t>リジチョウ</t>
    </rPh>
    <rPh sb="14" eb="16">
      <t>ダイヒョウ</t>
    </rPh>
    <rPh sb="16" eb="19">
      <t>トリシマリヤク</t>
    </rPh>
    <phoneticPr fontId="27"/>
  </si>
  <si>
    <t>１号添付　事業所追加分①・②　</t>
    <rPh sb="1" eb="2">
      <t>ゴウ</t>
    </rPh>
    <rPh sb="2" eb="4">
      <t>テンプ</t>
    </rPh>
    <rPh sb="5" eb="8">
      <t>ジギョウショ</t>
    </rPh>
    <rPh sb="8" eb="10">
      <t>ツイカ</t>
    </rPh>
    <rPh sb="10" eb="11">
      <t>ブン</t>
    </rPh>
    <phoneticPr fontId="27"/>
  </si>
  <si>
    <t>３号添付　事業所追加分①・②</t>
    <rPh sb="1" eb="2">
      <t>ゴウ</t>
    </rPh>
    <rPh sb="2" eb="4">
      <t>テンプ</t>
    </rPh>
    <rPh sb="5" eb="8">
      <t>ジギョウショ</t>
    </rPh>
    <rPh sb="8" eb="10">
      <t>ツイカ</t>
    </rPh>
    <rPh sb="10" eb="11">
      <t>ブン</t>
    </rPh>
    <phoneticPr fontId="27"/>
  </si>
  <si>
    <r>
      <rPr>
        <b/>
        <sz val="14"/>
        <rFont val="ＭＳ Ｐゴシック"/>
        <family val="3"/>
        <charset val="128"/>
      </rPr>
      <t>連絡先</t>
    </r>
    <r>
      <rPr>
        <b/>
        <sz val="14"/>
        <color rgb="FFFF0000"/>
        <rFont val="ＭＳ Ｐゴシック"/>
        <family val="3"/>
        <charset val="128"/>
      </rPr>
      <t>　
電話番号を入力してください</t>
    </r>
    <rPh sb="0" eb="3">
      <t>レンラクサキ</t>
    </rPh>
    <rPh sb="5" eb="7">
      <t>デンワ</t>
    </rPh>
    <rPh sb="7" eb="9">
      <t>バンゴウ</t>
    </rPh>
    <rPh sb="10" eb="12">
      <t>ニュウリョク</t>
    </rPh>
    <phoneticPr fontId="27"/>
  </si>
  <si>
    <r>
      <t>色がついているものは、各エクセルシートのタブを表しています。</t>
    </r>
    <r>
      <rPr>
        <b/>
        <sz val="12"/>
        <color rgb="FFFF0000"/>
        <rFont val="游ゴシック"/>
        <family val="3"/>
        <charset val="128"/>
        <scheme val="minor"/>
      </rPr>
      <t>【　】</t>
    </r>
    <r>
      <rPr>
        <b/>
        <sz val="12"/>
        <color rgb="FF002060"/>
        <rFont val="游ゴシック"/>
        <family val="3"/>
        <charset val="128"/>
        <scheme val="minor"/>
      </rPr>
      <t>は提出時期です。</t>
    </r>
    <rPh sb="0" eb="1">
      <t>イロ</t>
    </rPh>
    <rPh sb="11" eb="12">
      <t>カク</t>
    </rPh>
    <rPh sb="23" eb="24">
      <t>アラワ</t>
    </rPh>
    <phoneticPr fontId="27"/>
  </si>
  <si>
    <t>交付申請</t>
    <rPh sb="0" eb="2">
      <t>コウフ</t>
    </rPh>
    <rPh sb="2" eb="4">
      <t>シンセイ</t>
    </rPh>
    <phoneticPr fontId="27"/>
  </si>
  <si>
    <t>※交付決定前に支給した分は、補助対象として認められませんのでご注意ください。</t>
    <rPh sb="1" eb="3">
      <t>コウフ</t>
    </rPh>
    <phoneticPr fontId="27"/>
  </si>
  <si>
    <t>委任状※</t>
    <rPh sb="0" eb="3">
      <t>イニンジョウ</t>
    </rPh>
    <phoneticPr fontId="27"/>
  </si>
  <si>
    <t>※振込口座が法人名義でない場合は作成してください</t>
    <rPh sb="1" eb="3">
      <t>フリコミ</t>
    </rPh>
    <rPh sb="3" eb="5">
      <t>コウザ</t>
    </rPh>
    <rPh sb="6" eb="8">
      <t>ホウジン</t>
    </rPh>
    <rPh sb="8" eb="10">
      <t>メイギ</t>
    </rPh>
    <rPh sb="13" eb="15">
      <t>バアイ</t>
    </rPh>
    <rPh sb="16" eb="18">
      <t>サクセイ</t>
    </rPh>
    <phoneticPr fontId="27"/>
  </si>
  <si>
    <t>※年度途中の入退職者等により交付金額に変更がある場合はまとめてこの時期に変更申請をお願いします。</t>
    <rPh sb="1" eb="3">
      <t>ネンド</t>
    </rPh>
    <rPh sb="3" eb="5">
      <t>トチュウ</t>
    </rPh>
    <rPh sb="6" eb="7">
      <t>ニュウ</t>
    </rPh>
    <rPh sb="7" eb="9">
      <t>タイショク</t>
    </rPh>
    <rPh sb="9" eb="10">
      <t>シャ</t>
    </rPh>
    <rPh sb="10" eb="11">
      <t>トウ</t>
    </rPh>
    <rPh sb="14" eb="16">
      <t>コウフ</t>
    </rPh>
    <rPh sb="16" eb="18">
      <t>キンガク</t>
    </rPh>
    <rPh sb="19" eb="21">
      <t>ヘンコウ</t>
    </rPh>
    <rPh sb="24" eb="26">
      <t>バアイ</t>
    </rPh>
    <rPh sb="33" eb="35">
      <t>ジキ</t>
    </rPh>
    <rPh sb="36" eb="38">
      <t>ヘンコウ</t>
    </rPh>
    <rPh sb="38" eb="40">
      <t>シンセイ</t>
    </rPh>
    <rPh sb="42" eb="43">
      <t>ネガ</t>
    </rPh>
    <phoneticPr fontId="27"/>
  </si>
  <si>
    <t>支給明細書又は賃金台帳※（対象職員全員分×支給月分）</t>
    <rPh sb="0" eb="2">
      <t>シキュウ</t>
    </rPh>
    <rPh sb="2" eb="5">
      <t>メイサイショ</t>
    </rPh>
    <rPh sb="5" eb="6">
      <t>マタ</t>
    </rPh>
    <rPh sb="7" eb="9">
      <t>チンギン</t>
    </rPh>
    <rPh sb="9" eb="11">
      <t>ダイチョウ</t>
    </rPh>
    <rPh sb="13" eb="15">
      <t>タイショウ</t>
    </rPh>
    <rPh sb="15" eb="17">
      <t>ショクイン</t>
    </rPh>
    <rPh sb="17" eb="19">
      <t>ゼンイン</t>
    </rPh>
    <rPh sb="19" eb="20">
      <t>ブン</t>
    </rPh>
    <rPh sb="21" eb="23">
      <t>シキュウ</t>
    </rPh>
    <rPh sb="23" eb="24">
      <t>ヅキ</t>
    </rPh>
    <rPh sb="24" eb="25">
      <t>ブン</t>
    </rPh>
    <phoneticPr fontId="27"/>
  </si>
  <si>
    <t>　明確になっているものを提出ください。</t>
    <rPh sb="12" eb="14">
      <t>テイシュツ</t>
    </rPh>
    <phoneticPr fontId="27"/>
  </si>
  <si>
    <t>委任状（精算）※</t>
    <rPh sb="0" eb="3">
      <t>イニンジョウ</t>
    </rPh>
    <rPh sb="4" eb="6">
      <t>セイサン</t>
    </rPh>
    <phoneticPr fontId="27"/>
  </si>
  <si>
    <t>このファイルは、流山市訪問看護師オンコール対応体制整備事業補助金に係る市の様式をまとめたものです。</t>
    <rPh sb="8" eb="11">
      <t>ナガレヤマシ</t>
    </rPh>
    <rPh sb="11" eb="16">
      <t>ホウモンカンゴシ</t>
    </rPh>
    <rPh sb="21" eb="23">
      <t>タイオウ</t>
    </rPh>
    <rPh sb="23" eb="25">
      <t>タイセイ</t>
    </rPh>
    <rPh sb="25" eb="27">
      <t>セイビ</t>
    </rPh>
    <rPh sb="27" eb="29">
      <t>ジギョウ</t>
    </rPh>
    <rPh sb="29" eb="32">
      <t>ホジョキン</t>
    </rPh>
    <rPh sb="33" eb="34">
      <t>カカ</t>
    </rPh>
    <rPh sb="35" eb="36">
      <t>シ</t>
    </rPh>
    <rPh sb="37" eb="39">
      <t>ヨウシキ</t>
    </rPh>
    <phoneticPr fontId="27"/>
  </si>
  <si>
    <t>※年度始めの給与支払日の１０日前までに提出してください。</t>
    <phoneticPr fontId="27"/>
  </si>
  <si>
    <t>看護師免許証</t>
    <rPh sb="0" eb="3">
      <t>カンゴシ</t>
    </rPh>
    <rPh sb="3" eb="6">
      <t>メンキョショウ</t>
    </rPh>
    <phoneticPr fontId="27"/>
  </si>
  <si>
    <t>その他市長が必要と認める書類</t>
    <rPh sb="2" eb="3">
      <t>タ</t>
    </rPh>
    <rPh sb="3" eb="5">
      <t>シチョウ</t>
    </rPh>
    <rPh sb="6" eb="8">
      <t>ヒツヨウ</t>
    </rPh>
    <rPh sb="9" eb="10">
      <t>ミト</t>
    </rPh>
    <rPh sb="12" eb="14">
      <t>ショルイ</t>
    </rPh>
    <phoneticPr fontId="27"/>
  </si>
  <si>
    <t>看護師免許証※</t>
    <rPh sb="0" eb="3">
      <t>カンゴシ</t>
    </rPh>
    <rPh sb="3" eb="6">
      <t>メンキョショウ</t>
    </rPh>
    <phoneticPr fontId="27"/>
  </si>
  <si>
    <t>雇用契約書又は労働条件通知書※</t>
    <rPh sb="0" eb="2">
      <t>コヨウ</t>
    </rPh>
    <rPh sb="2" eb="5">
      <t>ケイヤクショ</t>
    </rPh>
    <rPh sb="5" eb="6">
      <t>マタ</t>
    </rPh>
    <rPh sb="7" eb="9">
      <t>ロウドウ</t>
    </rPh>
    <rPh sb="9" eb="11">
      <t>ジョウケン</t>
    </rPh>
    <rPh sb="11" eb="14">
      <t>ツウチショ</t>
    </rPh>
    <phoneticPr fontId="27"/>
  </si>
  <si>
    <t>その他市長が必要と認める書類※</t>
    <phoneticPr fontId="27"/>
  </si>
  <si>
    <t>サービス種別
（訪問看護、小規模多機能居宅　等）</t>
    <rPh sb="4" eb="6">
      <t>シュベツ</t>
    </rPh>
    <rPh sb="8" eb="12">
      <t>ホウモンカンゴ</t>
    </rPh>
    <rPh sb="13" eb="16">
      <t>ショウキボ</t>
    </rPh>
    <rPh sb="16" eb="19">
      <t>タキノウ</t>
    </rPh>
    <rPh sb="19" eb="21">
      <t>キョタク</t>
    </rPh>
    <rPh sb="22" eb="23">
      <t>トウ</t>
    </rPh>
    <phoneticPr fontId="27"/>
  </si>
  <si>
    <t>訪問看護師オンコール対応体制整備事業　算出内訳（交付申請）</t>
    <rPh sb="0" eb="2">
      <t>ホウモン</t>
    </rPh>
    <rPh sb="2" eb="5">
      <t>カンゴシ</t>
    </rPh>
    <rPh sb="10" eb="12">
      <t>タイオウ</t>
    </rPh>
    <rPh sb="12" eb="14">
      <t>タイセイ</t>
    </rPh>
    <rPh sb="14" eb="16">
      <t>セイビ</t>
    </rPh>
    <rPh sb="16" eb="18">
      <t>ジギョウ</t>
    </rPh>
    <rPh sb="19" eb="21">
      <t>サンシュツ</t>
    </rPh>
    <rPh sb="21" eb="23">
      <t>ウチワケ</t>
    </rPh>
    <rPh sb="24" eb="26">
      <t>コウフ</t>
    </rPh>
    <rPh sb="26" eb="28">
      <t>シンセイ</t>
    </rPh>
    <phoneticPr fontId="46"/>
  </si>
  <si>
    <t>オンコール対応看護師</t>
    <rPh sb="5" eb="7">
      <t>タイオウ</t>
    </rPh>
    <rPh sb="7" eb="10">
      <t>カンゴシ</t>
    </rPh>
    <phoneticPr fontId="27"/>
  </si>
  <si>
    <t xml:space="preserve">
（Ａ）職員氏名は、看護師免許の資格を持ち、オンコール対応に従事して勤務する職員の氏名を記載する。
（Ｂ）補助対象月数は、月に１回以上、勤務時間外にいつ呼び出しがかかっても駆けつけられるよう、
　　　自宅などで待機した月数を記載すること。
（Ｃ）補助合計額は、補助額（月額）に補助対象月数を乗じた額。
＊途中入社、途中退社、産休・育休等で補助対象月数が１２カ月でない場合、備考欄に
「○月入社予定」「○月末退職予定」等のように記載すること。</t>
    <rPh sb="10" eb="13">
      <t>カンゴシ</t>
    </rPh>
    <rPh sb="13" eb="15">
      <t>メンキョ</t>
    </rPh>
    <rPh sb="16" eb="18">
      <t>シカク</t>
    </rPh>
    <rPh sb="19" eb="20">
      <t>モ</t>
    </rPh>
    <rPh sb="27" eb="29">
      <t>タイオウ</t>
    </rPh>
    <rPh sb="30" eb="32">
      <t>ジュウジ</t>
    </rPh>
    <rPh sb="61" eb="62">
      <t>ツキ</t>
    </rPh>
    <rPh sb="64" eb="67">
      <t>カイイジョウ</t>
    </rPh>
    <rPh sb="68" eb="73">
      <t>キンムジカンガイ</t>
    </rPh>
    <rPh sb="76" eb="77">
      <t>ヨ</t>
    </rPh>
    <rPh sb="78" eb="79">
      <t>ダ</t>
    </rPh>
    <rPh sb="86" eb="87">
      <t>カ</t>
    </rPh>
    <rPh sb="100" eb="102">
      <t>ジタク</t>
    </rPh>
    <rPh sb="105" eb="107">
      <t>タイキ</t>
    </rPh>
    <rPh sb="125" eb="127">
      <t>ゴウケイ</t>
    </rPh>
    <rPh sb="130" eb="132">
      <t>ホジョ</t>
    </rPh>
    <phoneticPr fontId="48"/>
  </si>
  <si>
    <t>流山市訪問看護師オンコール対応体制整備事業補助金交付申請書</t>
    <rPh sb="3" eb="5">
      <t>ホウモン</t>
    </rPh>
    <rPh sb="5" eb="8">
      <t>カンゴシ</t>
    </rPh>
    <rPh sb="13" eb="19">
      <t>タイオウタイセイセイビ</t>
    </rPh>
    <phoneticPr fontId="29"/>
  </si>
  <si>
    <t>　流山市訪問看護師オンコール対応体制整備事業補助金の交付を受けたいので、流山市補助金等交付規則第３条の規定により次のとおり申請します｡</t>
    <phoneticPr fontId="29"/>
  </si>
  <si>
    <t>流山市訪問看護師オンコール対応体制整備事業補助金算出調書</t>
    <phoneticPr fontId="29"/>
  </si>
  <si>
    <t>流山市訪問看護師オンコール対応体制整備事業補助金算出調書</t>
    <rPh sb="0" eb="2">
      <t>ナガレヤマ</t>
    </rPh>
    <rPh sb="2" eb="3">
      <t>シ</t>
    </rPh>
    <rPh sb="3" eb="5">
      <t>ホウモン</t>
    </rPh>
    <rPh sb="5" eb="8">
      <t>カンゴシ</t>
    </rPh>
    <rPh sb="13" eb="15">
      <t>タイオウ</t>
    </rPh>
    <rPh sb="15" eb="17">
      <t>タイセイ</t>
    </rPh>
    <rPh sb="17" eb="19">
      <t>セイビ</t>
    </rPh>
    <rPh sb="19" eb="21">
      <t>ジギョウ</t>
    </rPh>
    <rPh sb="21" eb="24">
      <t>ホジョキン</t>
    </rPh>
    <rPh sb="24" eb="26">
      <t>サンシュツ</t>
    </rPh>
    <rPh sb="26" eb="28">
      <t>チョウショ</t>
    </rPh>
    <phoneticPr fontId="34"/>
  </si>
  <si>
    <t>流山市訪問看護師オンコール対応体制整備事業について、補助対象看護師に周知をした上で、</t>
    <rPh sb="0" eb="2">
      <t>ナガレヤマ</t>
    </rPh>
    <rPh sb="2" eb="3">
      <t>シ</t>
    </rPh>
    <rPh sb="3" eb="5">
      <t>ホウモン</t>
    </rPh>
    <rPh sb="5" eb="8">
      <t>カンゴシ</t>
    </rPh>
    <rPh sb="13" eb="15">
      <t>タイオウ</t>
    </rPh>
    <rPh sb="15" eb="17">
      <t>タイセイ</t>
    </rPh>
    <rPh sb="17" eb="19">
      <t>セイビ</t>
    </rPh>
    <rPh sb="19" eb="21">
      <t>ジギョウ</t>
    </rPh>
    <rPh sb="26" eb="28">
      <t>ホジョ</t>
    </rPh>
    <rPh sb="28" eb="30">
      <t>タイショウ</t>
    </rPh>
    <rPh sb="30" eb="33">
      <t>カンゴシ</t>
    </rPh>
    <rPh sb="34" eb="36">
      <t>シュウチ</t>
    </rPh>
    <rPh sb="39" eb="40">
      <t>ウエ</t>
    </rPh>
    <phoneticPr fontId="34"/>
  </si>
  <si>
    <t>提出していることを証明いたします。</t>
    <phoneticPr fontId="34"/>
  </si>
  <si>
    <t>年度初めの給与支払日</t>
    <rPh sb="0" eb="2">
      <t>ネンド</t>
    </rPh>
    <rPh sb="2" eb="3">
      <t>ハジ</t>
    </rPh>
    <rPh sb="5" eb="10">
      <t>キュウヨシハライビ</t>
    </rPh>
    <phoneticPr fontId="34"/>
  </si>
  <si>
    <t>流山市訪問看護師オンコール対応体制整備事業　算出内訳（変更交付申請）</t>
    <rPh sb="0" eb="2">
      <t>ナガレヤマ</t>
    </rPh>
    <rPh sb="2" eb="3">
      <t>シ</t>
    </rPh>
    <rPh sb="3" eb="5">
      <t>ホウモン</t>
    </rPh>
    <rPh sb="5" eb="8">
      <t>カンゴシ</t>
    </rPh>
    <rPh sb="11" eb="13">
      <t>タイオウ</t>
    </rPh>
    <rPh sb="13" eb="15">
      <t>タイセイ</t>
    </rPh>
    <rPh sb="15" eb="17">
      <t>セイビ</t>
    </rPh>
    <rPh sb="17" eb="19">
      <t>ジギョウ</t>
    </rPh>
    <rPh sb="19" eb="21">
      <t>ジギョウ</t>
    </rPh>
    <rPh sb="22" eb="24">
      <t>ウチワケ</t>
    </rPh>
    <rPh sb="25" eb="27">
      <t>ヘンコウ</t>
    </rPh>
    <rPh sb="27" eb="29">
      <t>コウフ</t>
    </rPh>
    <rPh sb="29" eb="31">
      <t>シンセイ</t>
    </rPh>
    <phoneticPr fontId="46"/>
  </si>
  <si>
    <t xml:space="preserve">
（Ａ）職員氏名は、看護師免許の資格を持ち、オンコール対応に従事して勤務する職員の氏名を記載する。
（Ｂ）補助対象月数は、月に１回以上、勤務時間外にいつ呼び出しがかかっても駆けつけられるよう、
　　　自宅などで待機した月数を記載すること。
（Ｃ）補助合計額は、補助額（月額）に補助対象月数を乗じた額。
＊途中入社、途中退社、産休・育休等で補助対象月数が１２カ月でない場合、備考欄に
「○月入社予定」「○月末退職予定」等のように記載すること。</t>
    <phoneticPr fontId="48"/>
  </si>
  <si>
    <t>流山市訪問看護師オンコール対応体制整備事業変更申請額算出調書</t>
    <rPh sb="0" eb="2">
      <t>ナガレヤマ</t>
    </rPh>
    <rPh sb="2" eb="3">
      <t>シ</t>
    </rPh>
    <rPh sb="3" eb="5">
      <t>ホウモン</t>
    </rPh>
    <rPh sb="5" eb="8">
      <t>カンゴシ</t>
    </rPh>
    <rPh sb="13" eb="15">
      <t>タイオウ</t>
    </rPh>
    <rPh sb="15" eb="17">
      <t>タイセイ</t>
    </rPh>
    <rPh sb="17" eb="19">
      <t>セイビ</t>
    </rPh>
    <rPh sb="19" eb="21">
      <t>ジギョウ</t>
    </rPh>
    <rPh sb="21" eb="23">
      <t>ヘンコウ</t>
    </rPh>
    <rPh sb="23" eb="25">
      <t>シンセイ</t>
    </rPh>
    <rPh sb="25" eb="26">
      <t>ガク</t>
    </rPh>
    <rPh sb="26" eb="28">
      <t>サンシュツ</t>
    </rPh>
    <rPh sb="28" eb="30">
      <t>チョウショ</t>
    </rPh>
    <phoneticPr fontId="34"/>
  </si>
  <si>
    <t>流山市訪問看護師オンコール対応体制整備事業補助金実績報告書</t>
    <phoneticPr fontId="27"/>
  </si>
  <si>
    <t>　流山市訪問看護師オンコール対応体制整備事業補助金対象者支給額一覧表</t>
    <rPh sb="25" eb="27">
      <t>タイショウ</t>
    </rPh>
    <rPh sb="27" eb="28">
      <t>シャ</t>
    </rPh>
    <rPh sb="28" eb="30">
      <t>シキュウ</t>
    </rPh>
    <rPh sb="30" eb="31">
      <t>ガク</t>
    </rPh>
    <rPh sb="31" eb="34">
      <t>イチランヒョウ</t>
    </rPh>
    <phoneticPr fontId="34"/>
  </si>
  <si>
    <t>流山市訪問看護師オンコール対応体制整備事業補助金対象者支給額一覧表</t>
    <rPh sb="0" eb="2">
      <t>ナガレヤマ</t>
    </rPh>
    <rPh sb="2" eb="3">
      <t>シ</t>
    </rPh>
    <rPh sb="3" eb="5">
      <t>ホウモン</t>
    </rPh>
    <rPh sb="5" eb="8">
      <t>カンゴシ</t>
    </rPh>
    <rPh sb="13" eb="15">
      <t>タイオウ</t>
    </rPh>
    <rPh sb="15" eb="17">
      <t>タイセイ</t>
    </rPh>
    <rPh sb="17" eb="19">
      <t>セイビ</t>
    </rPh>
    <rPh sb="19" eb="21">
      <t>ジギョウ</t>
    </rPh>
    <rPh sb="21" eb="24">
      <t>ホジョキン</t>
    </rPh>
    <rPh sb="24" eb="26">
      <t>タイショウ</t>
    </rPh>
    <rPh sb="26" eb="27">
      <t>シャ</t>
    </rPh>
    <rPh sb="27" eb="29">
      <t>シキュウ</t>
    </rPh>
    <rPh sb="29" eb="30">
      <t>ガク</t>
    </rPh>
    <rPh sb="30" eb="33">
      <t>イチランヒョウ</t>
    </rPh>
    <phoneticPr fontId="34"/>
  </si>
  <si>
    <t>流山市訪問看護師オンコール対応体制整備事業補助金交付請求書</t>
    <phoneticPr fontId="29"/>
  </si>
  <si>
    <t>　　上記の者に流山市訪問看護師オンコール対応体制整備事業補助金の</t>
    <phoneticPr fontId="27"/>
  </si>
  <si>
    <t>　受領に関する権限を委任いたします。</t>
    <phoneticPr fontId="27"/>
  </si>
  <si>
    <t>オンコール対応看護師数の計(A)</t>
    <rPh sb="5" eb="7">
      <t>タイオウ</t>
    </rPh>
    <rPh sb="7" eb="10">
      <t>カンゴシ</t>
    </rPh>
    <rPh sb="10" eb="11">
      <t>スウ</t>
    </rPh>
    <rPh sb="12" eb="13">
      <t>ケイ</t>
    </rPh>
    <phoneticPr fontId="48"/>
  </si>
  <si>
    <t>対象看護師数の計  　（ａの合計）</t>
    <rPh sb="0" eb="2">
      <t>タイショウ</t>
    </rPh>
    <rPh sb="2" eb="5">
      <t>カンゴシ</t>
    </rPh>
    <rPh sb="5" eb="6">
      <t>スウ</t>
    </rPh>
    <rPh sb="7" eb="8">
      <t>ケイ</t>
    </rPh>
    <rPh sb="14" eb="16">
      <t>ゴウケイ</t>
    </rPh>
    <phoneticPr fontId="34"/>
  </si>
  <si>
    <t>対象看護師数の計   （ａ）</t>
    <phoneticPr fontId="34"/>
  </si>
  <si>
    <t>対象看護師数の計  （ａ）</t>
    <rPh sb="0" eb="2">
      <t>タイショウ</t>
    </rPh>
    <rPh sb="2" eb="5">
      <t>カンゴシ</t>
    </rPh>
    <rPh sb="5" eb="6">
      <t>スウ</t>
    </rPh>
    <rPh sb="7" eb="8">
      <t>ケイ</t>
    </rPh>
    <phoneticPr fontId="34"/>
  </si>
  <si>
    <t>対象看護師数の計 （ａ）</t>
    <rPh sb="0" eb="2">
      <t>タイショウ</t>
    </rPh>
    <rPh sb="2" eb="5">
      <t>カンゴシ</t>
    </rPh>
    <rPh sb="5" eb="6">
      <t>スウ</t>
    </rPh>
    <rPh sb="7" eb="8">
      <t>ケイ</t>
    </rPh>
    <phoneticPr fontId="34"/>
  </si>
  <si>
    <t>オンコール対応看護師の人数(A)</t>
    <rPh sb="5" eb="7">
      <t>タイオウ</t>
    </rPh>
    <rPh sb="7" eb="10">
      <t>カンゴシ</t>
    </rPh>
    <rPh sb="11" eb="13">
      <t>ニンズウ</t>
    </rPh>
    <phoneticPr fontId="48"/>
  </si>
  <si>
    <r>
      <t xml:space="preserve">指令番号　
</t>
    </r>
    <r>
      <rPr>
        <b/>
        <sz val="14"/>
        <color rgb="FFFF0000"/>
        <rFont val="ＭＳ Ｐゴシック"/>
        <family val="3"/>
        <charset val="128"/>
      </rPr>
      <t>（数字のみ記載</t>
    </r>
    <r>
      <rPr>
        <b/>
        <sz val="12"/>
        <color rgb="FFFF0000"/>
        <rFont val="ＭＳ Ｐゴシック"/>
        <family val="3"/>
        <charset val="128"/>
      </rPr>
      <t>）</t>
    </r>
    <rPh sb="0" eb="2">
      <t>シレイ</t>
    </rPh>
    <rPh sb="2" eb="4">
      <t>バンゴウ</t>
    </rPh>
    <rPh sb="7" eb="9">
      <t>スウジ</t>
    </rPh>
    <rPh sb="11" eb="13">
      <t>キサイ</t>
    </rPh>
    <phoneticPr fontId="27"/>
  </si>
  <si>
    <t>流山市訪問看護師オンコール対応体制整備事業について、補助対象対象看護師に周知をした上で、</t>
    <rPh sb="0" eb="2">
      <t>ナガレヤマ</t>
    </rPh>
    <rPh sb="2" eb="3">
      <t>シ</t>
    </rPh>
    <rPh sb="3" eb="5">
      <t>ホウモン</t>
    </rPh>
    <rPh sb="5" eb="8">
      <t>カンゴシ</t>
    </rPh>
    <rPh sb="13" eb="15">
      <t>タイオウ</t>
    </rPh>
    <rPh sb="15" eb="17">
      <t>タイセイ</t>
    </rPh>
    <rPh sb="17" eb="19">
      <t>セイビ</t>
    </rPh>
    <rPh sb="19" eb="21">
      <t>ジギョウ</t>
    </rPh>
    <rPh sb="26" eb="28">
      <t>ホジョ</t>
    </rPh>
    <rPh sb="28" eb="30">
      <t>タイショウ</t>
    </rPh>
    <rPh sb="30" eb="32">
      <t>タイショウ</t>
    </rPh>
    <rPh sb="32" eb="35">
      <t>カンゴシ</t>
    </rPh>
    <rPh sb="36" eb="38">
      <t>シュウチ</t>
    </rPh>
    <rPh sb="41" eb="42">
      <t>ウエ</t>
    </rPh>
    <phoneticPr fontId="34"/>
  </si>
  <si>
    <t>対象看護師数の計 （ａの合計）</t>
    <rPh sb="0" eb="2">
      <t>タイショウ</t>
    </rPh>
    <rPh sb="2" eb="5">
      <t>カンゴシ</t>
    </rPh>
    <rPh sb="5" eb="6">
      <t>スウ</t>
    </rPh>
    <rPh sb="7" eb="8">
      <t>ケイ</t>
    </rPh>
    <rPh sb="12" eb="14">
      <t>ゴウケイ</t>
    </rPh>
    <phoneticPr fontId="34"/>
  </si>
  <si>
    <t>対象看護師数の計（ａ）</t>
    <rPh sb="0" eb="2">
      <t>タイショウ</t>
    </rPh>
    <rPh sb="2" eb="5">
      <t>カンゴシ</t>
    </rPh>
    <rPh sb="5" eb="6">
      <t>スウ</t>
    </rPh>
    <rPh sb="7" eb="8">
      <t>ケイ</t>
    </rPh>
    <phoneticPr fontId="34"/>
  </si>
  <si>
    <t>第１号様式（第６条関係）</t>
    <phoneticPr fontId="29"/>
  </si>
  <si>
    <t>１　対象訪問看護師を配置している事業所の名称</t>
    <rPh sb="4" eb="6">
      <t>ホウモン</t>
    </rPh>
    <rPh sb="6" eb="9">
      <t>カンゴシ</t>
    </rPh>
    <phoneticPr fontId="27"/>
  </si>
  <si>
    <t>補助対象看護師全員の看護師免許証の写し</t>
    <rPh sb="4" eb="7">
      <t>カンゴシ</t>
    </rPh>
    <rPh sb="7" eb="9">
      <t>ゼンイン</t>
    </rPh>
    <rPh sb="10" eb="13">
      <t>カンゴシ</t>
    </rPh>
    <rPh sb="13" eb="16">
      <t>メンキョショウ</t>
    </rPh>
    <phoneticPr fontId="29"/>
  </si>
  <si>
    <t>補助対象看護師全員の雇用契約書又は労働条件通知書の写し</t>
    <rPh sb="4" eb="7">
      <t>カンゴシ</t>
    </rPh>
    <rPh sb="7" eb="9">
      <t>ゼンイン</t>
    </rPh>
    <phoneticPr fontId="27"/>
  </si>
  <si>
    <t>第３号様式（第６条関係）</t>
    <phoneticPr fontId="22"/>
  </si>
  <si>
    <t>流山市訪問看護師オンコール対応体制整備事業補助金変更承認申請書</t>
    <rPh sb="26" eb="28">
      <t>ショウニン</t>
    </rPh>
    <phoneticPr fontId="22"/>
  </si>
  <si>
    <t>第５号様式（第６条関係）</t>
    <phoneticPr fontId="27"/>
  </si>
  <si>
    <t>事業所名</t>
    <rPh sb="0" eb="4">
      <t>ジギョウショメイ</t>
    </rPh>
    <phoneticPr fontId="27"/>
  </si>
  <si>
    <t xml:space="preserve">付け流山市指令第          </t>
    <phoneticPr fontId="27"/>
  </si>
  <si>
    <t>号で決定のあった訪問看護師</t>
    <rPh sb="0" eb="1">
      <t>ゴウ</t>
    </rPh>
    <rPh sb="2" eb="4">
      <t>ケッテイ</t>
    </rPh>
    <rPh sb="8" eb="13">
      <t>ホウモンカンゴシ</t>
    </rPh>
    <phoneticPr fontId="27"/>
  </si>
  <si>
    <t>補助対象看護師がオンコール対応を行ったことが確認できる書類（対象月全ての分）</t>
    <rPh sb="0" eb="7">
      <t>ホジョタイショウカンゴシ</t>
    </rPh>
    <rPh sb="13" eb="15">
      <t>タイオウ</t>
    </rPh>
    <rPh sb="16" eb="17">
      <t>オコナ</t>
    </rPh>
    <rPh sb="30" eb="33">
      <t>タイショウツキ</t>
    </rPh>
    <rPh sb="33" eb="34">
      <t>スベ</t>
    </rPh>
    <rPh sb="36" eb="37">
      <t>ブン</t>
    </rPh>
    <phoneticPr fontId="27"/>
  </si>
  <si>
    <t>補助対象看護師にオンコール対応に係る手当等を支給したことが分かる書類</t>
    <rPh sb="0" eb="2">
      <t>ホジョ</t>
    </rPh>
    <rPh sb="4" eb="7">
      <t>カンゴシ</t>
    </rPh>
    <rPh sb="13" eb="15">
      <t>タイオウ</t>
    </rPh>
    <rPh sb="16" eb="17">
      <t>カカ</t>
    </rPh>
    <rPh sb="18" eb="21">
      <t>テアテトウ</t>
    </rPh>
    <rPh sb="22" eb="24">
      <t>シキュウ</t>
    </rPh>
    <rPh sb="29" eb="30">
      <t>ワ</t>
    </rPh>
    <phoneticPr fontId="27"/>
  </si>
  <si>
    <t>オンコール対応体制整備事業の実績について、流山市補助金等交付規則第１２条の</t>
    <phoneticPr fontId="27"/>
  </si>
  <si>
    <t>規定により下記のとおり報告します。</t>
    <phoneticPr fontId="27"/>
  </si>
  <si>
    <t>号で確定のあった補助金</t>
    <rPh sb="8" eb="11">
      <t>ホジョキン</t>
    </rPh>
    <phoneticPr fontId="27"/>
  </si>
  <si>
    <t>について、流山市補助金等交付規則第１５条の規定により、次のとおり請求します。</t>
    <phoneticPr fontId="27"/>
  </si>
  <si>
    <t>代表者職氏名</t>
    <rPh sb="3" eb="4">
      <t>ショク</t>
    </rPh>
    <phoneticPr fontId="22"/>
  </si>
  <si>
    <t>申請の内容について、次のとおり変更したいので、申請します。</t>
    <phoneticPr fontId="22"/>
  </si>
  <si>
    <t>第７号様式（第６条関係）</t>
    <phoneticPr fontId="29"/>
  </si>
  <si>
    <t>名称</t>
    <phoneticPr fontId="27"/>
  </si>
  <si>
    <t>杜の町訪問看護ステーション</t>
    <rPh sb="0" eb="1">
      <t>モリ</t>
    </rPh>
    <rPh sb="2" eb="3">
      <t>マチ</t>
    </rPh>
    <rPh sb="3" eb="7">
      <t>ホウモンカンゴ</t>
    </rPh>
    <phoneticPr fontId="27"/>
  </si>
  <si>
    <t>※支給明細書等において流山市からの補助金9,000円の支給が、</t>
    <rPh sb="1" eb="3">
      <t>シキュウ</t>
    </rPh>
    <rPh sb="3" eb="5">
      <t>メイサイ</t>
    </rPh>
    <rPh sb="5" eb="6">
      <t>ショ</t>
    </rPh>
    <rPh sb="6" eb="7">
      <t>トウ</t>
    </rPh>
    <rPh sb="11" eb="13">
      <t>ナガレヤマ</t>
    </rPh>
    <rPh sb="13" eb="14">
      <t>シ</t>
    </rPh>
    <rPh sb="17" eb="20">
      <t>ホジョキン</t>
    </rPh>
    <rPh sb="25" eb="26">
      <t>エン</t>
    </rPh>
    <rPh sb="27" eb="29">
      <t>シキュウ</t>
    </rPh>
    <phoneticPr fontId="27"/>
  </si>
  <si>
    <t xml:space="preserve">【申請開始日以降】
</t>
    <rPh sb="1" eb="3">
      <t>シンセイ</t>
    </rPh>
    <rPh sb="3" eb="6">
      <t>カイシビ</t>
    </rPh>
    <rPh sb="6" eb="8">
      <t>イコウ</t>
    </rPh>
    <phoneticPr fontId="27"/>
  </si>
  <si>
    <t>いぬ</t>
    <phoneticPr fontId="27"/>
  </si>
  <si>
    <t>さる</t>
    <phoneticPr fontId="27"/>
  </si>
  <si>
    <t>とり</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</si>
</sst>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円&quot;"/>
    <numFmt numFmtId="177" formatCode="#,##0&quot;人&quot;"/>
    <numFmt numFmtId="178" formatCode="#,##0&quot;か月&quot;"/>
    <numFmt numFmtId="179" formatCode="[DBNum3][$-411]#,##0"/>
    <numFmt numFmtId="180" formatCode="[DBNum3]ggge&quot;年&quot;m&quot;月&quot;d&quot;日&quot;"/>
    <numFmt numFmtId="181" formatCode="[DBNum3]&quot;第&quot;####0&quot;号&quot;"/>
    <numFmt numFmtId="182" formatCode="[DBNum3]General"/>
    <numFmt numFmtId="183" formatCode="[DBNum3][$-411]0"/>
  </numFmts>
  <fonts count="78">
    <font>
      <sz val="11"/>
      <color rgb="FF000000"/>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2"/>
      <color rgb="FF000000"/>
      <name val="BIZ UD明朝 Medium"/>
      <family val="1"/>
      <charset val="128"/>
    </font>
    <font>
      <sz val="12"/>
      <color rgb="FFFF0000"/>
      <name val="BIZ UD明朝 Medium"/>
      <family val="1"/>
      <charset val="128"/>
    </font>
    <font>
      <sz val="11"/>
      <color theme="1"/>
      <name val="BIZ UD明朝 Medium"/>
      <family val="1"/>
      <charset val="128"/>
    </font>
    <font>
      <sz val="6"/>
      <name val="游ゴシック"/>
      <family val="3"/>
      <charset val="128"/>
      <scheme val="minor"/>
    </font>
    <font>
      <sz val="12"/>
      <color theme="1"/>
      <name val="BIZ UD明朝 Medium"/>
      <family val="1"/>
      <charset val="128"/>
    </font>
    <font>
      <sz val="6"/>
      <name val="游ゴシック"/>
      <family val="2"/>
      <charset val="128"/>
      <scheme val="minor"/>
    </font>
    <font>
      <sz val="14"/>
      <color theme="1"/>
      <name val="BIZ UD明朝 Medium"/>
      <family val="1"/>
      <charset val="128"/>
    </font>
    <font>
      <sz val="16"/>
      <color theme="1"/>
      <name val="BIZ UD明朝 Medium"/>
      <family val="1"/>
      <charset val="128"/>
    </font>
    <font>
      <sz val="12"/>
      <name val="ＭＳ 明朝"/>
      <family val="1"/>
      <charset val="128"/>
    </font>
    <font>
      <sz val="16"/>
      <name val="BIZ UD明朝 Medium"/>
      <family val="1"/>
      <charset val="128"/>
    </font>
    <font>
      <sz val="6"/>
      <name val="ＭＳ 明朝"/>
      <family val="1"/>
      <charset val="128"/>
    </font>
    <font>
      <sz val="12"/>
      <name val="BIZ UD明朝 Medium"/>
      <family val="1"/>
      <charset val="128"/>
    </font>
    <font>
      <b/>
      <sz val="14"/>
      <name val="BIZ UD明朝 Medium"/>
      <family val="1"/>
      <charset val="128"/>
    </font>
    <font>
      <sz val="14"/>
      <name val="BIZ UD明朝 Medium"/>
      <family val="1"/>
      <charset val="128"/>
    </font>
    <font>
      <sz val="10"/>
      <name val="BIZ UD明朝 Medium"/>
      <family val="1"/>
      <charset val="128"/>
    </font>
    <font>
      <sz val="11"/>
      <color theme="1"/>
      <name val="游ゴシック"/>
      <family val="2"/>
      <scheme val="minor"/>
    </font>
    <font>
      <b/>
      <sz val="20"/>
      <color theme="1"/>
      <name val="ＭＳ Ｐゴシック"/>
      <family val="3"/>
      <charset val="128"/>
    </font>
    <font>
      <sz val="11"/>
      <color theme="1"/>
      <name val="ＭＳ Ｐゴシック"/>
      <family val="3"/>
      <charset val="128"/>
    </font>
    <font>
      <b/>
      <sz val="14"/>
      <color theme="1"/>
      <name val="ＭＳ Ｐゴシック"/>
      <family val="3"/>
      <charset val="128"/>
    </font>
    <font>
      <sz val="16"/>
      <color theme="1"/>
      <name val="ＭＳ Ｐゴシック"/>
      <family val="3"/>
      <charset val="128"/>
    </font>
    <font>
      <sz val="11"/>
      <color rgb="FF000000"/>
      <name val="游ゴシック"/>
      <family val="3"/>
      <charset val="128"/>
      <scheme val="minor"/>
    </font>
    <font>
      <sz val="14"/>
      <color theme="1"/>
      <name val="ＭＳ Ｐゴシック"/>
      <family val="3"/>
      <charset val="128"/>
    </font>
    <font>
      <sz val="6"/>
      <name val="ＭＳ Ｐゴシック"/>
      <family val="2"/>
      <charset val="128"/>
    </font>
    <font>
      <b/>
      <sz val="10"/>
      <color rgb="FF000000"/>
      <name val="BIZ UD明朝 Medium"/>
      <family val="1"/>
      <charset val="128"/>
    </font>
    <font>
      <sz val="6"/>
      <name val="ＭＳ Ｐゴシック"/>
      <family val="3"/>
      <charset val="128"/>
    </font>
    <font>
      <sz val="9"/>
      <color rgb="FF000000"/>
      <name val="BIZ UD明朝 Medium"/>
      <family val="1"/>
      <charset val="128"/>
    </font>
    <font>
      <sz val="11"/>
      <color rgb="FF000000"/>
      <name val="BIZ UD明朝 Medium"/>
      <family val="1"/>
      <charset val="128"/>
    </font>
    <font>
      <b/>
      <sz val="18"/>
      <color rgb="FFFF0000"/>
      <name val="ＭＳ Ｐゴシック"/>
      <family val="3"/>
      <charset val="128"/>
    </font>
    <font>
      <b/>
      <sz val="28"/>
      <color theme="1"/>
      <name val="ＭＳ Ｐゴシック"/>
      <family val="3"/>
      <charset val="128"/>
    </font>
    <font>
      <sz val="14"/>
      <color rgb="FF000000"/>
      <name val="BIZ UD明朝 Medium"/>
      <family val="1"/>
      <charset val="128"/>
    </font>
    <font>
      <sz val="16"/>
      <color rgb="FF000000"/>
      <name val="BIZ UD明朝 Medium"/>
      <family val="1"/>
      <charset val="128"/>
    </font>
    <font>
      <sz val="10"/>
      <color rgb="FF000000"/>
      <name val="BIZ UD明朝 Medium"/>
      <family val="1"/>
      <charset val="128"/>
    </font>
    <font>
      <b/>
      <sz val="11"/>
      <color theme="1"/>
      <name val="游ゴシック"/>
      <family val="3"/>
      <charset val="128"/>
      <scheme val="minor"/>
    </font>
    <font>
      <sz val="6"/>
      <color theme="1"/>
      <name val="游ゴシック"/>
      <family val="3"/>
      <charset val="128"/>
      <scheme val="minor"/>
    </font>
    <font>
      <sz val="20"/>
      <color theme="1"/>
      <name val="BIZ UD明朝 Medium"/>
      <family val="1"/>
      <charset val="128"/>
    </font>
    <font>
      <sz val="11"/>
      <name val="BIZ UD明朝 Medium"/>
      <family val="1"/>
      <charset val="128"/>
    </font>
    <font>
      <b/>
      <sz val="10"/>
      <color theme="1"/>
      <name val="游ゴシック"/>
      <family val="3"/>
      <charset val="128"/>
      <scheme val="minor"/>
    </font>
    <font>
      <b/>
      <sz val="11"/>
      <color theme="0"/>
      <name val="游ゴシック"/>
      <family val="3"/>
      <charset val="128"/>
      <scheme val="minor"/>
    </font>
    <font>
      <b/>
      <sz val="10"/>
      <color theme="0"/>
      <name val="游ゴシック"/>
      <family val="3"/>
      <charset val="128"/>
      <scheme val="minor"/>
    </font>
    <font>
      <b/>
      <sz val="11"/>
      <name val="游ゴシック"/>
      <family val="3"/>
      <charset val="128"/>
      <scheme val="minor"/>
    </font>
    <font>
      <sz val="12"/>
      <color theme="1"/>
      <name val="游ゴシック"/>
      <family val="3"/>
      <charset val="128"/>
      <scheme val="minor"/>
    </font>
    <font>
      <b/>
      <sz val="12"/>
      <color rgb="FF002060"/>
      <name val="游ゴシック"/>
      <family val="3"/>
      <charset val="128"/>
      <scheme val="minor"/>
    </font>
    <font>
      <b/>
      <sz val="11"/>
      <color rgb="FFFF0000"/>
      <name val="游ゴシック"/>
      <family val="3"/>
      <charset val="128"/>
      <scheme val="minor"/>
    </font>
    <font>
      <b/>
      <sz val="12"/>
      <color rgb="FFFF0000"/>
      <name val="游ゴシック"/>
      <family val="3"/>
      <charset val="128"/>
      <scheme val="minor"/>
    </font>
    <font>
      <b/>
      <sz val="12"/>
      <color theme="1"/>
      <name val="游ゴシック"/>
      <family val="3"/>
      <charset val="128"/>
      <scheme val="minor"/>
    </font>
    <font>
      <b/>
      <sz val="12"/>
      <name val="游ゴシック"/>
      <family val="3"/>
      <charset val="128"/>
      <scheme val="minor"/>
    </font>
    <font>
      <b/>
      <sz val="12"/>
      <color rgb="FF000000"/>
      <name val="游ゴシック"/>
      <family val="3"/>
      <charset val="128"/>
      <scheme val="minor"/>
    </font>
    <font>
      <b/>
      <sz val="12"/>
      <color rgb="FFFF0000"/>
      <name val="ＭＳ Ｐゴシック"/>
      <family val="3"/>
      <charset val="128"/>
    </font>
    <font>
      <b/>
      <sz val="14"/>
      <color rgb="FFFF0000"/>
      <name val="ＭＳ Ｐゴシック"/>
      <family val="3"/>
      <charset val="128"/>
    </font>
    <font>
      <b/>
      <sz val="14"/>
      <name val="ＭＳ Ｐゴシック"/>
      <family val="3"/>
      <charset val="128"/>
    </font>
    <font>
      <b/>
      <sz val="20"/>
      <color rgb="FF002060"/>
      <name val="ＭＳ Ｐゴシック"/>
      <family val="3"/>
      <charset val="128"/>
    </font>
    <font>
      <b/>
      <sz val="18"/>
      <color rgb="FF002060"/>
      <name val="ＭＳ Ｐゴシック"/>
      <family val="3"/>
      <charset val="128"/>
    </font>
    <font>
      <b/>
      <sz val="11"/>
      <color rgb="FF002060"/>
      <name val="游ゴシック"/>
      <family val="3"/>
      <charset val="128"/>
      <scheme val="minor"/>
    </font>
    <font>
      <b/>
      <sz val="9"/>
      <color indexed="81"/>
      <name val="MS P ゴシック"/>
      <family val="3"/>
      <charset val="128"/>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rgb="FFFD99D9"/>
        <bgColor indexed="64"/>
      </patternFill>
    </fill>
    <fill>
      <patternFill patternType="solid">
        <fgColor rgb="FF00B050"/>
        <bgColor indexed="64"/>
      </patternFill>
    </fill>
    <fill>
      <patternFill patternType="solid">
        <fgColor rgb="FFFF0000"/>
        <bgColor indexed="64"/>
      </patternFill>
    </fill>
  </fills>
  <borders count="5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diagonalUp="1">
      <left style="thin">
        <color indexed="64"/>
      </left>
      <right style="thin">
        <color indexed="64"/>
      </right>
      <top style="thin">
        <color indexed="64"/>
      </top>
      <bottom style="thin">
        <color indexed="64"/>
      </bottom>
      <diagonal style="thin">
        <color indexed="64"/>
      </diagonal>
    </border>
    <border>
      <left/>
      <right style="dotted">
        <color indexed="64"/>
      </right>
      <top style="thin">
        <color indexed="64"/>
      </top>
      <bottom style="thin">
        <color indexed="64"/>
      </bottom>
      <diagonal/>
    </border>
    <border>
      <left/>
      <right style="medium">
        <color indexed="64"/>
      </right>
      <top style="medium">
        <color indexed="64"/>
      </top>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top/>
      <bottom style="thick">
        <color indexed="64"/>
      </bottom>
      <diagonal/>
    </border>
    <border>
      <left style="medium">
        <color auto="1"/>
      </left>
      <right style="medium">
        <color auto="1"/>
      </right>
      <top style="medium">
        <color auto="1"/>
      </top>
      <bottom style="medium">
        <color auto="1"/>
      </bottom>
      <diagonal/>
    </border>
    <border>
      <left/>
      <right style="thin">
        <color indexed="64"/>
      </right>
      <top style="thick">
        <color indexed="64"/>
      </top>
      <bottom style="thin">
        <color indexed="64"/>
      </bottom>
      <diagonal/>
    </border>
    <border>
      <left/>
      <right style="thin">
        <color indexed="64"/>
      </right>
      <top style="thin">
        <color indexed="64"/>
      </top>
      <bottom style="thick">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bottom style="thick">
        <color indexed="64"/>
      </bottom>
      <diagonal/>
    </border>
    <border>
      <left style="medium">
        <color auto="1"/>
      </left>
      <right/>
      <top/>
      <bottom/>
      <diagonal/>
    </border>
  </borders>
  <cellStyleXfs count="50">
    <xf numFmtId="0" fontId="0" fillId="0" borderId="0">
      <alignment vertical="center"/>
    </xf>
    <xf numFmtId="0" fontId="6" fillId="0" borderId="0" applyNumberFormat="0" applyFill="0" applyBorder="0" applyAlignment="0" applyProtection="0">
      <alignment vertical="center"/>
    </xf>
    <xf numFmtId="0" fontId="7" fillId="0" borderId="1"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2" borderId="0" applyNumberFormat="0" applyBorder="0" applyAlignment="0" applyProtection="0">
      <alignment vertical="center"/>
    </xf>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4" applyNumberFormat="0" applyAlignment="0" applyProtection="0">
      <alignment vertical="center"/>
    </xf>
    <xf numFmtId="0" fontId="14" fillId="6" borderId="5" applyNumberFormat="0" applyAlignment="0" applyProtection="0">
      <alignment vertical="center"/>
    </xf>
    <xf numFmtId="0" fontId="15" fillId="6" borderId="4" applyNumberFormat="0" applyAlignment="0" applyProtection="0">
      <alignment vertical="center"/>
    </xf>
    <xf numFmtId="0" fontId="16" fillId="0" borderId="6" applyNumberFormat="0" applyFill="0" applyAlignment="0" applyProtection="0">
      <alignment vertical="center"/>
    </xf>
    <xf numFmtId="0" fontId="17" fillId="7" borderId="7" applyNumberFormat="0" applyAlignment="0" applyProtection="0">
      <alignment vertical="center"/>
    </xf>
    <xf numFmtId="0" fontId="18" fillId="0" borderId="0" applyNumberFormat="0" applyFill="0" applyBorder="0" applyAlignment="0" applyProtection="0">
      <alignment vertical="center"/>
    </xf>
    <xf numFmtId="0" fontId="5" fillId="8" borderId="8" applyNumberFormat="0" applyFont="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2" borderId="0" applyNumberFormat="0" applyBorder="0" applyAlignment="0" applyProtection="0">
      <alignment vertical="center"/>
    </xf>
    <xf numFmtId="0" fontId="21"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21"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21"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21"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21"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4" fillId="0" borderId="0">
      <alignment vertical="center"/>
    </xf>
    <xf numFmtId="0" fontId="32" fillId="0" borderId="0"/>
    <xf numFmtId="38" fontId="32" fillId="0" borderId="0" applyFont="0" applyFill="0" applyBorder="0" applyAlignment="0" applyProtection="0">
      <alignment vertical="center"/>
    </xf>
    <xf numFmtId="0" fontId="39" fillId="0" borderId="0"/>
    <xf numFmtId="0" fontId="3" fillId="0" borderId="0">
      <alignment vertical="center"/>
    </xf>
    <xf numFmtId="0" fontId="44" fillId="0" borderId="0">
      <alignment vertical="center"/>
    </xf>
    <xf numFmtId="0" fontId="2" fillId="0" borderId="0">
      <alignment vertical="center"/>
    </xf>
    <xf numFmtId="0" fontId="1" fillId="0" borderId="0">
      <alignment vertical="center"/>
    </xf>
  </cellStyleXfs>
  <cellXfs count="476">
    <xf numFmtId="0" fontId="23" fillId="0" borderId="0" xfId="0" applyFont="1">
      <alignment vertical="center"/>
    </xf>
    <xf numFmtId="0" fontId="24" fillId="0" borderId="0" xfId="0" applyFont="1">
      <alignment vertical="center"/>
    </xf>
    <xf numFmtId="0" fontId="24" fillId="0" borderId="0" xfId="0" applyFont="1" applyAlignment="1">
      <alignment horizontal="justify" vertical="center"/>
    </xf>
    <xf numFmtId="0" fontId="25" fillId="0" borderId="0" xfId="0" applyFont="1" applyAlignment="1">
      <alignment horizontal="justify" vertical="center"/>
    </xf>
    <xf numFmtId="0" fontId="24" fillId="0" borderId="0" xfId="0" applyFont="1" applyAlignment="1">
      <alignment horizontal="center" vertical="center"/>
    </xf>
    <xf numFmtId="0" fontId="24" fillId="0" borderId="0" xfId="0" applyFont="1" applyAlignment="1">
      <alignment vertical="center" wrapText="1"/>
    </xf>
    <xf numFmtId="0" fontId="35" fillId="0" borderId="0" xfId="43" applyFont="1" applyAlignment="1" applyProtection="1">
      <protection locked="0"/>
    </xf>
    <xf numFmtId="0" fontId="35" fillId="0" borderId="0" xfId="43" applyFont="1"/>
    <xf numFmtId="0" fontId="33" fillId="0" borderId="0" xfId="43" applyFont="1" applyAlignment="1" applyProtection="1">
      <alignment horizontal="center"/>
      <protection locked="0"/>
    </xf>
    <xf numFmtId="0" fontId="35" fillId="0" borderId="0" xfId="43" applyFont="1" applyBorder="1" applyAlignment="1"/>
    <xf numFmtId="0" fontId="35" fillId="0" borderId="0" xfId="43" applyFont="1" applyAlignment="1">
      <alignment horizontal="right"/>
    </xf>
    <xf numFmtId="0" fontId="35" fillId="0" borderId="23" xfId="43" applyFont="1" applyBorder="1"/>
    <xf numFmtId="0" fontId="38" fillId="0" borderId="23" xfId="43" applyFont="1" applyBorder="1" applyAlignment="1">
      <alignment horizontal="center" vertical="center"/>
    </xf>
    <xf numFmtId="38" fontId="38" fillId="0" borderId="23" xfId="44" applyFont="1" applyBorder="1" applyAlignment="1">
      <alignment shrinkToFit="1"/>
    </xf>
    <xf numFmtId="38" fontId="35" fillId="0" borderId="23" xfId="43" applyNumberFormat="1" applyFont="1" applyBorder="1" applyAlignment="1">
      <alignment shrinkToFit="1"/>
    </xf>
    <xf numFmtId="38" fontId="38" fillId="0" borderId="0" xfId="44" applyFont="1" applyAlignment="1">
      <alignment shrinkToFit="1"/>
    </xf>
    <xf numFmtId="0" fontId="35" fillId="0" borderId="0" xfId="43" applyFont="1" applyAlignment="1">
      <alignment shrinkToFit="1"/>
    </xf>
    <xf numFmtId="0" fontId="35" fillId="0" borderId="23" xfId="43" applyFont="1" applyBorder="1" applyAlignment="1">
      <alignment horizontal="center"/>
    </xf>
    <xf numFmtId="0" fontId="35" fillId="0" borderId="0" xfId="43" applyFont="1" applyAlignment="1"/>
    <xf numFmtId="0" fontId="35" fillId="0" borderId="0" xfId="43" applyFont="1" applyBorder="1" applyAlignment="1">
      <alignment horizontal="right"/>
    </xf>
    <xf numFmtId="0" fontId="41" fillId="0" borderId="0" xfId="45" applyFont="1"/>
    <xf numFmtId="0" fontId="39" fillId="0" borderId="0" xfId="45" applyBorder="1" applyAlignment="1"/>
    <xf numFmtId="0" fontId="28" fillId="0" borderId="0" xfId="0" applyFont="1">
      <alignment vertical="center"/>
    </xf>
    <xf numFmtId="0" fontId="28" fillId="0" borderId="0" xfId="48" applyFont="1">
      <alignment vertical="center"/>
    </xf>
    <xf numFmtId="0" fontId="28" fillId="0" borderId="0" xfId="48" applyFont="1" applyAlignment="1">
      <alignment vertical="center" wrapText="1"/>
    </xf>
    <xf numFmtId="0" fontId="28" fillId="0" borderId="0" xfId="48" applyFont="1" applyAlignment="1">
      <alignment vertical="center"/>
    </xf>
    <xf numFmtId="0" fontId="28" fillId="0" borderId="0" xfId="48" applyFont="1" applyAlignment="1">
      <alignment horizontal="justify" vertical="center"/>
    </xf>
    <xf numFmtId="0" fontId="28" fillId="0" borderId="0" xfId="48" applyFont="1" applyAlignment="1">
      <alignment horizontal="justify" vertical="center" wrapText="1"/>
    </xf>
    <xf numFmtId="0" fontId="28" fillId="0" borderId="0" xfId="48" applyFont="1" applyAlignment="1">
      <alignment horizontal="center" vertical="center"/>
    </xf>
    <xf numFmtId="0" fontId="26" fillId="0" borderId="0" xfId="42" applyFont="1" applyFill="1">
      <alignment vertical="center"/>
    </xf>
    <xf numFmtId="0" fontId="26" fillId="0" borderId="0" xfId="0" applyFont="1" applyFill="1" applyBorder="1" applyAlignment="1">
      <alignment vertical="center"/>
    </xf>
    <xf numFmtId="0" fontId="49" fillId="0" borderId="0" xfId="0" applyFont="1" applyFill="1" applyBorder="1" applyAlignment="1">
      <alignment vertical="center"/>
    </xf>
    <xf numFmtId="176" fontId="49" fillId="0" borderId="0" xfId="0" applyNumberFormat="1" applyFont="1" applyFill="1" applyBorder="1" applyAlignment="1">
      <alignment vertical="center" shrinkToFit="1"/>
    </xf>
    <xf numFmtId="0" fontId="49" fillId="0" borderId="0" xfId="0" applyFont="1" applyFill="1" applyBorder="1" applyAlignment="1">
      <alignment vertical="center" shrinkToFit="1"/>
    </xf>
    <xf numFmtId="0" fontId="49" fillId="0" borderId="0" xfId="0" applyFont="1" applyFill="1" applyBorder="1" applyAlignment="1">
      <alignment horizontal="left" vertical="center" indent="1"/>
    </xf>
    <xf numFmtId="176" fontId="49" fillId="0" borderId="0" xfId="0" applyNumberFormat="1" applyFont="1" applyFill="1" applyBorder="1" applyAlignment="1">
      <alignment vertical="center"/>
    </xf>
    <xf numFmtId="0" fontId="26" fillId="0" borderId="25" xfId="0" applyFont="1" applyFill="1" applyBorder="1" applyAlignment="1">
      <alignment horizontal="center" vertical="center"/>
    </xf>
    <xf numFmtId="0" fontId="49" fillId="0" borderId="29" xfId="0" applyFont="1" applyFill="1" applyBorder="1" applyAlignment="1">
      <alignment horizontal="center" vertical="center" wrapText="1"/>
    </xf>
    <xf numFmtId="0" fontId="49" fillId="0" borderId="37" xfId="0" applyFont="1" applyFill="1" applyBorder="1" applyAlignment="1">
      <alignment horizontal="center" vertical="center"/>
    </xf>
    <xf numFmtId="0" fontId="49" fillId="0" borderId="25" xfId="0" applyFont="1" applyFill="1" applyBorder="1" applyAlignment="1">
      <alignment horizontal="center" vertical="center"/>
    </xf>
    <xf numFmtId="0" fontId="26" fillId="0" borderId="23" xfId="0" applyFont="1" applyFill="1" applyBorder="1" applyAlignment="1">
      <alignment vertical="center"/>
    </xf>
    <xf numFmtId="176" fontId="49" fillId="0" borderId="23" xfId="0" applyNumberFormat="1" applyFont="1" applyFill="1" applyBorder="1" applyAlignment="1">
      <alignment vertical="center"/>
    </xf>
    <xf numFmtId="0" fontId="49" fillId="34" borderId="23" xfId="0" applyFont="1" applyFill="1" applyBorder="1" applyAlignment="1" applyProtection="1">
      <alignment vertical="center" shrinkToFit="1"/>
      <protection locked="0"/>
    </xf>
    <xf numFmtId="0" fontId="49" fillId="0" borderId="23" xfId="0" applyFont="1" applyFill="1" applyBorder="1" applyAlignment="1">
      <alignment horizontal="right" vertical="center"/>
    </xf>
    <xf numFmtId="177" fontId="49" fillId="0" borderId="23" xfId="0" applyNumberFormat="1" applyFont="1" applyFill="1" applyBorder="1" applyAlignment="1">
      <alignment vertical="center"/>
    </xf>
    <xf numFmtId="176" fontId="49" fillId="0" borderId="41" xfId="0" applyNumberFormat="1" applyFont="1" applyFill="1" applyBorder="1" applyAlignment="1">
      <alignment vertical="center"/>
    </xf>
    <xf numFmtId="178" fontId="49" fillId="0" borderId="23" xfId="0" applyNumberFormat="1" applyFont="1" applyFill="1" applyBorder="1" applyAlignment="1">
      <alignment vertical="center"/>
    </xf>
    <xf numFmtId="0" fontId="23" fillId="0" borderId="24" xfId="0" applyFont="1" applyBorder="1">
      <alignment vertical="center"/>
    </xf>
    <xf numFmtId="0" fontId="23" fillId="0" borderId="0" xfId="0" applyFont="1" applyBorder="1">
      <alignment vertical="center"/>
    </xf>
    <xf numFmtId="0" fontId="49" fillId="0" borderId="0" xfId="0" applyFont="1" applyFill="1" applyBorder="1" applyAlignment="1">
      <alignment horizontal="left" vertical="center" wrapText="1"/>
    </xf>
    <xf numFmtId="0" fontId="26" fillId="0" borderId="0" xfId="0" applyFont="1" applyFill="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center" vertical="center" wrapText="1"/>
    </xf>
    <xf numFmtId="0" fontId="24" fillId="0" borderId="0" xfId="0" applyFont="1" applyAlignment="1">
      <alignment horizontal="right" vertical="center"/>
    </xf>
    <xf numFmtId="0" fontId="24" fillId="0" borderId="0" xfId="0" applyFont="1" applyAlignment="1">
      <alignment horizontal="justify" vertical="center" wrapText="1"/>
    </xf>
    <xf numFmtId="0" fontId="26" fillId="0" borderId="0" xfId="42" applyFont="1" applyFill="1" applyAlignment="1">
      <alignment vertical="center"/>
    </xf>
    <xf numFmtId="0" fontId="23" fillId="0" borderId="0" xfId="0" applyFont="1" applyAlignment="1">
      <alignment vertical="center"/>
    </xf>
    <xf numFmtId="176" fontId="49" fillId="0" borderId="24" xfId="0" applyNumberFormat="1" applyFont="1" applyFill="1" applyBorder="1" applyAlignment="1">
      <alignment vertical="center" shrinkToFit="1"/>
    </xf>
    <xf numFmtId="0" fontId="50" fillId="0" borderId="0" xfId="0" applyFont="1">
      <alignment vertical="center"/>
    </xf>
    <xf numFmtId="0" fontId="26" fillId="0" borderId="0" xfId="0" applyFont="1">
      <alignment vertical="center"/>
    </xf>
    <xf numFmtId="0" fontId="26" fillId="0" borderId="0" xfId="0" applyFont="1" applyAlignment="1">
      <alignment horizontal="left" vertical="center"/>
    </xf>
    <xf numFmtId="179" fontId="24" fillId="0" borderId="0" xfId="0" applyNumberFormat="1" applyFont="1" applyAlignment="1">
      <alignment horizontal="right" vertical="center"/>
    </xf>
    <xf numFmtId="0" fontId="24" fillId="0" borderId="0" xfId="0" applyFont="1" applyBorder="1" applyAlignment="1">
      <alignment vertical="center" wrapText="1"/>
    </xf>
    <xf numFmtId="0" fontId="26" fillId="0" borderId="0" xfId="0" applyFont="1" applyAlignment="1"/>
    <xf numFmtId="0" fontId="35" fillId="0" borderId="0" xfId="43" applyFont="1" applyAlignment="1">
      <alignment horizontal="right"/>
    </xf>
    <xf numFmtId="0" fontId="35" fillId="0" borderId="0" xfId="43" applyFont="1" applyBorder="1" applyAlignment="1">
      <alignment horizontal="right"/>
    </xf>
    <xf numFmtId="0" fontId="33" fillId="0" borderId="0" xfId="43" applyFont="1" applyAlignment="1" applyProtection="1">
      <alignment horizontal="center"/>
      <protection locked="0"/>
    </xf>
    <xf numFmtId="0" fontId="24" fillId="0" borderId="0" xfId="0" applyFont="1" applyAlignment="1">
      <alignment horizontal="left" vertical="center" wrapText="1"/>
    </xf>
    <xf numFmtId="0" fontId="24" fillId="0" borderId="0" xfId="0" applyFont="1" applyAlignment="1">
      <alignment horizontal="left" vertical="center"/>
    </xf>
    <xf numFmtId="0" fontId="39" fillId="0" borderId="0" xfId="45" applyBorder="1" applyAlignment="1"/>
    <xf numFmtId="0" fontId="26"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vertical="justify" wrapText="1"/>
    </xf>
    <xf numFmtId="0" fontId="44" fillId="0" borderId="0" xfId="47" applyFont="1">
      <alignment vertical="center"/>
    </xf>
    <xf numFmtId="0" fontId="23" fillId="0" borderId="0" xfId="47" applyFont="1">
      <alignment vertical="center"/>
    </xf>
    <xf numFmtId="0" fontId="24" fillId="0" borderId="0" xfId="47" applyFont="1" applyAlignment="1">
      <alignment vertical="center" wrapText="1"/>
    </xf>
    <xf numFmtId="0" fontId="24" fillId="0" borderId="0" xfId="47" applyFont="1" applyAlignment="1">
      <alignment horizontal="justify" vertical="center"/>
    </xf>
    <xf numFmtId="0" fontId="24" fillId="0" borderId="0" xfId="47" applyFont="1" applyAlignment="1">
      <alignment horizontal="justify" vertical="center" wrapText="1"/>
    </xf>
    <xf numFmtId="0" fontId="24" fillId="0" borderId="0" xfId="47" applyFont="1" applyAlignment="1">
      <alignment horizontal="center" vertical="center"/>
    </xf>
    <xf numFmtId="0" fontId="24" fillId="0" borderId="0" xfId="47" applyFont="1" applyAlignment="1">
      <alignment vertical="justify" wrapText="1"/>
    </xf>
    <xf numFmtId="0" fontId="24" fillId="0" borderId="0" xfId="47" applyFont="1" applyAlignment="1">
      <alignment horizontal="center" vertical="center" wrapText="1"/>
    </xf>
    <xf numFmtId="0" fontId="24" fillId="0" borderId="0" xfId="47" applyFont="1" applyAlignment="1">
      <alignment horizontal="left" vertical="center" wrapText="1"/>
    </xf>
    <xf numFmtId="0" fontId="23" fillId="0" borderId="0" xfId="47" applyFont="1" applyAlignment="1">
      <alignment horizontal="left" vertical="center"/>
    </xf>
    <xf numFmtId="0" fontId="44" fillId="0" borderId="0" xfId="47" applyFont="1" applyAlignment="1">
      <alignment horizontal="left" vertical="center"/>
    </xf>
    <xf numFmtId="0" fontId="25" fillId="0" borderId="0" xfId="47" applyFont="1" applyAlignment="1">
      <alignment horizontal="justify" vertical="center"/>
    </xf>
    <xf numFmtId="179" fontId="24" fillId="0" borderId="0" xfId="47" applyNumberFormat="1" applyFont="1" applyAlignment="1">
      <alignment vertical="center" wrapText="1"/>
    </xf>
    <xf numFmtId="0" fontId="24" fillId="0" borderId="15" xfId="47" applyFont="1" applyBorder="1" applyAlignment="1">
      <alignment vertical="center"/>
    </xf>
    <xf numFmtId="0" fontId="24" fillId="0" borderId="0" xfId="47" applyFont="1" applyBorder="1" applyAlignment="1">
      <alignment vertical="center"/>
    </xf>
    <xf numFmtId="0" fontId="23" fillId="0" borderId="27" xfId="47" applyFont="1" applyBorder="1" applyAlignment="1">
      <alignment horizontal="left" vertical="center"/>
    </xf>
    <xf numFmtId="0" fontId="24" fillId="0" borderId="0" xfId="47" applyFont="1" applyAlignment="1">
      <alignment horizontal="right" vertical="center"/>
    </xf>
    <xf numFmtId="0" fontId="28" fillId="0" borderId="0" xfId="48" applyFont="1" applyAlignment="1">
      <alignment horizontal="justify" vertical="center" wrapText="1"/>
    </xf>
    <xf numFmtId="0" fontId="28" fillId="0" borderId="0" xfId="48" applyFont="1">
      <alignment vertical="center"/>
    </xf>
    <xf numFmtId="0" fontId="49" fillId="0" borderId="0" xfId="0" applyFont="1" applyFill="1" applyBorder="1" applyAlignment="1">
      <alignment vertical="center" wrapText="1"/>
    </xf>
    <xf numFmtId="0" fontId="49" fillId="0" borderId="16" xfId="0" applyFont="1" applyFill="1" applyBorder="1" applyAlignment="1">
      <alignment vertical="center" wrapText="1"/>
    </xf>
    <xf numFmtId="0" fontId="28" fillId="0" borderId="0" xfId="0" applyFont="1" applyAlignment="1">
      <alignment vertical="center" wrapText="1"/>
    </xf>
    <xf numFmtId="178" fontId="49" fillId="36" borderId="23" xfId="0" applyNumberFormat="1" applyFont="1" applyFill="1" applyBorder="1" applyAlignment="1" applyProtection="1">
      <alignment vertical="center"/>
      <protection locked="0"/>
    </xf>
    <xf numFmtId="58" fontId="26" fillId="0" borderId="0" xfId="0" applyNumberFormat="1" applyFont="1">
      <alignment vertical="center"/>
    </xf>
    <xf numFmtId="0" fontId="28" fillId="0" borderId="0" xfId="0" applyFont="1" applyAlignment="1">
      <alignment vertical="center"/>
    </xf>
    <xf numFmtId="179" fontId="28" fillId="0" borderId="0" xfId="0" applyNumberFormat="1" applyFont="1" applyAlignment="1">
      <alignment vertical="center"/>
    </xf>
    <xf numFmtId="179" fontId="24" fillId="0" borderId="0" xfId="0" applyNumberFormat="1" applyFont="1" applyAlignment="1">
      <alignment vertical="center"/>
    </xf>
    <xf numFmtId="0" fontId="26" fillId="0" borderId="0" xfId="0" applyFont="1" applyFill="1" applyBorder="1" applyAlignment="1">
      <alignment horizontal="center" vertical="center"/>
    </xf>
    <xf numFmtId="0" fontId="49" fillId="0" borderId="0" xfId="0" applyFont="1" applyFill="1" applyBorder="1" applyAlignment="1">
      <alignment horizontal="left" vertical="center" wrapText="1"/>
    </xf>
    <xf numFmtId="0" fontId="40" fillId="0" borderId="0" xfId="45" applyFont="1" applyAlignment="1">
      <alignment horizontal="center" vertical="center"/>
    </xf>
    <xf numFmtId="0" fontId="26" fillId="0" borderId="23" xfId="0" applyFont="1" applyFill="1" applyBorder="1" applyAlignment="1">
      <alignment vertical="center"/>
    </xf>
    <xf numFmtId="0" fontId="49" fillId="0" borderId="0" xfId="0" applyFont="1" applyFill="1" applyBorder="1" applyAlignment="1">
      <alignment horizontal="left" vertical="center"/>
    </xf>
    <xf numFmtId="0" fontId="23" fillId="0" borderId="0" xfId="0" applyFont="1" applyAlignment="1">
      <alignment horizontal="left" vertical="center"/>
    </xf>
    <xf numFmtId="0" fontId="49" fillId="0" borderId="0" xfId="0" applyFont="1" applyFill="1" applyBorder="1" applyAlignment="1">
      <alignment horizontal="left" vertical="center" shrinkToFit="1"/>
    </xf>
    <xf numFmtId="176" fontId="49" fillId="0" borderId="0" xfId="0" applyNumberFormat="1" applyFont="1" applyFill="1" applyBorder="1" applyAlignment="1">
      <alignment horizontal="left" vertical="center"/>
    </xf>
    <xf numFmtId="0" fontId="49" fillId="0" borderId="16" xfId="0" applyFont="1" applyFill="1" applyBorder="1" applyAlignment="1">
      <alignment horizontal="left" vertical="center" wrapText="1"/>
    </xf>
    <xf numFmtId="0" fontId="40" fillId="0" borderId="0" xfId="45" applyFont="1" applyAlignment="1">
      <alignment horizontal="center" vertical="center"/>
    </xf>
    <xf numFmtId="0" fontId="39" fillId="0" borderId="31" xfId="45" applyBorder="1" applyAlignment="1"/>
    <xf numFmtId="0" fontId="42" fillId="0" borderId="33" xfId="0" applyFont="1" applyBorder="1" applyAlignment="1">
      <alignment horizontal="center" vertical="center"/>
    </xf>
    <xf numFmtId="0" fontId="42" fillId="0" borderId="35" xfId="0" applyFont="1" applyBorder="1" applyAlignment="1">
      <alignment horizontal="center" vertical="center"/>
    </xf>
    <xf numFmtId="0" fontId="26" fillId="0" borderId="0" xfId="42" applyFont="1" applyFill="1" applyAlignment="1">
      <alignment vertical="center" wrapText="1"/>
    </xf>
    <xf numFmtId="176" fontId="49" fillId="0" borderId="0" xfId="0" applyNumberFormat="1" applyFont="1" applyFill="1" applyBorder="1" applyAlignment="1">
      <alignment vertical="center" wrapText="1"/>
    </xf>
    <xf numFmtId="0" fontId="49" fillId="34" borderId="23" xfId="0" applyFont="1" applyFill="1" applyBorder="1" applyAlignment="1" applyProtection="1">
      <alignment vertical="center" wrapText="1" shrinkToFit="1"/>
      <protection locked="0"/>
    </xf>
    <xf numFmtId="177" fontId="49" fillId="0" borderId="23" xfId="0" applyNumberFormat="1" applyFont="1" applyFill="1" applyBorder="1" applyAlignment="1">
      <alignment vertical="center" wrapText="1"/>
    </xf>
    <xf numFmtId="0" fontId="23" fillId="0" borderId="0" xfId="0" applyFont="1" applyAlignment="1">
      <alignment vertical="center" wrapText="1"/>
    </xf>
    <xf numFmtId="0" fontId="47" fillId="0" borderId="0" xfId="0" applyFont="1" applyFill="1" applyBorder="1" applyAlignment="1">
      <alignment vertical="center"/>
    </xf>
    <xf numFmtId="0" fontId="41" fillId="0" borderId="0" xfId="45" applyFont="1" applyBorder="1" applyAlignment="1">
      <alignment vertical="center" wrapText="1"/>
    </xf>
    <xf numFmtId="0" fontId="41" fillId="0" borderId="0" xfId="45" applyFont="1" applyBorder="1" applyAlignment="1">
      <alignment vertical="center"/>
    </xf>
    <xf numFmtId="0" fontId="41" fillId="0" borderId="0" xfId="45" applyFont="1" applyBorder="1" applyAlignment="1">
      <alignment vertical="center" wrapText="1" shrinkToFit="1"/>
    </xf>
    <xf numFmtId="0" fontId="28" fillId="0" borderId="0" xfId="48" applyFont="1">
      <alignment vertical="center"/>
    </xf>
    <xf numFmtId="0" fontId="53" fillId="0" borderId="0" xfId="0" applyFont="1" applyAlignment="1">
      <alignment horizontal="left" vertical="center"/>
    </xf>
    <xf numFmtId="0" fontId="54" fillId="0" borderId="0" xfId="0" applyFont="1" applyAlignment="1">
      <alignment horizontal="center" vertical="center"/>
    </xf>
    <xf numFmtId="0" fontId="54" fillId="0" borderId="0" xfId="0" applyFont="1" applyAlignment="1">
      <alignment horizontal="left" vertical="center"/>
    </xf>
    <xf numFmtId="0" fontId="30" fillId="0" borderId="0" xfId="0" applyFont="1">
      <alignment vertical="center"/>
    </xf>
    <xf numFmtId="180" fontId="54" fillId="0" borderId="0" xfId="0" applyNumberFormat="1" applyFont="1" applyAlignment="1">
      <alignment horizontal="center" vertical="center"/>
    </xf>
    <xf numFmtId="0" fontId="31" fillId="0" borderId="0" xfId="0" applyFont="1">
      <alignment vertical="center"/>
    </xf>
    <xf numFmtId="0" fontId="28" fillId="0" borderId="10" xfId="48" applyFont="1" applyBorder="1" applyAlignment="1">
      <alignment horizontal="center" vertical="center" wrapText="1"/>
    </xf>
    <xf numFmtId="180" fontId="28" fillId="0" borderId="0" xfId="48" applyNumberFormat="1" applyFont="1" applyAlignment="1">
      <alignment vertical="center"/>
    </xf>
    <xf numFmtId="180" fontId="54" fillId="0" borderId="0" xfId="0" applyNumberFormat="1" applyFont="1" applyAlignment="1">
      <alignment horizontal="center" vertical="center"/>
    </xf>
    <xf numFmtId="0" fontId="54" fillId="0" borderId="0" xfId="0" applyFont="1" applyAlignment="1">
      <alignment horizontal="center" vertical="center"/>
    </xf>
    <xf numFmtId="0" fontId="54" fillId="0" borderId="0" xfId="0" applyFont="1" applyAlignment="1">
      <alignment horizontal="left" vertical="center"/>
    </xf>
    <xf numFmtId="0" fontId="52" fillId="0" borderId="0" xfId="45" applyFont="1" applyAlignment="1">
      <alignment horizontal="center" vertical="center"/>
    </xf>
    <xf numFmtId="0" fontId="24" fillId="0" borderId="0" xfId="0" applyFont="1" applyAlignment="1">
      <alignment horizontal="left" vertical="center"/>
    </xf>
    <xf numFmtId="0" fontId="24" fillId="0" borderId="0" xfId="0" applyFont="1" applyAlignment="1">
      <alignment horizontal="center" vertical="center"/>
    </xf>
    <xf numFmtId="0" fontId="57" fillId="0" borderId="0" xfId="0" applyFont="1">
      <alignment vertical="center"/>
    </xf>
    <xf numFmtId="0" fontId="24" fillId="0" borderId="0" xfId="0" applyFont="1" applyAlignment="1">
      <alignment vertical="center"/>
    </xf>
    <xf numFmtId="0" fontId="26" fillId="0" borderId="0" xfId="0" applyFont="1" applyFill="1" applyAlignment="1">
      <alignment horizontal="left" vertical="center" wrapText="1"/>
    </xf>
    <xf numFmtId="0" fontId="26" fillId="0" borderId="0" xfId="0" applyFont="1" applyFill="1" applyAlignment="1">
      <alignment vertical="center" wrapText="1"/>
    </xf>
    <xf numFmtId="0" fontId="23" fillId="0" borderId="0" xfId="0" applyFont="1" applyAlignment="1">
      <alignment horizontal="center" vertical="center"/>
    </xf>
    <xf numFmtId="0" fontId="64" fillId="0" borderId="0" xfId="0" applyFont="1">
      <alignment vertical="center"/>
    </xf>
    <xf numFmtId="0" fontId="65" fillId="0" borderId="0" xfId="0" applyFont="1">
      <alignment vertical="center"/>
    </xf>
    <xf numFmtId="0" fontId="64" fillId="0" borderId="0" xfId="0" applyFont="1" applyAlignment="1">
      <alignment horizontal="center" vertical="center"/>
    </xf>
    <xf numFmtId="0" fontId="66" fillId="0" borderId="0" xfId="0" applyFont="1">
      <alignment vertical="center"/>
    </xf>
    <xf numFmtId="0" fontId="67" fillId="0" borderId="0" xfId="0" applyFont="1">
      <alignment vertical="center"/>
    </xf>
    <xf numFmtId="0" fontId="68" fillId="0" borderId="0" xfId="0" applyFont="1">
      <alignment vertical="center"/>
    </xf>
    <xf numFmtId="0" fontId="69" fillId="0" borderId="0" xfId="0" applyFont="1" applyAlignment="1">
      <alignment horizontal="left" vertical="center"/>
    </xf>
    <xf numFmtId="0" fontId="43" fillId="0" borderId="32" xfId="45" applyFont="1" applyFill="1" applyBorder="1" applyAlignment="1" applyProtection="1">
      <alignment horizontal="left" vertical="center" wrapText="1"/>
      <protection locked="0"/>
    </xf>
    <xf numFmtId="0" fontId="43" fillId="0" borderId="34" xfId="45" applyFont="1" applyFill="1" applyBorder="1" applyAlignment="1" applyProtection="1">
      <alignment horizontal="left" vertical="center" wrapText="1"/>
      <protection locked="0"/>
    </xf>
    <xf numFmtId="0" fontId="43" fillId="0" borderId="45" xfId="45" applyFont="1" applyFill="1" applyBorder="1" applyAlignment="1" applyProtection="1">
      <alignment horizontal="left" vertical="center" wrapText="1"/>
      <protection locked="0"/>
    </xf>
    <xf numFmtId="58" fontId="43" fillId="0" borderId="32" xfId="45" applyNumberFormat="1" applyFont="1" applyFill="1" applyBorder="1" applyAlignment="1" applyProtection="1">
      <alignment horizontal="left" vertical="center" wrapText="1"/>
      <protection locked="0"/>
    </xf>
    <xf numFmtId="176" fontId="43" fillId="0" borderId="36" xfId="45" applyNumberFormat="1" applyFont="1" applyFill="1" applyBorder="1" applyAlignment="1" applyProtection="1">
      <alignment horizontal="left" vertical="center" wrapText="1"/>
      <protection locked="0"/>
    </xf>
    <xf numFmtId="0" fontId="45" fillId="0" borderId="23" xfId="0" applyFont="1" applyFill="1" applyBorder="1" applyAlignment="1" applyProtection="1">
      <alignment horizontal="left" vertical="center" wrapText="1"/>
      <protection locked="0"/>
    </xf>
    <xf numFmtId="0" fontId="45" fillId="0" borderId="34" xfId="45" applyFont="1" applyFill="1" applyBorder="1" applyAlignment="1" applyProtection="1">
      <alignment horizontal="center" vertical="center" wrapText="1"/>
      <protection locked="0"/>
    </xf>
    <xf numFmtId="0" fontId="45" fillId="0" borderId="50" xfId="0" applyFont="1" applyFill="1" applyBorder="1" applyAlignment="1" applyProtection="1">
      <alignment horizontal="left" vertical="center" wrapText="1"/>
      <protection locked="0"/>
    </xf>
    <xf numFmtId="0" fontId="45" fillId="0" borderId="36" xfId="45" applyFont="1" applyFill="1" applyBorder="1" applyAlignment="1" applyProtection="1">
      <alignment horizontal="center" vertical="center" wrapText="1"/>
      <protection locked="0"/>
    </xf>
    <xf numFmtId="0" fontId="49" fillId="35" borderId="23" xfId="0" applyFont="1" applyFill="1" applyBorder="1" applyAlignment="1" applyProtection="1">
      <alignment vertical="center" shrinkToFit="1"/>
      <protection locked="0"/>
    </xf>
    <xf numFmtId="0" fontId="24" fillId="0" borderId="12" xfId="47" applyFont="1" applyBorder="1" applyAlignment="1" applyProtection="1">
      <alignment horizontal="center" vertical="center" wrapText="1"/>
      <protection locked="0"/>
    </xf>
    <xf numFmtId="0" fontId="26" fillId="0" borderId="0" xfId="0" applyFont="1" applyAlignment="1" applyProtection="1">
      <alignment vertical="center"/>
      <protection locked="0"/>
    </xf>
    <xf numFmtId="0" fontId="24" fillId="0" borderId="12" xfId="0" applyFont="1" applyBorder="1" applyAlignment="1" applyProtection="1">
      <alignment horizontal="center" vertical="center" wrapText="1"/>
      <protection locked="0"/>
    </xf>
    <xf numFmtId="0" fontId="24" fillId="0" borderId="13" xfId="0" applyFont="1" applyBorder="1" applyAlignment="1" applyProtection="1">
      <alignment horizontal="center" vertical="center" wrapText="1"/>
      <protection locked="0"/>
    </xf>
    <xf numFmtId="0" fontId="50" fillId="0" borderId="13" xfId="0" applyFont="1" applyBorder="1" applyAlignment="1" applyProtection="1">
      <alignment horizontal="center" vertical="center"/>
      <protection locked="0"/>
    </xf>
    <xf numFmtId="38" fontId="38" fillId="0" borderId="23" xfId="44" applyFont="1" applyBorder="1" applyAlignment="1" applyProtection="1">
      <alignment shrinkToFit="1"/>
      <protection locked="0"/>
    </xf>
    <xf numFmtId="0" fontId="35" fillId="0" borderId="0" xfId="43" applyFont="1" applyAlignment="1" applyProtection="1"/>
    <xf numFmtId="0" fontId="35" fillId="0" borderId="0" xfId="43" applyFont="1" applyProtection="1"/>
    <xf numFmtId="0" fontId="33" fillId="0" borderId="0" xfId="43" applyFont="1" applyAlignment="1" applyProtection="1">
      <alignment horizontal="center"/>
    </xf>
    <xf numFmtId="0" fontId="35" fillId="0" borderId="0" xfId="43" applyFont="1" applyAlignment="1" applyProtection="1">
      <alignment horizontal="left"/>
    </xf>
    <xf numFmtId="0" fontId="35" fillId="0" borderId="0" xfId="43" applyFont="1" applyAlignment="1" applyProtection="1">
      <alignment horizontal="center"/>
    </xf>
    <xf numFmtId="0" fontId="35" fillId="0" borderId="0" xfId="43" applyFont="1" applyBorder="1" applyAlignment="1" applyProtection="1"/>
    <xf numFmtId="0" fontId="36" fillId="0" borderId="0" xfId="43" applyFont="1" applyProtection="1"/>
    <xf numFmtId="0" fontId="37" fillId="0" borderId="16" xfId="43" applyFont="1" applyBorder="1" applyAlignment="1" applyProtection="1">
      <alignment vertical="center"/>
    </xf>
    <xf numFmtId="0" fontId="37" fillId="0" borderId="0" xfId="43" applyFont="1" applyBorder="1" applyAlignment="1" applyProtection="1">
      <alignment vertical="center"/>
    </xf>
    <xf numFmtId="38" fontId="33" fillId="0" borderId="19" xfId="44" applyNumberFormat="1" applyFont="1" applyBorder="1" applyAlignment="1" applyProtection="1">
      <alignment vertical="center"/>
    </xf>
    <xf numFmtId="0" fontId="35" fillId="0" borderId="20" xfId="43" applyFont="1" applyBorder="1" applyAlignment="1" applyProtection="1">
      <alignment vertical="center"/>
    </xf>
    <xf numFmtId="0" fontId="35" fillId="0" borderId="0" xfId="43" applyFont="1" applyBorder="1" applyAlignment="1" applyProtection="1">
      <alignment vertical="center"/>
    </xf>
    <xf numFmtId="38" fontId="35" fillId="0" borderId="0" xfId="44" applyFont="1" applyBorder="1" applyAlignment="1" applyProtection="1"/>
    <xf numFmtId="0" fontId="35" fillId="0" borderId="0" xfId="43" applyFont="1" applyBorder="1" applyProtection="1"/>
    <xf numFmtId="38" fontId="33" fillId="0" borderId="19" xfId="44" applyFont="1" applyBorder="1" applyAlignment="1" applyProtection="1">
      <alignment wrapText="1"/>
    </xf>
    <xf numFmtId="0" fontId="35" fillId="0" borderId="20" xfId="43" applyFont="1" applyBorder="1" applyAlignment="1" applyProtection="1"/>
    <xf numFmtId="38" fontId="35" fillId="0" borderId="21" xfId="44" applyFont="1" applyBorder="1" applyAlignment="1" applyProtection="1"/>
    <xf numFmtId="0" fontId="35" fillId="0" borderId="22" xfId="43" applyFont="1" applyBorder="1" applyProtection="1"/>
    <xf numFmtId="0" fontId="35" fillId="0" borderId="23" xfId="43" applyFont="1" applyBorder="1" applyAlignment="1" applyProtection="1">
      <alignment vertical="center"/>
    </xf>
    <xf numFmtId="0" fontId="35" fillId="0" borderId="23" xfId="43" applyFont="1" applyBorder="1" applyProtection="1"/>
    <xf numFmtId="0" fontId="35" fillId="0" borderId="24" xfId="43" applyFont="1" applyBorder="1" applyAlignment="1" applyProtection="1">
      <alignment vertical="center"/>
    </xf>
    <xf numFmtId="0" fontId="35" fillId="0" borderId="25" xfId="43" applyFont="1" applyBorder="1" applyProtection="1"/>
    <xf numFmtId="0" fontId="37" fillId="0" borderId="17" xfId="43" applyFont="1" applyBorder="1" applyAlignment="1" applyProtection="1">
      <alignment vertical="center"/>
    </xf>
    <xf numFmtId="0" fontId="37" fillId="0" borderId="18" xfId="43" applyFont="1" applyBorder="1" applyAlignment="1" applyProtection="1">
      <alignment vertical="center"/>
    </xf>
    <xf numFmtId="38" fontId="33" fillId="0" borderId="19" xfId="44" applyFont="1" applyBorder="1" applyAlignment="1" applyProtection="1"/>
    <xf numFmtId="0" fontId="35" fillId="0" borderId="20" xfId="43" applyNumberFormat="1" applyFont="1" applyBorder="1" applyProtection="1"/>
    <xf numFmtId="0" fontId="35" fillId="0" borderId="20" xfId="43" applyFont="1" applyBorder="1" applyProtection="1"/>
    <xf numFmtId="0" fontId="35" fillId="0" borderId="0" xfId="43" applyFont="1" applyBorder="1" applyAlignment="1" applyProtection="1">
      <alignment wrapText="1"/>
    </xf>
    <xf numFmtId="38" fontId="35" fillId="0" borderId="19" xfId="44" applyFont="1" applyBorder="1" applyAlignment="1" applyProtection="1"/>
    <xf numFmtId="0" fontId="37" fillId="0" borderId="0" xfId="43" applyFont="1" applyProtection="1"/>
    <xf numFmtId="0" fontId="38" fillId="0" borderId="0" xfId="43" applyFont="1" applyProtection="1"/>
    <xf numFmtId="0" fontId="32" fillId="0" borderId="0" xfId="43" applyProtection="1"/>
    <xf numFmtId="38" fontId="33" fillId="0" borderId="19" xfId="44" applyFont="1" applyBorder="1" applyAlignment="1" applyProtection="1">
      <alignment vertical="center"/>
    </xf>
    <xf numFmtId="0" fontId="35" fillId="0" borderId="0" xfId="43" applyFont="1" applyBorder="1" applyAlignment="1" applyProtection="1">
      <alignment horizontal="left" wrapText="1"/>
    </xf>
    <xf numFmtId="0" fontId="35" fillId="0" borderId="0" xfId="43" applyFont="1" applyBorder="1" applyAlignment="1" applyProtection="1">
      <alignment horizontal="left"/>
    </xf>
    <xf numFmtId="38" fontId="50" fillId="0" borderId="19" xfId="44" applyFont="1" applyBorder="1" applyAlignment="1" applyProtection="1"/>
    <xf numFmtId="0" fontId="51" fillId="0" borderId="0" xfId="45" applyFont="1" applyBorder="1" applyAlignment="1">
      <alignment vertical="center"/>
    </xf>
    <xf numFmtId="0" fontId="42" fillId="0" borderId="0" xfId="45" applyFont="1" applyFill="1" applyBorder="1" applyAlignment="1">
      <alignment vertical="center"/>
    </xf>
    <xf numFmtId="58" fontId="43" fillId="0" borderId="0" xfId="45" applyNumberFormat="1" applyFont="1" applyFill="1" applyBorder="1" applyAlignment="1" applyProtection="1">
      <alignment horizontal="left" vertical="center" wrapText="1"/>
      <protection locked="0"/>
    </xf>
    <xf numFmtId="181" fontId="43" fillId="0" borderId="0" xfId="45" applyNumberFormat="1" applyFont="1" applyFill="1" applyBorder="1" applyAlignment="1" applyProtection="1">
      <alignment horizontal="left" vertical="center" wrapText="1"/>
      <protection locked="0"/>
    </xf>
    <xf numFmtId="0" fontId="39" fillId="0" borderId="0" xfId="45" applyFill="1" applyBorder="1" applyAlignment="1"/>
    <xf numFmtId="0" fontId="47" fillId="0" borderId="0" xfId="0" applyFont="1" applyFill="1" applyBorder="1" applyAlignment="1">
      <alignment vertical="center"/>
    </xf>
    <xf numFmtId="0" fontId="49" fillId="0" borderId="23" xfId="0" applyFont="1" applyFill="1" applyBorder="1" applyAlignment="1" applyProtection="1">
      <alignment vertical="center" shrinkToFit="1"/>
      <protection locked="0"/>
    </xf>
    <xf numFmtId="0" fontId="23" fillId="0" borderId="0" xfId="0" applyFont="1" applyFill="1" applyAlignment="1">
      <alignment vertical="center" wrapText="1"/>
    </xf>
    <xf numFmtId="0" fontId="24" fillId="0" borderId="0" xfId="0" applyFont="1" applyAlignment="1">
      <alignment horizontal="left" vertical="center"/>
    </xf>
    <xf numFmtId="0" fontId="45" fillId="0" borderId="29" xfId="0" applyFont="1" applyFill="1" applyBorder="1" applyAlignment="1" applyProtection="1">
      <alignment horizontal="left" vertical="center" wrapText="1"/>
      <protection locked="0"/>
    </xf>
    <xf numFmtId="0" fontId="45" fillId="0" borderId="45" xfId="45" applyFont="1" applyFill="1" applyBorder="1" applyAlignment="1" applyProtection="1">
      <alignment horizontal="center" vertical="center" wrapText="1"/>
      <protection locked="0"/>
    </xf>
    <xf numFmtId="0" fontId="26" fillId="0" borderId="0" xfId="0" applyFont="1" applyFill="1" applyBorder="1" applyAlignment="1">
      <alignment horizontal="center" vertical="center"/>
    </xf>
    <xf numFmtId="0" fontId="24" fillId="0" borderId="0" xfId="0" applyFont="1" applyAlignment="1">
      <alignment horizontal="left" vertical="center"/>
    </xf>
    <xf numFmtId="183" fontId="43" fillId="0" borderId="34" xfId="45" applyNumberFormat="1" applyFont="1" applyFill="1" applyBorder="1" applyAlignment="1" applyProtection="1">
      <alignment horizontal="left" vertical="center" wrapText="1"/>
      <protection locked="0"/>
    </xf>
    <xf numFmtId="0" fontId="42" fillId="0" borderId="53" xfId="45" applyFont="1" applyBorder="1" applyAlignment="1">
      <alignment vertical="center"/>
    </xf>
    <xf numFmtId="0" fontId="42" fillId="0" borderId="20" xfId="45" applyFont="1" applyBorder="1" applyAlignment="1">
      <alignment vertical="center"/>
    </xf>
    <xf numFmtId="0" fontId="42" fillId="0" borderId="47" xfId="45" applyFont="1" applyBorder="1" applyAlignment="1">
      <alignment vertical="center" wrapText="1"/>
    </xf>
    <xf numFmtId="0" fontId="42" fillId="0" borderId="47" xfId="45" applyFont="1" applyBorder="1" applyAlignment="1">
      <alignment vertical="center"/>
    </xf>
    <xf numFmtId="0" fontId="42" fillId="0" borderId="31" xfId="45" applyFont="1" applyBorder="1" applyAlignment="1">
      <alignment horizontal="center" vertical="center"/>
    </xf>
    <xf numFmtId="0" fontId="42" fillId="0" borderId="33" xfId="45" applyFont="1" applyBorder="1" applyAlignment="1">
      <alignment horizontal="center" vertical="center"/>
    </xf>
    <xf numFmtId="0" fontId="42" fillId="0" borderId="35" xfId="45" applyFont="1" applyBorder="1" applyAlignment="1">
      <alignment horizontal="center" vertical="center"/>
    </xf>
    <xf numFmtId="0" fontId="42" fillId="0" borderId="0" xfId="45" applyFont="1" applyBorder="1" applyAlignment="1">
      <alignment horizontal="center" vertical="center"/>
    </xf>
    <xf numFmtId="0" fontId="43" fillId="0" borderId="0" xfId="45" applyFont="1" applyFill="1" applyBorder="1" applyAlignment="1" applyProtection="1">
      <alignment horizontal="center" vertical="center" wrapText="1"/>
      <protection locked="0"/>
    </xf>
    <xf numFmtId="0" fontId="42" fillId="0" borderId="20" xfId="45" applyFont="1" applyBorder="1" applyAlignment="1">
      <alignment vertical="center" wrapText="1"/>
    </xf>
    <xf numFmtId="0" fontId="42" fillId="0" borderId="54" xfId="45" applyFont="1" applyBorder="1" applyAlignment="1">
      <alignment vertical="center"/>
    </xf>
    <xf numFmtId="0" fontId="24" fillId="0" borderId="0" xfId="0" applyFont="1" applyAlignment="1">
      <alignment horizontal="center" vertical="center" wrapText="1"/>
    </xf>
    <xf numFmtId="0" fontId="0" fillId="0" borderId="13" xfId="47" applyFont="1" applyBorder="1" applyAlignment="1" applyProtection="1">
      <alignment horizontal="center" vertical="center"/>
      <protection locked="0"/>
    </xf>
    <xf numFmtId="0" fontId="58" fillId="0" borderId="0" xfId="0" applyFont="1" applyAlignment="1">
      <alignment vertical="center"/>
    </xf>
    <xf numFmtId="0" fontId="42" fillId="0" borderId="32" xfId="45" applyFont="1" applyBorder="1" applyAlignment="1">
      <alignment horizontal="center" wrapText="1"/>
    </xf>
    <xf numFmtId="0" fontId="42" fillId="0" borderId="49" xfId="45" applyFont="1" applyBorder="1" applyAlignment="1">
      <alignment horizontal="center" vertical="center"/>
    </xf>
    <xf numFmtId="0" fontId="72" fillId="0" borderId="30" xfId="45" applyFont="1" applyBorder="1" applyAlignment="1">
      <alignment vertical="center" wrapText="1"/>
    </xf>
    <xf numFmtId="0" fontId="68" fillId="36" borderId="52" xfId="0" applyFont="1" applyFill="1" applyBorder="1">
      <alignment vertical="center"/>
    </xf>
    <xf numFmtId="0" fontId="68" fillId="0" borderId="25" xfId="0" applyFont="1" applyBorder="1">
      <alignment vertical="center"/>
    </xf>
    <xf numFmtId="0" fontId="66" fillId="0" borderId="0" xfId="0" applyFont="1" applyAlignment="1">
      <alignment horizontal="left" vertical="center"/>
    </xf>
    <xf numFmtId="0" fontId="56" fillId="35" borderId="23" xfId="0" applyFont="1" applyFill="1" applyBorder="1" applyAlignment="1">
      <alignment horizontal="center" vertical="center"/>
    </xf>
    <xf numFmtId="0" fontId="56" fillId="0" borderId="0" xfId="0" applyFont="1">
      <alignment vertical="center"/>
    </xf>
    <xf numFmtId="0" fontId="56" fillId="0" borderId="0" xfId="0" applyFont="1" applyAlignment="1"/>
    <xf numFmtId="0" fontId="56" fillId="0" borderId="0" xfId="0" applyFont="1" applyAlignment="1">
      <alignment vertical="top"/>
    </xf>
    <xf numFmtId="0" fontId="69" fillId="36" borderId="52" xfId="0" applyFont="1" applyFill="1" applyBorder="1" applyAlignment="1">
      <alignment horizontal="center" vertical="center"/>
    </xf>
    <xf numFmtId="0" fontId="69" fillId="0" borderId="0" xfId="0" applyFont="1" applyAlignment="1">
      <alignment horizontal="center" vertical="center"/>
    </xf>
    <xf numFmtId="0" fontId="56" fillId="39" borderId="23" xfId="0" applyFont="1" applyFill="1" applyBorder="1" applyAlignment="1">
      <alignment horizontal="center" vertical="center"/>
    </xf>
    <xf numFmtId="0" fontId="76" fillId="0" borderId="0" xfId="0" applyFont="1">
      <alignment vertical="center"/>
    </xf>
    <xf numFmtId="0" fontId="68" fillId="36" borderId="52" xfId="0" applyFont="1" applyFill="1" applyBorder="1" applyAlignment="1">
      <alignment horizontal="center" vertical="center"/>
    </xf>
    <xf numFmtId="0" fontId="68" fillId="0" borderId="0" xfId="0" applyFont="1" applyAlignment="1">
      <alignment horizontal="center" vertical="center"/>
    </xf>
    <xf numFmtId="0" fontId="61" fillId="40" borderId="23" xfId="0" applyFont="1" applyFill="1" applyBorder="1" applyAlignment="1">
      <alignment horizontal="center" vertical="center"/>
    </xf>
    <xf numFmtId="0" fontId="70" fillId="36" borderId="52" xfId="0" applyFont="1" applyFill="1" applyBorder="1" applyAlignment="1">
      <alignment horizontal="center" vertical="center"/>
    </xf>
    <xf numFmtId="0" fontId="70" fillId="0" borderId="0" xfId="0" applyFont="1" applyAlignment="1">
      <alignment horizontal="center" vertical="center"/>
    </xf>
    <xf numFmtId="0" fontId="49" fillId="0" borderId="23" xfId="0" applyFont="1" applyFill="1" applyBorder="1" applyAlignment="1" applyProtection="1">
      <alignment vertical="center" wrapText="1" shrinkToFit="1"/>
      <protection locked="0"/>
    </xf>
    <xf numFmtId="0" fontId="55" fillId="0" borderId="29" xfId="0" applyFont="1" applyFill="1" applyBorder="1" applyAlignment="1">
      <alignment horizontal="center" vertical="center" wrapText="1"/>
    </xf>
    <xf numFmtId="0" fontId="55" fillId="0" borderId="37" xfId="0" applyFont="1" applyFill="1" applyBorder="1" applyAlignment="1">
      <alignment horizontal="center" vertical="center" wrapText="1"/>
    </xf>
    <xf numFmtId="0" fontId="37" fillId="0" borderId="0" xfId="43" applyFont="1" applyAlignment="1" applyProtection="1">
      <alignment vertical="center"/>
    </xf>
    <xf numFmtId="0" fontId="55" fillId="0" borderId="37" xfId="0" applyFont="1" applyFill="1" applyBorder="1" applyAlignment="1">
      <alignment horizontal="center" vertical="center"/>
    </xf>
    <xf numFmtId="0" fontId="24" fillId="0" borderId="0" xfId="0" applyFont="1" applyAlignment="1">
      <alignment horizontal="left" vertical="center"/>
    </xf>
    <xf numFmtId="0" fontId="24" fillId="0" borderId="0" xfId="47" applyFont="1" applyAlignment="1">
      <alignment horizontal="justify" vertical="center" wrapText="1"/>
    </xf>
    <xf numFmtId="0" fontId="24" fillId="0" borderId="0" xfId="0" applyFont="1" applyAlignment="1">
      <alignment horizontal="justify" vertical="center" wrapText="1"/>
    </xf>
    <xf numFmtId="0" fontId="24" fillId="0" borderId="0" xfId="0" applyFont="1" applyAlignment="1">
      <alignment vertical="justify" wrapText="1"/>
    </xf>
    <xf numFmtId="58" fontId="24" fillId="0" borderId="0" xfId="0" applyNumberFormat="1" applyFont="1" applyAlignment="1">
      <alignment vertical="center" wrapText="1"/>
    </xf>
    <xf numFmtId="0" fontId="26" fillId="0" borderId="0" xfId="47" applyFont="1" applyAlignment="1">
      <alignment horizontal="distributed" vertical="center"/>
    </xf>
    <xf numFmtId="0" fontId="55" fillId="0" borderId="0" xfId="0" applyFont="1" applyAlignment="1">
      <alignment horizontal="distributed" vertical="center" wrapText="1"/>
    </xf>
    <xf numFmtId="0" fontId="50" fillId="0" borderId="0" xfId="0" applyFont="1" applyAlignment="1">
      <alignment horizontal="distributed" vertical="center" shrinkToFit="1"/>
    </xf>
    <xf numFmtId="0" fontId="50" fillId="0" borderId="0" xfId="0" applyFont="1" applyAlignment="1">
      <alignment horizontal="distributed" vertical="center" wrapText="1"/>
    </xf>
    <xf numFmtId="0" fontId="55" fillId="0" borderId="0" xfId="0" applyFont="1" applyAlignment="1">
      <alignment horizontal="distributed" vertical="center"/>
    </xf>
    <xf numFmtId="0" fontId="50" fillId="0" borderId="0" xfId="47" applyFont="1" applyAlignment="1">
      <alignment horizontal="distributed" vertical="center" wrapText="1"/>
    </xf>
    <xf numFmtId="0" fontId="55" fillId="0" borderId="0" xfId="47" applyFont="1" applyAlignment="1">
      <alignment horizontal="distributed" vertical="center" wrapText="1"/>
    </xf>
    <xf numFmtId="0" fontId="56" fillId="0" borderId="16" xfId="0" applyFont="1" applyBorder="1" applyAlignment="1">
      <alignment horizontal="center" vertical="center"/>
    </xf>
    <xf numFmtId="0" fontId="56" fillId="38" borderId="17" xfId="0" applyFont="1" applyFill="1" applyBorder="1" applyAlignment="1">
      <alignment horizontal="center" vertical="center"/>
    </xf>
    <xf numFmtId="0" fontId="56" fillId="38" borderId="20" xfId="0" applyFont="1" applyFill="1" applyBorder="1" applyAlignment="1">
      <alignment horizontal="center" vertical="center"/>
    </xf>
    <xf numFmtId="0" fontId="56" fillId="37" borderId="17" xfId="0" applyFont="1" applyFill="1" applyBorder="1" applyAlignment="1">
      <alignment horizontal="center" vertical="center"/>
    </xf>
    <xf numFmtId="0" fontId="56" fillId="37" borderId="20" xfId="0" applyFont="1" applyFill="1" applyBorder="1" applyAlignment="1">
      <alignment horizontal="center" vertical="center"/>
    </xf>
    <xf numFmtId="0" fontId="56" fillId="35" borderId="17" xfId="0" applyFont="1" applyFill="1" applyBorder="1" applyAlignment="1">
      <alignment horizontal="center" vertical="center"/>
    </xf>
    <xf numFmtId="0" fontId="56" fillId="35" borderId="18" xfId="0" applyFont="1" applyFill="1" applyBorder="1" applyAlignment="1">
      <alignment horizontal="center" vertical="center"/>
    </xf>
    <xf numFmtId="0" fontId="56" fillId="35" borderId="20" xfId="0" applyFont="1" applyFill="1" applyBorder="1" applyAlignment="1">
      <alignment horizontal="center" vertical="center"/>
    </xf>
    <xf numFmtId="0" fontId="56" fillId="35" borderId="23" xfId="0" applyFont="1" applyFill="1" applyBorder="1" applyAlignment="1">
      <alignment horizontal="left" vertical="center"/>
    </xf>
    <xf numFmtId="0" fontId="60" fillId="35" borderId="17" xfId="0" applyFont="1" applyFill="1" applyBorder="1" applyAlignment="1">
      <alignment horizontal="center" vertical="center"/>
    </xf>
    <xf numFmtId="0" fontId="60" fillId="35" borderId="18" xfId="0" applyFont="1" applyFill="1" applyBorder="1" applyAlignment="1">
      <alignment horizontal="center" vertical="center"/>
    </xf>
    <xf numFmtId="0" fontId="60" fillId="35" borderId="20" xfId="0" applyFont="1" applyFill="1" applyBorder="1" applyAlignment="1">
      <alignment horizontal="center" vertical="center"/>
    </xf>
    <xf numFmtId="0" fontId="62" fillId="0" borderId="0" xfId="0" applyFont="1" applyAlignment="1">
      <alignment horizontal="left" vertical="top" wrapText="1"/>
    </xf>
    <xf numFmtId="0" fontId="69" fillId="36" borderId="10" xfId="0" applyFont="1" applyFill="1" applyBorder="1" applyAlignment="1">
      <alignment horizontal="center" vertical="center" wrapText="1"/>
    </xf>
    <xf numFmtId="0" fontId="69" fillId="36" borderId="12" xfId="0" applyFont="1" applyFill="1" applyBorder="1" applyAlignment="1">
      <alignment horizontal="center" vertical="center" wrapText="1"/>
    </xf>
    <xf numFmtId="0" fontId="67" fillId="0" borderId="58" xfId="0" applyFont="1" applyBorder="1" applyAlignment="1">
      <alignment horizontal="left" vertical="top" wrapText="1"/>
    </xf>
    <xf numFmtId="0" fontId="67" fillId="0" borderId="0" xfId="0" applyFont="1" applyAlignment="1">
      <alignment horizontal="left" vertical="top" wrapText="1"/>
    </xf>
    <xf numFmtId="0" fontId="62" fillId="40" borderId="17" xfId="0" applyFont="1" applyFill="1" applyBorder="1" applyAlignment="1">
      <alignment horizontal="center" vertical="center"/>
    </xf>
    <xf numFmtId="0" fontId="62" fillId="40" borderId="18" xfId="0" applyFont="1" applyFill="1" applyBorder="1" applyAlignment="1">
      <alignment horizontal="center" vertical="center"/>
    </xf>
    <xf numFmtId="0" fontId="62" fillId="40" borderId="20" xfId="0" applyFont="1" applyFill="1" applyBorder="1" applyAlignment="1">
      <alignment horizontal="center" vertical="center"/>
    </xf>
    <xf numFmtId="0" fontId="56" fillId="39" borderId="17" xfId="0" applyFont="1" applyFill="1" applyBorder="1" applyAlignment="1">
      <alignment horizontal="center" vertical="center"/>
    </xf>
    <xf numFmtId="0" fontId="56" fillId="39" borderId="18" xfId="0" applyFont="1" applyFill="1" applyBorder="1" applyAlignment="1">
      <alignment horizontal="center" vertical="center"/>
    </xf>
    <xf numFmtId="0" fontId="56" fillId="39" borderId="20" xfId="0" applyFont="1" applyFill="1" applyBorder="1" applyAlignment="1">
      <alignment horizontal="center" vertical="center"/>
    </xf>
    <xf numFmtId="0" fontId="56" fillId="39" borderId="23" xfId="0" applyFont="1" applyFill="1" applyBorder="1" applyAlignment="1">
      <alignment horizontal="left" vertical="center"/>
    </xf>
    <xf numFmtId="0" fontId="56" fillId="39" borderId="23" xfId="0" applyFont="1" applyFill="1" applyBorder="1" applyAlignment="1">
      <alignment horizontal="left" vertical="center" shrinkToFit="1"/>
    </xf>
    <xf numFmtId="0" fontId="60" fillId="39" borderId="17" xfId="0" applyFont="1" applyFill="1" applyBorder="1" applyAlignment="1">
      <alignment horizontal="left" vertical="center"/>
    </xf>
    <xf numFmtId="0" fontId="60" fillId="39" borderId="18" xfId="0" applyFont="1" applyFill="1" applyBorder="1" applyAlignment="1">
      <alignment horizontal="left" vertical="center"/>
    </xf>
    <xf numFmtId="0" fontId="60" fillId="39" borderId="20" xfId="0" applyFont="1" applyFill="1" applyBorder="1" applyAlignment="1">
      <alignment horizontal="left" vertical="center"/>
    </xf>
    <xf numFmtId="0" fontId="61" fillId="40" borderId="17" xfId="0" applyFont="1" applyFill="1" applyBorder="1" applyAlignment="1">
      <alignment horizontal="center" vertical="center"/>
    </xf>
    <xf numFmtId="0" fontId="61" fillId="40" borderId="18" xfId="0" applyFont="1" applyFill="1" applyBorder="1" applyAlignment="1">
      <alignment horizontal="center" vertical="center"/>
    </xf>
    <xf numFmtId="0" fontId="61" fillId="40" borderId="20" xfId="0" applyFont="1" applyFill="1" applyBorder="1" applyAlignment="1">
      <alignment horizontal="center" vertical="center"/>
    </xf>
    <xf numFmtId="0" fontId="61" fillId="40" borderId="23" xfId="0" applyFont="1" applyFill="1" applyBorder="1" applyAlignment="1">
      <alignment horizontal="left" vertical="center"/>
    </xf>
    <xf numFmtId="0" fontId="63" fillId="34" borderId="17" xfId="0" applyFont="1" applyFill="1" applyBorder="1" applyAlignment="1" applyProtection="1">
      <alignment horizontal="center" vertical="center"/>
    </xf>
    <xf numFmtId="0" fontId="63" fillId="34" borderId="18" xfId="0" applyFont="1" applyFill="1" applyBorder="1" applyAlignment="1" applyProtection="1">
      <alignment horizontal="center" vertical="center"/>
    </xf>
    <xf numFmtId="0" fontId="63" fillId="34" borderId="20" xfId="0" applyFont="1" applyFill="1" applyBorder="1" applyAlignment="1" applyProtection="1">
      <alignment horizontal="center" vertical="center"/>
    </xf>
    <xf numFmtId="0" fontId="63" fillId="34" borderId="17" xfId="0" applyFont="1" applyFill="1" applyBorder="1" applyAlignment="1">
      <alignment horizontal="center" vertical="center"/>
    </xf>
    <xf numFmtId="0" fontId="63" fillId="34" borderId="18" xfId="0" applyFont="1" applyFill="1" applyBorder="1" applyAlignment="1">
      <alignment horizontal="center" vertical="center"/>
    </xf>
    <xf numFmtId="0" fontId="63" fillId="34" borderId="20" xfId="0" applyFont="1" applyFill="1" applyBorder="1" applyAlignment="1">
      <alignment horizontal="center" vertical="center"/>
    </xf>
    <xf numFmtId="0" fontId="41" fillId="0" borderId="0" xfId="45" applyFont="1" applyBorder="1" applyAlignment="1">
      <alignment horizontal="left" vertical="center" wrapText="1"/>
    </xf>
    <xf numFmtId="0" fontId="41" fillId="0" borderId="0" xfId="45" applyFont="1" applyBorder="1" applyAlignment="1">
      <alignment horizontal="center" vertical="center" wrapText="1"/>
    </xf>
    <xf numFmtId="0" fontId="52" fillId="0" borderId="0" xfId="45" applyFont="1" applyAlignment="1">
      <alignment horizontal="center" vertical="center"/>
    </xf>
    <xf numFmtId="0" fontId="74" fillId="0" borderId="51" xfId="45" applyFont="1" applyBorder="1" applyAlignment="1">
      <alignment horizontal="left" vertical="center"/>
    </xf>
    <xf numFmtId="0" fontId="43" fillId="0" borderId="45" xfId="45" applyFont="1" applyFill="1" applyBorder="1" applyAlignment="1" applyProtection="1">
      <alignment horizontal="left" vertical="center" wrapText="1"/>
      <protection locked="0"/>
    </xf>
    <xf numFmtId="0" fontId="43" fillId="0" borderId="57" xfId="45" applyFont="1" applyFill="1" applyBorder="1" applyAlignment="1" applyProtection="1">
      <alignment horizontal="left" vertical="center" wrapText="1"/>
      <protection locked="0"/>
    </xf>
    <xf numFmtId="0" fontId="75" fillId="0" borderId="0" xfId="45" applyFont="1" applyFill="1" applyBorder="1" applyAlignment="1">
      <alignment horizontal="left" vertical="center"/>
    </xf>
    <xf numFmtId="0" fontId="42" fillId="0" borderId="44" xfId="45" applyFont="1" applyBorder="1" applyAlignment="1">
      <alignment horizontal="center" vertical="center"/>
    </xf>
    <xf numFmtId="0" fontId="42" fillId="0" borderId="55" xfId="45" applyFont="1" applyBorder="1" applyAlignment="1">
      <alignment horizontal="center" vertical="center"/>
    </xf>
    <xf numFmtId="0" fontId="42" fillId="0" borderId="29" xfId="45" applyFont="1" applyBorder="1" applyAlignment="1">
      <alignment horizontal="left" vertical="center" wrapText="1"/>
    </xf>
    <xf numFmtId="0" fontId="42" fillId="0" borderId="56" xfId="45" applyFont="1" applyBorder="1" applyAlignment="1">
      <alignment horizontal="left" vertical="center"/>
    </xf>
    <xf numFmtId="0" fontId="75" fillId="0" borderId="51" xfId="45" applyFont="1" applyBorder="1" applyAlignment="1">
      <alignment horizontal="left" vertical="center"/>
    </xf>
    <xf numFmtId="0" fontId="49" fillId="0" borderId="17" xfId="0" applyFont="1" applyFill="1" applyBorder="1" applyAlignment="1" applyProtection="1">
      <alignment horizontal="left" vertical="center" wrapText="1" shrinkToFit="1"/>
      <protection locked="0"/>
    </xf>
    <xf numFmtId="0" fontId="49" fillId="0" borderId="20" xfId="0" applyFont="1" applyFill="1" applyBorder="1" applyAlignment="1" applyProtection="1">
      <alignment horizontal="left" vertical="center" wrapText="1" shrinkToFit="1"/>
      <protection locked="0"/>
    </xf>
    <xf numFmtId="0" fontId="26" fillId="0" borderId="0" xfId="0" applyFont="1" applyFill="1" applyBorder="1" applyAlignment="1">
      <alignment horizontal="left" vertical="center"/>
    </xf>
    <xf numFmtId="177" fontId="49" fillId="0" borderId="0" xfId="0" applyNumberFormat="1" applyFont="1" applyFill="1" applyBorder="1" applyAlignment="1">
      <alignment horizontal="right" vertical="center" shrinkToFit="1"/>
    </xf>
    <xf numFmtId="177" fontId="49" fillId="0" borderId="17" xfId="0" applyNumberFormat="1" applyFont="1" applyFill="1" applyBorder="1" applyAlignment="1">
      <alignment horizontal="right" vertical="center" shrinkToFit="1"/>
    </xf>
    <xf numFmtId="177" fontId="49" fillId="0" borderId="18" xfId="0" applyNumberFormat="1" applyFont="1" applyFill="1" applyBorder="1" applyAlignment="1">
      <alignment horizontal="right" vertical="center" shrinkToFit="1"/>
    </xf>
    <xf numFmtId="177" fontId="49" fillId="0" borderId="20" xfId="0" applyNumberFormat="1" applyFont="1" applyFill="1" applyBorder="1" applyAlignment="1">
      <alignment horizontal="right" vertical="center" shrinkToFit="1"/>
    </xf>
    <xf numFmtId="0" fontId="49" fillId="0" borderId="0" xfId="0" applyFont="1" applyFill="1" applyBorder="1" applyAlignment="1">
      <alignment horizontal="center" vertical="center" shrinkToFit="1"/>
    </xf>
    <xf numFmtId="0" fontId="49" fillId="0" borderId="23" xfId="0" applyFont="1" applyFill="1" applyBorder="1" applyAlignment="1" applyProtection="1">
      <alignment horizontal="left" vertical="center" wrapText="1" shrinkToFit="1"/>
      <protection locked="0"/>
    </xf>
    <xf numFmtId="0" fontId="28" fillId="0" borderId="0" xfId="0" applyFont="1" applyFill="1" applyBorder="1" applyAlignment="1">
      <alignment horizontal="center" vertical="center"/>
    </xf>
    <xf numFmtId="0" fontId="49" fillId="0" borderId="17" xfId="0" applyFont="1" applyFill="1" applyBorder="1" applyAlignment="1">
      <alignment horizontal="center" vertical="center" shrinkToFit="1"/>
    </xf>
    <xf numFmtId="0" fontId="49" fillId="0" borderId="20" xfId="0" applyFont="1" applyFill="1" applyBorder="1" applyAlignment="1">
      <alignment horizontal="center" vertical="center" shrinkToFit="1"/>
    </xf>
    <xf numFmtId="0" fontId="49" fillId="0" borderId="25" xfId="0" applyFont="1" applyFill="1" applyBorder="1" applyAlignment="1">
      <alignment horizontal="left" vertical="center" indent="1"/>
    </xf>
    <xf numFmtId="0" fontId="49" fillId="0" borderId="40" xfId="0" applyFont="1" applyFill="1" applyBorder="1" applyAlignment="1">
      <alignment horizontal="left" vertical="center" indent="1"/>
    </xf>
    <xf numFmtId="0" fontId="49" fillId="0" borderId="24" xfId="0" applyFont="1" applyFill="1" applyBorder="1" applyAlignment="1">
      <alignment horizontal="left" vertical="center" indent="1"/>
    </xf>
    <xf numFmtId="0" fontId="26" fillId="0" borderId="23" xfId="0" applyFont="1" applyFill="1" applyBorder="1" applyAlignment="1">
      <alignment vertical="center"/>
    </xf>
    <xf numFmtId="0" fontId="49" fillId="0" borderId="23" xfId="0" applyFont="1" applyFill="1" applyBorder="1" applyAlignment="1">
      <alignment horizontal="center" vertical="center" shrinkToFit="1"/>
    </xf>
    <xf numFmtId="0" fontId="26" fillId="0" borderId="23" xfId="0" applyFont="1" applyFill="1" applyBorder="1" applyAlignment="1">
      <alignment horizontal="center" vertical="center"/>
    </xf>
    <xf numFmtId="0" fontId="50" fillId="0" borderId="0" xfId="0" applyFont="1" applyFill="1" applyBorder="1" applyAlignment="1">
      <alignment horizontal="left" vertical="center" wrapText="1"/>
    </xf>
    <xf numFmtId="0" fontId="49" fillId="0" borderId="30" xfId="0" applyFont="1" applyFill="1" applyBorder="1" applyAlignment="1">
      <alignment horizontal="center" vertical="center" shrinkToFit="1"/>
    </xf>
    <xf numFmtId="177" fontId="49" fillId="0" borderId="30" xfId="0" applyNumberFormat="1" applyFont="1" applyFill="1" applyBorder="1" applyAlignment="1">
      <alignment horizontal="right" vertical="center" shrinkToFit="1"/>
    </xf>
    <xf numFmtId="0" fontId="50" fillId="0" borderId="29" xfId="0" applyFont="1" applyFill="1" applyBorder="1" applyAlignment="1">
      <alignment horizontal="center" vertical="center" wrapText="1"/>
    </xf>
    <xf numFmtId="0" fontId="50" fillId="0" borderId="37" xfId="0" applyFont="1" applyFill="1" applyBorder="1" applyAlignment="1">
      <alignment horizontal="center" vertical="center" wrapText="1"/>
    </xf>
    <xf numFmtId="0" fontId="55" fillId="0" borderId="29" xfId="0" applyFont="1" applyFill="1" applyBorder="1" applyAlignment="1">
      <alignment horizontal="center" vertical="center" wrapText="1"/>
    </xf>
    <xf numFmtId="0" fontId="55" fillId="0" borderId="37" xfId="0" applyFont="1" applyFill="1" applyBorder="1" applyAlignment="1">
      <alignment horizontal="center" vertical="center" wrapText="1"/>
    </xf>
    <xf numFmtId="0" fontId="49" fillId="0" borderId="29" xfId="0" applyFont="1" applyFill="1" applyBorder="1" applyAlignment="1">
      <alignment horizontal="center" vertical="center" wrapText="1"/>
    </xf>
    <xf numFmtId="0" fontId="49" fillId="0" borderId="37" xfId="0" applyFont="1" applyFill="1" applyBorder="1" applyAlignment="1">
      <alignment horizontal="center" vertical="center" wrapText="1"/>
    </xf>
    <xf numFmtId="0" fontId="49" fillId="0" borderId="23" xfId="0" applyFont="1" applyFill="1" applyBorder="1" applyAlignment="1">
      <alignment horizontal="left" vertical="center"/>
    </xf>
    <xf numFmtId="178" fontId="49" fillId="0" borderId="17" xfId="0" applyNumberFormat="1" applyFont="1" applyFill="1" applyBorder="1" applyAlignment="1">
      <alignment horizontal="right" vertical="center" shrinkToFit="1"/>
    </xf>
    <xf numFmtId="178" fontId="49" fillId="0" borderId="18" xfId="0" applyNumberFormat="1" applyFont="1" applyFill="1" applyBorder="1" applyAlignment="1">
      <alignment horizontal="right" vertical="center" shrinkToFit="1"/>
    </xf>
    <xf numFmtId="178" fontId="49" fillId="0" borderId="20" xfId="0" applyNumberFormat="1" applyFont="1" applyFill="1" applyBorder="1" applyAlignment="1">
      <alignment horizontal="right" vertical="center" shrinkToFit="1"/>
    </xf>
    <xf numFmtId="176" fontId="49" fillId="0" borderId="17" xfId="0" applyNumberFormat="1" applyFont="1" applyFill="1" applyBorder="1" applyAlignment="1">
      <alignment horizontal="right" vertical="center" shrinkToFit="1"/>
    </xf>
    <xf numFmtId="176" fontId="49" fillId="0" borderId="18" xfId="0" applyNumberFormat="1" applyFont="1" applyFill="1" applyBorder="1" applyAlignment="1">
      <alignment horizontal="right" vertical="center" shrinkToFit="1"/>
    </xf>
    <xf numFmtId="176" fontId="49" fillId="0" borderId="20" xfId="0" applyNumberFormat="1" applyFont="1" applyFill="1" applyBorder="1" applyAlignment="1">
      <alignment horizontal="right" vertical="center" shrinkToFit="1"/>
    </xf>
    <xf numFmtId="0" fontId="24" fillId="0" borderId="0" xfId="0" applyFont="1" applyAlignment="1">
      <alignment horizontal="left" vertical="center"/>
    </xf>
    <xf numFmtId="0" fontId="24" fillId="0" borderId="0" xfId="47" applyFont="1" applyAlignment="1">
      <alignment horizontal="left" vertical="top" wrapText="1"/>
    </xf>
    <xf numFmtId="0" fontId="24" fillId="0" borderId="0" xfId="47" applyFont="1" applyAlignment="1">
      <alignment horizontal="justify" vertical="center" wrapText="1"/>
    </xf>
    <xf numFmtId="0" fontId="24" fillId="0" borderId="0" xfId="47" applyFont="1" applyAlignment="1">
      <alignment horizontal="right" vertical="center" wrapText="1"/>
    </xf>
    <xf numFmtId="0" fontId="24" fillId="0" borderId="0" xfId="47" applyFont="1" applyAlignment="1">
      <alignment horizontal="left" vertical="center" wrapText="1"/>
    </xf>
    <xf numFmtId="180" fontId="24" fillId="0" borderId="0" xfId="47" applyNumberFormat="1" applyFont="1" applyAlignment="1" applyProtection="1">
      <alignment horizontal="right" vertical="center"/>
      <protection locked="0"/>
    </xf>
    <xf numFmtId="0" fontId="26" fillId="0" borderId="0" xfId="47" applyFont="1" applyAlignment="1">
      <alignment horizontal="left" vertical="center"/>
    </xf>
    <xf numFmtId="179" fontId="24" fillId="0" borderId="0" xfId="47" applyNumberFormat="1" applyFont="1" applyAlignment="1">
      <alignment horizontal="center" vertical="center" wrapText="1"/>
    </xf>
    <xf numFmtId="0" fontId="24" fillId="0" borderId="0" xfId="47" applyFont="1" applyAlignment="1">
      <alignment horizontal="center" vertical="center" wrapText="1"/>
    </xf>
    <xf numFmtId="0" fontId="24" fillId="0" borderId="0" xfId="47" applyFont="1" applyAlignment="1">
      <alignment horizontal="left" vertical="justify" wrapText="1"/>
    </xf>
    <xf numFmtId="0" fontId="24" fillId="0" borderId="0" xfId="47" applyFont="1" applyBorder="1" applyAlignment="1">
      <alignment horizontal="justify" vertical="center" wrapText="1"/>
    </xf>
    <xf numFmtId="0" fontId="24" fillId="0" borderId="14" xfId="47" applyFont="1" applyBorder="1" applyAlignment="1">
      <alignment horizontal="justify" vertical="center" wrapText="1"/>
    </xf>
    <xf numFmtId="0" fontId="24" fillId="0" borderId="10" xfId="47" applyFont="1" applyBorder="1" applyAlignment="1">
      <alignment horizontal="left" vertical="center" wrapText="1"/>
    </xf>
    <xf numFmtId="0" fontId="24" fillId="0" borderId="11" xfId="47" applyFont="1" applyBorder="1" applyAlignment="1">
      <alignment horizontal="left" vertical="center" wrapText="1"/>
    </xf>
    <xf numFmtId="0" fontId="24" fillId="0" borderId="12" xfId="47" applyFont="1" applyBorder="1" applyAlignment="1">
      <alignment horizontal="left" vertical="center" wrapText="1"/>
    </xf>
    <xf numFmtId="0" fontId="24" fillId="0" borderId="10" xfId="47" applyFont="1" applyBorder="1" applyAlignment="1">
      <alignment horizontal="left" vertical="center" shrinkToFit="1"/>
    </xf>
    <xf numFmtId="0" fontId="24" fillId="0" borderId="11" xfId="47" applyFont="1" applyBorder="1" applyAlignment="1">
      <alignment horizontal="left" vertical="center" shrinkToFit="1"/>
    </xf>
    <xf numFmtId="0" fontId="24" fillId="0" borderId="12" xfId="47" applyFont="1" applyBorder="1" applyAlignment="1">
      <alignment horizontal="left" vertical="center" shrinkToFit="1"/>
    </xf>
    <xf numFmtId="0" fontId="35" fillId="0" borderId="0" xfId="43" applyFont="1" applyAlignment="1" applyProtection="1">
      <alignment horizontal="left"/>
    </xf>
    <xf numFmtId="0" fontId="35" fillId="0" borderId="0" xfId="43" applyFont="1" applyAlignment="1" applyProtection="1">
      <alignment horizontal="left" wrapText="1"/>
    </xf>
    <xf numFmtId="0" fontId="35" fillId="0" borderId="0" xfId="43" applyFont="1" applyBorder="1" applyAlignment="1" applyProtection="1">
      <alignment horizontal="left" wrapText="1"/>
    </xf>
    <xf numFmtId="0" fontId="33" fillId="0" borderId="0" xfId="43" applyFont="1" applyAlignment="1" applyProtection="1">
      <alignment horizontal="center"/>
    </xf>
    <xf numFmtId="180" fontId="35" fillId="0" borderId="0" xfId="43" applyNumberFormat="1" applyFont="1" applyAlignment="1" applyProtection="1">
      <alignment horizontal="right"/>
    </xf>
    <xf numFmtId="0" fontId="35" fillId="0" borderId="0" xfId="43" applyFont="1" applyAlignment="1" applyProtection="1">
      <alignment horizontal="left" wrapText="1"/>
      <protection locked="0"/>
    </xf>
    <xf numFmtId="0" fontId="35" fillId="0" borderId="16" xfId="43" applyFont="1" applyBorder="1" applyAlignment="1" applyProtection="1">
      <alignment horizontal="left" wrapText="1"/>
      <protection locked="0"/>
    </xf>
    <xf numFmtId="38" fontId="36" fillId="33" borderId="16" xfId="43" applyNumberFormat="1" applyFont="1" applyFill="1" applyBorder="1" applyAlignment="1" applyProtection="1">
      <alignment horizontal="center" vertical="center"/>
    </xf>
    <xf numFmtId="0" fontId="36" fillId="33" borderId="16" xfId="43" applyFont="1" applyFill="1" applyBorder="1" applyAlignment="1" applyProtection="1">
      <alignment horizontal="center" vertical="center"/>
    </xf>
    <xf numFmtId="0" fontId="35" fillId="0" borderId="17" xfId="43" applyFont="1" applyBorder="1" applyAlignment="1" applyProtection="1">
      <alignment horizontal="center" vertical="center"/>
    </xf>
    <xf numFmtId="0" fontId="35" fillId="0" borderId="18" xfId="43" applyFont="1" applyBorder="1" applyAlignment="1" applyProtection="1">
      <alignment horizontal="center" vertical="center"/>
    </xf>
    <xf numFmtId="0" fontId="35" fillId="0" borderId="17" xfId="43" applyFont="1" applyBorder="1" applyAlignment="1" applyProtection="1">
      <alignment horizontal="center" vertical="center" wrapText="1"/>
    </xf>
    <xf numFmtId="0" fontId="35" fillId="0" borderId="18" xfId="43" applyFont="1" applyBorder="1" applyAlignment="1" applyProtection="1">
      <alignment horizontal="center" vertical="center" wrapText="1"/>
    </xf>
    <xf numFmtId="0" fontId="35" fillId="0" borderId="30" xfId="43" applyFont="1" applyBorder="1" applyAlignment="1" applyProtection="1">
      <alignment horizontal="right" vertical="center" wrapText="1"/>
    </xf>
    <xf numFmtId="180" fontId="35" fillId="0" borderId="16" xfId="43" applyNumberFormat="1" applyFont="1" applyBorder="1" applyAlignment="1" applyProtection="1">
      <alignment horizontal="left" wrapText="1"/>
      <protection locked="0"/>
    </xf>
    <xf numFmtId="0" fontId="35" fillId="0" borderId="23" xfId="43" applyFont="1" applyBorder="1" applyAlignment="1" applyProtection="1">
      <alignment horizontal="left"/>
    </xf>
    <xf numFmtId="0" fontId="35" fillId="0" borderId="17" xfId="43" applyFont="1" applyBorder="1" applyAlignment="1" applyProtection="1">
      <alignment horizontal="left" vertical="center"/>
    </xf>
    <xf numFmtId="0" fontId="35" fillId="0" borderId="18" xfId="43" applyFont="1" applyBorder="1" applyAlignment="1" applyProtection="1">
      <alignment horizontal="left" vertical="center"/>
    </xf>
    <xf numFmtId="0" fontId="35" fillId="0" borderId="17" xfId="43" applyFont="1" applyBorder="1" applyAlignment="1" applyProtection="1">
      <alignment horizontal="left" wrapText="1"/>
    </xf>
    <xf numFmtId="0" fontId="35" fillId="0" borderId="18" xfId="43" applyFont="1" applyBorder="1" applyAlignment="1" applyProtection="1">
      <alignment horizontal="left"/>
    </xf>
    <xf numFmtId="0" fontId="35" fillId="0" borderId="42" xfId="43" applyFont="1" applyBorder="1" applyAlignment="1" applyProtection="1">
      <alignment horizontal="left" vertical="center"/>
    </xf>
    <xf numFmtId="0" fontId="35" fillId="0" borderId="17" xfId="43" applyFont="1" applyBorder="1" applyAlignment="1" applyProtection="1">
      <alignment horizontal="left"/>
    </xf>
    <xf numFmtId="0" fontId="35" fillId="0" borderId="20" xfId="43" applyFont="1" applyBorder="1" applyAlignment="1" applyProtection="1">
      <alignment horizontal="left"/>
    </xf>
    <xf numFmtId="180" fontId="54" fillId="0" borderId="0" xfId="0" applyNumberFormat="1" applyFont="1" applyAlignment="1">
      <alignment horizontal="center" vertical="center"/>
    </xf>
    <xf numFmtId="0" fontId="54" fillId="0" borderId="0" xfId="0" applyFont="1" applyAlignment="1">
      <alignment horizontal="center" vertical="center"/>
    </xf>
    <xf numFmtId="0" fontId="54" fillId="0" borderId="0" xfId="0" applyFont="1" applyAlignment="1">
      <alignment horizontal="left" vertical="center"/>
    </xf>
    <xf numFmtId="0" fontId="30" fillId="0" borderId="0" xfId="0" applyFont="1" applyAlignment="1">
      <alignment horizontal="left" vertical="center" wrapText="1"/>
    </xf>
    <xf numFmtId="0" fontId="49" fillId="0" borderId="0" xfId="0" applyFont="1" applyFill="1" applyBorder="1" applyAlignment="1">
      <alignment horizontal="left" vertical="center" indent="1"/>
    </xf>
    <xf numFmtId="0" fontId="26" fillId="0" borderId="29" xfId="0" applyFont="1" applyFill="1" applyBorder="1" applyAlignment="1">
      <alignment vertical="center"/>
    </xf>
    <xf numFmtId="0" fontId="26" fillId="0" borderId="37" xfId="0" applyFont="1" applyFill="1" applyBorder="1" applyAlignment="1">
      <alignment vertical="center"/>
    </xf>
    <xf numFmtId="0" fontId="26" fillId="0" borderId="46" xfId="0" applyFont="1" applyFill="1" applyBorder="1" applyAlignment="1">
      <alignment horizontal="center" vertical="center"/>
    </xf>
    <xf numFmtId="0" fontId="26" fillId="0" borderId="47" xfId="0" applyFont="1" applyFill="1" applyBorder="1" applyAlignment="1">
      <alignment horizontal="center" vertical="center"/>
    </xf>
    <xf numFmtId="0" fontId="26" fillId="0" borderId="48" xfId="0" applyFont="1" applyFill="1" applyBorder="1" applyAlignment="1">
      <alignment horizontal="center" vertical="center"/>
    </xf>
    <xf numFmtId="0" fontId="26" fillId="0" borderId="22" xfId="0" applyFont="1" applyFill="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vertical="top"/>
    </xf>
    <xf numFmtId="58" fontId="24" fillId="0" borderId="0" xfId="0" applyNumberFormat="1" applyFont="1" applyAlignment="1">
      <alignment horizontal="left" vertical="center"/>
    </xf>
    <xf numFmtId="180" fontId="28" fillId="0" borderId="0" xfId="0" applyNumberFormat="1" applyFont="1" applyAlignment="1">
      <alignment horizontal="left" vertical="center"/>
    </xf>
    <xf numFmtId="58" fontId="24" fillId="0" borderId="0" xfId="0" applyNumberFormat="1" applyFont="1" applyAlignment="1">
      <alignment horizontal="right" vertical="center" wrapText="1"/>
    </xf>
    <xf numFmtId="180" fontId="24" fillId="0" borderId="0" xfId="0" applyNumberFormat="1" applyFont="1" applyAlignment="1" applyProtection="1">
      <alignment horizontal="right" vertical="center"/>
      <protection locked="0"/>
    </xf>
    <xf numFmtId="0" fontId="24" fillId="0" borderId="0" xfId="0" applyFont="1" applyAlignment="1">
      <alignment horizontal="justify" vertical="center" wrapText="1"/>
    </xf>
    <xf numFmtId="0" fontId="24" fillId="0" borderId="0" xfId="0" applyFont="1" applyAlignment="1">
      <alignment horizontal="right" vertical="center" wrapText="1"/>
    </xf>
    <xf numFmtId="0" fontId="24" fillId="0" borderId="0" xfId="0" applyFont="1" applyAlignment="1">
      <alignment horizontal="center" vertical="center" wrapText="1"/>
    </xf>
    <xf numFmtId="182" fontId="24" fillId="0" borderId="0" xfId="0" applyNumberFormat="1" applyFont="1" applyAlignment="1">
      <alignment horizontal="distributed" vertical="center" wrapText="1"/>
    </xf>
    <xf numFmtId="179" fontId="24" fillId="0" borderId="0" xfId="0" applyNumberFormat="1" applyFont="1" applyAlignment="1">
      <alignment horizontal="center" vertical="center"/>
    </xf>
    <xf numFmtId="180" fontId="53" fillId="0" borderId="0" xfId="0" applyNumberFormat="1" applyFont="1" applyAlignment="1">
      <alignment horizontal="center" vertical="center"/>
    </xf>
    <xf numFmtId="0" fontId="24" fillId="0" borderId="0" xfId="0" applyFont="1" applyAlignment="1">
      <alignment vertical="justify" wrapText="1"/>
    </xf>
    <xf numFmtId="0" fontId="26" fillId="0" borderId="0" xfId="0" applyFont="1" applyAlignment="1">
      <alignment horizontal="center" vertical="center"/>
    </xf>
    <xf numFmtId="0" fontId="24" fillId="0" borderId="0" xfId="0" applyFont="1" applyAlignment="1">
      <alignment horizontal="left" vertical="top" wrapText="1"/>
    </xf>
    <xf numFmtId="180" fontId="24" fillId="0" borderId="0" xfId="0" applyNumberFormat="1" applyFont="1" applyAlignment="1" applyProtection="1">
      <alignment horizontal="center" vertical="center"/>
      <protection locked="0"/>
    </xf>
    <xf numFmtId="0" fontId="24" fillId="0" borderId="0" xfId="0" applyFont="1" applyBorder="1" applyAlignment="1">
      <alignment horizontal="justify" vertical="top" wrapText="1"/>
    </xf>
    <xf numFmtId="179" fontId="24" fillId="0" borderId="0" xfId="0" applyNumberFormat="1" applyFont="1" applyAlignment="1">
      <alignment horizontal="righ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0" xfId="0" applyFont="1" applyBorder="1" applyAlignment="1">
      <alignment horizontal="left" vertical="top"/>
    </xf>
    <xf numFmtId="38" fontId="37" fillId="0" borderId="30" xfId="44" applyFont="1" applyBorder="1" applyAlignment="1">
      <alignment horizontal="center" shrinkToFit="1"/>
    </xf>
    <xf numFmtId="38" fontId="33" fillId="0" borderId="10" xfId="44" applyFont="1" applyBorder="1" applyAlignment="1">
      <alignment horizontal="center" shrinkToFit="1"/>
    </xf>
    <xf numFmtId="38" fontId="33" fillId="0" borderId="12" xfId="44" applyFont="1" applyBorder="1" applyAlignment="1">
      <alignment horizontal="center" shrinkToFit="1"/>
    </xf>
    <xf numFmtId="0" fontId="33" fillId="0" borderId="0" xfId="43" applyFont="1" applyAlignment="1" applyProtection="1">
      <alignment horizontal="center"/>
      <protection locked="0"/>
    </xf>
    <xf numFmtId="0" fontId="35" fillId="0" borderId="16" xfId="43" applyFont="1" applyBorder="1" applyAlignment="1">
      <alignment horizontal="left" vertical="center"/>
    </xf>
    <xf numFmtId="0" fontId="35" fillId="0" borderId="18" xfId="43" applyFont="1" applyBorder="1" applyAlignment="1">
      <alignment horizontal="left" wrapText="1"/>
    </xf>
    <xf numFmtId="0" fontId="35" fillId="0" borderId="16" xfId="43" applyFont="1" applyBorder="1" applyAlignment="1" applyProtection="1">
      <alignment horizontal="left"/>
    </xf>
    <xf numFmtId="0" fontId="35" fillId="0" borderId="0" xfId="43" applyFont="1" applyAlignment="1">
      <alignment horizontal="right"/>
    </xf>
    <xf numFmtId="0" fontId="35" fillId="0" borderId="18" xfId="43" applyFont="1" applyBorder="1" applyAlignment="1">
      <alignment horizontal="center"/>
    </xf>
    <xf numFmtId="180" fontId="35" fillId="0" borderId="0" xfId="43" applyNumberFormat="1" applyFont="1" applyAlignment="1">
      <alignment horizontal="center"/>
    </xf>
    <xf numFmtId="0" fontId="35" fillId="0" borderId="0" xfId="43" applyFont="1" applyBorder="1" applyAlignment="1">
      <alignment horizontal="right"/>
    </xf>
    <xf numFmtId="0" fontId="35" fillId="0" borderId="16" xfId="43" applyFont="1" applyBorder="1" applyAlignment="1">
      <alignment horizontal="center" wrapText="1"/>
    </xf>
    <xf numFmtId="0" fontId="35" fillId="0" borderId="18" xfId="43" applyFont="1" applyBorder="1" applyAlignment="1" applyProtection="1">
      <alignment horizontal="center"/>
      <protection locked="0"/>
    </xf>
    <xf numFmtId="0" fontId="35" fillId="0" borderId="0" xfId="43" applyFont="1" applyBorder="1" applyAlignment="1">
      <alignment horizontal="left" wrapText="1"/>
    </xf>
    <xf numFmtId="0" fontId="53" fillId="0" borderId="0" xfId="0" applyFont="1" applyAlignment="1">
      <alignment horizontal="center" vertical="center"/>
    </xf>
    <xf numFmtId="0" fontId="28" fillId="0" borderId="0" xfId="48" applyFont="1" applyBorder="1" applyAlignment="1">
      <alignment horizontal="justify" vertical="center" wrapText="1"/>
    </xf>
    <xf numFmtId="0" fontId="28" fillId="0" borderId="0" xfId="48" applyFont="1" applyBorder="1" applyAlignment="1">
      <alignment horizontal="center" vertical="center" wrapText="1"/>
    </xf>
    <xf numFmtId="0" fontId="28" fillId="0" borderId="26" xfId="48" applyFont="1" applyBorder="1" applyAlignment="1">
      <alignment horizontal="center" vertical="center" wrapText="1"/>
    </xf>
    <xf numFmtId="0" fontId="28" fillId="0" borderId="28" xfId="48" applyFont="1" applyBorder="1" applyAlignment="1">
      <alignment horizontal="center" vertical="center" wrapText="1"/>
    </xf>
    <xf numFmtId="0" fontId="26" fillId="0" borderId="38" xfId="48" applyFont="1" applyBorder="1" applyAlignment="1" applyProtection="1">
      <alignment horizontal="center" vertical="center" wrapText="1"/>
    </xf>
    <xf numFmtId="0" fontId="26" fillId="0" borderId="39" xfId="48" applyFont="1" applyBorder="1" applyAlignment="1" applyProtection="1">
      <alignment horizontal="center" vertical="center" wrapText="1"/>
    </xf>
    <xf numFmtId="0" fontId="28" fillId="0" borderId="26" xfId="48" applyFont="1" applyBorder="1" applyAlignment="1" applyProtection="1">
      <alignment horizontal="center" vertical="center" wrapText="1"/>
      <protection locked="0"/>
    </xf>
    <xf numFmtId="0" fontId="28" fillId="0" borderId="15" xfId="48" applyFont="1" applyBorder="1" applyAlignment="1" applyProtection="1">
      <alignment horizontal="center" vertical="center" wrapText="1"/>
      <protection locked="0"/>
    </xf>
    <xf numFmtId="0" fontId="28" fillId="0" borderId="28" xfId="48" applyFont="1" applyBorder="1" applyAlignment="1" applyProtection="1">
      <alignment horizontal="center" vertical="center" wrapText="1"/>
      <protection locked="0"/>
    </xf>
    <xf numFmtId="0" fontId="28" fillId="0" borderId="14" xfId="48" applyFont="1" applyBorder="1" applyAlignment="1" applyProtection="1">
      <alignment horizontal="center" vertical="center" wrapText="1"/>
      <protection locked="0"/>
    </xf>
    <xf numFmtId="183" fontId="28" fillId="0" borderId="10" xfId="48" applyNumberFormat="1" applyFont="1" applyBorder="1" applyAlignment="1" applyProtection="1">
      <alignment horizontal="center" vertical="center" wrapText="1"/>
      <protection locked="0"/>
    </xf>
    <xf numFmtId="183" fontId="28" fillId="0" borderId="11" xfId="48" applyNumberFormat="1" applyFont="1" applyBorder="1" applyAlignment="1" applyProtection="1">
      <alignment horizontal="center" vertical="center" wrapText="1"/>
      <protection locked="0"/>
    </xf>
    <xf numFmtId="183" fontId="28" fillId="0" borderId="12" xfId="48" applyNumberFormat="1" applyFont="1" applyBorder="1" applyAlignment="1" applyProtection="1">
      <alignment horizontal="center" vertical="center" wrapText="1"/>
      <protection locked="0"/>
    </xf>
    <xf numFmtId="0" fontId="28" fillId="0" borderId="10" xfId="48" applyFont="1" applyFill="1" applyBorder="1" applyAlignment="1" applyProtection="1">
      <alignment horizontal="center" vertical="center" wrapText="1"/>
      <protection locked="0"/>
    </xf>
    <xf numFmtId="0" fontId="28" fillId="0" borderId="11" xfId="48" applyFont="1" applyFill="1" applyBorder="1" applyAlignment="1" applyProtection="1">
      <alignment horizontal="center" vertical="center" wrapText="1"/>
      <protection locked="0"/>
    </xf>
    <xf numFmtId="0" fontId="28" fillId="0" borderId="12" xfId="48" applyFont="1" applyFill="1" applyBorder="1" applyAlignment="1" applyProtection="1">
      <alignment horizontal="center" vertical="center" wrapText="1"/>
      <protection locked="0"/>
    </xf>
    <xf numFmtId="0" fontId="28" fillId="0" borderId="10" xfId="48" applyFont="1" applyBorder="1" applyAlignment="1" applyProtection="1">
      <alignment horizontal="center" vertical="center"/>
    </xf>
    <xf numFmtId="0" fontId="28" fillId="0" borderId="11" xfId="48" applyFont="1" applyBorder="1" applyAlignment="1" applyProtection="1">
      <alignment horizontal="center" vertical="center"/>
    </xf>
    <xf numFmtId="0" fontId="28" fillId="0" borderId="12" xfId="48" applyFont="1" applyBorder="1" applyAlignment="1" applyProtection="1">
      <alignment horizontal="center" vertical="center"/>
    </xf>
    <xf numFmtId="180" fontId="28" fillId="0" borderId="0" xfId="48" applyNumberFormat="1" applyFont="1" applyAlignment="1" applyProtection="1">
      <alignment horizontal="center" vertical="justify" wrapText="1"/>
      <protection locked="0"/>
    </xf>
    <xf numFmtId="183" fontId="28" fillId="0" borderId="0" xfId="48" applyNumberFormat="1" applyFont="1" applyAlignment="1" applyProtection="1">
      <alignment horizontal="left" vertical="justify"/>
      <protection locked="0"/>
    </xf>
    <xf numFmtId="0" fontId="28" fillId="0" borderId="0" xfId="48" applyNumberFormat="1" applyFont="1" applyAlignment="1">
      <alignment horizontal="left" vertical="justify"/>
    </xf>
    <xf numFmtId="0" fontId="28" fillId="0" borderId="0" xfId="48" applyFont="1" applyAlignment="1">
      <alignment horizontal="left" vertical="center"/>
    </xf>
    <xf numFmtId="0" fontId="28" fillId="0" borderId="0" xfId="48" applyNumberFormat="1" applyFont="1" applyAlignment="1">
      <alignment horizontal="center" vertical="justify"/>
    </xf>
    <xf numFmtId="0" fontId="28" fillId="0" borderId="0" xfId="48" applyFont="1" applyAlignment="1">
      <alignment horizontal="center" vertical="center" wrapText="1"/>
    </xf>
    <xf numFmtId="0" fontId="28" fillId="0" borderId="0" xfId="48" applyFont="1" applyAlignment="1">
      <alignment horizontal="left" vertical="center" wrapText="1"/>
    </xf>
    <xf numFmtId="179" fontId="35" fillId="0" borderId="0" xfId="48" applyNumberFormat="1" applyFont="1" applyAlignment="1">
      <alignment horizontal="center" vertical="center" wrapText="1"/>
    </xf>
    <xf numFmtId="0" fontId="28" fillId="0" borderId="43" xfId="48" applyFont="1" applyBorder="1" applyAlignment="1" applyProtection="1">
      <alignment horizontal="center" vertical="center" wrapText="1"/>
      <protection locked="0"/>
    </xf>
    <xf numFmtId="0" fontId="28" fillId="0" borderId="13" xfId="48" applyFont="1" applyBorder="1" applyAlignment="1" applyProtection="1">
      <alignment horizontal="center" vertical="center" wrapText="1"/>
      <protection locked="0"/>
    </xf>
    <xf numFmtId="0" fontId="28" fillId="0" borderId="38" xfId="48" applyFont="1" applyBorder="1" applyAlignment="1" applyProtection="1">
      <alignment horizontal="center" vertical="center" wrapText="1"/>
    </xf>
    <xf numFmtId="0" fontId="28" fillId="0" borderId="39" xfId="48" applyFont="1" applyBorder="1" applyAlignment="1" applyProtection="1">
      <alignment horizontal="center" vertical="center" wrapText="1"/>
    </xf>
    <xf numFmtId="180" fontId="28" fillId="0" borderId="0" xfId="48" applyNumberFormat="1" applyFont="1" applyAlignment="1" applyProtection="1">
      <alignment horizontal="right" vertical="center"/>
      <protection locked="0"/>
    </xf>
    <xf numFmtId="0" fontId="28" fillId="0" borderId="0" xfId="48" applyFont="1" applyAlignment="1">
      <alignment horizontal="right" vertical="center" wrapText="1"/>
    </xf>
    <xf numFmtId="0" fontId="58" fillId="0" borderId="0" xfId="0" applyFont="1" applyAlignment="1">
      <alignment horizontal="center" vertical="center"/>
    </xf>
    <xf numFmtId="0" fontId="26" fillId="0" borderId="0" xfId="0" applyFont="1" applyFill="1" applyAlignment="1">
      <alignment horizontal="left" vertical="center" wrapText="1"/>
    </xf>
    <xf numFmtId="0" fontId="28" fillId="0" borderId="0" xfId="0" applyFont="1" applyAlignment="1">
      <alignment horizontal="center" vertical="center"/>
    </xf>
    <xf numFmtId="0" fontId="26" fillId="0" borderId="0" xfId="0" applyFont="1" applyFill="1" applyAlignment="1" applyProtection="1">
      <alignment horizontal="left" vertical="center" wrapText="1"/>
      <protection locked="0"/>
    </xf>
    <xf numFmtId="180" fontId="59" fillId="0" borderId="0" xfId="0" applyNumberFormat="1" applyFont="1" applyAlignment="1" applyProtection="1">
      <alignment horizontal="center" vertical="center"/>
    </xf>
  </cellXfs>
  <cellStyles count="50">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4" xr:uid="{D0CA40AA-85C8-478E-946D-2AE642AC8F3B}"/>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C6A8644D-8690-4EB7-A031-AD273317CB79}"/>
    <cellStyle name="標準 2 2" xfId="47" xr:uid="{E918A1E8-C450-4B99-AD77-92491F678DB7}"/>
    <cellStyle name="標準 3" xfId="43" xr:uid="{593DF750-1D45-494D-98DA-5A1D13C9E470}"/>
    <cellStyle name="標準 4" xfId="45" xr:uid="{3F343FCA-904D-493F-8A25-7850A6A52D76}"/>
    <cellStyle name="標準 5" xfId="46" xr:uid="{AA629D90-0E06-475E-90AC-3CAE4B4A3EDD}"/>
    <cellStyle name="標準 5 2" xfId="48" xr:uid="{27D4EA6F-F857-4356-B5AE-84ECB4220981}"/>
    <cellStyle name="標準 5 2 2" xfId="49" xr:uid="{02A6B808-B30F-49A8-9253-CF89D9AC9AF6}"/>
    <cellStyle name="良い" xfId="6" builtinId="26" customBuiltin="1"/>
  </cellStyles>
  <dxfs count="37">
    <dxf>
      <fill>
        <patternFill>
          <bgColor theme="8" tint="0.79998168889431442"/>
        </patternFill>
      </fill>
    </dxf>
    <dxf>
      <fill>
        <patternFill>
          <bgColor rgb="FFFFFF00"/>
        </patternFill>
      </fill>
    </dxf>
    <dxf>
      <fill>
        <patternFill>
          <bgColor rgb="FFFFFF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92D050"/>
        </patternFill>
      </fill>
    </dxf>
    <dxf>
      <fill>
        <patternFill>
          <bgColor theme="7" tint="0.39994506668294322"/>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92D050"/>
        </patternFill>
      </fill>
    </dxf>
    <dxf>
      <fill>
        <patternFill>
          <bgColor theme="7" tint="0.39994506668294322"/>
        </patternFill>
      </fill>
    </dxf>
    <dxf>
      <fill>
        <patternFill patternType="none">
          <bgColor auto="1"/>
        </patternFill>
      </fill>
    </dxf>
    <dxf>
      <fill>
        <patternFill>
          <bgColor theme="5" tint="0.59996337778862885"/>
        </patternFill>
      </fill>
    </dxf>
  </dxfs>
  <tableStyles count="0" defaultTableStyle="TableStyleMedium2" defaultPivotStyle="PivotStyleLight16"/>
  <colors>
    <mruColors>
      <color rgb="FFFD99D9"/>
      <color rgb="FFF9F9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114300</xdr:colOff>
      <xdr:row>23</xdr:row>
      <xdr:rowOff>85725</xdr:rowOff>
    </xdr:from>
    <xdr:to>
      <xdr:col>4</xdr:col>
      <xdr:colOff>285750</xdr:colOff>
      <xdr:row>24</xdr:row>
      <xdr:rowOff>276224</xdr:rowOff>
    </xdr:to>
    <xdr:sp macro="" textlink="">
      <xdr:nvSpPr>
        <xdr:cNvPr id="2" name="右中かっこ 1">
          <a:extLst>
            <a:ext uri="{FF2B5EF4-FFF2-40B4-BE49-F238E27FC236}">
              <a16:creationId xmlns:a16="http://schemas.microsoft.com/office/drawing/2014/main" id="{47AACD36-6F34-43F5-9F72-5BA0EAFAC206}"/>
            </a:ext>
          </a:extLst>
        </xdr:cNvPr>
        <xdr:cNvSpPr/>
      </xdr:nvSpPr>
      <xdr:spPr>
        <a:xfrm>
          <a:off x="2857500" y="6981825"/>
          <a:ext cx="171450" cy="523874"/>
        </a:xfrm>
        <a:prstGeom prst="rightBrace">
          <a:avLst>
            <a:gd name="adj1" fmla="val 24820"/>
            <a:gd name="adj2" fmla="val 2482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95250</xdr:colOff>
      <xdr:row>29</xdr:row>
      <xdr:rowOff>28575</xdr:rowOff>
    </xdr:from>
    <xdr:to>
      <xdr:col>5</xdr:col>
      <xdr:colOff>333375</xdr:colOff>
      <xdr:row>33</xdr:row>
      <xdr:rowOff>314324</xdr:rowOff>
    </xdr:to>
    <xdr:sp macro="" textlink="">
      <xdr:nvSpPr>
        <xdr:cNvPr id="3" name="右中かっこ 2">
          <a:extLst>
            <a:ext uri="{FF2B5EF4-FFF2-40B4-BE49-F238E27FC236}">
              <a16:creationId xmlns:a16="http://schemas.microsoft.com/office/drawing/2014/main" id="{3D2D0A1F-E3D6-4F14-873F-BE1A154B1D73}"/>
            </a:ext>
          </a:extLst>
        </xdr:cNvPr>
        <xdr:cNvSpPr/>
      </xdr:nvSpPr>
      <xdr:spPr>
        <a:xfrm>
          <a:off x="3514725" y="8858250"/>
          <a:ext cx="238125" cy="1657349"/>
        </a:xfrm>
        <a:prstGeom prst="rightBrace">
          <a:avLst>
            <a:gd name="adj1" fmla="val 20001"/>
            <a:gd name="adj2" fmla="val 8628"/>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47625</xdr:colOff>
      <xdr:row>39</xdr:row>
      <xdr:rowOff>28575</xdr:rowOff>
    </xdr:from>
    <xdr:to>
      <xdr:col>5</xdr:col>
      <xdr:colOff>285750</xdr:colOff>
      <xdr:row>43</xdr:row>
      <xdr:rowOff>314324</xdr:rowOff>
    </xdr:to>
    <xdr:sp macro="" textlink="">
      <xdr:nvSpPr>
        <xdr:cNvPr id="4" name="右中かっこ 3">
          <a:extLst>
            <a:ext uri="{FF2B5EF4-FFF2-40B4-BE49-F238E27FC236}">
              <a16:creationId xmlns:a16="http://schemas.microsoft.com/office/drawing/2014/main" id="{8B8ABAAD-5841-4F04-BACD-FBF891C6517D}"/>
            </a:ext>
          </a:extLst>
        </xdr:cNvPr>
        <xdr:cNvSpPr/>
      </xdr:nvSpPr>
      <xdr:spPr>
        <a:xfrm>
          <a:off x="3467100" y="12134850"/>
          <a:ext cx="238125" cy="1657349"/>
        </a:xfrm>
        <a:prstGeom prst="rightBrace">
          <a:avLst>
            <a:gd name="adj1" fmla="val 20001"/>
            <a:gd name="adj2" fmla="val 8628"/>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57150</xdr:colOff>
      <xdr:row>13</xdr:row>
      <xdr:rowOff>57150</xdr:rowOff>
    </xdr:from>
    <xdr:to>
      <xdr:col>5</xdr:col>
      <xdr:colOff>295275</xdr:colOff>
      <xdr:row>17</xdr:row>
      <xdr:rowOff>342899</xdr:rowOff>
    </xdr:to>
    <xdr:sp macro="" textlink="">
      <xdr:nvSpPr>
        <xdr:cNvPr id="5" name="右中かっこ 4">
          <a:extLst>
            <a:ext uri="{FF2B5EF4-FFF2-40B4-BE49-F238E27FC236}">
              <a16:creationId xmlns:a16="http://schemas.microsoft.com/office/drawing/2014/main" id="{A12BBD2F-EDFB-4091-A3AB-7DB90DC25733}"/>
            </a:ext>
          </a:extLst>
        </xdr:cNvPr>
        <xdr:cNvSpPr/>
      </xdr:nvSpPr>
      <xdr:spPr>
        <a:xfrm>
          <a:off x="3476625" y="4000500"/>
          <a:ext cx="238125" cy="1657349"/>
        </a:xfrm>
        <a:prstGeom prst="rightBrace">
          <a:avLst>
            <a:gd name="adj1" fmla="val 20001"/>
            <a:gd name="adj2" fmla="val 8628"/>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76200</xdr:colOff>
      <xdr:row>48</xdr:row>
      <xdr:rowOff>47625</xdr:rowOff>
    </xdr:from>
    <xdr:to>
      <xdr:col>5</xdr:col>
      <xdr:colOff>257175</xdr:colOff>
      <xdr:row>49</xdr:row>
      <xdr:rowOff>276224</xdr:rowOff>
    </xdr:to>
    <xdr:sp macro="" textlink="">
      <xdr:nvSpPr>
        <xdr:cNvPr id="6" name="右中かっこ 5">
          <a:extLst>
            <a:ext uri="{FF2B5EF4-FFF2-40B4-BE49-F238E27FC236}">
              <a16:creationId xmlns:a16="http://schemas.microsoft.com/office/drawing/2014/main" id="{7F2692CC-7A1C-4006-8512-3EC0C6F77C16}"/>
            </a:ext>
          </a:extLst>
        </xdr:cNvPr>
        <xdr:cNvSpPr/>
      </xdr:nvSpPr>
      <xdr:spPr>
        <a:xfrm>
          <a:off x="3495675" y="14754225"/>
          <a:ext cx="180975" cy="571499"/>
        </a:xfrm>
        <a:prstGeom prst="rightBrace">
          <a:avLst>
            <a:gd name="adj1" fmla="val 24820"/>
            <a:gd name="adj2" fmla="val 24820"/>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438150</xdr:colOff>
      <xdr:row>1</xdr:row>
      <xdr:rowOff>28575</xdr:rowOff>
    </xdr:from>
    <xdr:to>
      <xdr:col>10</xdr:col>
      <xdr:colOff>657225</xdr:colOff>
      <xdr:row>4</xdr:row>
      <xdr:rowOff>19050</xdr:rowOff>
    </xdr:to>
    <xdr:sp macro="" textlink="">
      <xdr:nvSpPr>
        <xdr:cNvPr id="7" name="正方形/長方形 6">
          <a:extLst>
            <a:ext uri="{FF2B5EF4-FFF2-40B4-BE49-F238E27FC236}">
              <a16:creationId xmlns:a16="http://schemas.microsoft.com/office/drawing/2014/main" id="{6CC07E02-5EDF-4C3E-8631-D43A00FC80CC}"/>
            </a:ext>
          </a:extLst>
        </xdr:cNvPr>
        <xdr:cNvSpPr/>
      </xdr:nvSpPr>
      <xdr:spPr>
        <a:xfrm>
          <a:off x="1123950" y="276225"/>
          <a:ext cx="5991225" cy="1314450"/>
        </a:xfrm>
        <a:prstGeom prst="rect">
          <a:avLst/>
        </a:prstGeom>
        <a:solidFill>
          <a:schemeClr val="accent5">
            <a:lumMod val="75000"/>
          </a:schemeClr>
        </a:solidFill>
        <a:ln>
          <a:solidFill>
            <a:schemeClr val="accent1">
              <a:shade val="50000"/>
              <a:alpha val="9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800" b="1">
              <a:solidFill>
                <a:srgbClr val="FFFF00"/>
              </a:solidFill>
            </a:rPr>
            <a:t>提出書類について</a:t>
          </a:r>
          <a:endParaRPr kumimoji="1" lang="en-US" altLang="ja-JP" sz="2800" b="1">
            <a:solidFill>
              <a:srgbClr val="FFFF00"/>
            </a:solidFill>
          </a:endParaRPr>
        </a:p>
        <a:p>
          <a:pPr algn="ctr"/>
          <a:r>
            <a:rPr kumimoji="1" lang="ja-JP" altLang="en-US" sz="2800" b="1">
              <a:solidFill>
                <a:srgbClr val="FFFF00"/>
              </a:solidFill>
            </a:rPr>
            <a:t>↓　必ずお読みください　↓</a:t>
          </a:r>
        </a:p>
      </xdr:txBody>
    </xdr:sp>
    <xdr:clientData/>
  </xdr:twoCellAnchor>
  <xdr:twoCellAnchor>
    <xdr:from>
      <xdr:col>1</xdr:col>
      <xdr:colOff>1904</xdr:colOff>
      <xdr:row>9</xdr:row>
      <xdr:rowOff>121919</xdr:rowOff>
    </xdr:from>
    <xdr:to>
      <xdr:col>14</xdr:col>
      <xdr:colOff>97979</xdr:colOff>
      <xdr:row>9</xdr:row>
      <xdr:rowOff>121919</xdr:rowOff>
    </xdr:to>
    <xdr:cxnSp macro="">
      <xdr:nvCxnSpPr>
        <xdr:cNvPr id="8" name="直線コネクタ 7">
          <a:extLst>
            <a:ext uri="{FF2B5EF4-FFF2-40B4-BE49-F238E27FC236}">
              <a16:creationId xmlns:a16="http://schemas.microsoft.com/office/drawing/2014/main" id="{FB451819-A66A-473E-9B64-825F00F7DA6B}"/>
            </a:ext>
          </a:extLst>
        </xdr:cNvPr>
        <xdr:cNvCxnSpPr/>
      </xdr:nvCxnSpPr>
      <xdr:spPr>
        <a:xfrm flipV="1">
          <a:off x="672464" y="3063239"/>
          <a:ext cx="8523795"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626745</xdr:colOff>
      <xdr:row>7</xdr:row>
      <xdr:rowOff>135255</xdr:rowOff>
    </xdr:from>
    <xdr:to>
      <xdr:col>14</xdr:col>
      <xdr:colOff>52260</xdr:colOff>
      <xdr:row>7</xdr:row>
      <xdr:rowOff>135255</xdr:rowOff>
    </xdr:to>
    <xdr:cxnSp macro="">
      <xdr:nvCxnSpPr>
        <xdr:cNvPr id="9" name="直線コネクタ 8">
          <a:extLst>
            <a:ext uri="{FF2B5EF4-FFF2-40B4-BE49-F238E27FC236}">
              <a16:creationId xmlns:a16="http://schemas.microsoft.com/office/drawing/2014/main" id="{7E39F52F-5019-4ECE-9A67-A70DEF9D4E3B}"/>
            </a:ext>
          </a:extLst>
        </xdr:cNvPr>
        <xdr:cNvCxnSpPr/>
      </xdr:nvCxnSpPr>
      <xdr:spPr>
        <a:xfrm flipV="1">
          <a:off x="626745" y="2466975"/>
          <a:ext cx="8523795"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104775</xdr:colOff>
      <xdr:row>18</xdr:row>
      <xdr:rowOff>114300</xdr:rowOff>
    </xdr:from>
    <xdr:to>
      <xdr:col>13</xdr:col>
      <xdr:colOff>200850</xdr:colOff>
      <xdr:row>18</xdr:row>
      <xdr:rowOff>114300</xdr:rowOff>
    </xdr:to>
    <xdr:cxnSp macro="">
      <xdr:nvCxnSpPr>
        <xdr:cNvPr id="10" name="直線コネクタ 9">
          <a:extLst>
            <a:ext uri="{FF2B5EF4-FFF2-40B4-BE49-F238E27FC236}">
              <a16:creationId xmlns:a16="http://schemas.microsoft.com/office/drawing/2014/main" id="{A9729EF7-0A43-4343-B2D5-FF4942376D0A}"/>
            </a:ext>
          </a:extLst>
        </xdr:cNvPr>
        <xdr:cNvCxnSpPr/>
      </xdr:nvCxnSpPr>
      <xdr:spPr>
        <a:xfrm flipV="1">
          <a:off x="104775" y="5772150"/>
          <a:ext cx="8640000"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95250</xdr:colOff>
      <xdr:row>25</xdr:row>
      <xdr:rowOff>419100</xdr:rowOff>
    </xdr:from>
    <xdr:to>
      <xdr:col>13</xdr:col>
      <xdr:colOff>191325</xdr:colOff>
      <xdr:row>25</xdr:row>
      <xdr:rowOff>419100</xdr:rowOff>
    </xdr:to>
    <xdr:cxnSp macro="">
      <xdr:nvCxnSpPr>
        <xdr:cNvPr id="11" name="直線コネクタ 10">
          <a:extLst>
            <a:ext uri="{FF2B5EF4-FFF2-40B4-BE49-F238E27FC236}">
              <a16:creationId xmlns:a16="http://schemas.microsoft.com/office/drawing/2014/main" id="{9C9A1870-5495-49F7-AE0C-2166262665B5}"/>
            </a:ext>
          </a:extLst>
        </xdr:cNvPr>
        <xdr:cNvCxnSpPr/>
      </xdr:nvCxnSpPr>
      <xdr:spPr>
        <a:xfrm flipV="1">
          <a:off x="95250" y="7981950"/>
          <a:ext cx="8640000"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668655</xdr:colOff>
      <xdr:row>34</xdr:row>
      <xdr:rowOff>245745</xdr:rowOff>
    </xdr:from>
    <xdr:to>
      <xdr:col>14</xdr:col>
      <xdr:colOff>94170</xdr:colOff>
      <xdr:row>34</xdr:row>
      <xdr:rowOff>245745</xdr:rowOff>
    </xdr:to>
    <xdr:cxnSp macro="">
      <xdr:nvCxnSpPr>
        <xdr:cNvPr id="12" name="直線コネクタ 11">
          <a:extLst>
            <a:ext uri="{FF2B5EF4-FFF2-40B4-BE49-F238E27FC236}">
              <a16:creationId xmlns:a16="http://schemas.microsoft.com/office/drawing/2014/main" id="{246AF06D-B14D-4731-B1D9-AD3BEA806FF6}"/>
            </a:ext>
          </a:extLst>
        </xdr:cNvPr>
        <xdr:cNvCxnSpPr/>
      </xdr:nvCxnSpPr>
      <xdr:spPr>
        <a:xfrm flipV="1">
          <a:off x="668655" y="8467725"/>
          <a:ext cx="8523795"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632460</xdr:colOff>
      <xdr:row>45</xdr:row>
      <xdr:rowOff>13335</xdr:rowOff>
    </xdr:from>
    <xdr:to>
      <xdr:col>14</xdr:col>
      <xdr:colOff>57975</xdr:colOff>
      <xdr:row>45</xdr:row>
      <xdr:rowOff>13335</xdr:rowOff>
    </xdr:to>
    <xdr:cxnSp macro="">
      <xdr:nvCxnSpPr>
        <xdr:cNvPr id="13" name="直線コネクタ 12">
          <a:extLst>
            <a:ext uri="{FF2B5EF4-FFF2-40B4-BE49-F238E27FC236}">
              <a16:creationId xmlns:a16="http://schemas.microsoft.com/office/drawing/2014/main" id="{AF1CD648-1292-4166-AEA1-30538504CF73}"/>
            </a:ext>
          </a:extLst>
        </xdr:cNvPr>
        <xdr:cNvCxnSpPr/>
      </xdr:nvCxnSpPr>
      <xdr:spPr>
        <a:xfrm flipV="1">
          <a:off x="632460" y="11504295"/>
          <a:ext cx="8523795"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659130</xdr:colOff>
      <xdr:row>51</xdr:row>
      <xdr:rowOff>11430</xdr:rowOff>
    </xdr:from>
    <xdr:to>
      <xdr:col>14</xdr:col>
      <xdr:colOff>84645</xdr:colOff>
      <xdr:row>51</xdr:row>
      <xdr:rowOff>11430</xdr:rowOff>
    </xdr:to>
    <xdr:cxnSp macro="">
      <xdr:nvCxnSpPr>
        <xdr:cNvPr id="14" name="直線コネクタ 13">
          <a:extLst>
            <a:ext uri="{FF2B5EF4-FFF2-40B4-BE49-F238E27FC236}">
              <a16:creationId xmlns:a16="http://schemas.microsoft.com/office/drawing/2014/main" id="{4718A1A8-4F5A-49D0-A9B3-AFBE1F439D17}"/>
            </a:ext>
          </a:extLst>
        </xdr:cNvPr>
        <xdr:cNvCxnSpPr/>
      </xdr:nvCxnSpPr>
      <xdr:spPr>
        <a:xfrm flipV="1">
          <a:off x="659130" y="13712190"/>
          <a:ext cx="8523795" cy="0"/>
        </a:xfrm>
        <a:prstGeom prst="line">
          <a:avLst/>
        </a:prstGeom>
        <a:ln w="38100">
          <a:solidFill>
            <a:srgbClr val="00206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47625</xdr:colOff>
      <xdr:row>18</xdr:row>
      <xdr:rowOff>200025</xdr:rowOff>
    </xdr:from>
    <xdr:to>
      <xdr:col>6</xdr:col>
      <xdr:colOff>419100</xdr:colOff>
      <xdr:row>25</xdr:row>
      <xdr:rowOff>219075</xdr:rowOff>
    </xdr:to>
    <xdr:cxnSp macro="">
      <xdr:nvCxnSpPr>
        <xdr:cNvPr id="16" name="直線コネクタ 15">
          <a:extLst>
            <a:ext uri="{FF2B5EF4-FFF2-40B4-BE49-F238E27FC236}">
              <a16:creationId xmlns:a16="http://schemas.microsoft.com/office/drawing/2014/main" id="{FA61BA13-9B8D-4525-88DA-D29CB011AAF6}"/>
            </a:ext>
          </a:extLst>
        </xdr:cNvPr>
        <xdr:cNvCxnSpPr/>
      </xdr:nvCxnSpPr>
      <xdr:spPr>
        <a:xfrm>
          <a:off x="733425" y="5857875"/>
          <a:ext cx="3790950" cy="1924050"/>
        </a:xfrm>
        <a:prstGeom prst="line">
          <a:avLst/>
        </a:prstGeom>
        <a:ln w="57150"/>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2000250</xdr:colOff>
      <xdr:row>5</xdr:row>
      <xdr:rowOff>95250</xdr:rowOff>
    </xdr:from>
    <xdr:to>
      <xdr:col>6</xdr:col>
      <xdr:colOff>2381250</xdr:colOff>
      <xdr:row>6</xdr:row>
      <xdr:rowOff>462643</xdr:rowOff>
    </xdr:to>
    <xdr:sp macro="" textlink="">
      <xdr:nvSpPr>
        <xdr:cNvPr id="5" name="矢印: 下 4">
          <a:extLst>
            <a:ext uri="{FF2B5EF4-FFF2-40B4-BE49-F238E27FC236}">
              <a16:creationId xmlns:a16="http://schemas.microsoft.com/office/drawing/2014/main" id="{BEB6C9A8-7E2A-4A2C-AD87-39BC6B611FE2}"/>
            </a:ext>
          </a:extLst>
        </xdr:cNvPr>
        <xdr:cNvSpPr/>
      </xdr:nvSpPr>
      <xdr:spPr>
        <a:xfrm>
          <a:off x="10463893" y="3701143"/>
          <a:ext cx="381000" cy="857250"/>
        </a:xfrm>
        <a:prstGeom prst="downArrow">
          <a:avLst/>
        </a:prstGeom>
        <a:solidFill>
          <a:schemeClr val="accent1">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476250</xdr:colOff>
      <xdr:row>1</xdr:row>
      <xdr:rowOff>81643</xdr:rowOff>
    </xdr:from>
    <xdr:to>
      <xdr:col>3</xdr:col>
      <xdr:colOff>2068286</xdr:colOff>
      <xdr:row>3</xdr:row>
      <xdr:rowOff>149678</xdr:rowOff>
    </xdr:to>
    <xdr:sp macro="" textlink="">
      <xdr:nvSpPr>
        <xdr:cNvPr id="2" name="テキスト ボックス 1">
          <a:extLst>
            <a:ext uri="{FF2B5EF4-FFF2-40B4-BE49-F238E27FC236}">
              <a16:creationId xmlns:a16="http://schemas.microsoft.com/office/drawing/2014/main" id="{9D155964-87C0-4127-A196-1978876D0E7A}"/>
            </a:ext>
          </a:extLst>
        </xdr:cNvPr>
        <xdr:cNvSpPr txBox="1"/>
      </xdr:nvSpPr>
      <xdr:spPr>
        <a:xfrm>
          <a:off x="476250" y="748393"/>
          <a:ext cx="5129893" cy="1687285"/>
        </a:xfrm>
        <a:prstGeom prst="rect">
          <a:avLst/>
        </a:prstGeom>
        <a:solidFill>
          <a:srgbClr val="FFFF00"/>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800" b="1">
              <a:solidFill>
                <a:srgbClr val="FF0000"/>
              </a:solidFill>
              <a:latin typeface="HG丸ｺﾞｼｯｸM-PRO" panose="020F0600000000000000" pitchFamily="50" charset="-128"/>
              <a:ea typeface="HG丸ｺﾞｼｯｸM-PRO" panose="020F0600000000000000" pitchFamily="50" charset="-128"/>
            </a:rPr>
            <a:t>このシートの記載内容が全様式に反映されます。</a:t>
          </a:r>
          <a:endParaRPr kumimoji="1" lang="en-US" altLang="ja-JP" sz="18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800" b="1">
              <a:solidFill>
                <a:srgbClr val="FF0000"/>
              </a:solidFill>
              <a:latin typeface="HG丸ｺﾞｼｯｸM-PRO" panose="020F0600000000000000" pitchFamily="50" charset="-128"/>
              <a:ea typeface="HG丸ｺﾞｼｯｸM-PRO" panose="020F0600000000000000" pitchFamily="50" charset="-128"/>
            </a:rPr>
            <a:t>誤りがないよう御注意ください。</a:t>
          </a:r>
          <a:endParaRPr kumimoji="1" lang="en-US" altLang="ja-JP" sz="1800" b="1">
            <a:solidFill>
              <a:srgbClr val="FF0000"/>
            </a:solidFill>
            <a:latin typeface="HG丸ｺﾞｼｯｸM-PRO" panose="020F0600000000000000" pitchFamily="50" charset="-128"/>
            <a:ea typeface="HG丸ｺﾞｼｯｸM-PRO" panose="020F0600000000000000" pitchFamily="50" charset="-128"/>
          </a:endParaRPr>
        </a:p>
        <a:p>
          <a:pPr algn="l"/>
          <a:endParaRPr kumimoji="1" lang="en-US" altLang="ja-JP" sz="1800" b="1">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1800" b="1">
              <a:solidFill>
                <a:srgbClr val="0070C0"/>
              </a:solidFill>
              <a:latin typeface="HG丸ｺﾞｼｯｸM-PRO" panose="020F0600000000000000" pitchFamily="50" charset="-128"/>
              <a:ea typeface="HG丸ｺﾞｼｯｸM-PRO" panose="020F0600000000000000" pitchFamily="50" charset="-128"/>
            </a:rPr>
            <a:t>※</a:t>
          </a:r>
          <a:r>
            <a:rPr kumimoji="1" lang="ja-JP" altLang="en-US" sz="1800" b="1">
              <a:solidFill>
                <a:srgbClr val="0070C0"/>
              </a:solidFill>
              <a:latin typeface="HG丸ｺﾞｼｯｸM-PRO" panose="020F0600000000000000" pitchFamily="50" charset="-128"/>
              <a:ea typeface="HG丸ｺﾞｼｯｸM-PRO" panose="020F0600000000000000" pitchFamily="50" charset="-128"/>
            </a:rPr>
            <a:t>このシートは提出不要です。</a:t>
          </a:r>
          <a:endParaRPr kumimoji="1" lang="en-US" altLang="ja-JP" sz="1800" b="1">
            <a:solidFill>
              <a:srgbClr val="0070C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1496784</xdr:colOff>
      <xdr:row>0</xdr:row>
      <xdr:rowOff>449036</xdr:rowOff>
    </xdr:from>
    <xdr:to>
      <xdr:col>11</xdr:col>
      <xdr:colOff>489856</xdr:colOff>
      <xdr:row>5</xdr:row>
      <xdr:rowOff>272143</xdr:rowOff>
    </xdr:to>
    <xdr:sp macro="" textlink="">
      <xdr:nvSpPr>
        <xdr:cNvPr id="4" name="正方形/長方形 3">
          <a:extLst>
            <a:ext uri="{FF2B5EF4-FFF2-40B4-BE49-F238E27FC236}">
              <a16:creationId xmlns:a16="http://schemas.microsoft.com/office/drawing/2014/main" id="{CCBC3E24-21E8-40FE-B46C-1BCB288AAD23}"/>
            </a:ext>
          </a:extLst>
        </xdr:cNvPr>
        <xdr:cNvSpPr/>
      </xdr:nvSpPr>
      <xdr:spPr>
        <a:xfrm>
          <a:off x="9960427" y="449036"/>
          <a:ext cx="6694715" cy="3429000"/>
        </a:xfrm>
        <a:prstGeom prst="rect">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注意</a:t>
          </a:r>
          <a:r>
            <a:rPr kumimoji="1" lang="en-US" altLang="ja-JP" sz="1800" b="1">
              <a:solidFill>
                <a:srgbClr val="FF0000"/>
              </a:solidFill>
            </a:rPr>
            <a:t>※</a:t>
          </a:r>
        </a:p>
        <a:p>
          <a:pPr algn="l"/>
          <a:r>
            <a:rPr kumimoji="1" lang="ja-JP" altLang="en-US" sz="1600" b="1">
              <a:solidFill>
                <a:srgbClr val="002060"/>
              </a:solidFill>
            </a:rPr>
            <a:t>別の事業所で同一名称を用いている場合は、事業所名の後ろにカッコ書きでサービス内容を付けて入力ください。</a:t>
          </a:r>
          <a:endParaRPr kumimoji="1" lang="en-US" altLang="ja-JP" sz="1600" b="1">
            <a:solidFill>
              <a:srgbClr val="002060"/>
            </a:solidFill>
          </a:endParaRPr>
        </a:p>
        <a:p>
          <a:pPr algn="l"/>
          <a:endParaRPr kumimoji="1" lang="en-US" altLang="ja-JP" sz="1600" b="1">
            <a:solidFill>
              <a:srgbClr val="002060"/>
            </a:solidFill>
          </a:endParaRPr>
        </a:p>
        <a:p>
          <a:pPr algn="l"/>
          <a:r>
            <a:rPr kumimoji="1" lang="ja-JP" altLang="en-US" sz="1600" b="1">
              <a:solidFill>
                <a:srgbClr val="002060"/>
              </a:solidFill>
            </a:rPr>
            <a:t>例）森のまち（訪問看護）</a:t>
          </a:r>
          <a:endParaRPr kumimoji="1" lang="en-US" altLang="ja-JP" sz="1600" b="1">
            <a:solidFill>
              <a:srgbClr val="002060"/>
            </a:solidFill>
          </a:endParaRPr>
        </a:p>
        <a:p>
          <a:pPr algn="l"/>
          <a:r>
            <a:rPr kumimoji="1" lang="ja-JP" altLang="en-US" sz="1600" b="1">
              <a:solidFill>
                <a:srgbClr val="002060"/>
              </a:solidFill>
            </a:rPr>
            <a:t>　　森のまち（定期巡回）</a:t>
          </a:r>
          <a:endParaRPr kumimoji="1" lang="en-US" altLang="ja-JP" sz="1600" b="1">
            <a:solidFill>
              <a:srgbClr val="002060"/>
            </a:solidFill>
          </a:endParaRPr>
        </a:p>
        <a:p>
          <a:pPr algn="l"/>
          <a:endParaRPr kumimoji="1" lang="en-US" altLang="ja-JP" sz="1600" b="1">
            <a:solidFill>
              <a:srgbClr val="002060"/>
            </a:solidFill>
          </a:endParaRPr>
        </a:p>
        <a:p>
          <a:pPr algn="l"/>
          <a:r>
            <a:rPr kumimoji="1" lang="ja-JP" altLang="en-US" sz="1600" b="1">
              <a:solidFill>
                <a:srgbClr val="002060"/>
              </a:solidFill>
            </a:rPr>
            <a:t>上記↑のように入力しないと、同一の事業所とみなされて他のシートで計算が狂います。必ず</a:t>
          </a:r>
          <a:r>
            <a:rPr kumimoji="1" lang="ja-JP" altLang="en-US" sz="1600" b="1" u="sng">
              <a:solidFill>
                <a:srgbClr val="002060"/>
              </a:solidFill>
            </a:rPr>
            <a:t>別の事業所であることがわかるように</a:t>
          </a:r>
          <a:r>
            <a:rPr kumimoji="1" lang="ja-JP" altLang="en-US" sz="1600" b="1">
              <a:solidFill>
                <a:srgbClr val="002060"/>
              </a:solidFill>
            </a:rPr>
            <a:t>入力してください。</a:t>
          </a:r>
          <a:endParaRPr kumimoji="1" lang="en-US" altLang="ja-JP" sz="1600" b="1">
            <a:solidFill>
              <a:srgbClr val="00206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25980</xdr:colOff>
      <xdr:row>1</xdr:row>
      <xdr:rowOff>95250</xdr:rowOff>
    </xdr:from>
    <xdr:to>
      <xdr:col>14</xdr:col>
      <xdr:colOff>519545</xdr:colOff>
      <xdr:row>6</xdr:row>
      <xdr:rowOff>214745</xdr:rowOff>
    </xdr:to>
    <xdr:sp macro="" textlink="">
      <xdr:nvSpPr>
        <xdr:cNvPr id="2" name="テキスト ボックス 1">
          <a:extLst>
            <a:ext uri="{FF2B5EF4-FFF2-40B4-BE49-F238E27FC236}">
              <a16:creationId xmlns:a16="http://schemas.microsoft.com/office/drawing/2014/main" id="{102BA8E1-FE03-4224-A6D0-D32E28C0EA4A}"/>
            </a:ext>
          </a:extLst>
        </xdr:cNvPr>
        <xdr:cNvSpPr txBox="1"/>
      </xdr:nvSpPr>
      <xdr:spPr>
        <a:xfrm>
          <a:off x="6807780" y="323850"/>
          <a:ext cx="3590056" cy="1262495"/>
        </a:xfrm>
        <a:prstGeom prst="rect">
          <a:avLst/>
        </a:prstGeom>
        <a:solidFill>
          <a:srgbClr val="FFFF00"/>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このシートの入力内容も他の書式に反映</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します。</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入力誤りに御注意ください。</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164524</xdr:colOff>
      <xdr:row>8</xdr:row>
      <xdr:rowOff>181838</xdr:rowOff>
    </xdr:from>
    <xdr:to>
      <xdr:col>14</xdr:col>
      <xdr:colOff>484909</xdr:colOff>
      <xdr:row>14</xdr:row>
      <xdr:rowOff>214745</xdr:rowOff>
    </xdr:to>
    <xdr:sp macro="" textlink="">
      <xdr:nvSpPr>
        <xdr:cNvPr id="3" name="正方形/長方形 2">
          <a:extLst>
            <a:ext uri="{FF2B5EF4-FFF2-40B4-BE49-F238E27FC236}">
              <a16:creationId xmlns:a16="http://schemas.microsoft.com/office/drawing/2014/main" id="{11F012F7-93A9-44FB-AD65-1893474830DF}"/>
            </a:ext>
          </a:extLst>
        </xdr:cNvPr>
        <xdr:cNvSpPr/>
      </xdr:nvSpPr>
      <xdr:spPr>
        <a:xfrm>
          <a:off x="6946324" y="2010638"/>
          <a:ext cx="3416876" cy="1404507"/>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b="1">
              <a:solidFill>
                <a:srgbClr val="FF0000"/>
              </a:solidFill>
            </a:rPr>
            <a:t>↓下記の</a:t>
          </a:r>
          <a:r>
            <a:rPr kumimoji="1" lang="en-US" altLang="ja-JP" sz="1600" b="1">
              <a:solidFill>
                <a:srgbClr val="FF0000"/>
              </a:solidFill>
            </a:rPr>
            <a:t>《</a:t>
          </a:r>
          <a:r>
            <a:rPr kumimoji="1" lang="ja-JP" altLang="en-US" sz="1600" b="1">
              <a:solidFill>
                <a:srgbClr val="FF0000"/>
              </a:solidFill>
            </a:rPr>
            <a:t>入力方法</a:t>
          </a:r>
          <a:r>
            <a:rPr kumimoji="1" lang="en-US" altLang="ja-JP" sz="1600" b="1">
              <a:solidFill>
                <a:srgbClr val="FF0000"/>
              </a:solidFill>
            </a:rPr>
            <a:t>》</a:t>
          </a:r>
          <a:r>
            <a:rPr kumimoji="1" lang="ja-JP" altLang="en-US" sz="1600" b="1">
              <a:solidFill>
                <a:srgbClr val="FF0000"/>
              </a:solidFill>
            </a:rPr>
            <a:t>を参照し、</a:t>
          </a:r>
          <a:endParaRPr kumimoji="1" lang="en-US" altLang="ja-JP" sz="1600" b="1">
            <a:solidFill>
              <a:srgbClr val="FF0000"/>
            </a:solidFill>
          </a:endParaRPr>
        </a:p>
        <a:p>
          <a:pPr algn="l"/>
          <a:r>
            <a:rPr kumimoji="1" lang="ja-JP" altLang="en-US" sz="1600" b="1">
              <a:solidFill>
                <a:srgbClr val="FF0000"/>
              </a:solidFill>
            </a:rPr>
            <a:t>色がついているセルに入力して</a:t>
          </a:r>
          <a:endParaRPr kumimoji="1" lang="en-US" altLang="ja-JP" sz="1600" b="1">
            <a:solidFill>
              <a:srgbClr val="FF0000"/>
            </a:solidFill>
          </a:endParaRPr>
        </a:p>
        <a:p>
          <a:pPr algn="l"/>
          <a:r>
            <a:rPr kumimoji="1" lang="ja-JP" altLang="en-US" sz="1600" b="1">
              <a:solidFill>
                <a:srgbClr val="FF0000"/>
              </a:solidFill>
            </a:rPr>
            <a:t>ください。</a:t>
          </a:r>
        </a:p>
      </xdr:txBody>
    </xdr:sp>
    <xdr:clientData/>
  </xdr:twoCellAnchor>
  <xdr:twoCellAnchor editAs="oneCell">
    <xdr:from>
      <xdr:col>10</xdr:col>
      <xdr:colOff>225134</xdr:colOff>
      <xdr:row>16</xdr:row>
      <xdr:rowOff>1013113</xdr:rowOff>
    </xdr:from>
    <xdr:to>
      <xdr:col>14</xdr:col>
      <xdr:colOff>462394</xdr:colOff>
      <xdr:row>34</xdr:row>
      <xdr:rowOff>6927</xdr:rowOff>
    </xdr:to>
    <xdr:sp macro="" textlink="">
      <xdr:nvSpPr>
        <xdr:cNvPr id="5" name="テキスト ボックス 4">
          <a:extLst>
            <a:ext uri="{FF2B5EF4-FFF2-40B4-BE49-F238E27FC236}">
              <a16:creationId xmlns:a16="http://schemas.microsoft.com/office/drawing/2014/main" id="{5B9E17A1-797F-499C-96A0-980922685579}"/>
            </a:ext>
          </a:extLst>
        </xdr:cNvPr>
        <xdr:cNvSpPr txBox="1"/>
      </xdr:nvSpPr>
      <xdr:spPr>
        <a:xfrm>
          <a:off x="7006934" y="4670713"/>
          <a:ext cx="3333751" cy="6627669"/>
        </a:xfrm>
        <a:prstGeom prst="rect">
          <a:avLst/>
        </a:prstGeom>
        <a:solidFill>
          <a:schemeClr val="bg1"/>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b="1">
              <a:solidFill>
                <a:srgbClr val="0070C0"/>
              </a:solidFill>
              <a:latin typeface="+mn-ea"/>
              <a:ea typeface="+mn-ea"/>
            </a:rPr>
            <a:t>《</a:t>
          </a:r>
          <a:r>
            <a:rPr kumimoji="1" lang="ja-JP" altLang="en-US" sz="1200" b="1">
              <a:solidFill>
                <a:srgbClr val="0070C0"/>
              </a:solidFill>
              <a:latin typeface="+mn-ea"/>
              <a:ea typeface="+mn-ea"/>
            </a:rPr>
            <a:t>入力方法</a:t>
          </a:r>
          <a:r>
            <a:rPr kumimoji="1" lang="en-US" altLang="ja-JP" sz="1200" b="1">
              <a:solidFill>
                <a:srgbClr val="0070C0"/>
              </a:solidFill>
              <a:latin typeface="+mn-ea"/>
              <a:ea typeface="+mn-ea"/>
            </a:rPr>
            <a:t>》</a:t>
          </a:r>
        </a:p>
        <a:p>
          <a:pPr algn="l"/>
          <a:r>
            <a:rPr kumimoji="1" lang="ja-JP" altLang="en-US" sz="1200" b="1">
              <a:solidFill>
                <a:srgbClr val="0070C0"/>
              </a:solidFill>
              <a:latin typeface="+mn-ea"/>
              <a:ea typeface="+mn-ea"/>
            </a:rPr>
            <a:t>①事業所名をプルダウンで選択して</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ください。（水色のセル）</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a:t>
          </a:r>
          <a:r>
            <a:rPr kumimoji="1" lang="en-US" altLang="ja-JP" sz="1000" b="1">
              <a:solidFill>
                <a:sysClr val="windowText" lastClr="000000"/>
              </a:solidFill>
              <a:latin typeface="+mn-ea"/>
              <a:ea typeface="+mn-ea"/>
            </a:rPr>
            <a:t>※</a:t>
          </a:r>
          <a:r>
            <a:rPr kumimoji="1" lang="ja-JP" altLang="en-US" sz="1000" b="1">
              <a:solidFill>
                <a:sysClr val="windowText" lastClr="000000"/>
              </a:solidFill>
              <a:latin typeface="+mn-ea"/>
              <a:ea typeface="+mn-ea"/>
            </a:rPr>
            <a:t>事業所名が誤っている時は、「施設基本　</a:t>
          </a:r>
          <a:endParaRPr kumimoji="1" lang="en-US" altLang="ja-JP" sz="1000" b="1">
            <a:solidFill>
              <a:sysClr val="windowText" lastClr="000000"/>
            </a:solidFill>
            <a:latin typeface="+mn-ea"/>
            <a:ea typeface="+mn-ea"/>
          </a:endParaRPr>
        </a:p>
        <a:p>
          <a:pPr algn="l"/>
          <a:r>
            <a:rPr kumimoji="1" lang="ja-JP" altLang="en-US" sz="1000" b="1">
              <a:solidFill>
                <a:sysClr val="windowText" lastClr="000000"/>
              </a:solidFill>
              <a:latin typeface="+mn-ea"/>
              <a:ea typeface="+mn-ea"/>
            </a:rPr>
            <a:t>　　情報入力」のシートの入力内容を確認して　</a:t>
          </a:r>
          <a:endParaRPr kumimoji="1" lang="en-US" altLang="ja-JP" sz="1000" b="1">
            <a:solidFill>
              <a:sysClr val="windowText" lastClr="000000"/>
            </a:solidFill>
            <a:latin typeface="+mn-ea"/>
            <a:ea typeface="+mn-ea"/>
          </a:endParaRPr>
        </a:p>
        <a:p>
          <a:pPr algn="l"/>
          <a:r>
            <a:rPr kumimoji="1" lang="ja-JP" altLang="en-US" sz="1000" b="1">
              <a:solidFill>
                <a:sysClr val="windowText" lastClr="000000"/>
              </a:solidFill>
              <a:latin typeface="+mn-ea"/>
              <a:ea typeface="+mn-ea"/>
            </a:rPr>
            <a:t>　　ください。</a:t>
          </a:r>
          <a:endParaRPr kumimoji="1" lang="en-US" altLang="ja-JP" sz="1200" b="1">
            <a:solidFill>
              <a:srgbClr val="0070C0"/>
            </a:solidFill>
            <a:latin typeface="+mn-ea"/>
            <a:ea typeface="+mn-ea"/>
          </a:endParaRPr>
        </a:p>
        <a:p>
          <a:pPr algn="l"/>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②職員氏名を入力してください。</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（黄色のセル）</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a:t>
          </a:r>
          <a:r>
            <a:rPr kumimoji="1" lang="en-US" altLang="ja-JP" sz="1000" b="1">
              <a:solidFill>
                <a:sysClr val="windowText" lastClr="000000"/>
              </a:solidFill>
              <a:latin typeface="+mn-ea"/>
              <a:ea typeface="+mn-ea"/>
            </a:rPr>
            <a:t>※</a:t>
          </a:r>
          <a:r>
            <a:rPr kumimoji="1" lang="ja-JP" altLang="en-US" sz="1000" b="1">
              <a:solidFill>
                <a:sysClr val="windowText" lastClr="000000"/>
              </a:solidFill>
              <a:latin typeface="+mn-ea"/>
              <a:ea typeface="+mn-ea"/>
            </a:rPr>
            <a:t>省略せず、フルネームで入力してください。</a:t>
          </a:r>
          <a:endParaRPr kumimoji="1" lang="en-US" altLang="ja-JP" sz="1000" b="1">
            <a:solidFill>
              <a:sysClr val="windowText" lastClr="000000"/>
            </a:solidFill>
            <a:latin typeface="+mn-ea"/>
            <a:ea typeface="+mn-ea"/>
          </a:endParaRPr>
        </a:p>
        <a:p>
          <a:pPr algn="l"/>
          <a:r>
            <a:rPr kumimoji="1" lang="ja-JP" altLang="en-US" sz="1200" b="1">
              <a:solidFill>
                <a:srgbClr val="0070C0"/>
              </a:solidFill>
              <a:latin typeface="+mn-ea"/>
              <a:ea typeface="+mn-ea"/>
            </a:rPr>
            <a:t>③職員の資格をプルダウンで選択して</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ください。（オレンジ色のセル）</a:t>
          </a:r>
          <a:endParaRPr kumimoji="1" lang="en-US" altLang="ja-JP" sz="1200" b="1">
            <a:solidFill>
              <a:srgbClr val="0070C0"/>
            </a:solidFill>
            <a:latin typeface="+mn-ea"/>
            <a:ea typeface="+mn-ea"/>
          </a:endParaRPr>
        </a:p>
        <a:p>
          <a:pPr algn="l"/>
          <a:endParaRPr kumimoji="1" lang="en-US" altLang="ja-JP" sz="1200" b="1">
            <a:solidFill>
              <a:srgbClr val="0070C0"/>
            </a:solidFill>
            <a:latin typeface="+mn-ea"/>
            <a:ea typeface="+mn-ea"/>
          </a:endParaRPr>
        </a:p>
        <a:p>
          <a:r>
            <a:rPr kumimoji="1" lang="ja-JP" altLang="ja-JP" sz="1200" b="1">
              <a:solidFill>
                <a:srgbClr val="0070C0"/>
              </a:solidFill>
              <a:effectLst/>
              <a:latin typeface="+mn-lt"/>
              <a:ea typeface="+mn-ea"/>
              <a:cs typeface="+mn-cs"/>
            </a:rPr>
            <a:t>④月に１回以上、勤務時間外にいつ呼び出しがかかっても駆けつけられるよう、</a:t>
          </a:r>
          <a:endParaRPr lang="ja-JP" altLang="ja-JP" sz="1200">
            <a:solidFill>
              <a:srgbClr val="0070C0"/>
            </a:solidFill>
            <a:effectLst/>
          </a:endParaRPr>
        </a:p>
        <a:p>
          <a:r>
            <a:rPr kumimoji="1" lang="ja-JP" altLang="ja-JP" sz="1200" b="1">
              <a:solidFill>
                <a:srgbClr val="0070C0"/>
              </a:solidFill>
              <a:effectLst/>
              <a:latin typeface="+mn-lt"/>
              <a:ea typeface="+mn-ea"/>
              <a:cs typeface="+mn-cs"/>
            </a:rPr>
            <a:t>自宅などで待機した月数を入力してください。</a:t>
          </a:r>
          <a:endParaRPr kumimoji="1" lang="en-US" altLang="ja-JP" sz="1200" b="1">
            <a:solidFill>
              <a:srgbClr val="0070C0"/>
            </a:solidFill>
            <a:effectLst/>
            <a:latin typeface="+mn-lt"/>
            <a:ea typeface="+mn-ea"/>
            <a:cs typeface="+mn-cs"/>
          </a:endParaRPr>
        </a:p>
        <a:p>
          <a:endParaRPr lang="ja-JP" altLang="ja-JP" sz="1200">
            <a:solidFill>
              <a:srgbClr val="0070C0"/>
            </a:solidFill>
            <a:effectLst/>
          </a:endParaRPr>
        </a:p>
        <a:p>
          <a:r>
            <a:rPr kumimoji="1" lang="ja-JP" altLang="ja-JP" sz="1200" b="1">
              <a:solidFill>
                <a:srgbClr val="0070C0"/>
              </a:solidFill>
              <a:effectLst/>
              <a:latin typeface="+mn-lt"/>
              <a:ea typeface="+mn-ea"/>
              <a:cs typeface="+mn-cs"/>
            </a:rPr>
            <a:t>⑤月数が１２か月未満</a:t>
          </a:r>
          <a:r>
            <a:rPr kumimoji="1" lang="ja-JP" altLang="en-US" sz="1200" b="1">
              <a:solidFill>
                <a:srgbClr val="FF0000"/>
              </a:solidFill>
              <a:effectLst/>
              <a:latin typeface="+mn-lt"/>
              <a:ea typeface="+mn-ea"/>
              <a:cs typeface="+mn-cs"/>
            </a:rPr>
            <a:t>（令和８年度は９か月未満）</a:t>
          </a:r>
          <a:r>
            <a:rPr kumimoji="1" lang="ja-JP" altLang="ja-JP" sz="1200" b="1">
              <a:solidFill>
                <a:srgbClr val="0070C0"/>
              </a:solidFill>
              <a:effectLst/>
              <a:latin typeface="+mn-lt"/>
              <a:ea typeface="+mn-ea"/>
              <a:cs typeface="+mn-cs"/>
            </a:rPr>
            <a:t>の職員は、備考欄に理由を入力してください。</a:t>
          </a:r>
          <a:endParaRPr lang="ja-JP" altLang="ja-JP" sz="1200">
            <a:solidFill>
              <a:srgbClr val="0070C0"/>
            </a:solidFill>
            <a:effectLst/>
          </a:endParaRPr>
        </a:p>
        <a:p>
          <a:r>
            <a:rPr kumimoji="1" lang="ja-JP" altLang="ja-JP" sz="1200" b="1">
              <a:solidFill>
                <a:srgbClr val="0070C0"/>
              </a:solidFill>
              <a:effectLst/>
              <a:latin typeface="+mn-lt"/>
              <a:ea typeface="+mn-ea"/>
              <a:cs typeface="+mn-cs"/>
            </a:rPr>
            <a:t>（緑色のセル）</a:t>
          </a:r>
          <a:endParaRPr lang="ja-JP" altLang="ja-JP" sz="1200">
            <a:solidFill>
              <a:srgbClr val="0070C0"/>
            </a:solidFill>
            <a:effectLst/>
          </a:endParaRPr>
        </a:p>
        <a:p>
          <a:pPr algn="l"/>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例：９月退職予定</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１０月産休予定</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１２月入社予定　　</a:t>
          </a:r>
          <a:endParaRPr kumimoji="1" lang="en-US" altLang="ja-JP" sz="1200" b="1">
            <a:solidFill>
              <a:srgbClr val="0070C0"/>
            </a:solidFill>
            <a:latin typeface="+mn-ea"/>
            <a:ea typeface="+mn-ea"/>
          </a:endParaRPr>
        </a:p>
        <a:p>
          <a:pPr algn="l"/>
          <a:r>
            <a:rPr kumimoji="1" lang="ja-JP" altLang="en-US" sz="1200" b="1">
              <a:solidFill>
                <a:srgbClr val="0070C0"/>
              </a:solidFill>
              <a:latin typeface="+mn-ea"/>
              <a:ea typeface="+mn-ea"/>
            </a:rPr>
            <a:t>　　１月資格取得予定　など</a:t>
          </a:r>
          <a:endParaRPr kumimoji="1" lang="en-US" altLang="ja-JP" sz="1200" b="1">
            <a:solidFill>
              <a:srgbClr val="0070C0"/>
            </a:solidFill>
            <a:latin typeface="+mn-ea"/>
            <a:ea typeface="+mn-ea"/>
          </a:endParaRPr>
        </a:p>
        <a:p>
          <a:pPr algn="l"/>
          <a:endParaRPr kumimoji="1" lang="en-US" altLang="ja-JP" sz="1200" b="1">
            <a:solidFill>
              <a:srgbClr val="0070C0"/>
            </a:solidFill>
            <a:latin typeface="+mn-ea"/>
            <a:ea typeface="+mn-ea"/>
          </a:endParaRPr>
        </a:p>
        <a:p>
          <a:pPr eaLnBrk="1" fontAlgn="auto" latinLnBrk="0" hangingPunct="1"/>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「１２」と入力すると、備考欄は白色になります。</a:t>
          </a:r>
          <a:endParaRPr lang="ja-JP" altLang="ja-JP" sz="1400">
            <a:solidFill>
              <a:srgbClr val="FF0000"/>
            </a:solidFill>
            <a:effectLst/>
          </a:endParaRPr>
        </a:p>
        <a:p>
          <a:pPr eaLnBrk="1" fontAlgn="auto" latinLnBrk="0" hangingPunct="1"/>
          <a:r>
            <a:rPr kumimoji="1" lang="ja-JP" altLang="ja-JP" sz="1100" b="1">
              <a:solidFill>
                <a:srgbClr val="FF0000"/>
              </a:solidFill>
              <a:effectLst/>
              <a:latin typeface="+mn-lt"/>
              <a:ea typeface="+mn-ea"/>
              <a:cs typeface="+mn-cs"/>
            </a:rPr>
            <a:t>備考欄が緑色のままの時は、必ず理由を</a:t>
          </a:r>
          <a:endParaRPr lang="ja-JP" altLang="ja-JP" sz="1400">
            <a:solidFill>
              <a:srgbClr val="FF0000"/>
            </a:solidFill>
            <a:effectLst/>
          </a:endParaRPr>
        </a:p>
        <a:p>
          <a:pPr eaLnBrk="1" fontAlgn="auto" latinLnBrk="0" hangingPunct="1"/>
          <a:r>
            <a:rPr kumimoji="1" lang="ja-JP" altLang="ja-JP" sz="1100" b="1">
              <a:solidFill>
                <a:srgbClr val="FF0000"/>
              </a:solidFill>
              <a:effectLst/>
              <a:latin typeface="+mn-lt"/>
              <a:ea typeface="+mn-ea"/>
              <a:cs typeface="+mn-cs"/>
            </a:rPr>
            <a:t>入力してください。</a:t>
          </a:r>
          <a:endParaRPr lang="ja-JP" altLang="ja-JP" sz="1400">
            <a:solidFill>
              <a:srgbClr val="FF0000"/>
            </a:solidFill>
            <a:effectLst/>
          </a:endParaRPr>
        </a:p>
        <a:p>
          <a:pPr algn="l"/>
          <a:endParaRPr kumimoji="1" lang="en-US" altLang="ja-JP" sz="1400" b="1">
            <a:solidFill>
              <a:srgbClr val="0070C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714374</xdr:colOff>
      <xdr:row>7</xdr:row>
      <xdr:rowOff>190499</xdr:rowOff>
    </xdr:from>
    <xdr:to>
      <xdr:col>7</xdr:col>
      <xdr:colOff>209549</xdr:colOff>
      <xdr:row>8</xdr:row>
      <xdr:rowOff>295275</xdr:rowOff>
    </xdr:to>
    <xdr:sp macro="" textlink="">
      <xdr:nvSpPr>
        <xdr:cNvPr id="7" name="矢印: 下 6">
          <a:extLst>
            <a:ext uri="{FF2B5EF4-FFF2-40B4-BE49-F238E27FC236}">
              <a16:creationId xmlns:a16="http://schemas.microsoft.com/office/drawing/2014/main" id="{4E29483D-7756-419C-ADF6-CD7A3E74AAF5}"/>
            </a:ext>
          </a:extLst>
        </xdr:cNvPr>
        <xdr:cNvSpPr/>
      </xdr:nvSpPr>
      <xdr:spPr>
        <a:xfrm>
          <a:off x="5076824" y="1857374"/>
          <a:ext cx="314325" cy="371476"/>
        </a:xfrm>
        <a:prstGeom prst="downArrow">
          <a:avLst>
            <a:gd name="adj1" fmla="val 50000"/>
            <a:gd name="adj2" fmla="val 51961"/>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536863</xdr:colOff>
      <xdr:row>44</xdr:row>
      <xdr:rowOff>228601</xdr:rowOff>
    </xdr:from>
    <xdr:to>
      <xdr:col>14</xdr:col>
      <xdr:colOff>190499</xdr:colOff>
      <xdr:row>52</xdr:row>
      <xdr:rowOff>142875</xdr:rowOff>
    </xdr:to>
    <xdr:sp macro="" textlink="">
      <xdr:nvSpPr>
        <xdr:cNvPr id="2" name="正方形/長方形 1">
          <a:extLst>
            <a:ext uri="{FF2B5EF4-FFF2-40B4-BE49-F238E27FC236}">
              <a16:creationId xmlns:a16="http://schemas.microsoft.com/office/drawing/2014/main" id="{49ED0446-0D93-4EB1-B415-0DA5B6BF3CE0}"/>
            </a:ext>
          </a:extLst>
        </xdr:cNvPr>
        <xdr:cNvSpPr/>
      </xdr:nvSpPr>
      <xdr:spPr>
        <a:xfrm>
          <a:off x="6547138" y="7239001"/>
          <a:ext cx="3082636" cy="2181224"/>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b"/>
        <a:lstStyle/>
        <a:p>
          <a:pPr algn="l"/>
          <a:r>
            <a:rPr kumimoji="1" lang="ja-JP" altLang="en-US" sz="1400" b="1">
              <a:solidFill>
                <a:schemeClr val="accent1"/>
              </a:solidFill>
            </a:rPr>
            <a:t>添付書類に〇をつけてください。</a:t>
          </a:r>
          <a:endParaRPr kumimoji="1" lang="en-US" altLang="ja-JP" sz="1400" b="1">
            <a:solidFill>
              <a:schemeClr val="accent1"/>
            </a:solidFill>
          </a:endParaRPr>
        </a:p>
        <a:p>
          <a:pPr algn="l"/>
          <a:r>
            <a:rPr kumimoji="1" lang="ja-JP" altLang="en-US" sz="1400" b="1">
              <a:solidFill>
                <a:schemeClr val="accent1"/>
              </a:solidFill>
            </a:rPr>
            <a:t>（プルダウンで選択してください</a:t>
          </a:r>
          <a:endParaRPr kumimoji="1" lang="en-US" altLang="ja-JP" sz="1400" b="1">
            <a:solidFill>
              <a:schemeClr val="accent1"/>
            </a:solidFill>
          </a:endParaRPr>
        </a:p>
        <a:p>
          <a:pPr algn="l"/>
          <a:endParaRPr kumimoji="1" lang="en-US" altLang="ja-JP" sz="1100" b="1">
            <a:solidFill>
              <a:schemeClr val="accent1"/>
            </a:solidFill>
          </a:endParaRPr>
        </a:p>
        <a:p>
          <a:pPr algn="l"/>
          <a:r>
            <a:rPr kumimoji="1" lang="ja-JP" altLang="en-US" sz="1100" b="1">
              <a:solidFill>
                <a:schemeClr val="accent1"/>
              </a:solidFill>
            </a:rPr>
            <a:t>基本的に、こちらから指定しない限りは「その他市長が必要と認める書類」は必要ありません。上の３つに〇が付くようにしてください。</a:t>
          </a:r>
          <a:endParaRPr kumimoji="1" lang="en-US" altLang="ja-JP" sz="1100" b="1">
            <a:solidFill>
              <a:schemeClr val="accent1"/>
            </a:solidFill>
          </a:endParaRPr>
        </a:p>
        <a:p>
          <a:pPr algn="l"/>
          <a:endParaRPr kumimoji="1" lang="ja-JP" altLang="en-US" sz="1400" b="1">
            <a:solidFill>
              <a:schemeClr val="accent1"/>
            </a:solidFill>
          </a:endParaRPr>
        </a:p>
      </xdr:txBody>
    </xdr:sp>
    <xdr:clientData/>
  </xdr:twoCellAnchor>
  <xdr:twoCellAnchor>
    <xdr:from>
      <xdr:col>9</xdr:col>
      <xdr:colOff>101312</xdr:colOff>
      <xdr:row>48</xdr:row>
      <xdr:rowOff>8659</xdr:rowOff>
    </xdr:from>
    <xdr:to>
      <xdr:col>9</xdr:col>
      <xdr:colOff>404380</xdr:colOff>
      <xdr:row>51</xdr:row>
      <xdr:rowOff>329046</xdr:rowOff>
    </xdr:to>
    <xdr:sp macro="" textlink="">
      <xdr:nvSpPr>
        <xdr:cNvPr id="4" name="右中かっこ 3">
          <a:extLst>
            <a:ext uri="{FF2B5EF4-FFF2-40B4-BE49-F238E27FC236}">
              <a16:creationId xmlns:a16="http://schemas.microsoft.com/office/drawing/2014/main" id="{1F5679F1-A40E-4C46-9DF2-35B620AEAEEF}"/>
            </a:ext>
          </a:extLst>
        </xdr:cNvPr>
        <xdr:cNvSpPr/>
      </xdr:nvSpPr>
      <xdr:spPr>
        <a:xfrm>
          <a:off x="6111587" y="7114309"/>
          <a:ext cx="303068" cy="1463387"/>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181841</xdr:colOff>
      <xdr:row>27</xdr:row>
      <xdr:rowOff>43296</xdr:rowOff>
    </xdr:from>
    <xdr:to>
      <xdr:col>9</xdr:col>
      <xdr:colOff>484909</xdr:colOff>
      <xdr:row>42</xdr:row>
      <xdr:rowOff>85725</xdr:rowOff>
    </xdr:to>
    <xdr:sp macro="" textlink="">
      <xdr:nvSpPr>
        <xdr:cNvPr id="5" name="右中かっこ 4">
          <a:extLst>
            <a:ext uri="{FF2B5EF4-FFF2-40B4-BE49-F238E27FC236}">
              <a16:creationId xmlns:a16="http://schemas.microsoft.com/office/drawing/2014/main" id="{090828F5-1C83-48D5-A8A9-B6A0E3ECBD0D}"/>
            </a:ext>
          </a:extLst>
        </xdr:cNvPr>
        <xdr:cNvSpPr/>
      </xdr:nvSpPr>
      <xdr:spPr>
        <a:xfrm>
          <a:off x="6192116" y="4053321"/>
          <a:ext cx="303068" cy="2776104"/>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581891</xdr:colOff>
      <xdr:row>28</xdr:row>
      <xdr:rowOff>95250</xdr:rowOff>
    </xdr:from>
    <xdr:to>
      <xdr:col>15</xdr:col>
      <xdr:colOff>123825</xdr:colOff>
      <xdr:row>36</xdr:row>
      <xdr:rowOff>85725</xdr:rowOff>
    </xdr:to>
    <xdr:sp macro="" textlink="">
      <xdr:nvSpPr>
        <xdr:cNvPr id="6" name="正方形/長方形 5">
          <a:extLst>
            <a:ext uri="{FF2B5EF4-FFF2-40B4-BE49-F238E27FC236}">
              <a16:creationId xmlns:a16="http://schemas.microsoft.com/office/drawing/2014/main" id="{B6EB9573-BF07-495A-BC21-FC492698A3B0}"/>
            </a:ext>
          </a:extLst>
        </xdr:cNvPr>
        <xdr:cNvSpPr/>
      </xdr:nvSpPr>
      <xdr:spPr>
        <a:xfrm>
          <a:off x="6592166" y="4305300"/>
          <a:ext cx="3656734" cy="1323975"/>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事業所名に誤りがないか確認してください。</a:t>
          </a:r>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事業所名が誤っている時は、</a:t>
          </a:r>
          <a:endParaRPr kumimoji="1" lang="en-US" altLang="ja-JP" sz="1200" b="1">
            <a:solidFill>
              <a:sysClr val="windowText" lastClr="000000"/>
            </a:solidFill>
          </a:endParaRPr>
        </a:p>
        <a:p>
          <a:pPr algn="l"/>
          <a:r>
            <a:rPr kumimoji="1" lang="ja-JP" altLang="en-US" sz="1200" b="1">
              <a:solidFill>
                <a:sysClr val="windowText" lastClr="000000"/>
              </a:solidFill>
            </a:rPr>
            <a:t>「施設基本情報入力」シートを確認してください。</a:t>
          </a:r>
        </a:p>
      </xdr:txBody>
    </xdr:sp>
    <xdr:clientData/>
  </xdr:twoCellAnchor>
  <xdr:twoCellAnchor>
    <xdr:from>
      <xdr:col>9</xdr:col>
      <xdr:colOff>123825</xdr:colOff>
      <xdr:row>14</xdr:row>
      <xdr:rowOff>161925</xdr:rowOff>
    </xdr:from>
    <xdr:to>
      <xdr:col>12</xdr:col>
      <xdr:colOff>352425</xdr:colOff>
      <xdr:row>19</xdr:row>
      <xdr:rowOff>142874</xdr:rowOff>
    </xdr:to>
    <xdr:sp macro="" textlink="">
      <xdr:nvSpPr>
        <xdr:cNvPr id="8" name="正方形/長方形 7">
          <a:extLst>
            <a:ext uri="{FF2B5EF4-FFF2-40B4-BE49-F238E27FC236}">
              <a16:creationId xmlns:a16="http://schemas.microsoft.com/office/drawing/2014/main" id="{31D05B8B-3AE4-44CA-A072-25641A8ED390}"/>
            </a:ext>
          </a:extLst>
        </xdr:cNvPr>
        <xdr:cNvSpPr/>
      </xdr:nvSpPr>
      <xdr:spPr>
        <a:xfrm>
          <a:off x="6134100" y="1276350"/>
          <a:ext cx="2286000" cy="1314449"/>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200" b="1">
              <a:solidFill>
                <a:schemeClr val="accent1"/>
              </a:solidFill>
            </a:rPr>
            <a:t>←自動入力されます。</a:t>
          </a:r>
          <a:endParaRPr kumimoji="1" lang="en-US" altLang="ja-JP" sz="1200" b="1">
            <a:solidFill>
              <a:schemeClr val="accent1"/>
            </a:solidFill>
          </a:endParaRPr>
        </a:p>
        <a:p>
          <a:pPr algn="l"/>
          <a:endParaRPr kumimoji="1" lang="en-US" altLang="ja-JP" sz="1200" b="1">
            <a:solidFill>
              <a:schemeClr val="accent1"/>
            </a:solidFill>
          </a:endParaRPr>
        </a:p>
        <a:p>
          <a:pPr algn="l"/>
          <a:r>
            <a:rPr kumimoji="1" lang="en-US" altLang="ja-JP" sz="1100" b="1">
              <a:solidFill>
                <a:sysClr val="windowText" lastClr="000000"/>
              </a:solidFill>
            </a:rPr>
            <a:t>※</a:t>
          </a:r>
          <a:r>
            <a:rPr kumimoji="1" lang="ja-JP" altLang="en-US" sz="1100" b="1">
              <a:solidFill>
                <a:sysClr val="windowText" lastClr="000000"/>
              </a:solidFill>
            </a:rPr>
            <a:t>法人の情報が誤っている場合は、「施設基本情報入力」シートを確認してください。</a:t>
          </a:r>
        </a:p>
      </xdr:txBody>
    </xdr:sp>
    <xdr:clientData/>
  </xdr:twoCellAnchor>
  <xdr:twoCellAnchor>
    <xdr:from>
      <xdr:col>0</xdr:col>
      <xdr:colOff>123824</xdr:colOff>
      <xdr:row>0</xdr:row>
      <xdr:rowOff>76199</xdr:rowOff>
    </xdr:from>
    <xdr:to>
      <xdr:col>12</xdr:col>
      <xdr:colOff>628650</xdr:colOff>
      <xdr:row>8</xdr:row>
      <xdr:rowOff>57149</xdr:rowOff>
    </xdr:to>
    <xdr:sp macro="" textlink="">
      <xdr:nvSpPr>
        <xdr:cNvPr id="3" name="吹き出し: 四角形 2">
          <a:extLst>
            <a:ext uri="{FF2B5EF4-FFF2-40B4-BE49-F238E27FC236}">
              <a16:creationId xmlns:a16="http://schemas.microsoft.com/office/drawing/2014/main" id="{D631ED86-F549-405F-987D-ADBF149FBCD6}"/>
            </a:ext>
          </a:extLst>
        </xdr:cNvPr>
        <xdr:cNvSpPr/>
      </xdr:nvSpPr>
      <xdr:spPr>
        <a:xfrm>
          <a:off x="123824" y="76199"/>
          <a:ext cx="8572501" cy="1914525"/>
        </a:xfrm>
        <a:prstGeom prst="wedgeRectCallout">
          <a:avLst>
            <a:gd name="adj1" fmla="val 13893"/>
            <a:gd name="adj2" fmla="val 2982"/>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rgbClr val="FF0000"/>
              </a:solidFill>
            </a:rPr>
            <a:t>※</a:t>
          </a:r>
          <a:r>
            <a:rPr kumimoji="1" lang="ja-JP" altLang="en-US" sz="1400" b="1">
              <a:solidFill>
                <a:srgbClr val="FF0000"/>
              </a:solidFill>
            </a:rPr>
            <a:t>重要</a:t>
          </a:r>
          <a:r>
            <a:rPr kumimoji="1" lang="en-US" altLang="ja-JP" sz="1400" b="1">
              <a:solidFill>
                <a:srgbClr val="FF0000"/>
              </a:solidFill>
            </a:rPr>
            <a:t>※</a:t>
          </a:r>
        </a:p>
        <a:p>
          <a:pPr algn="l"/>
          <a:r>
            <a:rPr kumimoji="1" lang="ja-JP" altLang="en-US" sz="1400" b="1">
              <a:solidFill>
                <a:srgbClr val="002060"/>
              </a:solidFill>
            </a:rPr>
            <a:t>必ず初回の給与支給日よりも前に申請してください。</a:t>
          </a:r>
          <a:endParaRPr kumimoji="1" lang="en-US" altLang="ja-JP" sz="1400" b="1">
            <a:solidFill>
              <a:srgbClr val="002060"/>
            </a:solidFill>
          </a:endParaRPr>
        </a:p>
        <a:p>
          <a:pPr algn="l"/>
          <a:endParaRPr kumimoji="1" lang="en-US" altLang="ja-JP" sz="1100" b="1">
            <a:solidFill>
              <a:srgbClr val="FF0000"/>
            </a:solidFill>
          </a:endParaRPr>
        </a:p>
        <a:p>
          <a:pPr algn="l"/>
          <a:r>
            <a:rPr kumimoji="1" lang="en-US" altLang="ja-JP" sz="1400" b="1" u="sng">
              <a:solidFill>
                <a:srgbClr val="FF0000"/>
              </a:solidFill>
            </a:rPr>
            <a:t>※</a:t>
          </a:r>
          <a:r>
            <a:rPr kumimoji="1" lang="ja-JP" altLang="en-US" sz="1400" b="1" u="sng">
              <a:solidFill>
                <a:srgbClr val="FF0000"/>
              </a:solidFill>
            </a:rPr>
            <a:t>従業員への支給は、申請後、市から送付する「交付決定通知書」を受け取ってから行ってください。</a:t>
          </a:r>
          <a:endParaRPr kumimoji="1" lang="en-US" altLang="ja-JP" sz="1400" b="1" u="sng">
            <a:solidFill>
              <a:srgbClr val="FF0000"/>
            </a:solidFill>
          </a:endParaRPr>
        </a:p>
        <a:p>
          <a:pPr algn="l"/>
          <a:endParaRPr kumimoji="1" lang="en-US" altLang="ja-JP" sz="1400" b="1" u="sng">
            <a:solidFill>
              <a:srgbClr val="FF0000"/>
            </a:solidFill>
          </a:endParaRPr>
        </a:p>
        <a:p>
          <a:pPr algn="l"/>
          <a:r>
            <a:rPr kumimoji="1" lang="en-US" altLang="ja-JP" sz="1400" b="1" u="sng">
              <a:solidFill>
                <a:srgbClr val="FF0000"/>
              </a:solidFill>
            </a:rPr>
            <a:t>※</a:t>
          </a:r>
          <a:r>
            <a:rPr kumimoji="1" lang="ja-JP" altLang="en-US" sz="1400" b="1" u="sng">
              <a:solidFill>
                <a:srgbClr val="FF0000"/>
              </a:solidFill>
            </a:rPr>
            <a:t>交付決定通知書の日付よりも前に支給した分は、補助対象外ですのでご注意ください。</a:t>
          </a:r>
        </a:p>
      </xdr:txBody>
    </xdr:sp>
    <xdr:clientData/>
  </xdr:twoCellAnchor>
  <xdr:twoCellAnchor>
    <xdr:from>
      <xdr:col>9</xdr:col>
      <xdr:colOff>104775</xdr:colOff>
      <xdr:row>9</xdr:row>
      <xdr:rowOff>152401</xdr:rowOff>
    </xdr:from>
    <xdr:to>
      <xdr:col>12</xdr:col>
      <xdr:colOff>333375</xdr:colOff>
      <xdr:row>12</xdr:row>
      <xdr:rowOff>161925</xdr:rowOff>
    </xdr:to>
    <xdr:sp macro="" textlink="">
      <xdr:nvSpPr>
        <xdr:cNvPr id="9" name="正方形/長方形 8">
          <a:extLst>
            <a:ext uri="{FF2B5EF4-FFF2-40B4-BE49-F238E27FC236}">
              <a16:creationId xmlns:a16="http://schemas.microsoft.com/office/drawing/2014/main" id="{96586ED8-3141-403C-BBD5-05B05AEF2DCF}"/>
            </a:ext>
          </a:extLst>
        </xdr:cNvPr>
        <xdr:cNvSpPr/>
      </xdr:nvSpPr>
      <xdr:spPr>
        <a:xfrm>
          <a:off x="6115050" y="2390776"/>
          <a:ext cx="2286000" cy="647699"/>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200" b="1">
              <a:solidFill>
                <a:schemeClr val="accent1"/>
              </a:solidFill>
            </a:rPr>
            <a:t>←申請日付を入力してください。</a:t>
          </a:r>
          <a:endParaRPr kumimoji="1" lang="en-US" altLang="ja-JP" sz="1200" b="1">
            <a:solidFill>
              <a:schemeClr val="accent1"/>
            </a:solidFill>
          </a:endParaRPr>
        </a:p>
        <a:p>
          <a:pPr algn="l"/>
          <a:endParaRPr kumimoji="1" lang="ja-JP" altLang="en-US" sz="1100" b="1">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87474</xdr:colOff>
      <xdr:row>0</xdr:row>
      <xdr:rowOff>134128</xdr:rowOff>
    </xdr:from>
    <xdr:to>
      <xdr:col>17</xdr:col>
      <xdr:colOff>311020</xdr:colOff>
      <xdr:row>5</xdr:row>
      <xdr:rowOff>342900</xdr:rowOff>
    </xdr:to>
    <xdr:sp macro="" textlink="">
      <xdr:nvSpPr>
        <xdr:cNvPr id="3" name="正方形/長方形 2">
          <a:extLst>
            <a:ext uri="{FF2B5EF4-FFF2-40B4-BE49-F238E27FC236}">
              <a16:creationId xmlns:a16="http://schemas.microsoft.com/office/drawing/2014/main" id="{31B7366C-972E-44A6-96AA-7355A60BB77E}"/>
            </a:ext>
          </a:extLst>
        </xdr:cNvPr>
        <xdr:cNvSpPr/>
      </xdr:nvSpPr>
      <xdr:spPr>
        <a:xfrm>
          <a:off x="6926424" y="134128"/>
          <a:ext cx="5024146" cy="1227947"/>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黄色いセルだけ入力し、全体の内容を確認してください。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100" b="1">
              <a:solidFill>
                <a:sysClr val="windowText" lastClr="000000"/>
              </a:solidFill>
            </a:rPr>
            <a:t>※</a:t>
          </a:r>
          <a:r>
            <a:rPr kumimoji="1" lang="ja-JP" altLang="en-US" sz="1100" b="1">
              <a:solidFill>
                <a:sysClr val="windowText" lastClr="000000"/>
              </a:solidFill>
            </a:rPr>
            <a:t>合計額や人数など、入力内容が異なる場合は、「対象者リスト（申請）」シートの入力を確認してください。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276225</xdr:colOff>
      <xdr:row>1</xdr:row>
      <xdr:rowOff>152400</xdr:rowOff>
    </xdr:from>
    <xdr:to>
      <xdr:col>15</xdr:col>
      <xdr:colOff>428625</xdr:colOff>
      <xdr:row>7</xdr:row>
      <xdr:rowOff>114300</xdr:rowOff>
    </xdr:to>
    <xdr:sp macro="" textlink="">
      <xdr:nvSpPr>
        <xdr:cNvPr id="2" name="正方形/長方形 1">
          <a:extLst>
            <a:ext uri="{FF2B5EF4-FFF2-40B4-BE49-F238E27FC236}">
              <a16:creationId xmlns:a16="http://schemas.microsoft.com/office/drawing/2014/main" id="{27A7A1EE-0869-4FDA-95D2-97739D866F2D}"/>
            </a:ext>
          </a:extLst>
        </xdr:cNvPr>
        <xdr:cNvSpPr/>
      </xdr:nvSpPr>
      <xdr:spPr>
        <a:xfrm>
          <a:off x="7296150" y="333375"/>
          <a:ext cx="3581400" cy="1933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流山市内に事業所が６か所以上ある法人は、こちらのシートも入力し、提出してください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流山市内の事業所が６か所未満の法人は、</a:t>
          </a:r>
          <a:endParaRPr kumimoji="1" lang="en-US" altLang="ja-JP" sz="1200" b="1">
            <a:solidFill>
              <a:sysClr val="windowText" lastClr="000000"/>
            </a:solidFill>
          </a:endParaRPr>
        </a:p>
        <a:p>
          <a:pPr algn="l"/>
          <a:r>
            <a:rPr kumimoji="1" lang="ja-JP" altLang="en-US" sz="1200" b="1">
              <a:solidFill>
                <a:sysClr val="windowText" lastClr="000000"/>
              </a:solidFill>
            </a:rPr>
            <a:t>このシートの作成は不要です。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276225</xdr:colOff>
      <xdr:row>1</xdr:row>
      <xdr:rowOff>152400</xdr:rowOff>
    </xdr:from>
    <xdr:to>
      <xdr:col>15</xdr:col>
      <xdr:colOff>428625</xdr:colOff>
      <xdr:row>7</xdr:row>
      <xdr:rowOff>114300</xdr:rowOff>
    </xdr:to>
    <xdr:sp macro="" textlink="">
      <xdr:nvSpPr>
        <xdr:cNvPr id="2" name="正方形/長方形 1">
          <a:extLst>
            <a:ext uri="{FF2B5EF4-FFF2-40B4-BE49-F238E27FC236}">
              <a16:creationId xmlns:a16="http://schemas.microsoft.com/office/drawing/2014/main" id="{20269D6D-53FD-4AC5-A5A0-47EF853F1730}"/>
            </a:ext>
          </a:extLst>
        </xdr:cNvPr>
        <xdr:cNvSpPr/>
      </xdr:nvSpPr>
      <xdr:spPr>
        <a:xfrm>
          <a:off x="7296150" y="333375"/>
          <a:ext cx="3581400" cy="1933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流山市内に事業所が１２か所以上ある法人は、こちらのシートも入力し、提出してください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流山市内の事業所が１２か所未満の法人は、</a:t>
          </a:r>
          <a:endParaRPr kumimoji="1" lang="en-US" altLang="ja-JP" sz="1200" b="1">
            <a:solidFill>
              <a:sysClr val="windowText" lastClr="000000"/>
            </a:solidFill>
          </a:endParaRPr>
        </a:p>
        <a:p>
          <a:pPr algn="l"/>
          <a:r>
            <a:rPr kumimoji="1" lang="ja-JP" altLang="en-US" sz="1200" b="1">
              <a:solidFill>
                <a:sysClr val="windowText" lastClr="000000"/>
              </a:solidFill>
            </a:rPr>
            <a:t>このシートの作成は不要です。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142875</xdr:colOff>
      <xdr:row>11</xdr:row>
      <xdr:rowOff>9526</xdr:rowOff>
    </xdr:from>
    <xdr:to>
      <xdr:col>14</xdr:col>
      <xdr:colOff>409575</xdr:colOff>
      <xdr:row>12</xdr:row>
      <xdr:rowOff>447675</xdr:rowOff>
    </xdr:to>
    <xdr:sp macro="" textlink="">
      <xdr:nvSpPr>
        <xdr:cNvPr id="2" name="正方形/長方形 1">
          <a:extLst>
            <a:ext uri="{FF2B5EF4-FFF2-40B4-BE49-F238E27FC236}">
              <a16:creationId xmlns:a16="http://schemas.microsoft.com/office/drawing/2014/main" id="{50490F4C-F85C-430D-9C0F-707439F58A21}"/>
            </a:ext>
          </a:extLst>
        </xdr:cNvPr>
        <xdr:cNvSpPr/>
      </xdr:nvSpPr>
      <xdr:spPr>
        <a:xfrm>
          <a:off x="5629275" y="2752726"/>
          <a:ext cx="4381500" cy="942974"/>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←自動入力されます。</a:t>
          </a:r>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法人の情報が誤っている場合は、「施設基本情報入力」シートを確認してください。</a:t>
          </a:r>
        </a:p>
      </xdr:txBody>
    </xdr:sp>
    <xdr:clientData/>
  </xdr:twoCellAnchor>
  <xdr:twoCellAnchor>
    <xdr:from>
      <xdr:col>8</xdr:col>
      <xdr:colOff>123825</xdr:colOff>
      <xdr:row>13</xdr:row>
      <xdr:rowOff>104774</xdr:rowOff>
    </xdr:from>
    <xdr:to>
      <xdr:col>13</xdr:col>
      <xdr:colOff>361951</xdr:colOff>
      <xdr:row>13</xdr:row>
      <xdr:rowOff>552449</xdr:rowOff>
    </xdr:to>
    <xdr:sp macro="" textlink="">
      <xdr:nvSpPr>
        <xdr:cNvPr id="4" name="吹き出し: 左矢印 3">
          <a:extLst>
            <a:ext uri="{FF2B5EF4-FFF2-40B4-BE49-F238E27FC236}">
              <a16:creationId xmlns:a16="http://schemas.microsoft.com/office/drawing/2014/main" id="{C68CFCFD-8836-48F9-BC35-D8D928A976E8}"/>
            </a:ext>
          </a:extLst>
        </xdr:cNvPr>
        <xdr:cNvSpPr/>
      </xdr:nvSpPr>
      <xdr:spPr>
        <a:xfrm>
          <a:off x="5610225" y="3857624"/>
          <a:ext cx="3667126" cy="447675"/>
        </a:xfrm>
        <a:prstGeom prst="leftArrowCallout">
          <a:avLst>
            <a:gd name="adj1" fmla="val 25000"/>
            <a:gd name="adj2" fmla="val 25000"/>
            <a:gd name="adj3" fmla="val 25000"/>
            <a:gd name="adj4" fmla="val 8829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代表者印を押印して提出してください。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86591</xdr:colOff>
      <xdr:row>2</xdr:row>
      <xdr:rowOff>103909</xdr:rowOff>
    </xdr:from>
    <xdr:to>
      <xdr:col>15</xdr:col>
      <xdr:colOff>329047</xdr:colOff>
      <xdr:row>5</xdr:row>
      <xdr:rowOff>95248</xdr:rowOff>
    </xdr:to>
    <xdr:sp macro="" textlink="">
      <xdr:nvSpPr>
        <xdr:cNvPr id="7" name="テキスト ボックス 6">
          <a:extLst>
            <a:ext uri="{FF2B5EF4-FFF2-40B4-BE49-F238E27FC236}">
              <a16:creationId xmlns:a16="http://schemas.microsoft.com/office/drawing/2014/main" id="{5EE7BA94-0CAD-4BD9-AE10-3D018B5FCD67}"/>
            </a:ext>
          </a:extLst>
        </xdr:cNvPr>
        <xdr:cNvSpPr txBox="1"/>
      </xdr:nvSpPr>
      <xdr:spPr>
        <a:xfrm>
          <a:off x="6823364" y="588818"/>
          <a:ext cx="3628160" cy="718703"/>
        </a:xfrm>
        <a:prstGeom prst="rect">
          <a:avLst/>
        </a:prstGeom>
        <a:solidFill>
          <a:srgbClr val="FFFF00"/>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baseline="0">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このシートの入力内容は他の書式に反映</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します。</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baseline="0">
              <a:solidFill>
                <a:srgbClr val="FF0000"/>
              </a:solidFill>
              <a:latin typeface="HG丸ｺﾞｼｯｸM-PRO" panose="020F0600000000000000" pitchFamily="50" charset="-128"/>
              <a:ea typeface="HG丸ｺﾞｼｯｸM-PRO" panose="020F0600000000000000" pitchFamily="50" charset="-128"/>
            </a:rPr>
            <a:t>入力誤りに御注意ください。</a:t>
          </a:r>
          <a:endParaRPr kumimoji="1" lang="en-US" altLang="ja-JP" sz="1400" b="1" baseline="0">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10</xdr:col>
      <xdr:colOff>77931</xdr:colOff>
      <xdr:row>10</xdr:row>
      <xdr:rowOff>112564</xdr:rowOff>
    </xdr:from>
    <xdr:to>
      <xdr:col>15</xdr:col>
      <xdr:colOff>311728</xdr:colOff>
      <xdr:row>15</xdr:row>
      <xdr:rowOff>761995</xdr:rowOff>
    </xdr:to>
    <xdr:sp macro="" textlink="">
      <xdr:nvSpPr>
        <xdr:cNvPr id="5" name="四角形: 角を丸くする 4">
          <a:extLst>
            <a:ext uri="{FF2B5EF4-FFF2-40B4-BE49-F238E27FC236}">
              <a16:creationId xmlns:a16="http://schemas.microsoft.com/office/drawing/2014/main" id="{DFA855D8-209E-4AC9-8ECC-C505A3AFB17E}"/>
            </a:ext>
          </a:extLst>
        </xdr:cNvPr>
        <xdr:cNvSpPr/>
      </xdr:nvSpPr>
      <xdr:spPr>
        <a:xfrm>
          <a:off x="6814704" y="2779564"/>
          <a:ext cx="3619501" cy="186170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FF00"/>
              </a:solidFill>
              <a:effectLst/>
              <a:latin typeface="+mn-lt"/>
              <a:ea typeface="+mn-ea"/>
              <a:cs typeface="+mn-cs"/>
            </a:rPr>
            <a:t>「事業所名」・「職員氏名」・「資格」は、</a:t>
          </a:r>
          <a:r>
            <a:rPr kumimoji="1" lang="ja-JP" altLang="ja-JP" sz="1100" b="1" u="sng">
              <a:solidFill>
                <a:srgbClr val="FFFF00"/>
              </a:solidFill>
              <a:effectLst/>
              <a:latin typeface="+mn-lt"/>
              <a:ea typeface="+mn-ea"/>
              <a:cs typeface="+mn-cs"/>
            </a:rPr>
            <a:t>申請時の「対象者リスト（申請）」をコピー</a:t>
          </a:r>
          <a:r>
            <a:rPr kumimoji="1" lang="en-US" altLang="ja-JP" sz="1100" b="1" u="sng">
              <a:solidFill>
                <a:srgbClr val="FFFF00"/>
              </a:solidFill>
              <a:effectLst/>
              <a:latin typeface="+mn-lt"/>
              <a:ea typeface="+mn-ea"/>
              <a:cs typeface="+mn-cs"/>
            </a:rPr>
            <a:t>&amp;</a:t>
          </a:r>
          <a:r>
            <a:rPr kumimoji="1" lang="ja-JP" altLang="ja-JP" sz="1100" b="1" u="sng">
              <a:solidFill>
                <a:srgbClr val="FFFF00"/>
              </a:solidFill>
              <a:effectLst/>
              <a:latin typeface="+mn-lt"/>
              <a:ea typeface="+mn-ea"/>
              <a:cs typeface="+mn-cs"/>
            </a:rPr>
            <a:t>ペーストして使用することも可能です。</a:t>
          </a:r>
          <a:endParaRPr kumimoji="1" lang="en-US" altLang="ja-JP" sz="1100" b="1" u="sng">
            <a:solidFill>
              <a:srgbClr val="FFFF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effectLst/>
          </a:endParaRPr>
        </a:p>
        <a:p>
          <a:pPr algn="l"/>
          <a:r>
            <a:rPr kumimoji="1" lang="ja-JP" altLang="en-US" sz="1100" b="1"/>
            <a:t>補助対象月数が１２か月未満の時は、必ず備考欄に理由を入力してください。</a:t>
          </a:r>
          <a:endParaRPr kumimoji="1" lang="en-US" altLang="ja-JP" sz="1100" b="1"/>
        </a:p>
        <a:p>
          <a:pPr algn="l"/>
          <a:r>
            <a:rPr kumimoji="1" lang="ja-JP" altLang="en-US" sz="1100" b="1"/>
            <a:t>詳細は以下↓の</a:t>
          </a:r>
          <a:r>
            <a:rPr kumimoji="1" lang="en-US" altLang="ja-JP" sz="1100" b="1"/>
            <a:t>《</a:t>
          </a:r>
          <a:r>
            <a:rPr kumimoji="1" lang="ja-JP" altLang="en-US" sz="1100" b="1"/>
            <a:t>入力方法</a:t>
          </a:r>
          <a:r>
            <a:rPr kumimoji="1" lang="en-US" altLang="ja-JP" sz="1100" b="1"/>
            <a:t>》</a:t>
          </a:r>
          <a:r>
            <a:rPr kumimoji="1" lang="ja-JP" altLang="en-US" sz="1100" b="1"/>
            <a:t>を参照してください。</a:t>
          </a:r>
        </a:p>
      </xdr:txBody>
    </xdr:sp>
    <xdr:clientData/>
  </xdr:twoCellAnchor>
  <xdr:twoCellAnchor editAs="oneCell">
    <xdr:from>
      <xdr:col>10</xdr:col>
      <xdr:colOff>190500</xdr:colOff>
      <xdr:row>15</xdr:row>
      <xdr:rowOff>978477</xdr:rowOff>
    </xdr:from>
    <xdr:to>
      <xdr:col>14</xdr:col>
      <xdr:colOff>649432</xdr:colOff>
      <xdr:row>30</xdr:row>
      <xdr:rowOff>297873</xdr:rowOff>
    </xdr:to>
    <xdr:sp macro="" textlink="">
      <xdr:nvSpPr>
        <xdr:cNvPr id="6" name="テキスト ボックス 5">
          <a:extLst>
            <a:ext uri="{FF2B5EF4-FFF2-40B4-BE49-F238E27FC236}">
              <a16:creationId xmlns:a16="http://schemas.microsoft.com/office/drawing/2014/main" id="{42415425-35CD-468C-A209-EDAE2885FA71}"/>
            </a:ext>
          </a:extLst>
        </xdr:cNvPr>
        <xdr:cNvSpPr txBox="1"/>
      </xdr:nvSpPr>
      <xdr:spPr>
        <a:xfrm>
          <a:off x="6930736" y="4407477"/>
          <a:ext cx="3125932" cy="5921087"/>
        </a:xfrm>
        <a:prstGeom prst="rect">
          <a:avLst/>
        </a:prstGeom>
        <a:solidFill>
          <a:schemeClr val="bg1"/>
        </a:solidFill>
        <a:ln w="381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b="1">
              <a:solidFill>
                <a:srgbClr val="0070C0"/>
              </a:solidFill>
              <a:latin typeface="HG丸ｺﾞｼｯｸM-PRO" panose="020F0600000000000000" pitchFamily="50" charset="-128"/>
              <a:ea typeface="HG丸ｺﾞｼｯｸM-PRO" panose="020F0600000000000000" pitchFamily="50" charset="-128"/>
            </a:rPr>
            <a:t>《</a:t>
          </a:r>
          <a:r>
            <a:rPr kumimoji="1" lang="ja-JP" altLang="en-US" sz="1200" b="1">
              <a:solidFill>
                <a:srgbClr val="0070C0"/>
              </a:solidFill>
              <a:latin typeface="HG丸ｺﾞｼｯｸM-PRO" panose="020F0600000000000000" pitchFamily="50" charset="-128"/>
              <a:ea typeface="HG丸ｺﾞｼｯｸM-PRO" panose="020F0600000000000000" pitchFamily="50" charset="-128"/>
            </a:rPr>
            <a:t>入力方法</a:t>
          </a:r>
          <a:r>
            <a:rPr kumimoji="1" lang="en-US" altLang="ja-JP" sz="1200" b="1">
              <a:solidFill>
                <a:srgbClr val="0070C0"/>
              </a:solidFill>
              <a:latin typeface="HG丸ｺﾞｼｯｸM-PRO" panose="020F0600000000000000" pitchFamily="50" charset="-128"/>
              <a:ea typeface="HG丸ｺﾞｼｯｸM-PRO" panose="020F0600000000000000" pitchFamily="50" charset="-128"/>
            </a:rPr>
            <a:t>》</a:t>
          </a: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①事業所名をプルダウンで選択してください。（水色のセル）</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r>
            <a:rPr kumimoji="1" lang="ja-JP" altLang="ja-JP" sz="1100" b="1">
              <a:solidFill>
                <a:schemeClr val="dk1"/>
              </a:solidFill>
              <a:effectLst/>
              <a:latin typeface="+mn-lt"/>
              <a:ea typeface="+mn-ea"/>
              <a:cs typeface="+mn-cs"/>
            </a:rPr>
            <a:t>　</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事業所名</a:t>
          </a:r>
          <a:r>
            <a:rPr kumimoji="1" lang="ja-JP" altLang="ja-JP" sz="1100" b="1">
              <a:solidFill>
                <a:schemeClr val="dk1"/>
              </a:solidFill>
              <a:effectLst/>
              <a:latin typeface="+mn-lt"/>
              <a:ea typeface="+mn-ea"/>
              <a:cs typeface="+mn-cs"/>
            </a:rPr>
            <a:t>が誤っている時は、「施設</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基本情報入力」のシートの入力内容を</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確認してください。</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②職員氏名を入力してください。</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（黄色のセル）</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省略せず、フルネームで入力してください。</a:t>
          </a:r>
          <a:endParaRPr lang="ja-JP" altLang="ja-JP" sz="1200">
            <a:effectLst/>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③職員の資格を選択してください。</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（オレンジ色のセル）</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④月に１回以上、勤務時間外にいつ呼び出しがかかっても駆けつけられるよう、</a:t>
          </a: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自宅などで待機した月数を入力してください。</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⑤月数が１２か月未満</a:t>
          </a:r>
          <a:r>
            <a:rPr kumimoji="1" lang="ja-JP" altLang="en-US" sz="1200" b="1">
              <a:solidFill>
                <a:srgbClr val="FF0000"/>
              </a:solidFill>
              <a:latin typeface="HG丸ｺﾞｼｯｸM-PRO" panose="020F0600000000000000" pitchFamily="50" charset="-128"/>
              <a:ea typeface="HG丸ｺﾞｼｯｸM-PRO" panose="020F0600000000000000" pitchFamily="50" charset="-128"/>
            </a:rPr>
            <a:t>（令和８年度は９か月未満）</a:t>
          </a:r>
          <a:r>
            <a:rPr kumimoji="1" lang="ja-JP" altLang="en-US" sz="1200" b="1">
              <a:solidFill>
                <a:srgbClr val="0070C0"/>
              </a:solidFill>
              <a:latin typeface="HG丸ｺﾞｼｯｸM-PRO" panose="020F0600000000000000" pitchFamily="50" charset="-128"/>
              <a:ea typeface="HG丸ｺﾞｼｯｸM-PRO" panose="020F0600000000000000" pitchFamily="50" charset="-128"/>
            </a:rPr>
            <a:t>の職員は、備考欄に理由を入力してください。</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（緑色のセル）</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例：９月退職</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　　１０月産休</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　　１月入社　　</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rgbClr val="0070C0"/>
              </a:solidFill>
              <a:latin typeface="HG丸ｺﾞｼｯｸM-PRO" panose="020F0600000000000000" pitchFamily="50" charset="-128"/>
              <a:ea typeface="HG丸ｺﾞｼｯｸM-PRO" panose="020F0600000000000000" pitchFamily="50" charset="-128"/>
            </a:rPr>
            <a:t>　　２月資格取得　など</a:t>
          </a:r>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a:p>
          <a:pPr eaLnBrk="1" fontAlgn="auto" latinLnBrk="0" hangingPunct="1"/>
          <a:endParaRPr kumimoji="1" lang="en-US" altLang="ja-JP" sz="1100" b="1">
            <a:solidFill>
              <a:srgbClr val="FF0000"/>
            </a:solidFill>
            <a:effectLst/>
            <a:latin typeface="+mn-lt"/>
            <a:ea typeface="+mn-ea"/>
            <a:cs typeface="+mn-cs"/>
          </a:endParaRPr>
        </a:p>
        <a:p>
          <a:pPr eaLnBrk="1" fontAlgn="auto" latinLnBrk="0" hangingPunct="1"/>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１２か月と入力すると、備考欄は白色になります。</a:t>
          </a:r>
          <a:endParaRPr lang="ja-JP" altLang="ja-JP" sz="1200">
            <a:solidFill>
              <a:srgbClr val="FF0000"/>
            </a:solidFill>
            <a:effectLst/>
          </a:endParaRPr>
        </a:p>
        <a:p>
          <a:pPr eaLnBrk="1" fontAlgn="auto" latinLnBrk="0" hangingPunct="1"/>
          <a:r>
            <a:rPr kumimoji="1" lang="ja-JP" altLang="ja-JP" sz="1100" b="1" u="sng">
              <a:solidFill>
                <a:srgbClr val="FF0000"/>
              </a:solidFill>
              <a:effectLst/>
              <a:latin typeface="+mn-lt"/>
              <a:ea typeface="+mn-ea"/>
              <a:cs typeface="+mn-cs"/>
            </a:rPr>
            <a:t>備考欄が緑色のままの時は、必ず理由を</a:t>
          </a:r>
          <a:endParaRPr lang="ja-JP" altLang="ja-JP" sz="1200">
            <a:solidFill>
              <a:srgbClr val="FF0000"/>
            </a:solidFill>
            <a:effectLst/>
          </a:endParaRPr>
        </a:p>
        <a:p>
          <a:pPr eaLnBrk="1" fontAlgn="auto" latinLnBrk="0" hangingPunct="1"/>
          <a:r>
            <a:rPr kumimoji="1" lang="ja-JP" altLang="ja-JP" sz="1100" b="1" u="sng">
              <a:solidFill>
                <a:srgbClr val="FF0000"/>
              </a:solidFill>
              <a:effectLst/>
              <a:latin typeface="+mn-lt"/>
              <a:ea typeface="+mn-ea"/>
              <a:cs typeface="+mn-cs"/>
            </a:rPr>
            <a:t>入力してください。</a:t>
          </a:r>
          <a:endParaRPr lang="ja-JP" altLang="ja-JP" sz="1200">
            <a:solidFill>
              <a:srgbClr val="FF0000"/>
            </a:solidFill>
            <a:effectLst/>
          </a:endParaRPr>
        </a:p>
        <a:p>
          <a:pPr algn="l"/>
          <a:endParaRPr kumimoji="1" lang="en-US" altLang="ja-JP" sz="1200" b="1">
            <a:solidFill>
              <a:srgbClr val="0070C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125800</xdr:colOff>
      <xdr:row>5</xdr:row>
      <xdr:rowOff>296532</xdr:rowOff>
    </xdr:from>
    <xdr:to>
      <xdr:col>15</xdr:col>
      <xdr:colOff>637995</xdr:colOff>
      <xdr:row>11</xdr:row>
      <xdr:rowOff>152758</xdr:rowOff>
    </xdr:to>
    <xdr:sp macro="" textlink="">
      <xdr:nvSpPr>
        <xdr:cNvPr id="2" name="正方形/長方形 1">
          <a:extLst>
            <a:ext uri="{FF2B5EF4-FFF2-40B4-BE49-F238E27FC236}">
              <a16:creationId xmlns:a16="http://schemas.microsoft.com/office/drawing/2014/main" id="{249B5960-4024-4D92-8162-1EA0498F1C28}"/>
            </a:ext>
          </a:extLst>
        </xdr:cNvPr>
        <xdr:cNvSpPr/>
      </xdr:nvSpPr>
      <xdr:spPr>
        <a:xfrm>
          <a:off x="5966602" y="1329905"/>
          <a:ext cx="5292667" cy="16983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lumMod val="75000"/>
                </a:schemeClr>
              </a:solidFill>
            </a:rPr>
            <a:t>黄色のセル（日付）のみ入力し、自動入力された内容を確認してください。</a:t>
          </a:r>
          <a:endParaRPr kumimoji="1" lang="en-US" altLang="ja-JP" sz="1400" b="1">
            <a:solidFill>
              <a:schemeClr val="accent1">
                <a:lumMod val="75000"/>
              </a:schemeClr>
            </a:solidFill>
          </a:endParaRPr>
        </a:p>
        <a:p>
          <a:pPr algn="l"/>
          <a:endParaRPr kumimoji="1" lang="en-US" altLang="ja-JP" sz="1400" b="1">
            <a:solidFill>
              <a:schemeClr val="accent1">
                <a:lumMod val="75000"/>
              </a:schemeClr>
            </a:solidFill>
          </a:endParaRPr>
        </a:p>
        <a:p>
          <a:pPr algn="l"/>
          <a:r>
            <a:rPr kumimoji="1" lang="en-US" altLang="ja-JP" sz="1050" b="1">
              <a:solidFill>
                <a:srgbClr val="002060"/>
              </a:solidFill>
            </a:rPr>
            <a:t>※</a:t>
          </a:r>
          <a:r>
            <a:rPr kumimoji="1" lang="ja-JP" altLang="en-US" sz="1050" b="1">
              <a:solidFill>
                <a:srgbClr val="002060"/>
              </a:solidFill>
            </a:rPr>
            <a:t>変更後の交付申請額が誤っている場合は、「対象者リスト（変更）」を確認してください。</a:t>
          </a:r>
          <a:endParaRPr kumimoji="1" lang="en-US" altLang="ja-JP" sz="1050" b="1">
            <a:solidFill>
              <a:srgbClr val="002060"/>
            </a:solidFill>
          </a:endParaRPr>
        </a:p>
        <a:p>
          <a:pPr algn="l"/>
          <a:r>
            <a:rPr kumimoji="1" lang="en-US" altLang="ja-JP" sz="1050" b="1">
              <a:solidFill>
                <a:srgbClr val="002060"/>
              </a:solidFill>
            </a:rPr>
            <a:t>※</a:t>
          </a:r>
          <a:r>
            <a:rPr kumimoji="1" lang="ja-JP" altLang="en-US" sz="1050" b="1">
              <a:solidFill>
                <a:srgbClr val="002060"/>
              </a:solidFill>
            </a:rPr>
            <a:t>法人情報が誤っている時は、「施設基本情報入力」シートを確認してください。</a:t>
          </a:r>
        </a:p>
      </xdr:txBody>
    </xdr:sp>
    <xdr:clientData/>
  </xdr:twoCellAnchor>
  <xdr:twoCellAnchor>
    <xdr:from>
      <xdr:col>8</xdr:col>
      <xdr:colOff>170731</xdr:colOff>
      <xdr:row>12</xdr:row>
      <xdr:rowOff>35942</xdr:rowOff>
    </xdr:from>
    <xdr:to>
      <xdr:col>13</xdr:col>
      <xdr:colOff>412842</xdr:colOff>
      <xdr:row>19</xdr:row>
      <xdr:rowOff>314504</xdr:rowOff>
    </xdr:to>
    <xdr:sp macro="" textlink="">
      <xdr:nvSpPr>
        <xdr:cNvPr id="3" name="正方形/長方形 2">
          <a:extLst>
            <a:ext uri="{FF2B5EF4-FFF2-40B4-BE49-F238E27FC236}">
              <a16:creationId xmlns:a16="http://schemas.microsoft.com/office/drawing/2014/main" id="{B9D334E8-6891-422E-9B17-3A32EF8C07E4}"/>
            </a:ext>
          </a:extLst>
        </xdr:cNvPr>
        <xdr:cNvSpPr/>
      </xdr:nvSpPr>
      <xdr:spPr>
        <a:xfrm>
          <a:off x="6011533" y="3154032"/>
          <a:ext cx="3656734" cy="2111675"/>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←補助金申請後、市から送付した「交付決定通知書」の日付＆番号（第〇〇号）が</a:t>
          </a:r>
          <a:endParaRPr kumimoji="1" lang="en-US" altLang="ja-JP" sz="1400" b="1">
            <a:solidFill>
              <a:schemeClr val="accent1"/>
            </a:solidFill>
          </a:endParaRPr>
        </a:p>
        <a:p>
          <a:pPr algn="l"/>
          <a:r>
            <a:rPr kumimoji="1" lang="ja-JP" altLang="en-US" sz="1400" b="1">
              <a:solidFill>
                <a:schemeClr val="accent1"/>
              </a:solidFill>
            </a:rPr>
            <a:t>一致しているか確認してください。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200" b="1">
              <a:solidFill>
                <a:srgbClr val="FF0000"/>
              </a:solidFill>
            </a:rPr>
            <a:t>※</a:t>
          </a:r>
          <a:r>
            <a:rPr kumimoji="1" lang="ja-JP" altLang="en-US" sz="1200" b="1">
              <a:solidFill>
                <a:srgbClr val="FF0000"/>
              </a:solidFill>
            </a:rPr>
            <a:t>日付がおかしい時は、「施設基本情報入力」シートの①に正しく入力されているか確認してください。</a:t>
          </a:r>
          <a:endParaRPr kumimoji="1" lang="en-US" altLang="ja-JP" sz="1200" b="1">
            <a:solidFill>
              <a:srgbClr val="FF0000"/>
            </a:solidFill>
          </a:endParaRPr>
        </a:p>
        <a:p>
          <a:pPr algn="l"/>
          <a:endParaRPr kumimoji="1" lang="ja-JP" altLang="en-US" sz="1400" b="1">
            <a:solidFill>
              <a:schemeClr val="accent1"/>
            </a:solidFill>
          </a:endParaRPr>
        </a:p>
      </xdr:txBody>
    </xdr:sp>
    <xdr:clientData/>
  </xdr:twoCellAnchor>
  <xdr:twoCellAnchor>
    <xdr:from>
      <xdr:col>8</xdr:col>
      <xdr:colOff>107830</xdr:colOff>
      <xdr:row>0</xdr:row>
      <xdr:rowOff>53915</xdr:rowOff>
    </xdr:from>
    <xdr:to>
      <xdr:col>16</xdr:col>
      <xdr:colOff>254659</xdr:colOff>
      <xdr:row>5</xdr:row>
      <xdr:rowOff>168215</xdr:rowOff>
    </xdr:to>
    <xdr:sp macro="" textlink="">
      <xdr:nvSpPr>
        <xdr:cNvPr id="4" name="正方形/長方形 3">
          <a:extLst>
            <a:ext uri="{FF2B5EF4-FFF2-40B4-BE49-F238E27FC236}">
              <a16:creationId xmlns:a16="http://schemas.microsoft.com/office/drawing/2014/main" id="{722A52E6-6483-45D7-A5E6-8868E0EB4791}"/>
            </a:ext>
          </a:extLst>
        </xdr:cNvPr>
        <xdr:cNvSpPr/>
      </xdr:nvSpPr>
      <xdr:spPr>
        <a:xfrm>
          <a:off x="5948632" y="53915"/>
          <a:ext cx="5610225" cy="1147673"/>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rgbClr val="FF0000"/>
              </a:solidFill>
            </a:rPr>
            <a:t>※※</a:t>
          </a:r>
          <a:r>
            <a:rPr kumimoji="1" lang="ja-JP" altLang="en-US" sz="1400" b="1">
              <a:solidFill>
                <a:srgbClr val="FF0000"/>
              </a:solidFill>
            </a:rPr>
            <a:t>　注意　</a:t>
          </a:r>
          <a:r>
            <a:rPr kumimoji="1" lang="en-US" altLang="ja-JP" sz="1400" b="1">
              <a:solidFill>
                <a:srgbClr val="FF0000"/>
              </a:solidFill>
            </a:rPr>
            <a:t>※※</a:t>
          </a:r>
        </a:p>
        <a:p>
          <a:pPr algn="l"/>
          <a:r>
            <a:rPr kumimoji="1" lang="ja-JP" altLang="en-US" sz="1400" b="1">
              <a:solidFill>
                <a:srgbClr val="FF0000"/>
              </a:solidFill>
            </a:rPr>
            <a:t>このシートは、申請後に市から届いた「交付決定通知書」の内容を、</a:t>
          </a:r>
          <a:endParaRPr kumimoji="1" lang="en-US" altLang="ja-JP" sz="1400" b="1">
            <a:solidFill>
              <a:srgbClr val="FF0000"/>
            </a:solidFill>
          </a:endParaRPr>
        </a:p>
        <a:p>
          <a:pPr algn="l"/>
          <a:r>
            <a:rPr kumimoji="1" lang="ja-JP" altLang="en-US" sz="1400" b="1">
              <a:solidFill>
                <a:srgbClr val="FF0000"/>
              </a:solidFill>
            </a:rPr>
            <a:t>「施設基本情報入力」シートの①に入力してから作業してください。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200025</xdr:colOff>
      <xdr:row>0</xdr:row>
      <xdr:rowOff>161924</xdr:rowOff>
    </xdr:from>
    <xdr:to>
      <xdr:col>16</xdr:col>
      <xdr:colOff>76200</xdr:colOff>
      <xdr:row>8</xdr:row>
      <xdr:rowOff>257174</xdr:rowOff>
    </xdr:to>
    <xdr:sp macro="" textlink="">
      <xdr:nvSpPr>
        <xdr:cNvPr id="2" name="正方形/長方形 1">
          <a:extLst>
            <a:ext uri="{FF2B5EF4-FFF2-40B4-BE49-F238E27FC236}">
              <a16:creationId xmlns:a16="http://schemas.microsoft.com/office/drawing/2014/main" id="{A235A234-5ADA-4446-AF75-808F3E0A1742}"/>
            </a:ext>
          </a:extLst>
        </xdr:cNvPr>
        <xdr:cNvSpPr/>
      </xdr:nvSpPr>
      <xdr:spPr>
        <a:xfrm>
          <a:off x="7219950" y="161924"/>
          <a:ext cx="3990975" cy="2314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入力内容を確認してください。</a:t>
          </a:r>
          <a:endParaRPr kumimoji="1" lang="en-US" altLang="ja-JP" sz="1400" b="1">
            <a:solidFill>
              <a:srgbClr val="FF0000"/>
            </a:solidFill>
          </a:endParaRPr>
        </a:p>
        <a:p>
          <a:pPr algn="l"/>
          <a:endParaRPr kumimoji="1" lang="en-US" altLang="ja-JP" sz="1400" b="1">
            <a:solidFill>
              <a:schemeClr val="accent1"/>
            </a:solidFill>
          </a:endParaRPr>
        </a:p>
        <a:p>
          <a:pPr algn="l"/>
          <a:r>
            <a:rPr kumimoji="1" lang="en-US" altLang="ja-JP" sz="1200" b="1">
              <a:solidFill>
                <a:schemeClr val="accent1"/>
              </a:solidFill>
            </a:rPr>
            <a:t>※</a:t>
          </a:r>
          <a:r>
            <a:rPr kumimoji="1" lang="ja-JP" altLang="en-US" sz="1200" b="1">
              <a:solidFill>
                <a:schemeClr val="accent1"/>
              </a:solidFill>
            </a:rPr>
            <a:t>合計額や人数など、入力内容が異なる場合は、</a:t>
          </a:r>
          <a:endParaRPr kumimoji="1" lang="en-US" altLang="ja-JP" sz="1200" b="1">
            <a:solidFill>
              <a:schemeClr val="accent1"/>
            </a:solidFill>
          </a:endParaRPr>
        </a:p>
        <a:p>
          <a:pPr algn="l"/>
          <a:r>
            <a:rPr kumimoji="1" lang="ja-JP" altLang="en-US" sz="1200" b="1">
              <a:solidFill>
                <a:schemeClr val="accent1"/>
              </a:solidFill>
            </a:rPr>
            <a:t>「対象者リスト（変更）」シートの入力を確認して</a:t>
          </a:r>
          <a:endParaRPr kumimoji="1" lang="en-US" altLang="ja-JP" sz="1200" b="1">
            <a:solidFill>
              <a:schemeClr val="accent1"/>
            </a:solidFill>
          </a:endParaRPr>
        </a:p>
        <a:p>
          <a:pPr algn="l"/>
          <a:r>
            <a:rPr kumimoji="1" lang="ja-JP" altLang="en-US" sz="1200" b="1">
              <a:solidFill>
                <a:schemeClr val="accent1"/>
              </a:solidFill>
            </a:rPr>
            <a:t>ください。</a:t>
          </a:r>
          <a:endParaRPr kumimoji="1" lang="en-US" altLang="ja-JP" sz="1200" b="1">
            <a:solidFill>
              <a:schemeClr val="accent1"/>
            </a:solidFill>
          </a:endParaRPr>
        </a:p>
        <a:p>
          <a:pPr algn="l"/>
          <a:endParaRPr kumimoji="1" lang="en-US" altLang="ja-JP" sz="1400" b="1">
            <a:solidFill>
              <a:schemeClr val="accent1"/>
            </a:solidFill>
          </a:endParaRPr>
        </a:p>
        <a:p>
          <a:pPr algn="l"/>
          <a:r>
            <a:rPr kumimoji="1" lang="en-US" altLang="ja-JP" sz="1200" b="1">
              <a:solidFill>
                <a:schemeClr val="accent1"/>
              </a:solidFill>
            </a:rPr>
            <a:t>※</a:t>
          </a:r>
          <a:r>
            <a:rPr kumimoji="1" lang="ja-JP" altLang="en-US" sz="1200" b="1">
              <a:solidFill>
                <a:schemeClr val="accent1"/>
              </a:solidFill>
            </a:rPr>
            <a:t>事業所名が異なる場合は、「施設基本情報入力」シートの入力を確認してください。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295275</xdr:colOff>
      <xdr:row>1</xdr:row>
      <xdr:rowOff>19050</xdr:rowOff>
    </xdr:from>
    <xdr:to>
      <xdr:col>15</xdr:col>
      <xdr:colOff>447675</xdr:colOff>
      <xdr:row>6</xdr:row>
      <xdr:rowOff>361950</xdr:rowOff>
    </xdr:to>
    <xdr:sp macro="" textlink="">
      <xdr:nvSpPr>
        <xdr:cNvPr id="2" name="正方形/長方形 1">
          <a:extLst>
            <a:ext uri="{FF2B5EF4-FFF2-40B4-BE49-F238E27FC236}">
              <a16:creationId xmlns:a16="http://schemas.microsoft.com/office/drawing/2014/main" id="{1905D107-829F-421B-8212-AF0A5F4E60DB}"/>
            </a:ext>
          </a:extLst>
        </xdr:cNvPr>
        <xdr:cNvSpPr/>
      </xdr:nvSpPr>
      <xdr:spPr>
        <a:xfrm>
          <a:off x="7315200" y="200025"/>
          <a:ext cx="3581400" cy="1933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流山市内に事業所が６か所以上ある法人は、こちらのシートも確認し、提出してください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400" b="1">
              <a:solidFill>
                <a:schemeClr val="accent1"/>
              </a:solidFill>
            </a:rPr>
            <a:t>※</a:t>
          </a:r>
          <a:r>
            <a:rPr kumimoji="1" lang="ja-JP" altLang="en-US" sz="1400" b="1">
              <a:solidFill>
                <a:schemeClr val="accent1"/>
              </a:solidFill>
            </a:rPr>
            <a:t>流山市内の事業所が６か所未満の法人は、このシートの作成は不要です。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285750</xdr:colOff>
      <xdr:row>1</xdr:row>
      <xdr:rowOff>28575</xdr:rowOff>
    </xdr:from>
    <xdr:to>
      <xdr:col>14</xdr:col>
      <xdr:colOff>142875</xdr:colOff>
      <xdr:row>6</xdr:row>
      <xdr:rowOff>371475</xdr:rowOff>
    </xdr:to>
    <xdr:sp macro="" textlink="">
      <xdr:nvSpPr>
        <xdr:cNvPr id="2" name="正方形/長方形 1">
          <a:extLst>
            <a:ext uri="{FF2B5EF4-FFF2-40B4-BE49-F238E27FC236}">
              <a16:creationId xmlns:a16="http://schemas.microsoft.com/office/drawing/2014/main" id="{48E5F7E4-7E8C-42C3-88EC-8E09131EBE76}"/>
            </a:ext>
          </a:extLst>
        </xdr:cNvPr>
        <xdr:cNvSpPr/>
      </xdr:nvSpPr>
      <xdr:spPr>
        <a:xfrm>
          <a:off x="6029325" y="209550"/>
          <a:ext cx="3876675" cy="193357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流山市内に事業所が１２か所以上ある法人は、こちらのシートも確認し、提出してください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400" b="1">
              <a:solidFill>
                <a:schemeClr val="accent1"/>
              </a:solidFill>
            </a:rPr>
            <a:t>※</a:t>
          </a:r>
          <a:r>
            <a:rPr kumimoji="1" lang="ja-JP" altLang="en-US" sz="1400" b="1">
              <a:solidFill>
                <a:schemeClr val="accent1"/>
              </a:solidFill>
            </a:rPr>
            <a:t>流山市内の事業所が１２か所未満の法人は、このシートの作成は不要です。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142875</xdr:colOff>
      <xdr:row>11</xdr:row>
      <xdr:rowOff>9526</xdr:rowOff>
    </xdr:from>
    <xdr:to>
      <xdr:col>14</xdr:col>
      <xdr:colOff>409575</xdr:colOff>
      <xdr:row>12</xdr:row>
      <xdr:rowOff>447675</xdr:rowOff>
    </xdr:to>
    <xdr:sp macro="" textlink="">
      <xdr:nvSpPr>
        <xdr:cNvPr id="2" name="正方形/長方形 1">
          <a:extLst>
            <a:ext uri="{FF2B5EF4-FFF2-40B4-BE49-F238E27FC236}">
              <a16:creationId xmlns:a16="http://schemas.microsoft.com/office/drawing/2014/main" id="{0F0FC484-02A0-4CA5-8671-2348D151B8E5}"/>
            </a:ext>
          </a:extLst>
        </xdr:cNvPr>
        <xdr:cNvSpPr/>
      </xdr:nvSpPr>
      <xdr:spPr>
        <a:xfrm>
          <a:off x="5629275" y="2752726"/>
          <a:ext cx="4381500" cy="942974"/>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←自動入力されます。</a:t>
          </a:r>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法人の情報が誤っている場合は、「施設基本情報入力」シートを確認してください。</a:t>
          </a:r>
        </a:p>
      </xdr:txBody>
    </xdr:sp>
    <xdr:clientData/>
  </xdr:twoCellAnchor>
  <xdr:twoCellAnchor>
    <xdr:from>
      <xdr:col>8</xdr:col>
      <xdr:colOff>123825</xdr:colOff>
      <xdr:row>13</xdr:row>
      <xdr:rowOff>104774</xdr:rowOff>
    </xdr:from>
    <xdr:to>
      <xdr:col>13</xdr:col>
      <xdr:colOff>361951</xdr:colOff>
      <xdr:row>13</xdr:row>
      <xdr:rowOff>552449</xdr:rowOff>
    </xdr:to>
    <xdr:sp macro="" textlink="">
      <xdr:nvSpPr>
        <xdr:cNvPr id="3" name="吹き出し: 左矢印 2">
          <a:extLst>
            <a:ext uri="{FF2B5EF4-FFF2-40B4-BE49-F238E27FC236}">
              <a16:creationId xmlns:a16="http://schemas.microsoft.com/office/drawing/2014/main" id="{D52C00D8-F975-4A63-923F-9585F9DA51DE}"/>
            </a:ext>
          </a:extLst>
        </xdr:cNvPr>
        <xdr:cNvSpPr/>
      </xdr:nvSpPr>
      <xdr:spPr>
        <a:xfrm>
          <a:off x="5610225" y="3857624"/>
          <a:ext cx="3667126" cy="447675"/>
        </a:xfrm>
        <a:prstGeom prst="leftArrowCallout">
          <a:avLst>
            <a:gd name="adj1" fmla="val 25000"/>
            <a:gd name="adj2" fmla="val 25000"/>
            <a:gd name="adj3" fmla="val 25000"/>
            <a:gd name="adj4" fmla="val 8829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代表者印を押印して提出してください。</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79374</xdr:colOff>
      <xdr:row>38</xdr:row>
      <xdr:rowOff>59532</xdr:rowOff>
    </xdr:from>
    <xdr:to>
      <xdr:col>9</xdr:col>
      <xdr:colOff>307576</xdr:colOff>
      <xdr:row>40</xdr:row>
      <xdr:rowOff>367110</xdr:rowOff>
    </xdr:to>
    <xdr:sp macro="" textlink="">
      <xdr:nvSpPr>
        <xdr:cNvPr id="5" name="右中かっこ 4">
          <a:extLst>
            <a:ext uri="{FF2B5EF4-FFF2-40B4-BE49-F238E27FC236}">
              <a16:creationId xmlns:a16="http://schemas.microsoft.com/office/drawing/2014/main" id="{48BCEEA7-2FC2-4684-A9FB-CE338ACB4143}"/>
            </a:ext>
          </a:extLst>
        </xdr:cNvPr>
        <xdr:cNvSpPr/>
      </xdr:nvSpPr>
      <xdr:spPr>
        <a:xfrm>
          <a:off x="6131718" y="7213204"/>
          <a:ext cx="228202" cy="1081484"/>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109140</xdr:colOff>
      <xdr:row>17</xdr:row>
      <xdr:rowOff>0</xdr:rowOff>
    </xdr:from>
    <xdr:to>
      <xdr:col>9</xdr:col>
      <xdr:colOff>317500</xdr:colOff>
      <xdr:row>27</xdr:row>
      <xdr:rowOff>39687</xdr:rowOff>
    </xdr:to>
    <xdr:sp macro="" textlink="">
      <xdr:nvSpPr>
        <xdr:cNvPr id="6" name="右中かっこ 5">
          <a:extLst>
            <a:ext uri="{FF2B5EF4-FFF2-40B4-BE49-F238E27FC236}">
              <a16:creationId xmlns:a16="http://schemas.microsoft.com/office/drawing/2014/main" id="{2BE33B15-59D2-4A56-AE91-788F361EB84B}"/>
            </a:ext>
          </a:extLst>
        </xdr:cNvPr>
        <xdr:cNvSpPr/>
      </xdr:nvSpPr>
      <xdr:spPr>
        <a:xfrm>
          <a:off x="6161484" y="4127500"/>
          <a:ext cx="208360" cy="1805781"/>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436562</xdr:colOff>
      <xdr:row>20</xdr:row>
      <xdr:rowOff>396</xdr:rowOff>
    </xdr:from>
    <xdr:to>
      <xdr:col>13</xdr:col>
      <xdr:colOff>561109</xdr:colOff>
      <xdr:row>27</xdr:row>
      <xdr:rowOff>4762</xdr:rowOff>
    </xdr:to>
    <xdr:sp macro="" textlink="">
      <xdr:nvSpPr>
        <xdr:cNvPr id="7" name="正方形/長方形 6">
          <a:extLst>
            <a:ext uri="{FF2B5EF4-FFF2-40B4-BE49-F238E27FC236}">
              <a16:creationId xmlns:a16="http://schemas.microsoft.com/office/drawing/2014/main" id="{30C90262-C8E7-4131-931B-90118588F582}"/>
            </a:ext>
          </a:extLst>
        </xdr:cNvPr>
        <xdr:cNvSpPr/>
      </xdr:nvSpPr>
      <xdr:spPr>
        <a:xfrm>
          <a:off x="6494462" y="4600971"/>
          <a:ext cx="3667847" cy="1337866"/>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事業所名に誤りがないか確認してください。</a:t>
          </a:r>
          <a:endParaRPr kumimoji="1" lang="en-US" altLang="ja-JP" sz="1400" b="1">
            <a:solidFill>
              <a:schemeClr val="accent1"/>
            </a:solidFill>
          </a:endParaRPr>
        </a:p>
        <a:p>
          <a:pPr algn="l"/>
          <a:endParaRPr kumimoji="1" lang="en-US" altLang="ja-JP" sz="1400" b="1">
            <a:solidFill>
              <a:schemeClr val="accent1"/>
            </a:solidFill>
          </a:endParaRPr>
        </a:p>
        <a:p>
          <a:pPr algn="l"/>
          <a:r>
            <a:rPr kumimoji="1" lang="en-US" altLang="ja-JP" sz="1200" b="1">
              <a:solidFill>
                <a:schemeClr val="accent1"/>
              </a:solidFill>
            </a:rPr>
            <a:t>※</a:t>
          </a:r>
          <a:r>
            <a:rPr kumimoji="1" lang="ja-JP" altLang="en-US" sz="1200" b="1">
              <a:solidFill>
                <a:schemeClr val="accent1"/>
              </a:solidFill>
            </a:rPr>
            <a:t>事業所名が誤っている時は、</a:t>
          </a:r>
          <a:endParaRPr kumimoji="1" lang="en-US" altLang="ja-JP" sz="1200" b="1">
            <a:solidFill>
              <a:schemeClr val="accent1"/>
            </a:solidFill>
          </a:endParaRPr>
        </a:p>
        <a:p>
          <a:pPr algn="l"/>
          <a:r>
            <a:rPr kumimoji="1" lang="ja-JP" altLang="en-US" sz="1200" b="1">
              <a:solidFill>
                <a:schemeClr val="accent1"/>
              </a:solidFill>
            </a:rPr>
            <a:t>「施設基本情報入力」シートを確認してください。</a:t>
          </a:r>
        </a:p>
      </xdr:txBody>
    </xdr:sp>
    <xdr:clientData/>
  </xdr:twoCellAnchor>
  <xdr:twoCellAnchor>
    <xdr:from>
      <xdr:col>9</xdr:col>
      <xdr:colOff>155177</xdr:colOff>
      <xdr:row>12</xdr:row>
      <xdr:rowOff>117079</xdr:rowOff>
    </xdr:from>
    <xdr:to>
      <xdr:col>16</xdr:col>
      <xdr:colOff>209550</xdr:colOff>
      <xdr:row>16</xdr:row>
      <xdr:rowOff>142876</xdr:rowOff>
    </xdr:to>
    <xdr:sp macro="" textlink="">
      <xdr:nvSpPr>
        <xdr:cNvPr id="8" name="正方形/長方形 7">
          <a:extLst>
            <a:ext uri="{FF2B5EF4-FFF2-40B4-BE49-F238E27FC236}">
              <a16:creationId xmlns:a16="http://schemas.microsoft.com/office/drawing/2014/main" id="{A10B745F-4418-4983-9557-ACA44010F1DC}"/>
            </a:ext>
          </a:extLst>
        </xdr:cNvPr>
        <xdr:cNvSpPr/>
      </xdr:nvSpPr>
      <xdr:spPr>
        <a:xfrm>
          <a:off x="6136877" y="2707879"/>
          <a:ext cx="5655073" cy="1292622"/>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100" b="1">
              <a:solidFill>
                <a:srgbClr val="FF0000"/>
              </a:solidFill>
            </a:rPr>
            <a:t>←文章内の日付がおかしい時は、「施設基本情報入力」シートの①に当初の決定内容が</a:t>
          </a:r>
          <a:r>
            <a:rPr kumimoji="1" lang="ja-JP" altLang="ja-JP" sz="1050" b="1">
              <a:solidFill>
                <a:srgbClr val="FF0000"/>
              </a:solidFill>
              <a:effectLst/>
              <a:latin typeface="+mn-lt"/>
              <a:ea typeface="+mn-ea"/>
              <a:cs typeface="+mn-cs"/>
            </a:rPr>
            <a:t>正しく入力されているか</a:t>
          </a:r>
          <a:endParaRPr kumimoji="1" lang="en-US" altLang="ja-JP" sz="1050" b="1">
            <a:solidFill>
              <a:srgbClr val="FF0000"/>
            </a:solidFill>
            <a:effectLst/>
            <a:latin typeface="+mn-lt"/>
            <a:ea typeface="+mn-ea"/>
            <a:cs typeface="+mn-cs"/>
          </a:endParaRPr>
        </a:p>
        <a:p>
          <a:pPr algn="l"/>
          <a:r>
            <a:rPr kumimoji="1" lang="ja-JP" altLang="en-US" sz="1100" b="1">
              <a:solidFill>
                <a:srgbClr val="FF0000"/>
              </a:solidFill>
            </a:rPr>
            <a:t>（年度途中で変更申請している場合は、「施設基本情報入力」シートの②に変更決定の内容が正しく入力されているかも）確認してください。</a:t>
          </a:r>
          <a:endParaRPr kumimoji="1" lang="en-US" altLang="ja-JP" sz="1100" b="1">
            <a:solidFill>
              <a:srgbClr val="FF0000"/>
            </a:solidFill>
          </a:endParaRPr>
        </a:p>
      </xdr:txBody>
    </xdr:sp>
    <xdr:clientData/>
  </xdr:twoCellAnchor>
  <xdr:twoCellAnchor>
    <xdr:from>
      <xdr:col>9</xdr:col>
      <xdr:colOff>123825</xdr:colOff>
      <xdr:row>3</xdr:row>
      <xdr:rowOff>161925</xdr:rowOff>
    </xdr:from>
    <xdr:to>
      <xdr:col>16</xdr:col>
      <xdr:colOff>28575</xdr:colOff>
      <xdr:row>6</xdr:row>
      <xdr:rowOff>361950</xdr:rowOff>
    </xdr:to>
    <xdr:sp macro="" textlink="">
      <xdr:nvSpPr>
        <xdr:cNvPr id="10" name="正方形/長方形 9">
          <a:extLst>
            <a:ext uri="{FF2B5EF4-FFF2-40B4-BE49-F238E27FC236}">
              <a16:creationId xmlns:a16="http://schemas.microsoft.com/office/drawing/2014/main" id="{A311ABDC-1D8D-4161-B781-5F1486873580}"/>
            </a:ext>
          </a:extLst>
        </xdr:cNvPr>
        <xdr:cNvSpPr/>
      </xdr:nvSpPr>
      <xdr:spPr>
        <a:xfrm>
          <a:off x="6105525" y="723900"/>
          <a:ext cx="5505450" cy="97155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b="1">
              <a:solidFill>
                <a:srgbClr val="FF0000"/>
              </a:solidFill>
            </a:rPr>
            <a:t>※※</a:t>
          </a:r>
          <a:r>
            <a:rPr kumimoji="1" lang="ja-JP" altLang="en-US" sz="1400" b="1">
              <a:solidFill>
                <a:srgbClr val="FF0000"/>
              </a:solidFill>
            </a:rPr>
            <a:t>　注意　</a:t>
          </a:r>
          <a:r>
            <a:rPr kumimoji="1" lang="en-US" altLang="ja-JP" sz="1400" b="1">
              <a:solidFill>
                <a:srgbClr val="FF0000"/>
              </a:solidFill>
            </a:rPr>
            <a:t>※※</a:t>
          </a:r>
          <a:r>
            <a:rPr kumimoji="1" lang="ja-JP" altLang="en-US" sz="1400" b="1">
              <a:solidFill>
                <a:srgbClr val="FF0000"/>
              </a:solidFill>
            </a:rPr>
            <a:t>　</a:t>
          </a:r>
          <a:endParaRPr kumimoji="1" lang="en-US" altLang="ja-JP" sz="1400" b="1">
            <a:solidFill>
              <a:srgbClr val="FF0000"/>
            </a:solidFill>
          </a:endParaRPr>
        </a:p>
        <a:p>
          <a:pPr algn="l"/>
          <a:r>
            <a:rPr kumimoji="1" lang="ja-JP" altLang="en-US" sz="1200" b="1">
              <a:solidFill>
                <a:srgbClr val="002060"/>
              </a:solidFill>
            </a:rPr>
            <a:t>１．このシートは、翌年度の４月１日以降の日付で作成してください。</a:t>
          </a:r>
          <a:endParaRPr kumimoji="1" lang="en-US" altLang="ja-JP" sz="1200" b="1">
            <a:solidFill>
              <a:srgbClr val="002060"/>
            </a:solidFill>
          </a:endParaRPr>
        </a:p>
        <a:p>
          <a:pPr algn="l"/>
          <a:r>
            <a:rPr kumimoji="1" lang="ja-JP" altLang="en-US" sz="1200" b="1">
              <a:solidFill>
                <a:srgbClr val="002060"/>
              </a:solidFill>
            </a:rPr>
            <a:t>２．対象職員の「支給明細書」又は「賃金台帳」添付し、ご提出ください。</a:t>
          </a:r>
          <a:endParaRPr kumimoji="1" lang="en-US" altLang="ja-JP" sz="1200" b="1">
            <a:solidFill>
              <a:srgbClr val="002060"/>
            </a:solidFill>
          </a:endParaRPr>
        </a:p>
      </xdr:txBody>
    </xdr:sp>
    <xdr:clientData/>
  </xdr:twoCellAnchor>
  <xdr:twoCellAnchor>
    <xdr:from>
      <xdr:col>9</xdr:col>
      <xdr:colOff>447675</xdr:colOff>
      <xdr:row>38</xdr:row>
      <xdr:rowOff>133350</xdr:rowOff>
    </xdr:from>
    <xdr:to>
      <xdr:col>12</xdr:col>
      <xdr:colOff>672811</xdr:colOff>
      <xdr:row>46</xdr:row>
      <xdr:rowOff>9524</xdr:rowOff>
    </xdr:to>
    <xdr:sp macro="" textlink="">
      <xdr:nvSpPr>
        <xdr:cNvPr id="9" name="正方形/長方形 8">
          <a:extLst>
            <a:ext uri="{FF2B5EF4-FFF2-40B4-BE49-F238E27FC236}">
              <a16:creationId xmlns:a16="http://schemas.microsoft.com/office/drawing/2014/main" id="{C1205060-5C4C-459F-93A7-0B861FA08856}"/>
            </a:ext>
          </a:extLst>
        </xdr:cNvPr>
        <xdr:cNvSpPr/>
      </xdr:nvSpPr>
      <xdr:spPr>
        <a:xfrm>
          <a:off x="6429375" y="8143875"/>
          <a:ext cx="3082636" cy="2181224"/>
        </a:xfrm>
        <a:prstGeom prst="rect">
          <a:avLst/>
        </a:prstGeom>
        <a:solidFill>
          <a:srgbClr val="FFFF00"/>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b"/>
        <a:lstStyle/>
        <a:p>
          <a:pPr algn="l"/>
          <a:r>
            <a:rPr kumimoji="1" lang="ja-JP" altLang="en-US" sz="1400" b="1">
              <a:solidFill>
                <a:schemeClr val="accent1"/>
              </a:solidFill>
            </a:rPr>
            <a:t>添付書類に〇をつけてください。</a:t>
          </a:r>
          <a:endParaRPr kumimoji="1" lang="en-US" altLang="ja-JP" sz="1400" b="1">
            <a:solidFill>
              <a:schemeClr val="accent1"/>
            </a:solidFill>
          </a:endParaRPr>
        </a:p>
        <a:p>
          <a:pPr algn="l"/>
          <a:r>
            <a:rPr kumimoji="1" lang="ja-JP" altLang="en-US" sz="1400" b="1">
              <a:solidFill>
                <a:schemeClr val="accent1"/>
              </a:solidFill>
            </a:rPr>
            <a:t>（プルダウンで選択してください</a:t>
          </a:r>
          <a:endParaRPr kumimoji="1" lang="en-US" altLang="ja-JP" sz="1400" b="1">
            <a:solidFill>
              <a:schemeClr val="accent1"/>
            </a:solidFill>
          </a:endParaRPr>
        </a:p>
        <a:p>
          <a:pPr algn="l"/>
          <a:endParaRPr kumimoji="1" lang="en-US" altLang="ja-JP" sz="1100" b="1">
            <a:solidFill>
              <a:schemeClr val="accent1"/>
            </a:solidFill>
          </a:endParaRPr>
        </a:p>
        <a:p>
          <a:pPr algn="l"/>
          <a:r>
            <a:rPr kumimoji="1" lang="ja-JP" altLang="en-US" sz="1100" b="1">
              <a:solidFill>
                <a:schemeClr val="accent1"/>
              </a:solidFill>
            </a:rPr>
            <a:t>基本的に、こちらから指定しない限りは「その他市長が必要と認める書類」は必要ありません。上の２つに〇が付くようにしてください。</a:t>
          </a:r>
          <a:endParaRPr kumimoji="1" lang="en-US" altLang="ja-JP" sz="1100" b="1">
            <a:solidFill>
              <a:schemeClr val="accent1"/>
            </a:solidFill>
          </a:endParaRPr>
        </a:p>
        <a:p>
          <a:pPr algn="l"/>
          <a:endParaRPr kumimoji="1" lang="ja-JP" altLang="en-US" sz="1400" b="1">
            <a:solidFill>
              <a:schemeClr val="accent1"/>
            </a:solidFill>
          </a:endParaRPr>
        </a:p>
      </xdr:txBody>
    </xdr:sp>
    <xdr:clientData/>
  </xdr:twoCellAnchor>
  <xdr:twoCellAnchor>
    <xdr:from>
      <xdr:col>9</xdr:col>
      <xdr:colOff>66675</xdr:colOff>
      <xdr:row>0</xdr:row>
      <xdr:rowOff>123825</xdr:rowOff>
    </xdr:from>
    <xdr:to>
      <xdr:col>11</xdr:col>
      <xdr:colOff>723900</xdr:colOff>
      <xdr:row>3</xdr:row>
      <xdr:rowOff>19050</xdr:rowOff>
    </xdr:to>
    <xdr:sp macro="" textlink="">
      <xdr:nvSpPr>
        <xdr:cNvPr id="11" name="正方形/長方形 10">
          <a:extLst>
            <a:ext uri="{FF2B5EF4-FFF2-40B4-BE49-F238E27FC236}">
              <a16:creationId xmlns:a16="http://schemas.microsoft.com/office/drawing/2014/main" id="{DC572926-E198-4866-9615-A540F95CC0A9}"/>
            </a:ext>
          </a:extLst>
        </xdr:cNvPr>
        <xdr:cNvSpPr/>
      </xdr:nvSpPr>
      <xdr:spPr>
        <a:xfrm>
          <a:off x="6048375" y="123825"/>
          <a:ext cx="2428875"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←日付を入力して下さい。</a:t>
          </a:r>
          <a:endParaRPr kumimoji="1" lang="en-US" altLang="ja-JP" sz="1200" b="1">
            <a:solidFill>
              <a:sysClr val="windowText" lastClr="000000"/>
            </a:solidFill>
          </a:endParaRPr>
        </a:p>
      </xdr:txBody>
    </xdr:sp>
    <xdr:clientData/>
  </xdr:twoCellAnchor>
  <xdr:twoCellAnchor>
    <xdr:from>
      <xdr:col>9</xdr:col>
      <xdr:colOff>121920</xdr:colOff>
      <xdr:row>33</xdr:row>
      <xdr:rowOff>60960</xdr:rowOff>
    </xdr:from>
    <xdr:to>
      <xdr:col>15</xdr:col>
      <xdr:colOff>396240</xdr:colOff>
      <xdr:row>37</xdr:row>
      <xdr:rowOff>175260</xdr:rowOff>
    </xdr:to>
    <xdr:sp macro="" textlink="">
      <xdr:nvSpPr>
        <xdr:cNvPr id="2" name="正方形/長方形 1">
          <a:extLst>
            <a:ext uri="{FF2B5EF4-FFF2-40B4-BE49-F238E27FC236}">
              <a16:creationId xmlns:a16="http://schemas.microsoft.com/office/drawing/2014/main" id="{41FBE003-8CEF-440C-B365-2FC25D2444A2}"/>
            </a:ext>
          </a:extLst>
        </xdr:cNvPr>
        <xdr:cNvSpPr/>
      </xdr:nvSpPr>
      <xdr:spPr>
        <a:xfrm>
          <a:off x="6111240" y="6583680"/>
          <a:ext cx="5181600" cy="792480"/>
        </a:xfrm>
        <a:prstGeom prst="rect">
          <a:avLst/>
        </a:prstGeom>
        <a:solidFill>
          <a:srgbClr val="FD99D9"/>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←補助事業実績額を入力してください。</a:t>
          </a:r>
          <a:endParaRPr kumimoji="1" lang="en-US" altLang="ja-JP" sz="1400" b="1">
            <a:solidFill>
              <a:sysClr val="windowText" lastClr="000000"/>
            </a:solidFill>
          </a:endParaRPr>
        </a:p>
        <a:p>
          <a:pPr algn="l"/>
          <a:r>
            <a:rPr kumimoji="1" lang="ja-JP" altLang="en-US" sz="1400" b="1">
              <a:solidFill>
                <a:sysClr val="windowText" lastClr="000000"/>
              </a:solidFill>
            </a:rPr>
            <a:t>（当初の申請額または変更交付決定額と同額となります。）</a:t>
          </a:r>
          <a:endParaRPr kumimoji="1" lang="en-US" altLang="ja-JP" sz="1200" b="1">
            <a:solidFill>
              <a:sysClr val="windowText" lastClr="00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16</xdr:col>
      <xdr:colOff>161924</xdr:colOff>
      <xdr:row>12</xdr:row>
      <xdr:rowOff>76198</xdr:rowOff>
    </xdr:from>
    <xdr:to>
      <xdr:col>22</xdr:col>
      <xdr:colOff>9524</xdr:colOff>
      <xdr:row>35</xdr:row>
      <xdr:rowOff>160020</xdr:rowOff>
    </xdr:to>
    <xdr:sp macro="" textlink="">
      <xdr:nvSpPr>
        <xdr:cNvPr id="2" name="正方形/長方形 1">
          <a:extLst>
            <a:ext uri="{FF2B5EF4-FFF2-40B4-BE49-F238E27FC236}">
              <a16:creationId xmlns:a16="http://schemas.microsoft.com/office/drawing/2014/main" id="{44F33BE6-501B-41F2-95C3-471AB2201B15}"/>
            </a:ext>
          </a:extLst>
        </xdr:cNvPr>
        <xdr:cNvSpPr/>
      </xdr:nvSpPr>
      <xdr:spPr>
        <a:xfrm>
          <a:off x="7812404" y="2781298"/>
          <a:ext cx="4046220" cy="4617722"/>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b="1">
              <a:solidFill>
                <a:srgbClr val="002060"/>
              </a:solidFill>
            </a:rPr>
            <a:t>《</a:t>
          </a:r>
          <a:r>
            <a:rPr kumimoji="1" lang="ja-JP" altLang="en-US" sz="1200" b="1">
              <a:solidFill>
                <a:srgbClr val="002060"/>
              </a:solidFill>
            </a:rPr>
            <a:t>入力方法</a:t>
          </a:r>
          <a:r>
            <a:rPr kumimoji="1" lang="en-US" altLang="ja-JP" sz="1200" b="1">
              <a:solidFill>
                <a:srgbClr val="002060"/>
              </a:solidFill>
            </a:rPr>
            <a:t>》</a:t>
          </a:r>
        </a:p>
        <a:p>
          <a:pPr algn="l"/>
          <a:r>
            <a:rPr kumimoji="1" lang="ja-JP" altLang="en-US" sz="1200" b="1">
              <a:solidFill>
                <a:srgbClr val="002060"/>
              </a:solidFill>
            </a:rPr>
            <a:t>①事業所名をプルダウンで選択</a:t>
          </a:r>
          <a:endParaRPr kumimoji="1" lang="en-US" altLang="ja-JP" sz="1200" b="1">
            <a:solidFill>
              <a:srgbClr val="002060"/>
            </a:solidFill>
          </a:endParaRPr>
        </a:p>
        <a:p>
          <a:pPr algn="l"/>
          <a:r>
            <a:rPr kumimoji="1" lang="ja-JP" altLang="en-US" sz="1200" b="1">
              <a:solidFill>
                <a:srgbClr val="002060"/>
              </a:solidFill>
            </a:rPr>
            <a:t>→サービス種別と職員氏名、各職員の支給合計額が自動で入力される。（「計」のセルが赤くなります。）</a:t>
          </a:r>
          <a:endParaRPr kumimoji="1" lang="en-US" altLang="ja-JP" sz="1200" b="1">
            <a:solidFill>
              <a:srgbClr val="002060"/>
            </a:solidFill>
          </a:endParaRPr>
        </a:p>
        <a:p>
          <a:pPr algn="l"/>
          <a:endParaRPr kumimoji="1" lang="en-US" altLang="ja-JP" sz="1200" b="1">
            <a:solidFill>
              <a:srgbClr val="002060"/>
            </a:solidFill>
          </a:endParaRPr>
        </a:p>
        <a:p>
          <a:pPr algn="l"/>
          <a:r>
            <a:rPr kumimoji="1" lang="ja-JP" altLang="en-US" sz="1200" b="1">
              <a:solidFill>
                <a:srgbClr val="002060"/>
              </a:solidFill>
            </a:rPr>
            <a:t>②４月～３月で支給した月に支給金額を入力する。</a:t>
          </a:r>
          <a:endParaRPr kumimoji="1" lang="en-US" altLang="ja-JP" sz="1200" b="1">
            <a:solidFill>
              <a:srgbClr val="002060"/>
            </a:solidFill>
          </a:endParaRPr>
        </a:p>
        <a:p>
          <a:pPr algn="l"/>
          <a:r>
            <a:rPr kumimoji="1" lang="ja-JP" altLang="en-US" sz="1200" b="1">
              <a:solidFill>
                <a:srgbClr val="FF0000"/>
              </a:solidFill>
            </a:rPr>
            <a:t>　（</a:t>
          </a:r>
          <a:r>
            <a:rPr kumimoji="1" lang="en-US" altLang="ja-JP" sz="1200" b="1">
              <a:solidFill>
                <a:srgbClr val="FF0000"/>
              </a:solidFill>
            </a:rPr>
            <a:t>※</a:t>
          </a:r>
          <a:r>
            <a:rPr kumimoji="1" lang="ja-JP" altLang="en-US" sz="1200" b="1">
              <a:solidFill>
                <a:srgbClr val="FF0000"/>
              </a:solidFill>
            </a:rPr>
            <a:t>令和８年度は７月～３月）</a:t>
          </a:r>
          <a:endParaRPr kumimoji="1" lang="en-US" altLang="ja-JP" sz="1200" b="1">
            <a:solidFill>
              <a:srgbClr val="FF0000"/>
            </a:solidFill>
          </a:endParaRPr>
        </a:p>
        <a:p>
          <a:pPr algn="l"/>
          <a:endParaRPr kumimoji="1" lang="en-US" altLang="ja-JP" sz="1200" b="1">
            <a:solidFill>
              <a:srgbClr val="002060"/>
            </a:solidFill>
          </a:endParaRPr>
        </a:p>
        <a:p>
          <a:pPr algn="l"/>
          <a:r>
            <a:rPr kumimoji="1" lang="ja-JP" altLang="en-US" sz="1200" b="1">
              <a:solidFill>
                <a:srgbClr val="002060"/>
              </a:solidFill>
            </a:rPr>
            <a:t>③４月～３月</a:t>
          </a:r>
          <a:r>
            <a:rPr kumimoji="1" lang="ja-JP" altLang="en-US" sz="1200" b="1">
              <a:solidFill>
                <a:srgbClr val="FF0000"/>
              </a:solidFill>
            </a:rPr>
            <a:t>（令和８年度は７月～３月）</a:t>
          </a:r>
          <a:r>
            <a:rPr kumimoji="1" lang="ja-JP" altLang="en-US" sz="1200" b="1">
              <a:solidFill>
                <a:srgbClr val="002060"/>
              </a:solidFill>
            </a:rPr>
            <a:t>の支給金額を入力し終わっても、「計」のセルが赤色の時は、合計額が相違しています。</a:t>
          </a:r>
          <a:endParaRPr kumimoji="1" lang="en-US" altLang="ja-JP" sz="1200" b="1">
            <a:solidFill>
              <a:srgbClr val="002060"/>
            </a:solidFill>
          </a:endParaRPr>
        </a:p>
        <a:p>
          <a:pPr algn="l"/>
          <a:endParaRPr kumimoji="1" lang="en-US" altLang="ja-JP" sz="1200" b="1">
            <a:solidFill>
              <a:srgbClr val="002060"/>
            </a:solidFill>
          </a:endParaRPr>
        </a:p>
        <a:p>
          <a:pPr algn="l"/>
          <a:r>
            <a:rPr kumimoji="1" lang="ja-JP" altLang="en-US" sz="1200" b="1">
              <a:solidFill>
                <a:srgbClr val="002060"/>
              </a:solidFill>
            </a:rPr>
            <a:t>④「計」のセルが白色になるように、支給月の金額を確認してください。</a:t>
          </a:r>
          <a:endParaRPr kumimoji="1" lang="en-US" altLang="ja-JP" sz="1200" b="1">
            <a:solidFill>
              <a:srgbClr val="002060"/>
            </a:solidFill>
          </a:endParaRPr>
        </a:p>
        <a:p>
          <a:pPr algn="l"/>
          <a:endParaRPr kumimoji="1" lang="en-US" altLang="ja-JP" sz="1100">
            <a:solidFill>
              <a:schemeClr val="accent1"/>
            </a:solidFill>
          </a:endParaRPr>
        </a:p>
        <a:p>
          <a:pPr algn="l"/>
          <a:r>
            <a:rPr kumimoji="1" lang="en-US" altLang="ja-JP" sz="1100">
              <a:solidFill>
                <a:srgbClr val="FF0000"/>
              </a:solidFill>
            </a:rPr>
            <a:t>※</a:t>
          </a:r>
          <a:r>
            <a:rPr kumimoji="1" lang="ja-JP" altLang="en-US" sz="1100">
              <a:solidFill>
                <a:srgbClr val="FF0000"/>
              </a:solidFill>
            </a:rPr>
            <a:t>自動で入力された「計」の金額が相違している時は、</a:t>
          </a:r>
          <a:endParaRPr kumimoji="1" lang="en-US" altLang="ja-JP" sz="1100">
            <a:solidFill>
              <a:srgbClr val="FF0000"/>
            </a:solidFill>
          </a:endParaRPr>
        </a:p>
        <a:p>
          <a:pPr algn="l"/>
          <a:r>
            <a:rPr kumimoji="1" lang="ja-JP" altLang="en-US" sz="1100">
              <a:solidFill>
                <a:srgbClr val="FF0000"/>
              </a:solidFill>
            </a:rPr>
            <a:t>「</a:t>
          </a:r>
          <a:r>
            <a:rPr kumimoji="1" lang="ja-JP" altLang="en-US" sz="1100">
              <a:solidFill>
                <a:srgbClr val="00B050"/>
              </a:solidFill>
            </a:rPr>
            <a:t>対象者リスト（変更）</a:t>
          </a:r>
          <a:r>
            <a:rPr kumimoji="1" lang="ja-JP" altLang="en-US" sz="1100">
              <a:solidFill>
                <a:srgbClr val="FF0000"/>
              </a:solidFill>
            </a:rPr>
            <a:t>」シートの「補助対象月数」が相違しています。確認してください。</a:t>
          </a:r>
          <a:endParaRPr kumimoji="1" lang="en-US" altLang="ja-JP" sz="1100">
            <a:solidFill>
              <a:srgbClr val="FF0000"/>
            </a:solidFill>
          </a:endParaRPr>
        </a:p>
        <a:p>
          <a:pPr algn="l"/>
          <a:endParaRPr kumimoji="1" lang="en-US" altLang="ja-JP" sz="1100">
            <a:solidFill>
              <a:srgbClr val="FF0000"/>
            </a:solidFill>
          </a:endParaRPr>
        </a:p>
        <a:p>
          <a:pPr algn="l"/>
          <a:endParaRPr kumimoji="1" lang="ja-JP" altLang="en-US" sz="1100">
            <a:solidFill>
              <a:schemeClr val="accent1"/>
            </a:solidFill>
          </a:endParaRPr>
        </a:p>
      </xdr:txBody>
    </xdr:sp>
    <xdr:clientData/>
  </xdr:twoCellAnchor>
  <xdr:twoCellAnchor>
    <xdr:from>
      <xdr:col>16</xdr:col>
      <xdr:colOff>95250</xdr:colOff>
      <xdr:row>46</xdr:row>
      <xdr:rowOff>28575</xdr:rowOff>
    </xdr:from>
    <xdr:to>
      <xdr:col>16</xdr:col>
      <xdr:colOff>361950</xdr:colOff>
      <xdr:row>51</xdr:row>
      <xdr:rowOff>371475</xdr:rowOff>
    </xdr:to>
    <xdr:sp macro="" textlink="">
      <xdr:nvSpPr>
        <xdr:cNvPr id="3" name="右中かっこ 2">
          <a:extLst>
            <a:ext uri="{FF2B5EF4-FFF2-40B4-BE49-F238E27FC236}">
              <a16:creationId xmlns:a16="http://schemas.microsoft.com/office/drawing/2014/main" id="{4032AE84-1337-44D2-A269-9CCEDE5BE6BF}"/>
            </a:ext>
          </a:extLst>
        </xdr:cNvPr>
        <xdr:cNvSpPr/>
      </xdr:nvSpPr>
      <xdr:spPr>
        <a:xfrm>
          <a:off x="7800975" y="8591550"/>
          <a:ext cx="266700" cy="1762125"/>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457200</xdr:colOff>
      <xdr:row>46</xdr:row>
      <xdr:rowOff>1</xdr:rowOff>
    </xdr:from>
    <xdr:to>
      <xdr:col>22</xdr:col>
      <xdr:colOff>304800</xdr:colOff>
      <xdr:row>52</xdr:row>
      <xdr:rowOff>95250</xdr:rowOff>
    </xdr:to>
    <xdr:sp macro="" textlink="">
      <xdr:nvSpPr>
        <xdr:cNvPr id="4" name="正方形/長方形 3">
          <a:extLst>
            <a:ext uri="{FF2B5EF4-FFF2-40B4-BE49-F238E27FC236}">
              <a16:creationId xmlns:a16="http://schemas.microsoft.com/office/drawing/2014/main" id="{31ADCBB8-EEFA-49EF-89AD-094FBA88B1B7}"/>
            </a:ext>
          </a:extLst>
        </xdr:cNvPr>
        <xdr:cNvSpPr/>
      </xdr:nvSpPr>
      <xdr:spPr>
        <a:xfrm>
          <a:off x="8134350" y="8562976"/>
          <a:ext cx="4048125" cy="1952624"/>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accent1"/>
              </a:solidFill>
            </a:rPr>
            <a:t>このシートを印刷し、対象職員全員から</a:t>
          </a:r>
          <a:endParaRPr kumimoji="1" lang="en-US" altLang="ja-JP" sz="1400" b="1">
            <a:solidFill>
              <a:schemeClr val="accent1"/>
            </a:solidFill>
          </a:endParaRPr>
        </a:p>
        <a:p>
          <a:pPr algn="l"/>
          <a:r>
            <a:rPr kumimoji="1" lang="ja-JP" altLang="en-US" sz="1400" b="1">
              <a:solidFill>
                <a:schemeClr val="accent1"/>
              </a:solidFill>
            </a:rPr>
            <a:t>「受領印」又は「名字のみの署名（サイン）」をもらってください。</a:t>
          </a:r>
          <a:endParaRPr kumimoji="1" lang="en-US" altLang="ja-JP" sz="1400" b="1">
            <a:solidFill>
              <a:schemeClr val="accent1"/>
            </a:solidFill>
          </a:endParaRPr>
        </a:p>
        <a:p>
          <a:pPr algn="l"/>
          <a:endParaRPr kumimoji="1" lang="en-US" altLang="ja-JP" sz="1400" b="1">
            <a:solidFill>
              <a:srgbClr val="FF0000"/>
            </a:solidFill>
          </a:endParaRPr>
        </a:p>
        <a:p>
          <a:pPr algn="l"/>
          <a:r>
            <a:rPr kumimoji="1" lang="ja-JP" altLang="en-US" sz="1400" b="1">
              <a:solidFill>
                <a:srgbClr val="FF0000"/>
              </a:solidFill>
            </a:rPr>
            <a:t>年度途中で退職した職員については、「退職」と記入してください。</a:t>
          </a:r>
          <a:endParaRPr kumimoji="1" lang="en-US" altLang="ja-JP" sz="1400" b="1">
            <a:solidFill>
              <a:srgbClr val="FF0000"/>
            </a:solidFill>
          </a:endParaRPr>
        </a:p>
      </xdr:txBody>
    </xdr:sp>
    <xdr:clientData/>
  </xdr:twoCellAnchor>
  <xdr:twoCellAnchor>
    <xdr:from>
      <xdr:col>16</xdr:col>
      <xdr:colOff>342900</xdr:colOff>
      <xdr:row>36</xdr:row>
      <xdr:rowOff>127635</xdr:rowOff>
    </xdr:from>
    <xdr:to>
      <xdr:col>21</xdr:col>
      <xdr:colOff>400050</xdr:colOff>
      <xdr:row>40</xdr:row>
      <xdr:rowOff>173355</xdr:rowOff>
    </xdr:to>
    <xdr:sp macro="" textlink="">
      <xdr:nvSpPr>
        <xdr:cNvPr id="6" name="吹き出し: 下矢印 5">
          <a:extLst>
            <a:ext uri="{FF2B5EF4-FFF2-40B4-BE49-F238E27FC236}">
              <a16:creationId xmlns:a16="http://schemas.microsoft.com/office/drawing/2014/main" id="{34312E24-5B72-4E9C-B1AB-33ED308ADE38}"/>
            </a:ext>
          </a:extLst>
        </xdr:cNvPr>
        <xdr:cNvSpPr/>
      </xdr:nvSpPr>
      <xdr:spPr>
        <a:xfrm>
          <a:off x="7993380" y="7564755"/>
          <a:ext cx="3569970" cy="838200"/>
        </a:xfrm>
        <a:prstGeom prst="downArrowCallout">
          <a:avLst>
            <a:gd name="adj1" fmla="val 25204"/>
            <a:gd name="adj2" fmla="val 37769"/>
            <a:gd name="adj3" fmla="val 15942"/>
            <a:gd name="adj4" fmla="val 5508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ysClr val="windowText" lastClr="000000"/>
              </a:solidFill>
            </a:rPr>
            <a:t>以下にも入力項目があります。ご確認ください。</a:t>
          </a:r>
        </a:p>
      </xdr:txBody>
    </xdr:sp>
    <xdr:clientData/>
  </xdr:twoCellAnchor>
  <xdr:twoCellAnchor>
    <xdr:from>
      <xdr:col>16</xdr:col>
      <xdr:colOff>171450</xdr:colOff>
      <xdr:row>1</xdr:row>
      <xdr:rowOff>57150</xdr:rowOff>
    </xdr:from>
    <xdr:to>
      <xdr:col>22</xdr:col>
      <xdr:colOff>0</xdr:colOff>
      <xdr:row>7</xdr:row>
      <xdr:rowOff>30480</xdr:rowOff>
    </xdr:to>
    <xdr:sp macro="" textlink="">
      <xdr:nvSpPr>
        <xdr:cNvPr id="7" name="正方形/長方形 6">
          <a:extLst>
            <a:ext uri="{FF2B5EF4-FFF2-40B4-BE49-F238E27FC236}">
              <a16:creationId xmlns:a16="http://schemas.microsoft.com/office/drawing/2014/main" id="{F63F85CD-71B3-4315-82D9-B46AB8CAB116}"/>
            </a:ext>
          </a:extLst>
        </xdr:cNvPr>
        <xdr:cNvSpPr/>
      </xdr:nvSpPr>
      <xdr:spPr>
        <a:xfrm>
          <a:off x="7821930" y="232410"/>
          <a:ext cx="4027170" cy="115443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rPr>
            <a:t>このシートは、「</a:t>
          </a:r>
          <a:r>
            <a:rPr kumimoji="1" lang="ja-JP" altLang="en-US" sz="1200" b="1">
              <a:solidFill>
                <a:srgbClr val="00B050"/>
              </a:solidFill>
            </a:rPr>
            <a:t>対象者リスト（変更）</a:t>
          </a:r>
          <a:r>
            <a:rPr kumimoji="1" lang="ja-JP" altLang="en-US" sz="1200" b="1">
              <a:solidFill>
                <a:srgbClr val="FF0000"/>
              </a:solidFill>
            </a:rPr>
            <a:t>」</a:t>
          </a:r>
          <a:r>
            <a:rPr kumimoji="1" lang="ja-JP" altLang="en-US" sz="1200" b="0">
              <a:solidFill>
                <a:srgbClr val="00B050"/>
              </a:solidFill>
            </a:rPr>
            <a:t>←緑色のタブ</a:t>
          </a:r>
          <a:endParaRPr kumimoji="1" lang="en-US" altLang="ja-JP" sz="1200" b="0">
            <a:solidFill>
              <a:srgbClr val="00B050"/>
            </a:solidFill>
          </a:endParaRPr>
        </a:p>
        <a:p>
          <a:pPr algn="l"/>
          <a:r>
            <a:rPr kumimoji="1" lang="ja-JP" altLang="en-US" sz="1200" b="1">
              <a:solidFill>
                <a:srgbClr val="FF0000"/>
              </a:solidFill>
            </a:rPr>
            <a:t>の情報が反映されます。</a:t>
          </a:r>
          <a:endParaRPr kumimoji="1" lang="en-US" altLang="ja-JP" sz="1200" b="1">
            <a:solidFill>
              <a:srgbClr val="FF0000"/>
            </a:solidFill>
          </a:endParaRPr>
        </a:p>
        <a:p>
          <a:pPr algn="l"/>
          <a:r>
            <a:rPr kumimoji="1" lang="ja-JP" altLang="en-US" sz="1200" b="1">
              <a:solidFill>
                <a:srgbClr val="FF0000"/>
              </a:solidFill>
            </a:rPr>
            <a:t>変更交付申請をしていない法人様は、お手数ですが</a:t>
          </a:r>
          <a:endParaRPr kumimoji="1" lang="en-US" altLang="ja-JP" sz="1200" b="1">
            <a:solidFill>
              <a:srgbClr val="FF0000"/>
            </a:solidFill>
          </a:endParaRPr>
        </a:p>
        <a:p>
          <a:pPr algn="l"/>
          <a:r>
            <a:rPr kumimoji="1" lang="ja-JP" altLang="ja-JP" sz="1200" b="1">
              <a:solidFill>
                <a:srgbClr val="FF0000"/>
              </a:solidFill>
              <a:effectLst/>
              <a:latin typeface="+mn-lt"/>
              <a:ea typeface="+mn-ea"/>
              <a:cs typeface="+mn-cs"/>
            </a:rPr>
            <a:t>「</a:t>
          </a:r>
          <a:r>
            <a:rPr kumimoji="1" lang="ja-JP" altLang="ja-JP" sz="1200" b="1">
              <a:solidFill>
                <a:srgbClr val="00B050"/>
              </a:solidFill>
              <a:effectLst/>
              <a:latin typeface="+mn-lt"/>
              <a:ea typeface="+mn-ea"/>
              <a:cs typeface="+mn-cs"/>
            </a:rPr>
            <a:t>対象者リスト（変更）</a:t>
          </a:r>
          <a:r>
            <a:rPr kumimoji="1" lang="ja-JP" altLang="ja-JP" sz="1200" b="1">
              <a:solidFill>
                <a:srgbClr val="FF0000"/>
              </a:solidFill>
              <a:effectLst/>
              <a:latin typeface="+mn-lt"/>
              <a:ea typeface="+mn-ea"/>
              <a:cs typeface="+mn-cs"/>
            </a:rPr>
            <a:t>」</a:t>
          </a:r>
          <a:r>
            <a:rPr kumimoji="1" lang="ja-JP" altLang="en-US" sz="1200" b="1">
              <a:solidFill>
                <a:srgbClr val="FF0000"/>
              </a:solidFill>
              <a:effectLst/>
              <a:latin typeface="+mn-lt"/>
              <a:ea typeface="+mn-ea"/>
              <a:cs typeface="+mn-cs"/>
            </a:rPr>
            <a:t>シートに入力をお願いします。</a:t>
          </a:r>
          <a:endParaRPr kumimoji="1" lang="en-US" altLang="ja-JP" sz="1200" b="1">
            <a:solidFill>
              <a:srgbClr val="FF0000"/>
            </a:solidFill>
          </a:endParaRPr>
        </a:p>
        <a:p>
          <a:pPr algn="l"/>
          <a:endParaRPr kumimoji="1" lang="ja-JP" altLang="en-US" sz="1200" b="1">
            <a:solidFill>
              <a:srgbClr val="FF0000"/>
            </a:solidFill>
          </a:endParaRPr>
        </a:p>
      </xdr:txBody>
    </xdr:sp>
    <xdr:clientData/>
  </xdr:twoCellAnchor>
  <xdr:twoCellAnchor>
    <xdr:from>
      <xdr:col>1</xdr:col>
      <xdr:colOff>57150</xdr:colOff>
      <xdr:row>0</xdr:row>
      <xdr:rowOff>66676</xdr:rowOff>
    </xdr:from>
    <xdr:to>
      <xdr:col>10</xdr:col>
      <xdr:colOff>133350</xdr:colOff>
      <xdr:row>5</xdr:row>
      <xdr:rowOff>38101</xdr:rowOff>
    </xdr:to>
    <xdr:sp macro="" textlink="">
      <xdr:nvSpPr>
        <xdr:cNvPr id="5" name="正方形/長方形 4">
          <a:extLst>
            <a:ext uri="{FF2B5EF4-FFF2-40B4-BE49-F238E27FC236}">
              <a16:creationId xmlns:a16="http://schemas.microsoft.com/office/drawing/2014/main" id="{414A238C-8437-41CE-AD26-46C1F665A7E5}"/>
            </a:ext>
          </a:extLst>
        </xdr:cNvPr>
        <xdr:cNvSpPr/>
      </xdr:nvSpPr>
      <xdr:spPr>
        <a:xfrm>
          <a:off x="57150" y="66676"/>
          <a:ext cx="4733925" cy="87630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t>※</a:t>
          </a:r>
          <a:r>
            <a:rPr kumimoji="1" lang="ja-JP" altLang="en-US" sz="1600" b="1"/>
            <a:t>重要</a:t>
          </a:r>
          <a:r>
            <a:rPr kumimoji="1" lang="en-US" altLang="ja-JP" sz="1600" b="1"/>
            <a:t>※</a:t>
          </a:r>
        </a:p>
        <a:p>
          <a:pPr algn="l"/>
          <a:r>
            <a:rPr kumimoji="1" lang="ja-JP" altLang="en-US" sz="1600" b="1"/>
            <a:t>この書類は、必ず</a:t>
          </a:r>
          <a:r>
            <a:rPr kumimoji="1" lang="ja-JP" altLang="en-US" sz="1800" b="1" u="sng"/>
            <a:t>原本</a:t>
          </a:r>
          <a:r>
            <a:rPr kumimoji="1" lang="ja-JP" altLang="en-US" sz="1600" b="1"/>
            <a:t>を提出してください。</a:t>
          </a:r>
          <a:endParaRPr kumimoji="1" lang="en-US" altLang="ja-JP" sz="1600" b="1"/>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16</xdr:col>
      <xdr:colOff>190500</xdr:colOff>
      <xdr:row>1</xdr:row>
      <xdr:rowOff>104776</xdr:rowOff>
    </xdr:from>
    <xdr:to>
      <xdr:col>21</xdr:col>
      <xdr:colOff>647700</xdr:colOff>
      <xdr:row>14</xdr:row>
      <xdr:rowOff>57150</xdr:rowOff>
    </xdr:to>
    <xdr:sp macro="" textlink="">
      <xdr:nvSpPr>
        <xdr:cNvPr id="2" name="正方形/長方形 1">
          <a:extLst>
            <a:ext uri="{FF2B5EF4-FFF2-40B4-BE49-F238E27FC236}">
              <a16:creationId xmlns:a16="http://schemas.microsoft.com/office/drawing/2014/main" id="{4BA04B96-4B21-4165-A125-990FBF8806DB}"/>
            </a:ext>
          </a:extLst>
        </xdr:cNvPr>
        <xdr:cNvSpPr/>
      </xdr:nvSpPr>
      <xdr:spPr>
        <a:xfrm>
          <a:off x="7867650" y="285751"/>
          <a:ext cx="3971925" cy="292417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u="sng">
              <a:solidFill>
                <a:schemeClr val="accent1"/>
              </a:solidFill>
            </a:rPr>
            <a:t>１つの事業所</a:t>
          </a:r>
          <a:r>
            <a:rPr kumimoji="1" lang="ja-JP" altLang="en-US" sz="1400" b="1">
              <a:solidFill>
                <a:schemeClr val="accent1"/>
              </a:solidFill>
            </a:rPr>
            <a:t>に対象職員が３１人以上いる場合は、このシートで事業所名をプルダウンで選択すると、自動で３１人～６０人目までが入力されます。</a:t>
          </a:r>
          <a:endParaRPr kumimoji="1" lang="en-US" altLang="ja-JP" sz="1400" b="1">
            <a:solidFill>
              <a:schemeClr val="accent1"/>
            </a:solidFill>
          </a:endParaRPr>
        </a:p>
        <a:p>
          <a:pPr algn="l"/>
          <a:r>
            <a:rPr kumimoji="1" lang="en-US" altLang="ja-JP" sz="1200" b="1">
              <a:solidFill>
                <a:srgbClr val="002060"/>
              </a:solidFill>
            </a:rPr>
            <a:t>※1</a:t>
          </a:r>
          <a:r>
            <a:rPr kumimoji="1" lang="ja-JP" altLang="en-US" sz="1200" b="1">
              <a:solidFill>
                <a:srgbClr val="002060"/>
              </a:solidFill>
            </a:rPr>
            <a:t>つの事業所に６１人以上の処遇改善対象者がいらっしゃる場合はご連絡ください。</a:t>
          </a:r>
          <a:endParaRPr kumimoji="1" lang="en-US" altLang="ja-JP" sz="1200" b="1">
            <a:solidFill>
              <a:srgbClr val="002060"/>
            </a:solidFill>
          </a:endParaRPr>
        </a:p>
        <a:p>
          <a:pPr algn="l"/>
          <a:endParaRPr kumimoji="1" lang="en-US" altLang="ja-JP" sz="1400" b="1">
            <a:solidFill>
              <a:schemeClr val="accent1"/>
            </a:solidFill>
          </a:endParaRPr>
        </a:p>
        <a:p>
          <a:pPr algn="l"/>
          <a:r>
            <a:rPr kumimoji="1" lang="ja-JP" altLang="en-US" sz="1400" b="1">
              <a:solidFill>
                <a:srgbClr val="FF0000"/>
              </a:solidFill>
            </a:rPr>
            <a:t>１枚目と同様に、各職員から受領印又は署名を受領してください。</a:t>
          </a:r>
        </a:p>
      </xdr:txBody>
    </xdr:sp>
    <xdr:clientData/>
  </xdr:twoCellAnchor>
  <xdr:twoCellAnchor>
    <xdr:from>
      <xdr:col>1</xdr:col>
      <xdr:colOff>161925</xdr:colOff>
      <xdr:row>0</xdr:row>
      <xdr:rowOff>66675</xdr:rowOff>
    </xdr:from>
    <xdr:to>
      <xdr:col>10</xdr:col>
      <xdr:colOff>238125</xdr:colOff>
      <xdr:row>5</xdr:row>
      <xdr:rowOff>38100</xdr:rowOff>
    </xdr:to>
    <xdr:sp macro="" textlink="">
      <xdr:nvSpPr>
        <xdr:cNvPr id="3" name="正方形/長方形 2">
          <a:extLst>
            <a:ext uri="{FF2B5EF4-FFF2-40B4-BE49-F238E27FC236}">
              <a16:creationId xmlns:a16="http://schemas.microsoft.com/office/drawing/2014/main" id="{0B756C07-058E-401E-94B7-CE7E9CE6AA4D}"/>
            </a:ext>
          </a:extLst>
        </xdr:cNvPr>
        <xdr:cNvSpPr/>
      </xdr:nvSpPr>
      <xdr:spPr>
        <a:xfrm>
          <a:off x="161925" y="66675"/>
          <a:ext cx="4733925" cy="876300"/>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t>※</a:t>
          </a:r>
          <a:r>
            <a:rPr kumimoji="1" lang="ja-JP" altLang="en-US" sz="1600" b="1"/>
            <a:t>重要</a:t>
          </a:r>
          <a:r>
            <a:rPr kumimoji="1" lang="en-US" altLang="ja-JP" sz="1600" b="1"/>
            <a:t>※</a:t>
          </a:r>
        </a:p>
        <a:p>
          <a:pPr algn="l"/>
          <a:r>
            <a:rPr kumimoji="1" lang="ja-JP" altLang="en-US" sz="1600" b="1"/>
            <a:t>この書類は、必ず</a:t>
          </a:r>
          <a:r>
            <a:rPr kumimoji="1" lang="ja-JP" altLang="en-US" sz="1800" b="1" u="sng"/>
            <a:t>原本</a:t>
          </a:r>
          <a:r>
            <a:rPr kumimoji="1" lang="ja-JP" altLang="en-US" sz="1600" b="1"/>
            <a:t>を提出してください。</a:t>
          </a:r>
          <a:endParaRPr kumimoji="1" lang="en-US" altLang="ja-JP" sz="1600" b="1"/>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71887</xdr:colOff>
      <xdr:row>13</xdr:row>
      <xdr:rowOff>0</xdr:rowOff>
    </xdr:from>
    <xdr:to>
      <xdr:col>13</xdr:col>
      <xdr:colOff>324390</xdr:colOff>
      <xdr:row>14</xdr:row>
      <xdr:rowOff>34326</xdr:rowOff>
    </xdr:to>
    <xdr:sp macro="" textlink="">
      <xdr:nvSpPr>
        <xdr:cNvPr id="2" name="吹き出し: 左矢印 1">
          <a:extLst>
            <a:ext uri="{FF2B5EF4-FFF2-40B4-BE49-F238E27FC236}">
              <a16:creationId xmlns:a16="http://schemas.microsoft.com/office/drawing/2014/main" id="{A86688B5-BE00-4E1B-A903-8C2E240494AF}"/>
            </a:ext>
          </a:extLst>
        </xdr:cNvPr>
        <xdr:cNvSpPr/>
      </xdr:nvSpPr>
      <xdr:spPr>
        <a:xfrm>
          <a:off x="5535283" y="3549410"/>
          <a:ext cx="3667126" cy="483619"/>
        </a:xfrm>
        <a:prstGeom prst="leftArrowCallout">
          <a:avLst>
            <a:gd name="adj1" fmla="val 25000"/>
            <a:gd name="adj2" fmla="val 25000"/>
            <a:gd name="adj3" fmla="val 25000"/>
            <a:gd name="adj4" fmla="val 8829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代表者印を押印して提出してください。</a:t>
          </a:r>
        </a:p>
      </xdr:txBody>
    </xdr:sp>
    <xdr:clientData/>
  </xdr:twoCellAnchor>
  <xdr:twoCellAnchor>
    <xdr:from>
      <xdr:col>8</xdr:col>
      <xdr:colOff>215660</xdr:colOff>
      <xdr:row>9</xdr:row>
      <xdr:rowOff>179717</xdr:rowOff>
    </xdr:from>
    <xdr:to>
      <xdr:col>14</xdr:col>
      <xdr:colOff>499613</xdr:colOff>
      <xdr:row>12</xdr:row>
      <xdr:rowOff>331937</xdr:rowOff>
    </xdr:to>
    <xdr:sp macro="" textlink="">
      <xdr:nvSpPr>
        <xdr:cNvPr id="3" name="正方形/長方形 2">
          <a:extLst>
            <a:ext uri="{FF2B5EF4-FFF2-40B4-BE49-F238E27FC236}">
              <a16:creationId xmlns:a16="http://schemas.microsoft.com/office/drawing/2014/main" id="{11A03D9A-D238-4D33-A8B4-1DF015893532}"/>
            </a:ext>
          </a:extLst>
        </xdr:cNvPr>
        <xdr:cNvSpPr/>
      </xdr:nvSpPr>
      <xdr:spPr>
        <a:xfrm>
          <a:off x="5679056" y="2525024"/>
          <a:ext cx="4381500" cy="942974"/>
        </a:xfrm>
        <a:prstGeom prst="rect">
          <a:avLst/>
        </a:prstGeom>
        <a:solidFill>
          <a:sysClr val="window" lastClr="FFFFFF"/>
        </a:solidFill>
      </xdr:spPr>
      <xdr:style>
        <a:lnRef idx="3">
          <a:schemeClr val="lt1"/>
        </a:lnRef>
        <a:fillRef idx="1">
          <a:schemeClr val="accent4"/>
        </a:fillRef>
        <a:effectRef idx="1">
          <a:schemeClr val="accent4"/>
        </a:effectRef>
        <a:fontRef idx="minor">
          <a:schemeClr val="lt1"/>
        </a:fontRef>
      </xdr:style>
      <xdr:txBody>
        <a:bodyPr vertOverflow="clip" horzOverflow="clip" rtlCol="0" anchor="ctr"/>
        <a:lstStyle/>
        <a:p>
          <a:pPr algn="l"/>
          <a:r>
            <a:rPr kumimoji="1" lang="ja-JP" altLang="en-US" sz="1400" b="1">
              <a:solidFill>
                <a:schemeClr val="accent1"/>
              </a:solidFill>
            </a:rPr>
            <a:t>←自動入力されます。</a:t>
          </a:r>
          <a:endParaRPr kumimoji="1" lang="en-US" altLang="ja-JP" sz="1400" b="1">
            <a:solidFill>
              <a:schemeClr val="accent1"/>
            </a:solidFill>
          </a:endParaRPr>
        </a:p>
        <a:p>
          <a:pPr algn="l"/>
          <a:r>
            <a:rPr kumimoji="1" lang="en-US" altLang="ja-JP" sz="1200" b="1">
              <a:solidFill>
                <a:sysClr val="windowText" lastClr="000000"/>
              </a:solidFill>
            </a:rPr>
            <a:t>※</a:t>
          </a:r>
          <a:r>
            <a:rPr kumimoji="1" lang="ja-JP" altLang="en-US" sz="1200" b="1">
              <a:solidFill>
                <a:sysClr val="windowText" lastClr="000000"/>
              </a:solidFill>
            </a:rPr>
            <a:t>法人の情報が誤っている場合は、「施設基本情報入力」シートを確認してください。</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43814</xdr:colOff>
      <xdr:row>20</xdr:row>
      <xdr:rowOff>150494</xdr:rowOff>
    </xdr:from>
    <xdr:to>
      <xdr:col>4</xdr:col>
      <xdr:colOff>767714</xdr:colOff>
      <xdr:row>21</xdr:row>
      <xdr:rowOff>281939</xdr:rowOff>
    </xdr:to>
    <xdr:sp macro="" textlink="">
      <xdr:nvSpPr>
        <xdr:cNvPr id="5" name="楕円 4">
          <a:extLst>
            <a:ext uri="{FF2B5EF4-FFF2-40B4-BE49-F238E27FC236}">
              <a16:creationId xmlns:a16="http://schemas.microsoft.com/office/drawing/2014/main" id="{5F0E8044-AB82-4CA3-9A38-C6143795C31D}"/>
            </a:ext>
          </a:extLst>
        </xdr:cNvPr>
        <xdr:cNvSpPr/>
      </xdr:nvSpPr>
      <xdr:spPr>
        <a:xfrm>
          <a:off x="2779394" y="5354954"/>
          <a:ext cx="723900" cy="29146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xdr:col>
      <xdr:colOff>169545</xdr:colOff>
      <xdr:row>21</xdr:row>
      <xdr:rowOff>217170</xdr:rowOff>
    </xdr:from>
    <xdr:to>
      <xdr:col>7</xdr:col>
      <xdr:colOff>750570</xdr:colOff>
      <xdr:row>22</xdr:row>
      <xdr:rowOff>22859</xdr:rowOff>
    </xdr:to>
    <xdr:sp macro="" textlink="">
      <xdr:nvSpPr>
        <xdr:cNvPr id="6" name="楕円 5">
          <a:extLst>
            <a:ext uri="{FF2B5EF4-FFF2-40B4-BE49-F238E27FC236}">
              <a16:creationId xmlns:a16="http://schemas.microsoft.com/office/drawing/2014/main" id="{7B7E707E-59F1-4294-9805-779F1D58603D}"/>
            </a:ext>
          </a:extLst>
        </xdr:cNvPr>
        <xdr:cNvSpPr/>
      </xdr:nvSpPr>
      <xdr:spPr>
        <a:xfrm>
          <a:off x="5008245" y="5581650"/>
          <a:ext cx="581025" cy="171449"/>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4</xdr:col>
      <xdr:colOff>66675</xdr:colOff>
      <xdr:row>23</xdr:row>
      <xdr:rowOff>87630</xdr:rowOff>
    </xdr:from>
    <xdr:to>
      <xdr:col>5</xdr:col>
      <xdr:colOff>11430</xdr:colOff>
      <xdr:row>23</xdr:row>
      <xdr:rowOff>400050</xdr:rowOff>
    </xdr:to>
    <xdr:sp macro="" textlink="">
      <xdr:nvSpPr>
        <xdr:cNvPr id="7" name="楕円 6">
          <a:extLst>
            <a:ext uri="{FF2B5EF4-FFF2-40B4-BE49-F238E27FC236}">
              <a16:creationId xmlns:a16="http://schemas.microsoft.com/office/drawing/2014/main" id="{AED50182-D553-482D-8732-9E4AD24EBC37}"/>
            </a:ext>
          </a:extLst>
        </xdr:cNvPr>
        <xdr:cNvSpPr/>
      </xdr:nvSpPr>
      <xdr:spPr>
        <a:xfrm>
          <a:off x="2802255" y="6244590"/>
          <a:ext cx="752475" cy="31242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276225</xdr:colOff>
      <xdr:row>3</xdr:row>
      <xdr:rowOff>114301</xdr:rowOff>
    </xdr:from>
    <xdr:to>
      <xdr:col>15</xdr:col>
      <xdr:colOff>114300</xdr:colOff>
      <xdr:row>8</xdr:row>
      <xdr:rowOff>85725</xdr:rowOff>
    </xdr:to>
    <xdr:sp macro="" textlink="">
      <xdr:nvSpPr>
        <xdr:cNvPr id="2" name="正方形/長方形 1">
          <a:extLst>
            <a:ext uri="{FF2B5EF4-FFF2-40B4-BE49-F238E27FC236}">
              <a16:creationId xmlns:a16="http://schemas.microsoft.com/office/drawing/2014/main" id="{9035ADD5-6C50-438C-A8C9-BFEC6AF5492E}"/>
            </a:ext>
          </a:extLst>
        </xdr:cNvPr>
        <xdr:cNvSpPr/>
      </xdr:nvSpPr>
      <xdr:spPr>
        <a:xfrm>
          <a:off x="6324600" y="657226"/>
          <a:ext cx="3952875" cy="122872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このシートは、当初の申請額よりも実績報告の金額が大きかった場合に、差額分を請求するために使用するものです。</a:t>
          </a:r>
          <a:endParaRPr kumimoji="1" lang="en-US" altLang="ja-JP" sz="1400" b="1">
            <a:solidFill>
              <a:srgbClr val="FF0000"/>
            </a:solidFill>
          </a:endParaRPr>
        </a:p>
      </xdr:txBody>
    </xdr:sp>
    <xdr:clientData/>
  </xdr:twoCellAnchor>
  <xdr:twoCellAnchor>
    <xdr:from>
      <xdr:col>9</xdr:col>
      <xdr:colOff>85725</xdr:colOff>
      <xdr:row>21</xdr:row>
      <xdr:rowOff>276225</xdr:rowOff>
    </xdr:from>
    <xdr:to>
      <xdr:col>17</xdr:col>
      <xdr:colOff>209550</xdr:colOff>
      <xdr:row>24</xdr:row>
      <xdr:rowOff>38101</xdr:rowOff>
    </xdr:to>
    <xdr:sp macro="" textlink="">
      <xdr:nvSpPr>
        <xdr:cNvPr id="8" name="正方形/長方形 7">
          <a:extLst>
            <a:ext uri="{FF2B5EF4-FFF2-40B4-BE49-F238E27FC236}">
              <a16:creationId xmlns:a16="http://schemas.microsoft.com/office/drawing/2014/main" id="{E1058ED2-68C5-4908-AEC7-50E32A0C8D5B}"/>
            </a:ext>
          </a:extLst>
        </xdr:cNvPr>
        <xdr:cNvSpPr/>
      </xdr:nvSpPr>
      <xdr:spPr>
        <a:xfrm>
          <a:off x="6134100" y="5276850"/>
          <a:ext cx="5610225" cy="1066801"/>
        </a:xfrm>
        <a:prstGeom prst="rect">
          <a:avLst/>
        </a:prstGeom>
        <a:solidFill>
          <a:schemeClr val="accent1">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400" b="1">
              <a:solidFill>
                <a:srgbClr val="002060"/>
              </a:solidFill>
            </a:rPr>
            <a:t>※</a:t>
          </a:r>
          <a:r>
            <a:rPr kumimoji="1" lang="ja-JP" altLang="en-US" sz="1400" b="1">
              <a:solidFill>
                <a:srgbClr val="002060"/>
              </a:solidFill>
            </a:rPr>
            <a:t>注意</a:t>
          </a:r>
          <a:r>
            <a:rPr kumimoji="1" lang="en-US" altLang="ja-JP" sz="1400" b="1">
              <a:solidFill>
                <a:srgbClr val="002060"/>
              </a:solidFill>
            </a:rPr>
            <a:t>※</a:t>
          </a:r>
        </a:p>
        <a:p>
          <a:pPr algn="l"/>
          <a:r>
            <a:rPr kumimoji="1" lang="ja-JP" altLang="en-US" sz="1400" b="1">
              <a:solidFill>
                <a:srgbClr val="002060"/>
              </a:solidFill>
            </a:rPr>
            <a:t>法人名と口座名義が異なる場合は、委任状の提出が必要となります。</a:t>
          </a:r>
          <a:endParaRPr kumimoji="1" lang="en-US" altLang="ja-JP" sz="1400" b="1">
            <a:solidFill>
              <a:srgbClr val="002060"/>
            </a:solidFill>
          </a:endParaRPr>
        </a:p>
        <a:p>
          <a:pPr algn="l"/>
          <a:r>
            <a:rPr kumimoji="1" lang="ja-JP" altLang="en-US" sz="1400" b="1">
              <a:solidFill>
                <a:srgbClr val="002060"/>
              </a:solidFill>
            </a:rPr>
            <a:t>必ず次のタブで委任状を作成してください。</a:t>
          </a:r>
        </a:p>
      </xdr:txBody>
    </xdr:sp>
    <xdr:clientData/>
  </xdr:twoCellAnchor>
  <xdr:twoCellAnchor>
    <xdr:from>
      <xdr:col>9</xdr:col>
      <xdr:colOff>57150</xdr:colOff>
      <xdr:row>0</xdr:row>
      <xdr:rowOff>66675</xdr:rowOff>
    </xdr:from>
    <xdr:to>
      <xdr:col>12</xdr:col>
      <xdr:colOff>428625</xdr:colOff>
      <xdr:row>2</xdr:row>
      <xdr:rowOff>161925</xdr:rowOff>
    </xdr:to>
    <xdr:sp macro="" textlink="">
      <xdr:nvSpPr>
        <xdr:cNvPr id="9" name="正方形/長方形 8">
          <a:extLst>
            <a:ext uri="{FF2B5EF4-FFF2-40B4-BE49-F238E27FC236}">
              <a16:creationId xmlns:a16="http://schemas.microsoft.com/office/drawing/2014/main" id="{E2213C3C-E414-4881-9949-94B861B9E89F}"/>
            </a:ext>
          </a:extLst>
        </xdr:cNvPr>
        <xdr:cNvSpPr/>
      </xdr:nvSpPr>
      <xdr:spPr>
        <a:xfrm>
          <a:off x="6105525" y="66675"/>
          <a:ext cx="2428875" cy="4572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rPr>
            <a:t>←日付を入力して下さい。</a:t>
          </a:r>
          <a:endParaRPr kumimoji="1" lang="en-US" altLang="ja-JP" sz="1200" b="1">
            <a:solidFill>
              <a:sysClr val="windowText" lastClr="00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76540</xdr:colOff>
      <xdr:row>21</xdr:row>
      <xdr:rowOff>0</xdr:rowOff>
    </xdr:from>
    <xdr:to>
      <xdr:col>12</xdr:col>
      <xdr:colOff>299358</xdr:colOff>
      <xdr:row>24</xdr:row>
      <xdr:rowOff>85725</xdr:rowOff>
    </xdr:to>
    <xdr:sp macro="" textlink="">
      <xdr:nvSpPr>
        <xdr:cNvPr id="2" name="吹き出し: 左矢印 1">
          <a:extLst>
            <a:ext uri="{FF2B5EF4-FFF2-40B4-BE49-F238E27FC236}">
              <a16:creationId xmlns:a16="http://schemas.microsoft.com/office/drawing/2014/main" id="{7BD06BF5-9E57-4C19-A80D-CC6A014027DB}"/>
            </a:ext>
          </a:extLst>
        </xdr:cNvPr>
        <xdr:cNvSpPr/>
      </xdr:nvSpPr>
      <xdr:spPr>
        <a:xfrm>
          <a:off x="5753440" y="5057775"/>
          <a:ext cx="3651818" cy="1038225"/>
        </a:xfrm>
        <a:prstGeom prst="leftArrowCallout">
          <a:avLst>
            <a:gd name="adj1" fmla="val 25000"/>
            <a:gd name="adj2" fmla="val 25000"/>
            <a:gd name="adj3" fmla="val 25000"/>
            <a:gd name="adj4" fmla="val 88294"/>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FF0000"/>
              </a:solidFill>
            </a:rPr>
            <a:t>代表者印を押印して</a:t>
          </a:r>
          <a:r>
            <a:rPr kumimoji="1" lang="ja-JP" altLang="en-US" sz="1600" b="1" u="sng">
              <a:solidFill>
                <a:srgbClr val="FF0000"/>
              </a:solidFill>
            </a:rPr>
            <a:t>原本</a:t>
          </a:r>
          <a:r>
            <a:rPr kumimoji="1" lang="ja-JP" altLang="en-US" sz="1400" b="1">
              <a:solidFill>
                <a:srgbClr val="FF0000"/>
              </a:solidFill>
            </a:rPr>
            <a:t>を提出してください。</a:t>
          </a:r>
        </a:p>
      </xdr:txBody>
    </xdr:sp>
    <xdr:clientData/>
  </xdr:twoCellAnchor>
  <xdr:twoCellAnchor>
    <xdr:from>
      <xdr:col>7</xdr:col>
      <xdr:colOff>161925</xdr:colOff>
      <xdr:row>3</xdr:row>
      <xdr:rowOff>47625</xdr:rowOff>
    </xdr:from>
    <xdr:to>
      <xdr:col>11</xdr:col>
      <xdr:colOff>600075</xdr:colOff>
      <xdr:row>8</xdr:row>
      <xdr:rowOff>28575</xdr:rowOff>
    </xdr:to>
    <xdr:sp macro="" textlink="">
      <xdr:nvSpPr>
        <xdr:cNvPr id="3" name="正方形/長方形 2">
          <a:extLst>
            <a:ext uri="{FF2B5EF4-FFF2-40B4-BE49-F238E27FC236}">
              <a16:creationId xmlns:a16="http://schemas.microsoft.com/office/drawing/2014/main" id="{77D3ABA0-B6FB-49D3-B5C1-C56009F35278}"/>
            </a:ext>
          </a:extLst>
        </xdr:cNvPr>
        <xdr:cNvSpPr/>
      </xdr:nvSpPr>
      <xdr:spPr>
        <a:xfrm>
          <a:off x="5838825" y="762000"/>
          <a:ext cx="3181350" cy="13620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t>この委任状は、第７号様式に記載の入金口座が、法人名義の口座ではない時に提出してください。</a:t>
          </a:r>
          <a:endParaRPr kumimoji="1" lang="en-US" altLang="ja-JP" sz="1400" b="1"/>
        </a:p>
        <a:p>
          <a:pPr algn="l"/>
          <a:r>
            <a:rPr kumimoji="1" lang="ja-JP" altLang="en-US" sz="1400" b="1"/>
            <a:t>（法人印の押印が必要です。）</a:t>
          </a:r>
        </a:p>
      </xdr:txBody>
    </xdr:sp>
    <xdr:clientData/>
  </xdr:twoCellAnchor>
  <xdr:twoCellAnchor>
    <xdr:from>
      <xdr:col>0</xdr:col>
      <xdr:colOff>142875</xdr:colOff>
      <xdr:row>0</xdr:row>
      <xdr:rowOff>57150</xdr:rowOff>
    </xdr:from>
    <xdr:to>
      <xdr:col>5</xdr:col>
      <xdr:colOff>200025</xdr:colOff>
      <xdr:row>3</xdr:row>
      <xdr:rowOff>228600</xdr:rowOff>
    </xdr:to>
    <xdr:sp macro="" textlink="">
      <xdr:nvSpPr>
        <xdr:cNvPr id="4" name="正方形/長方形 3">
          <a:extLst>
            <a:ext uri="{FF2B5EF4-FFF2-40B4-BE49-F238E27FC236}">
              <a16:creationId xmlns:a16="http://schemas.microsoft.com/office/drawing/2014/main" id="{D8BD9063-782D-47E6-8C61-B6F465A812A7}"/>
            </a:ext>
          </a:extLst>
        </xdr:cNvPr>
        <xdr:cNvSpPr/>
      </xdr:nvSpPr>
      <xdr:spPr>
        <a:xfrm>
          <a:off x="142875" y="57150"/>
          <a:ext cx="4362450" cy="88582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t>※</a:t>
          </a:r>
          <a:r>
            <a:rPr kumimoji="1" lang="ja-JP" altLang="en-US" sz="1600" b="1"/>
            <a:t>重要</a:t>
          </a:r>
          <a:r>
            <a:rPr kumimoji="1" lang="en-US" altLang="ja-JP" sz="1600" b="1"/>
            <a:t>※</a:t>
          </a:r>
        </a:p>
        <a:p>
          <a:pPr algn="l"/>
          <a:r>
            <a:rPr kumimoji="1" lang="ja-JP" altLang="en-US" sz="1600" b="1"/>
            <a:t>この書類は、必ず原本を提出してください。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60ECF-0AD1-4324-8882-729F37A47EA9}">
  <sheetPr>
    <tabColor rgb="FF00B0F0"/>
  </sheetPr>
  <dimension ref="B4:N52"/>
  <sheetViews>
    <sheetView showGridLines="0" showRowColHeaders="0" tabSelected="1" view="pageBreakPreview" zoomScaleNormal="100" zoomScaleSheetLayoutView="100" workbookViewId="0">
      <selection activeCell="O4" sqref="O4"/>
    </sheetView>
  </sheetViews>
  <sheetFormatPr defaultRowHeight="19.8"/>
  <cols>
    <col min="2" max="2" width="9" style="142"/>
    <col min="5" max="5" width="8.8984375" customWidth="1"/>
    <col min="8" max="8" width="3.8984375" style="141" customWidth="1"/>
    <col min="9" max="9" width="9" customWidth="1"/>
    <col min="11" max="11" width="9.3984375" customWidth="1"/>
  </cols>
  <sheetData>
    <row r="4" spans="2:14" ht="65.25" customHeight="1"/>
    <row r="6" spans="2:14" s="142" customFormat="1">
      <c r="B6" s="143" t="s">
        <v>184</v>
      </c>
      <c r="H6" s="144"/>
    </row>
    <row r="7" spans="2:14" s="142" customFormat="1">
      <c r="B7" s="143" t="s">
        <v>175</v>
      </c>
      <c r="H7" s="144"/>
    </row>
    <row r="8" spans="2:14" ht="20.399999999999999" thickBot="1"/>
    <row r="9" spans="2:14" ht="27.75" customHeight="1" thickBot="1">
      <c r="B9" s="232" t="s">
        <v>143</v>
      </c>
      <c r="C9" s="233"/>
      <c r="D9" s="268" t="s">
        <v>118</v>
      </c>
      <c r="E9" s="269"/>
      <c r="F9" s="147" t="s">
        <v>148</v>
      </c>
      <c r="H9"/>
      <c r="I9" s="141"/>
    </row>
    <row r="10" spans="2:14" ht="20.399999999999999" thickBot="1">
      <c r="C10" s="141"/>
      <c r="D10" s="141"/>
    </row>
    <row r="11" spans="2:14" ht="21" customHeight="1" thickBot="1">
      <c r="B11" s="232" t="s">
        <v>176</v>
      </c>
      <c r="C11" s="280" t="s">
        <v>243</v>
      </c>
      <c r="D11" s="281"/>
      <c r="E11" s="281"/>
      <c r="F11" s="281"/>
      <c r="G11" s="281"/>
      <c r="H11" s="281"/>
      <c r="I11" s="281"/>
      <c r="J11" s="281"/>
      <c r="K11" s="281"/>
      <c r="L11" s="281"/>
      <c r="M11" s="281"/>
      <c r="N11" s="281"/>
    </row>
    <row r="12" spans="2:14" ht="19.5" customHeight="1">
      <c r="B12" s="147"/>
      <c r="C12" s="145" t="s">
        <v>185</v>
      </c>
    </row>
    <row r="13" spans="2:14" ht="19.5" customHeight="1">
      <c r="B13" s="147"/>
      <c r="C13" s="234" t="s">
        <v>177</v>
      </c>
      <c r="D13" s="105"/>
    </row>
    <row r="14" spans="2:14" ht="27" customHeight="1">
      <c r="B14" s="144"/>
      <c r="C14" s="270" t="s">
        <v>114</v>
      </c>
      <c r="D14" s="271"/>
      <c r="E14" s="272"/>
      <c r="F14" t="s">
        <v>150</v>
      </c>
      <c r="G14" s="147" t="s">
        <v>142</v>
      </c>
      <c r="H14" s="235">
        <v>1</v>
      </c>
      <c r="I14" s="273" t="s">
        <v>186</v>
      </c>
      <c r="J14" s="273"/>
      <c r="K14" s="273"/>
    </row>
    <row r="15" spans="2:14" ht="27" customHeight="1">
      <c r="B15" s="144"/>
      <c r="C15" s="270" t="s">
        <v>115</v>
      </c>
      <c r="D15" s="271"/>
      <c r="E15" s="272"/>
      <c r="H15" s="235">
        <v>2</v>
      </c>
      <c r="I15" s="273" t="s">
        <v>119</v>
      </c>
      <c r="J15" s="273"/>
      <c r="K15" s="273"/>
    </row>
    <row r="16" spans="2:14" ht="27" customHeight="1">
      <c r="B16" s="144"/>
      <c r="C16" s="270" t="s">
        <v>116</v>
      </c>
      <c r="D16" s="271"/>
      <c r="E16" s="272"/>
      <c r="H16" s="235">
        <v>3</v>
      </c>
      <c r="I16" s="273" t="s">
        <v>187</v>
      </c>
      <c r="J16" s="273"/>
      <c r="K16" s="273"/>
    </row>
    <row r="17" spans="2:13" ht="27" customHeight="1">
      <c r="B17" s="144"/>
      <c r="C17" s="274" t="s">
        <v>172</v>
      </c>
      <c r="D17" s="275"/>
      <c r="E17" s="276"/>
      <c r="H17" s="277" t="s">
        <v>127</v>
      </c>
      <c r="I17" s="277"/>
      <c r="J17" s="277"/>
      <c r="K17" s="277"/>
      <c r="L17" s="277"/>
      <c r="M17" s="277"/>
    </row>
    <row r="18" spans="2:13" ht="27" customHeight="1">
      <c r="B18" s="144"/>
      <c r="C18" s="270" t="s">
        <v>117</v>
      </c>
      <c r="D18" s="271"/>
      <c r="E18" s="272"/>
      <c r="F18" s="137"/>
      <c r="H18" s="277"/>
      <c r="I18" s="277"/>
      <c r="J18" s="277"/>
      <c r="K18" s="277"/>
      <c r="L18" s="277"/>
      <c r="M18" s="277"/>
    </row>
    <row r="19" spans="2:13" ht="20.399999999999999" hidden="1" thickBot="1">
      <c r="B19" s="144"/>
    </row>
    <row r="20" spans="2:13" ht="21.75" hidden="1" customHeight="1" thickBot="1">
      <c r="B20" s="278" t="s">
        <v>144</v>
      </c>
      <c r="C20" s="279"/>
      <c r="D20" s="146" t="s">
        <v>145</v>
      </c>
    </row>
    <row r="21" spans="2:13" ht="9.75" hidden="1" customHeight="1">
      <c r="B21" s="147"/>
      <c r="C21" s="141"/>
      <c r="D21" s="141"/>
    </row>
    <row r="22" spans="2:13" ht="26.25" hidden="1" customHeight="1">
      <c r="B22" s="144">
        <v>1</v>
      </c>
      <c r="C22" s="268" t="s">
        <v>118</v>
      </c>
      <c r="D22" s="269"/>
      <c r="E22" s="236" t="s">
        <v>128</v>
      </c>
    </row>
    <row r="23" spans="2:13" hidden="1">
      <c r="B23" s="148"/>
    </row>
    <row r="24" spans="2:13" ht="26.25" hidden="1" customHeight="1">
      <c r="B24" s="144">
        <v>2</v>
      </c>
      <c r="C24" s="266" t="s">
        <v>129</v>
      </c>
      <c r="D24" s="267"/>
      <c r="E24" s="237" t="s">
        <v>149</v>
      </c>
    </row>
    <row r="25" spans="2:13" ht="26.25" hidden="1" customHeight="1">
      <c r="B25" s="144"/>
      <c r="C25" s="266" t="s">
        <v>178</v>
      </c>
      <c r="D25" s="267"/>
    </row>
    <row r="26" spans="2:13" ht="33.75" hidden="1" customHeight="1">
      <c r="B26" s="144"/>
      <c r="C26" s="238" t="s">
        <v>179</v>
      </c>
    </row>
    <row r="27" spans="2:13" ht="20.399999999999999" thickBot="1">
      <c r="B27" s="144"/>
    </row>
    <row r="28" spans="2:13" ht="20.399999999999999" thickBot="1">
      <c r="B28" s="239" t="s">
        <v>130</v>
      </c>
      <c r="C28" s="145" t="s">
        <v>160</v>
      </c>
    </row>
    <row r="29" spans="2:13" ht="25.5" customHeight="1">
      <c r="B29" s="240"/>
      <c r="C29" s="145" t="s">
        <v>180</v>
      </c>
    </row>
    <row r="30" spans="2:13" ht="27" customHeight="1">
      <c r="B30" s="144"/>
      <c r="C30" s="285" t="s">
        <v>131</v>
      </c>
      <c r="D30" s="286"/>
      <c r="E30" s="287"/>
      <c r="F30" s="236" t="s">
        <v>150</v>
      </c>
      <c r="G30" s="147" t="s">
        <v>142</v>
      </c>
      <c r="H30" s="241">
        <v>1</v>
      </c>
      <c r="I30" s="288" t="s">
        <v>188</v>
      </c>
      <c r="J30" s="288"/>
      <c r="K30" s="288"/>
    </row>
    <row r="31" spans="2:13" ht="27" customHeight="1">
      <c r="B31" s="144"/>
      <c r="C31" s="285" t="s">
        <v>132</v>
      </c>
      <c r="D31" s="286"/>
      <c r="E31" s="287"/>
      <c r="H31" s="241">
        <v>2</v>
      </c>
      <c r="I31" s="289" t="s">
        <v>189</v>
      </c>
      <c r="J31" s="289"/>
      <c r="K31" s="289"/>
    </row>
    <row r="32" spans="2:13" ht="27" customHeight="1">
      <c r="B32" s="144"/>
      <c r="C32" s="290" t="s">
        <v>133</v>
      </c>
      <c r="D32" s="291"/>
      <c r="E32" s="292"/>
      <c r="H32" s="241">
        <v>3</v>
      </c>
      <c r="I32" s="289" t="s">
        <v>190</v>
      </c>
      <c r="J32" s="289"/>
      <c r="K32" s="289"/>
    </row>
    <row r="33" spans="2:14" ht="27" customHeight="1">
      <c r="B33" s="144"/>
      <c r="C33" s="285" t="s">
        <v>173</v>
      </c>
      <c r="D33" s="286"/>
      <c r="E33" s="287"/>
      <c r="H33" s="242" t="s">
        <v>146</v>
      </c>
    </row>
    <row r="34" spans="2:14" ht="27" customHeight="1">
      <c r="B34" s="144"/>
      <c r="C34" s="285" t="s">
        <v>134</v>
      </c>
      <c r="D34" s="286"/>
      <c r="E34" s="287"/>
    </row>
    <row r="35" spans="2:14">
      <c r="B35" s="144"/>
    </row>
    <row r="36" spans="2:14" ht="20.399999999999999" thickBot="1">
      <c r="B36" s="144"/>
    </row>
    <row r="37" spans="2:14" ht="20.399999999999999" thickBot="1">
      <c r="B37" s="243" t="s">
        <v>135</v>
      </c>
      <c r="C37" s="145" t="s">
        <v>155</v>
      </c>
    </row>
    <row r="38" spans="2:14" ht="10.5" customHeight="1">
      <c r="B38" s="244"/>
      <c r="C38" s="48"/>
      <c r="D38" s="48"/>
    </row>
    <row r="39" spans="2:14" ht="26.25" customHeight="1">
      <c r="B39" s="144"/>
      <c r="C39" s="265"/>
      <c r="D39" s="265"/>
    </row>
    <row r="40" spans="2:14" ht="26.25" customHeight="1">
      <c r="B40" s="144"/>
      <c r="C40" s="293" t="s">
        <v>136</v>
      </c>
      <c r="D40" s="294"/>
      <c r="E40" s="295"/>
      <c r="F40" t="s">
        <v>150</v>
      </c>
      <c r="G40" s="147" t="s">
        <v>142</v>
      </c>
      <c r="H40" s="245">
        <v>1</v>
      </c>
      <c r="I40" s="296" t="s">
        <v>181</v>
      </c>
      <c r="J40" s="296"/>
      <c r="K40" s="296"/>
      <c r="L40" s="296"/>
      <c r="M40" s="296"/>
      <c r="N40" s="296"/>
    </row>
    <row r="41" spans="2:14" ht="27" customHeight="1">
      <c r="B41" s="144"/>
      <c r="C41" s="282" t="s">
        <v>137</v>
      </c>
      <c r="D41" s="283"/>
      <c r="E41" s="284"/>
      <c r="H41"/>
      <c r="I41" s="237" t="s">
        <v>242</v>
      </c>
    </row>
    <row r="42" spans="2:14" ht="27" customHeight="1">
      <c r="B42" s="144"/>
      <c r="C42" s="282" t="s">
        <v>138</v>
      </c>
      <c r="D42" s="283"/>
      <c r="E42" s="284"/>
      <c r="H42"/>
      <c r="I42" s="238" t="s">
        <v>182</v>
      </c>
    </row>
    <row r="43" spans="2:14" ht="27" customHeight="1">
      <c r="B43" s="144"/>
      <c r="C43" s="293" t="s">
        <v>151</v>
      </c>
      <c r="D43" s="294"/>
      <c r="E43" s="295"/>
      <c r="H43"/>
    </row>
    <row r="44" spans="2:14" ht="27" customHeight="1">
      <c r="B44" s="144"/>
      <c r="C44" s="293" t="s">
        <v>139</v>
      </c>
      <c r="D44" s="294"/>
      <c r="E44" s="295"/>
      <c r="H44"/>
    </row>
    <row r="45" spans="2:14" ht="27" customHeight="1">
      <c r="B45" s="144"/>
    </row>
    <row r="46" spans="2:14" ht="20.399999999999999" thickBot="1">
      <c r="B46" s="144"/>
    </row>
    <row r="47" spans="2:14" ht="20.399999999999999" thickBot="1">
      <c r="B47" s="246" t="s">
        <v>141</v>
      </c>
      <c r="C47" s="146" t="s">
        <v>147</v>
      </c>
    </row>
    <row r="48" spans="2:14" ht="9.6" customHeight="1">
      <c r="B48" s="247"/>
      <c r="C48" s="145"/>
    </row>
    <row r="49" spans="2:6" ht="28.8" customHeight="1">
      <c r="C49" s="297" t="s">
        <v>140</v>
      </c>
      <c r="D49" s="298"/>
      <c r="E49" s="299"/>
      <c r="F49" s="236" t="s">
        <v>149</v>
      </c>
    </row>
    <row r="50" spans="2:6" ht="27" customHeight="1">
      <c r="B50" s="144"/>
      <c r="C50" s="300" t="s">
        <v>183</v>
      </c>
      <c r="D50" s="301"/>
      <c r="E50" s="302"/>
    </row>
    <row r="51" spans="2:6" ht="27" customHeight="1">
      <c r="B51" s="144"/>
      <c r="C51" s="238" t="s">
        <v>179</v>
      </c>
    </row>
    <row r="52" spans="2:6" ht="50.25" customHeight="1"/>
  </sheetData>
  <sheetProtection algorithmName="SHA-512" hashValue="uwAYZdWMX3TZJlhZy8Opd82WTRZULDwMwLaVjyvS4RLA0Gv5CGC5qv+zWQ05DFpcbMudLsfh/KlqRyk1w5FStw==" saltValue="X0DF2AfEEPjfKZ6NswZy5g==" spinCount="100000" sheet="1" objects="1" scenarios="1" formatCells="0" selectLockedCells="1"/>
  <mergeCells count="31">
    <mergeCell ref="C42:E42"/>
    <mergeCell ref="C43:E43"/>
    <mergeCell ref="C44:E44"/>
    <mergeCell ref="C49:E49"/>
    <mergeCell ref="C50:E50"/>
    <mergeCell ref="C41:E41"/>
    <mergeCell ref="C25:D25"/>
    <mergeCell ref="C30:E30"/>
    <mergeCell ref="I30:K30"/>
    <mergeCell ref="C31:E31"/>
    <mergeCell ref="I31:K31"/>
    <mergeCell ref="C32:E32"/>
    <mergeCell ref="I32:K32"/>
    <mergeCell ref="C33:E33"/>
    <mergeCell ref="C34:E34"/>
    <mergeCell ref="C40:E40"/>
    <mergeCell ref="I40:N40"/>
    <mergeCell ref="C24:D24"/>
    <mergeCell ref="D9:E9"/>
    <mergeCell ref="C14:E14"/>
    <mergeCell ref="I14:K14"/>
    <mergeCell ref="C15:E15"/>
    <mergeCell ref="I15:K15"/>
    <mergeCell ref="C16:E16"/>
    <mergeCell ref="I16:K16"/>
    <mergeCell ref="C17:E17"/>
    <mergeCell ref="H17:M18"/>
    <mergeCell ref="C18:E18"/>
    <mergeCell ref="B20:C20"/>
    <mergeCell ref="C22:D22"/>
    <mergeCell ref="C11:N11"/>
  </mergeCells>
  <phoneticPr fontId="27"/>
  <pageMargins left="0.7" right="0.7" top="0.75" bottom="0.75" header="0.3" footer="0.3"/>
  <pageSetup paperSize="9" scale="90" orientation="landscape" r:id="rId1"/>
  <rowBreaks count="1" manualBreakCount="1">
    <brk id="35" min="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A296B5-E3C9-4F2A-9912-B8DD6BBD5DF2}">
  <sheetPr codeName="Sheet1">
    <tabColor rgb="FFFFC000"/>
    <pageSetUpPr fitToPage="1"/>
  </sheetPr>
  <dimension ref="A1:K37"/>
  <sheetViews>
    <sheetView showGridLines="0" view="pageBreakPreview" topLeftCell="A9" zoomScale="70" zoomScaleNormal="90" zoomScaleSheetLayoutView="70" workbookViewId="0">
      <selection activeCell="D11" sqref="D11"/>
    </sheetView>
  </sheetViews>
  <sheetFormatPr defaultColWidth="9" defaultRowHeight="52.5" customHeight="1"/>
  <cols>
    <col min="1" max="1" width="6.8984375" style="20" customWidth="1"/>
    <col min="2" max="2" width="5.5" style="20" customWidth="1"/>
    <col min="3" max="3" width="34" style="20" customWidth="1"/>
    <col min="4" max="4" width="51.3984375" style="20" customWidth="1"/>
    <col min="5" max="5" width="6.8984375" style="20" customWidth="1"/>
    <col min="6" max="6" width="6.19921875" style="20" customWidth="1"/>
    <col min="7" max="7" width="36" style="20" customWidth="1"/>
    <col min="8" max="8" width="48.69921875" style="20" customWidth="1"/>
    <col min="9" max="9" width="9" style="20"/>
    <col min="10" max="10" width="7.19921875" style="20" customWidth="1"/>
    <col min="11" max="11" width="6.69921875" style="20" hidden="1" customWidth="1"/>
    <col min="12" max="12" width="9" style="20" customWidth="1"/>
    <col min="13" max="16384" width="9" style="20"/>
  </cols>
  <sheetData>
    <row r="1" spans="1:11" ht="52.5" customHeight="1">
      <c r="A1" s="305" t="s">
        <v>53</v>
      </c>
      <c r="B1" s="305"/>
      <c r="C1" s="305"/>
      <c r="D1" s="305"/>
      <c r="E1" s="305"/>
      <c r="F1" s="305"/>
      <c r="G1" s="305"/>
      <c r="H1" s="305"/>
      <c r="I1" s="305"/>
    </row>
    <row r="2" spans="1:11" ht="88.5" customHeight="1">
      <c r="C2" s="134"/>
      <c r="D2" s="134"/>
      <c r="E2" s="134"/>
      <c r="F2" s="134"/>
      <c r="G2" s="134"/>
      <c r="H2" s="134"/>
    </row>
    <row r="3" spans="1:11" ht="39" customHeight="1">
      <c r="C3" s="134"/>
      <c r="D3" s="134"/>
      <c r="E3" s="134"/>
      <c r="F3" s="134"/>
      <c r="G3" s="134"/>
      <c r="H3" s="134"/>
    </row>
    <row r="4" spans="1:11" ht="40.5" customHeight="1">
      <c r="C4" s="134"/>
      <c r="D4" s="134"/>
      <c r="E4" s="134"/>
      <c r="F4" s="134"/>
      <c r="G4" s="134"/>
      <c r="H4" s="134"/>
    </row>
    <row r="5" spans="1:11" ht="63" customHeight="1">
      <c r="C5" s="109"/>
      <c r="D5" s="109"/>
      <c r="E5" s="109"/>
      <c r="F5" s="109"/>
      <c r="G5" s="109"/>
      <c r="H5" s="109"/>
    </row>
    <row r="6" spans="1:11" ht="38.25" customHeight="1" thickBot="1">
      <c r="B6" s="306" t="s">
        <v>108</v>
      </c>
      <c r="C6" s="306"/>
      <c r="D6" s="306"/>
      <c r="E6" s="102"/>
      <c r="F6" s="306" t="s">
        <v>109</v>
      </c>
      <c r="G6" s="306"/>
      <c r="H6" s="306"/>
    </row>
    <row r="7" spans="1:11" ht="52.5" customHeight="1" thickTop="1">
      <c r="B7" s="219">
        <v>1</v>
      </c>
      <c r="C7" s="215" t="s">
        <v>54</v>
      </c>
      <c r="D7" s="149"/>
      <c r="F7" s="110"/>
      <c r="G7" s="230" t="s">
        <v>99</v>
      </c>
      <c r="H7" s="229" t="s">
        <v>191</v>
      </c>
      <c r="K7" s="20" t="s">
        <v>193</v>
      </c>
    </row>
    <row r="8" spans="1:11" ht="52.5" customHeight="1">
      <c r="B8" s="220">
        <v>2</v>
      </c>
      <c r="C8" s="216" t="s">
        <v>55</v>
      </c>
      <c r="D8" s="150"/>
      <c r="F8" s="111">
        <v>1</v>
      </c>
      <c r="G8" s="154"/>
      <c r="H8" s="155"/>
    </row>
    <row r="9" spans="1:11" ht="52.5" customHeight="1">
      <c r="B9" s="220">
        <v>3</v>
      </c>
      <c r="C9" s="217" t="s">
        <v>171</v>
      </c>
      <c r="D9" s="151"/>
      <c r="F9" s="111">
        <v>2</v>
      </c>
      <c r="G9" s="154"/>
      <c r="H9" s="155"/>
    </row>
    <row r="10" spans="1:11" ht="52.5" customHeight="1">
      <c r="B10" s="220">
        <v>4</v>
      </c>
      <c r="C10" s="216" t="s">
        <v>56</v>
      </c>
      <c r="D10" s="150"/>
      <c r="F10" s="111">
        <v>3</v>
      </c>
      <c r="G10" s="154"/>
      <c r="H10" s="155"/>
      <c r="K10" s="20" t="s">
        <v>166</v>
      </c>
    </row>
    <row r="11" spans="1:11" ht="52.5" customHeight="1">
      <c r="B11" s="220">
        <v>5</v>
      </c>
      <c r="C11" s="218" t="s">
        <v>100</v>
      </c>
      <c r="D11" s="151"/>
      <c r="F11" s="111">
        <v>4</v>
      </c>
      <c r="G11" s="154"/>
      <c r="H11" s="155"/>
    </row>
    <row r="12" spans="1:11" ht="52.5" customHeight="1">
      <c r="B12" s="220">
        <v>6</v>
      </c>
      <c r="C12" s="231" t="s">
        <v>174</v>
      </c>
      <c r="D12" s="151"/>
      <c r="F12" s="111">
        <v>5</v>
      </c>
      <c r="G12" s="154"/>
      <c r="H12" s="155"/>
    </row>
    <row r="13" spans="1:11" ht="52.5" customHeight="1">
      <c r="B13" s="310">
        <v>7</v>
      </c>
      <c r="C13" s="312" t="s">
        <v>161</v>
      </c>
      <c r="D13" s="307"/>
      <c r="F13" s="111">
        <v>6</v>
      </c>
      <c r="G13" s="154"/>
      <c r="H13" s="155"/>
    </row>
    <row r="14" spans="1:11" ht="52.5" customHeight="1" thickBot="1">
      <c r="B14" s="311"/>
      <c r="C14" s="313"/>
      <c r="D14" s="308"/>
      <c r="F14" s="111">
        <v>7</v>
      </c>
      <c r="G14" s="154"/>
      <c r="H14" s="155"/>
    </row>
    <row r="15" spans="1:11" ht="52.5" customHeight="1" thickTop="1">
      <c r="B15" s="222"/>
      <c r="C15" s="222"/>
      <c r="D15" s="223"/>
      <c r="F15" s="111">
        <v>8</v>
      </c>
      <c r="G15" s="154"/>
      <c r="H15" s="155"/>
    </row>
    <row r="16" spans="1:11" ht="52.5" customHeight="1" thickBot="1">
      <c r="B16" s="314" t="s">
        <v>110</v>
      </c>
      <c r="C16" s="314"/>
      <c r="D16" s="314"/>
      <c r="F16" s="111">
        <v>9</v>
      </c>
      <c r="G16" s="154"/>
      <c r="H16" s="155"/>
    </row>
    <row r="17" spans="2:8" ht="52.5" customHeight="1" thickTop="1">
      <c r="B17" s="219">
        <v>1</v>
      </c>
      <c r="C17" s="215" t="s">
        <v>92</v>
      </c>
      <c r="D17" s="152"/>
      <c r="F17" s="111">
        <v>10</v>
      </c>
      <c r="G17" s="154"/>
      <c r="H17" s="155"/>
    </row>
    <row r="18" spans="2:8" ht="52.5" customHeight="1">
      <c r="B18" s="220">
        <v>2</v>
      </c>
      <c r="C18" s="224" t="s">
        <v>217</v>
      </c>
      <c r="D18" s="214"/>
      <c r="E18" s="69"/>
      <c r="F18" s="111">
        <v>11</v>
      </c>
      <c r="G18" s="154"/>
      <c r="H18" s="155"/>
    </row>
    <row r="19" spans="2:8" ht="52.5" customHeight="1" thickBot="1">
      <c r="B19" s="221">
        <v>3</v>
      </c>
      <c r="C19" s="225" t="s">
        <v>93</v>
      </c>
      <c r="D19" s="153"/>
      <c r="E19" s="69"/>
      <c r="F19" s="111">
        <v>12</v>
      </c>
      <c r="G19" s="154"/>
      <c r="H19" s="155"/>
    </row>
    <row r="20" spans="2:8" ht="52.5" customHeight="1" thickTop="1">
      <c r="C20" s="69"/>
      <c r="D20" s="69"/>
      <c r="E20" s="69"/>
      <c r="F20" s="111">
        <v>13</v>
      </c>
      <c r="G20" s="154"/>
      <c r="H20" s="155"/>
    </row>
    <row r="21" spans="2:8" ht="52.5" customHeight="1">
      <c r="C21" s="69"/>
      <c r="D21" s="69"/>
      <c r="F21" s="111">
        <v>14</v>
      </c>
      <c r="G21" s="210"/>
      <c r="H21" s="211"/>
    </row>
    <row r="22" spans="2:8" ht="52.5" customHeight="1" thickBot="1">
      <c r="C22" s="69"/>
      <c r="D22" s="69"/>
      <c r="E22" s="69"/>
      <c r="F22" s="112">
        <v>15</v>
      </c>
      <c r="G22" s="156"/>
      <c r="H22" s="157"/>
    </row>
    <row r="23" spans="2:8" ht="52.5" customHeight="1" thickTop="1">
      <c r="B23" s="309"/>
      <c r="C23" s="309"/>
      <c r="D23" s="309"/>
      <c r="E23" s="69"/>
      <c r="F23" s="119"/>
      <c r="G23" s="119"/>
      <c r="H23" s="119"/>
    </row>
    <row r="24" spans="2:8" ht="52.5" customHeight="1">
      <c r="C24" s="201"/>
      <c r="E24" s="21"/>
      <c r="F24" s="119"/>
      <c r="G24" s="119"/>
      <c r="H24" s="303"/>
    </row>
    <row r="25" spans="2:8" ht="52.5" customHeight="1">
      <c r="C25" s="202"/>
      <c r="D25" s="203"/>
      <c r="E25" s="21"/>
      <c r="F25" s="119"/>
      <c r="G25" s="119"/>
      <c r="H25" s="303"/>
    </row>
    <row r="26" spans="2:8" ht="52.5" customHeight="1">
      <c r="C26" s="202"/>
      <c r="D26" s="204"/>
      <c r="E26" s="21"/>
      <c r="F26" s="120"/>
      <c r="G26" s="119"/>
      <c r="H26" s="119"/>
    </row>
    <row r="27" spans="2:8" ht="52.5" customHeight="1">
      <c r="C27" s="202"/>
      <c r="D27" s="205"/>
      <c r="E27" s="21"/>
      <c r="F27" s="121"/>
      <c r="G27" s="303"/>
      <c r="H27" s="303"/>
    </row>
    <row r="28" spans="2:8" ht="52.5" customHeight="1">
      <c r="C28" s="21"/>
      <c r="D28" s="205"/>
      <c r="E28" s="21"/>
      <c r="F28" s="121"/>
      <c r="G28" s="303"/>
      <c r="H28" s="303"/>
    </row>
    <row r="29" spans="2:8" ht="52.5" customHeight="1">
      <c r="C29" s="21"/>
      <c r="D29" s="21"/>
      <c r="E29" s="21"/>
      <c r="F29" s="119"/>
      <c r="G29" s="303"/>
      <c r="H29" s="119"/>
    </row>
    <row r="30" spans="2:8" ht="52.5" customHeight="1">
      <c r="C30" s="21"/>
      <c r="D30" s="21"/>
      <c r="E30" s="21"/>
      <c r="F30" s="119"/>
      <c r="G30" s="303"/>
      <c r="H30" s="119"/>
    </row>
    <row r="31" spans="2:8" ht="52.5" customHeight="1">
      <c r="C31" s="21"/>
      <c r="D31" s="21"/>
      <c r="E31" s="21"/>
      <c r="F31" s="119"/>
      <c r="G31" s="304"/>
      <c r="H31" s="119"/>
    </row>
    <row r="32" spans="2:8" ht="52.5" customHeight="1">
      <c r="C32" s="21"/>
      <c r="D32" s="21"/>
      <c r="F32" s="119"/>
      <c r="G32" s="304"/>
      <c r="H32" s="119"/>
    </row>
    <row r="33" spans="3:8" ht="52.5" customHeight="1">
      <c r="C33" s="21"/>
      <c r="D33" s="21"/>
      <c r="F33" s="120"/>
      <c r="G33" s="119"/>
      <c r="H33" s="119"/>
    </row>
    <row r="34" spans="3:8" ht="52.5" customHeight="1">
      <c r="C34" s="21"/>
      <c r="D34" s="21"/>
      <c r="F34" s="119"/>
      <c r="G34" s="119"/>
      <c r="H34" s="119"/>
    </row>
    <row r="35" spans="3:8" ht="52.5" customHeight="1">
      <c r="F35" s="119"/>
      <c r="G35" s="119"/>
      <c r="H35" s="119"/>
    </row>
    <row r="36" spans="3:8" ht="52.5" customHeight="1">
      <c r="F36" s="120"/>
      <c r="G36" s="119"/>
      <c r="H36" s="119"/>
    </row>
    <row r="37" spans="3:8" ht="52.5" customHeight="1">
      <c r="F37" s="120"/>
      <c r="G37" s="119"/>
      <c r="H37" s="119"/>
    </row>
  </sheetData>
  <sheetProtection algorithmName="SHA-512" hashValue="Sovta8puFz25ixYWwdHEOny7ckpxBImy+rrR2VAMPC78UWzZ/Nsdyxban3BIi87UsCbSXaaQh1peeSyoh9wJzw==" saltValue="Rl3f9FP70LQ0Mum4C/Tlyg==" spinCount="100000" sheet="1" objects="1" scenarios="1"/>
  <mergeCells count="13">
    <mergeCell ref="G29:G30"/>
    <mergeCell ref="G31:G32"/>
    <mergeCell ref="H24:H25"/>
    <mergeCell ref="A1:I1"/>
    <mergeCell ref="F6:H6"/>
    <mergeCell ref="D13:D14"/>
    <mergeCell ref="G27:G28"/>
    <mergeCell ref="H27:H28"/>
    <mergeCell ref="B23:D23"/>
    <mergeCell ref="B13:B14"/>
    <mergeCell ref="C13:C14"/>
    <mergeCell ref="B6:D6"/>
    <mergeCell ref="B16:D16"/>
  </mergeCells>
  <phoneticPr fontId="27"/>
  <conditionalFormatting sqref="D7:D13 G8:H22 D17:D19">
    <cfRule type="cellIs" dxfId="36" priority="4" operator="equal">
      <formula>""</formula>
    </cfRule>
  </conditionalFormatting>
  <pageMargins left="0.35433070866141736" right="0.27559055118110237" top="0.47244094488188981" bottom="0.51181102362204722" header="0.31496062992125984" footer="0.31496062992125984"/>
  <pageSetup paperSize="9" scale="4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D924E-4DAB-4FE7-8C9C-0B3D5C5D7525}">
  <sheetPr codeName="Sheet3">
    <tabColor theme="4" tint="0.59999389629810485"/>
    <pageSetUpPr fitToPage="1"/>
  </sheetPr>
  <dimension ref="A1:S121"/>
  <sheetViews>
    <sheetView showGridLines="0" showRowColHeaders="0" view="pageBreakPreview" topLeftCell="B1" zoomScale="110" zoomScaleNormal="100" zoomScaleSheetLayoutView="110" workbookViewId="0">
      <selection activeCell="F15" sqref="F15:H15"/>
    </sheetView>
  </sheetViews>
  <sheetFormatPr defaultRowHeight="18"/>
  <cols>
    <col min="1" max="1" width="6" hidden="1" customWidth="1"/>
    <col min="2" max="2" width="4.8984375" style="56" customWidth="1"/>
    <col min="3" max="3" width="18.5" customWidth="1"/>
    <col min="4" max="4" width="15.19921875" style="117" customWidth="1"/>
    <col min="5" max="5" width="8.59765625" style="208" customWidth="1"/>
    <col min="6" max="6" width="7.59765625" customWidth="1"/>
    <col min="7" max="7" width="6.8984375" customWidth="1"/>
    <col min="8" max="8" width="9.09765625" customWidth="1"/>
    <col min="9" max="9" width="9" style="105"/>
    <col min="10" max="10" width="9.09765625" style="105" customWidth="1"/>
    <col min="11" max="11" width="5.59765625" customWidth="1"/>
    <col min="12" max="12" width="4.8984375" style="56" customWidth="1"/>
    <col min="13" max="13" width="18.5" customWidth="1"/>
    <col min="14" max="14" width="11.5" customWidth="1"/>
    <col min="15" max="15" width="8.59765625" customWidth="1"/>
    <col min="16" max="16" width="6.8984375" customWidth="1"/>
    <col min="17" max="17" width="9.69921875" bestFit="1" customWidth="1"/>
    <col min="18" max="18" width="9" style="105"/>
    <col min="19" max="19" width="7.5" style="105" customWidth="1"/>
  </cols>
  <sheetData>
    <row r="1" spans="1:19">
      <c r="A1" s="29"/>
      <c r="B1" s="55"/>
      <c r="C1" s="29"/>
      <c r="D1" s="113"/>
      <c r="E1" s="113"/>
      <c r="F1" s="29"/>
      <c r="G1" s="29"/>
      <c r="H1" s="29"/>
      <c r="I1" s="29"/>
      <c r="J1" s="29"/>
      <c r="L1"/>
      <c r="R1"/>
      <c r="S1"/>
    </row>
    <row r="2" spans="1:19">
      <c r="A2" s="50"/>
      <c r="B2" s="324" t="s">
        <v>192</v>
      </c>
      <c r="C2" s="324"/>
      <c r="D2" s="324"/>
      <c r="E2" s="324"/>
      <c r="F2" s="324"/>
      <c r="G2" s="324"/>
      <c r="H2" s="324"/>
      <c r="I2" s="324"/>
      <c r="J2" s="324"/>
      <c r="L2"/>
      <c r="R2"/>
      <c r="S2"/>
    </row>
    <row r="3" spans="1:19">
      <c r="A3" s="212"/>
      <c r="B3" s="212"/>
      <c r="C3" s="212"/>
      <c r="D3" s="212"/>
      <c r="E3" s="212"/>
      <c r="F3" s="212"/>
      <c r="G3" s="212"/>
      <c r="H3" s="212"/>
      <c r="I3" s="212"/>
      <c r="J3" s="212"/>
      <c r="L3"/>
      <c r="R3"/>
      <c r="S3"/>
    </row>
    <row r="4" spans="1:19">
      <c r="A4" s="212"/>
      <c r="B4" s="212"/>
      <c r="C4" s="212" t="s">
        <v>162</v>
      </c>
      <c r="D4" s="317">
        <f>施設基本情報入力!$D$7</f>
        <v>0</v>
      </c>
      <c r="E4" s="317"/>
      <c r="F4" s="317"/>
      <c r="G4" s="317"/>
      <c r="H4" s="317"/>
      <c r="I4" s="317"/>
      <c r="J4" s="317"/>
      <c r="K4" s="30"/>
      <c r="L4" s="30"/>
      <c r="R4"/>
      <c r="S4"/>
    </row>
    <row r="5" spans="1:19">
      <c r="A5" s="212"/>
      <c r="B5" s="212"/>
      <c r="C5" s="212" t="s">
        <v>163</v>
      </c>
      <c r="D5" s="317">
        <f>施設基本情報入力!$D$8</f>
        <v>0</v>
      </c>
      <c r="E5" s="317"/>
      <c r="F5" s="317"/>
      <c r="G5" s="317"/>
      <c r="H5" s="317"/>
      <c r="I5" s="317"/>
      <c r="J5" s="317"/>
      <c r="K5" s="30"/>
      <c r="L5" s="30"/>
      <c r="R5"/>
      <c r="S5"/>
    </row>
    <row r="6" spans="1:19">
      <c r="A6" s="212"/>
      <c r="B6" s="212"/>
      <c r="C6" s="212" t="s">
        <v>164</v>
      </c>
      <c r="D6" s="317" t="str">
        <f>施設基本情報入力!$D$11&amp;"　　"&amp;施設基本情報入力!$D$12</f>
        <v>　　</v>
      </c>
      <c r="E6" s="317"/>
      <c r="F6" s="317"/>
      <c r="G6" s="317"/>
      <c r="H6" s="317"/>
      <c r="I6" s="317"/>
      <c r="J6" s="317"/>
      <c r="K6" s="30"/>
      <c r="L6" s="30"/>
      <c r="R6"/>
      <c r="S6"/>
    </row>
    <row r="7" spans="1:19">
      <c r="A7" s="212"/>
      <c r="B7" s="212"/>
      <c r="C7" s="212" t="s">
        <v>165</v>
      </c>
      <c r="D7" s="317" t="str">
        <f>IF(施設基本情報入力!$D$13="","",施設基本情報入力!$D$13)</f>
        <v/>
      </c>
      <c r="E7" s="317"/>
      <c r="F7" s="317"/>
      <c r="G7" s="317"/>
      <c r="H7" s="317"/>
      <c r="I7" s="317"/>
      <c r="J7" s="317"/>
      <c r="K7" s="30"/>
      <c r="L7" s="30"/>
      <c r="R7"/>
      <c r="S7"/>
    </row>
    <row r="8" spans="1:19">
      <c r="A8" s="212"/>
      <c r="B8" s="212"/>
      <c r="C8" s="212"/>
      <c r="D8" s="212"/>
      <c r="E8" s="212"/>
      <c r="F8" s="212"/>
      <c r="G8" s="212"/>
      <c r="H8" s="212"/>
      <c r="I8" s="212"/>
      <c r="J8" s="212"/>
      <c r="L8"/>
      <c r="R8"/>
      <c r="S8"/>
    </row>
    <row r="9" spans="1:19">
      <c r="A9" s="30"/>
      <c r="B9" s="118" t="s">
        <v>94</v>
      </c>
      <c r="C9" s="118"/>
      <c r="D9" s="118"/>
      <c r="E9" s="206"/>
      <c r="F9" s="118"/>
      <c r="G9" s="118"/>
      <c r="H9" s="118"/>
      <c r="I9" s="31"/>
      <c r="J9" s="31"/>
      <c r="L9"/>
      <c r="R9"/>
      <c r="S9"/>
    </row>
    <row r="10" spans="1:19">
      <c r="A10" s="32"/>
      <c r="B10" s="30"/>
      <c r="C10" s="331" t="s">
        <v>211</v>
      </c>
      <c r="D10" s="331"/>
      <c r="E10" s="319">
        <f>D121</f>
        <v>3</v>
      </c>
      <c r="F10" s="320"/>
      <c r="G10" s="321"/>
      <c r="H10" s="32"/>
      <c r="I10"/>
      <c r="J10"/>
      <c r="L10"/>
      <c r="R10"/>
      <c r="S10"/>
    </row>
    <row r="11" spans="1:19">
      <c r="A11" s="32"/>
      <c r="B11" s="30"/>
      <c r="C11" s="331" t="s">
        <v>65</v>
      </c>
      <c r="D11" s="331"/>
      <c r="E11" s="343">
        <f>G121</f>
        <v>27</v>
      </c>
      <c r="F11" s="344"/>
      <c r="G11" s="345"/>
      <c r="H11" s="57"/>
      <c r="I11"/>
      <c r="J11"/>
      <c r="L11"/>
      <c r="R11"/>
      <c r="S11"/>
    </row>
    <row r="12" spans="1:19">
      <c r="A12" s="30"/>
      <c r="B12" s="30"/>
      <c r="C12" s="325" t="s">
        <v>97</v>
      </c>
      <c r="D12" s="326"/>
      <c r="E12" s="346">
        <f>H121</f>
        <v>243000</v>
      </c>
      <c r="F12" s="347"/>
      <c r="G12" s="348"/>
      <c r="H12" s="33"/>
      <c r="I12" s="33"/>
      <c r="J12" s="31"/>
      <c r="L12"/>
      <c r="R12"/>
      <c r="S12"/>
    </row>
    <row r="13" spans="1:19">
      <c r="A13" s="30"/>
      <c r="B13" s="30"/>
      <c r="C13" s="334"/>
      <c r="D13" s="334"/>
      <c r="E13" s="335"/>
      <c r="F13" s="335"/>
      <c r="G13" s="335"/>
      <c r="H13" s="33"/>
      <c r="I13" s="33"/>
      <c r="J13" s="31"/>
      <c r="L13"/>
      <c r="R13"/>
      <c r="S13"/>
    </row>
    <row r="14" spans="1:19">
      <c r="A14" s="30"/>
      <c r="B14" s="30"/>
      <c r="C14" s="322"/>
      <c r="D14" s="322"/>
      <c r="E14" s="318"/>
      <c r="F14" s="318"/>
      <c r="G14" s="318"/>
      <c r="H14" s="33"/>
      <c r="I14" s="33"/>
      <c r="J14" s="31"/>
      <c r="L14"/>
      <c r="R14"/>
      <c r="S14"/>
    </row>
    <row r="15" spans="1:19">
      <c r="A15" s="30"/>
      <c r="B15" s="30"/>
      <c r="C15" s="34"/>
      <c r="D15" s="114"/>
      <c r="E15" s="114"/>
      <c r="F15" s="327"/>
      <c r="G15" s="328"/>
      <c r="H15" s="329"/>
      <c r="I15" s="35"/>
      <c r="J15" s="31"/>
      <c r="L15"/>
      <c r="R15"/>
      <c r="S15"/>
    </row>
    <row r="16" spans="1:19">
      <c r="A16" s="30"/>
      <c r="B16" s="118" t="s">
        <v>66</v>
      </c>
      <c r="C16" s="118"/>
      <c r="D16" s="118"/>
      <c r="E16" s="206"/>
      <c r="F16" s="118"/>
      <c r="G16" s="118"/>
      <c r="H16" s="118"/>
      <c r="I16" s="35"/>
      <c r="J16" s="31"/>
      <c r="L16"/>
      <c r="R16"/>
      <c r="S16"/>
    </row>
    <row r="17" spans="1:19" ht="123" customHeight="1">
      <c r="A17" s="30"/>
      <c r="B17" s="333" t="s">
        <v>194</v>
      </c>
      <c r="C17" s="333"/>
      <c r="D17" s="333"/>
      <c r="E17" s="333"/>
      <c r="F17" s="333"/>
      <c r="G17" s="333"/>
      <c r="H17" s="333"/>
      <c r="I17" s="333"/>
      <c r="J17" s="333"/>
      <c r="L17"/>
      <c r="R17"/>
      <c r="S17"/>
    </row>
    <row r="18" spans="1:19">
      <c r="A18" s="49"/>
      <c r="B18" s="30"/>
      <c r="C18" s="93"/>
      <c r="D18" s="93"/>
      <c r="E18" s="93"/>
      <c r="F18" s="93"/>
      <c r="G18" s="93"/>
      <c r="H18" s="93"/>
      <c r="I18" s="93"/>
      <c r="J18" s="93"/>
      <c r="L18"/>
      <c r="R18"/>
      <c r="S18"/>
    </row>
    <row r="19" spans="1:19" ht="21.6">
      <c r="A19" s="36"/>
      <c r="B19" s="330"/>
      <c r="C19" s="336" t="s">
        <v>152</v>
      </c>
      <c r="D19" s="249" t="s">
        <v>67</v>
      </c>
      <c r="E19" s="338" t="s">
        <v>154</v>
      </c>
      <c r="F19" s="340" t="s">
        <v>95</v>
      </c>
      <c r="G19" s="37" t="s">
        <v>68</v>
      </c>
      <c r="H19" s="37" t="s">
        <v>96</v>
      </c>
      <c r="I19" s="332" t="s">
        <v>69</v>
      </c>
      <c r="J19" s="332"/>
      <c r="L19"/>
      <c r="R19"/>
      <c r="S19"/>
    </row>
    <row r="20" spans="1:19">
      <c r="A20" s="36"/>
      <c r="B20" s="330"/>
      <c r="C20" s="337"/>
      <c r="D20" s="250" t="s">
        <v>70</v>
      </c>
      <c r="E20" s="339"/>
      <c r="F20" s="341"/>
      <c r="G20" s="38" t="s">
        <v>71</v>
      </c>
      <c r="H20" s="38" t="s">
        <v>72</v>
      </c>
      <c r="I20" s="332"/>
      <c r="J20" s="332"/>
      <c r="L20"/>
      <c r="R20"/>
      <c r="S20"/>
    </row>
    <row r="21" spans="1:19" ht="30" customHeight="1">
      <c r="A21" s="39" t="str">
        <f>CONCATENATE(C21,"-",COUNTIF($C$21:C21,C21))</f>
        <v>杜の町訪問看護ステーション-1</v>
      </c>
      <c r="B21" s="40">
        <v>1</v>
      </c>
      <c r="C21" s="158" t="s">
        <v>241</v>
      </c>
      <c r="D21" s="115" t="s">
        <v>244</v>
      </c>
      <c r="E21" s="248" t="s">
        <v>193</v>
      </c>
      <c r="F21" s="41">
        <v>9000</v>
      </c>
      <c r="G21" s="95">
        <v>9</v>
      </c>
      <c r="H21" s="41">
        <f>F21*G21</f>
        <v>81000</v>
      </c>
      <c r="I21" s="323"/>
      <c r="J21" s="323"/>
      <c r="L21"/>
      <c r="R21"/>
      <c r="S21"/>
    </row>
    <row r="22" spans="1:19" ht="30" customHeight="1">
      <c r="A22" s="39" t="str">
        <f>CONCATENATE(C22,"-",COUNTIF($C$21:C22,C22))</f>
        <v>杜の町訪問看護ステーション-2</v>
      </c>
      <c r="B22" s="40">
        <v>2</v>
      </c>
      <c r="C22" s="158" t="s">
        <v>241</v>
      </c>
      <c r="D22" s="115" t="s">
        <v>245</v>
      </c>
      <c r="E22" s="248" t="s">
        <v>193</v>
      </c>
      <c r="F22" s="41">
        <v>9000</v>
      </c>
      <c r="G22" s="95">
        <v>9</v>
      </c>
      <c r="H22" s="41">
        <f t="shared" ref="H22:H80" si="0">F22*G22</f>
        <v>81000</v>
      </c>
      <c r="I22" s="323"/>
      <c r="J22" s="323"/>
      <c r="L22"/>
      <c r="R22"/>
      <c r="S22"/>
    </row>
    <row r="23" spans="1:19" ht="30" customHeight="1">
      <c r="A23" s="39" t="str">
        <f>CONCATENATE(C23,"-",COUNTIF($C$21:C23,C23))</f>
        <v>杜の町訪問看護ステーション-3</v>
      </c>
      <c r="B23" s="40">
        <v>3</v>
      </c>
      <c r="C23" s="158" t="s">
        <v>241</v>
      </c>
      <c r="D23" s="115" t="s">
        <v>246</v>
      </c>
      <c r="E23" s="248" t="s">
        <v>193</v>
      </c>
      <c r="F23" s="41">
        <v>9000</v>
      </c>
      <c r="G23" s="95">
        <v>9</v>
      </c>
      <c r="H23" s="41">
        <f t="shared" si="0"/>
        <v>81000</v>
      </c>
      <c r="I23" s="323"/>
      <c r="J23" s="323"/>
      <c r="L23"/>
      <c r="R23"/>
      <c r="S23"/>
    </row>
    <row r="24" spans="1:19" ht="30" customHeight="1">
      <c r="A24" s="39" t="str">
        <f>CONCATENATE(C24,"-",COUNTIF($C$21:C24,C24))</f>
        <v>-0</v>
      </c>
      <c r="B24" s="40">
        <v>4</v>
      </c>
      <c r="C24" s="158"/>
      <c r="D24" s="115"/>
      <c r="E24" s="248"/>
      <c r="F24" s="41">
        <v>9000</v>
      </c>
      <c r="G24" s="95">
        <v>0</v>
      </c>
      <c r="H24" s="41">
        <f t="shared" si="0"/>
        <v>0</v>
      </c>
      <c r="I24" s="323"/>
      <c r="J24" s="323"/>
      <c r="L24"/>
      <c r="R24"/>
      <c r="S24"/>
    </row>
    <row r="25" spans="1:19" ht="30" customHeight="1">
      <c r="A25" s="39" t="str">
        <f>CONCATENATE(C25,"-",COUNTIF($C$21:C25,C25))</f>
        <v>-0</v>
      </c>
      <c r="B25" s="40">
        <v>5</v>
      </c>
      <c r="C25" s="158"/>
      <c r="D25" s="115"/>
      <c r="E25" s="248"/>
      <c r="F25" s="41">
        <v>9000</v>
      </c>
      <c r="G25" s="95">
        <v>0</v>
      </c>
      <c r="H25" s="41">
        <f t="shared" si="0"/>
        <v>0</v>
      </c>
      <c r="I25" s="323"/>
      <c r="J25" s="323"/>
      <c r="L25"/>
      <c r="R25"/>
      <c r="S25"/>
    </row>
    <row r="26" spans="1:19" ht="30" customHeight="1">
      <c r="A26" s="39" t="str">
        <f>CONCATENATE(C26,"-",COUNTIF($C$21:C26,C26))</f>
        <v>-0</v>
      </c>
      <c r="B26" s="40">
        <v>6</v>
      </c>
      <c r="C26" s="158"/>
      <c r="D26" s="115"/>
      <c r="E26" s="248"/>
      <c r="F26" s="41">
        <v>9000</v>
      </c>
      <c r="G26" s="95">
        <v>0</v>
      </c>
      <c r="H26" s="41">
        <f t="shared" si="0"/>
        <v>0</v>
      </c>
      <c r="I26" s="323"/>
      <c r="J26" s="323"/>
      <c r="L26"/>
      <c r="R26"/>
      <c r="S26"/>
    </row>
    <row r="27" spans="1:19" ht="30" customHeight="1">
      <c r="A27" s="39" t="str">
        <f>CONCATENATE(C27,"-",COUNTIF($C$21:C27,C27))</f>
        <v>-0</v>
      </c>
      <c r="B27" s="40">
        <v>7</v>
      </c>
      <c r="C27" s="158"/>
      <c r="D27" s="115"/>
      <c r="E27" s="248"/>
      <c r="F27" s="41">
        <v>9000</v>
      </c>
      <c r="G27" s="95">
        <v>0</v>
      </c>
      <c r="H27" s="41">
        <f t="shared" si="0"/>
        <v>0</v>
      </c>
      <c r="I27" s="323"/>
      <c r="J27" s="323"/>
      <c r="L27"/>
      <c r="R27"/>
      <c r="S27"/>
    </row>
    <row r="28" spans="1:19" ht="30" customHeight="1">
      <c r="A28" s="39" t="str">
        <f>CONCATENATE(C28,"-",COUNTIF($C$21:C28,C28))</f>
        <v>-0</v>
      </c>
      <c r="B28" s="40">
        <v>8</v>
      </c>
      <c r="C28" s="158"/>
      <c r="D28" s="115"/>
      <c r="E28" s="248"/>
      <c r="F28" s="41">
        <v>9000</v>
      </c>
      <c r="G28" s="95">
        <v>0</v>
      </c>
      <c r="H28" s="41">
        <f t="shared" si="0"/>
        <v>0</v>
      </c>
      <c r="I28" s="323"/>
      <c r="J28" s="323"/>
      <c r="L28"/>
      <c r="R28"/>
      <c r="S28"/>
    </row>
    <row r="29" spans="1:19" ht="30" customHeight="1">
      <c r="A29" s="39" t="str">
        <f>CONCATENATE(C29,"-",COUNTIF($C$21:C29,C29))</f>
        <v>-0</v>
      </c>
      <c r="B29" s="40">
        <v>9</v>
      </c>
      <c r="C29" s="158"/>
      <c r="D29" s="115"/>
      <c r="E29" s="248"/>
      <c r="F29" s="41">
        <v>9000</v>
      </c>
      <c r="G29" s="95">
        <v>0</v>
      </c>
      <c r="H29" s="41">
        <f t="shared" si="0"/>
        <v>0</v>
      </c>
      <c r="I29" s="323"/>
      <c r="J29" s="323"/>
      <c r="L29"/>
      <c r="R29"/>
      <c r="S29"/>
    </row>
    <row r="30" spans="1:19" ht="30" customHeight="1">
      <c r="A30" s="39" t="str">
        <f>CONCATENATE(C30,"-",COUNTIF($C$21:C30,C30))</f>
        <v>-0</v>
      </c>
      <c r="B30" s="40">
        <v>10</v>
      </c>
      <c r="C30" s="158"/>
      <c r="D30" s="115"/>
      <c r="E30" s="248"/>
      <c r="F30" s="41">
        <v>9000</v>
      </c>
      <c r="G30" s="95">
        <v>0</v>
      </c>
      <c r="H30" s="41">
        <f t="shared" si="0"/>
        <v>0</v>
      </c>
      <c r="I30" s="323"/>
      <c r="J30" s="323"/>
      <c r="L30"/>
      <c r="R30"/>
      <c r="S30"/>
    </row>
    <row r="31" spans="1:19" ht="30" customHeight="1">
      <c r="A31" s="39" t="str">
        <f>CONCATENATE(C31,"-",COUNTIF($C$21:C31,C31))</f>
        <v>-0</v>
      </c>
      <c r="B31" s="40">
        <v>11</v>
      </c>
      <c r="C31" s="158"/>
      <c r="D31" s="115"/>
      <c r="E31" s="248"/>
      <c r="F31" s="41">
        <v>9000</v>
      </c>
      <c r="G31" s="95">
        <v>0</v>
      </c>
      <c r="H31" s="41">
        <f t="shared" si="0"/>
        <v>0</v>
      </c>
      <c r="I31" s="323"/>
      <c r="J31" s="323"/>
      <c r="L31"/>
      <c r="R31"/>
      <c r="S31"/>
    </row>
    <row r="32" spans="1:19" ht="30" customHeight="1">
      <c r="A32" s="39" t="str">
        <f>CONCATENATE(C32,"-",COUNTIF($C$21:C32,C32))</f>
        <v>-0</v>
      </c>
      <c r="B32" s="40">
        <v>12</v>
      </c>
      <c r="C32" s="158"/>
      <c r="D32" s="115"/>
      <c r="E32" s="248"/>
      <c r="F32" s="41">
        <v>9000</v>
      </c>
      <c r="G32" s="95">
        <v>0</v>
      </c>
      <c r="H32" s="41">
        <f t="shared" si="0"/>
        <v>0</v>
      </c>
      <c r="I32" s="323"/>
      <c r="J32" s="323"/>
      <c r="L32"/>
      <c r="R32"/>
      <c r="S32"/>
    </row>
    <row r="33" spans="1:19" ht="30" customHeight="1">
      <c r="A33" s="39" t="str">
        <f>CONCATENATE(C33,"-",COUNTIF($C$21:C33,C33))</f>
        <v>-0</v>
      </c>
      <c r="B33" s="40">
        <v>13</v>
      </c>
      <c r="C33" s="158"/>
      <c r="D33" s="115"/>
      <c r="E33" s="248"/>
      <c r="F33" s="41">
        <v>9000</v>
      </c>
      <c r="G33" s="95">
        <v>0</v>
      </c>
      <c r="H33" s="41">
        <f t="shared" si="0"/>
        <v>0</v>
      </c>
      <c r="I33" s="323"/>
      <c r="J33" s="323"/>
      <c r="L33"/>
      <c r="R33"/>
      <c r="S33"/>
    </row>
    <row r="34" spans="1:19" ht="30" customHeight="1">
      <c r="A34" s="39" t="str">
        <f>CONCATENATE(C34,"-",COUNTIF($C$21:C34,C34))</f>
        <v>-0</v>
      </c>
      <c r="B34" s="40">
        <v>14</v>
      </c>
      <c r="C34" s="158"/>
      <c r="D34" s="115"/>
      <c r="E34" s="248"/>
      <c r="F34" s="41">
        <v>9000</v>
      </c>
      <c r="G34" s="95">
        <v>0</v>
      </c>
      <c r="H34" s="41">
        <f t="shared" si="0"/>
        <v>0</v>
      </c>
      <c r="I34" s="323"/>
      <c r="J34" s="323"/>
      <c r="L34"/>
      <c r="R34"/>
      <c r="S34"/>
    </row>
    <row r="35" spans="1:19" ht="30" customHeight="1">
      <c r="A35" s="39" t="str">
        <f>CONCATENATE(C35,"-",COUNTIF($C$21:C35,C35))</f>
        <v>-0</v>
      </c>
      <c r="B35" s="40">
        <v>15</v>
      </c>
      <c r="C35" s="158"/>
      <c r="D35" s="115"/>
      <c r="E35" s="248"/>
      <c r="F35" s="41">
        <v>9000</v>
      </c>
      <c r="G35" s="95">
        <v>0</v>
      </c>
      <c r="H35" s="41">
        <f t="shared" si="0"/>
        <v>0</v>
      </c>
      <c r="I35" s="323"/>
      <c r="J35" s="323"/>
      <c r="L35"/>
      <c r="R35"/>
      <c r="S35"/>
    </row>
    <row r="36" spans="1:19" ht="30" customHeight="1">
      <c r="A36" s="39" t="str">
        <f>CONCATENATE(C36,"-",COUNTIF($C$21:C36,C36))</f>
        <v>-0</v>
      </c>
      <c r="B36" s="40">
        <v>16</v>
      </c>
      <c r="C36" s="158"/>
      <c r="D36" s="115"/>
      <c r="E36" s="248"/>
      <c r="F36" s="41">
        <v>9000</v>
      </c>
      <c r="G36" s="95">
        <v>0</v>
      </c>
      <c r="H36" s="41">
        <f t="shared" si="0"/>
        <v>0</v>
      </c>
      <c r="I36" s="323"/>
      <c r="J36" s="323"/>
      <c r="L36"/>
      <c r="R36"/>
      <c r="S36"/>
    </row>
    <row r="37" spans="1:19" ht="30" customHeight="1">
      <c r="A37" s="39" t="str">
        <f>CONCATENATE(C37,"-",COUNTIF($C$21:C37,C37))</f>
        <v>-0</v>
      </c>
      <c r="B37" s="40">
        <v>17</v>
      </c>
      <c r="C37" s="158"/>
      <c r="D37" s="115"/>
      <c r="E37" s="248"/>
      <c r="F37" s="41">
        <v>9000</v>
      </c>
      <c r="G37" s="95">
        <v>0</v>
      </c>
      <c r="H37" s="41">
        <f t="shared" si="0"/>
        <v>0</v>
      </c>
      <c r="I37" s="323"/>
      <c r="J37" s="323"/>
      <c r="L37"/>
      <c r="R37"/>
      <c r="S37"/>
    </row>
    <row r="38" spans="1:19" ht="30" customHeight="1">
      <c r="A38" s="39" t="str">
        <f>CONCATENATE(C38,"-",COUNTIF($C$21:C38,C38))</f>
        <v>-0</v>
      </c>
      <c r="B38" s="40">
        <v>18</v>
      </c>
      <c r="C38" s="158"/>
      <c r="D38" s="115"/>
      <c r="E38" s="248"/>
      <c r="F38" s="41">
        <v>9000</v>
      </c>
      <c r="G38" s="95">
        <v>0</v>
      </c>
      <c r="H38" s="41">
        <f t="shared" si="0"/>
        <v>0</v>
      </c>
      <c r="I38" s="323"/>
      <c r="J38" s="323"/>
      <c r="L38"/>
      <c r="R38"/>
      <c r="S38"/>
    </row>
    <row r="39" spans="1:19" ht="30" customHeight="1">
      <c r="A39" s="39" t="str">
        <f>CONCATENATE(C39,"-",COUNTIF($C$21:C39,C39))</f>
        <v>-0</v>
      </c>
      <c r="B39" s="40">
        <v>19</v>
      </c>
      <c r="C39" s="158"/>
      <c r="D39" s="115"/>
      <c r="E39" s="248"/>
      <c r="F39" s="41">
        <v>9000</v>
      </c>
      <c r="G39" s="95">
        <v>0</v>
      </c>
      <c r="H39" s="41">
        <f t="shared" si="0"/>
        <v>0</v>
      </c>
      <c r="I39" s="323"/>
      <c r="J39" s="323"/>
      <c r="L39"/>
      <c r="R39"/>
      <c r="S39"/>
    </row>
    <row r="40" spans="1:19" ht="30" customHeight="1">
      <c r="A40" s="39" t="str">
        <f>CONCATENATE(C40,"-",COUNTIF($C$21:C40,C40))</f>
        <v>-0</v>
      </c>
      <c r="B40" s="40">
        <v>20</v>
      </c>
      <c r="C40" s="158"/>
      <c r="D40" s="115"/>
      <c r="E40" s="248"/>
      <c r="F40" s="41">
        <v>9000</v>
      </c>
      <c r="G40" s="95">
        <v>0</v>
      </c>
      <c r="H40" s="41">
        <f t="shared" si="0"/>
        <v>0</v>
      </c>
      <c r="I40" s="323"/>
      <c r="J40" s="323"/>
      <c r="L40"/>
      <c r="R40"/>
      <c r="S40"/>
    </row>
    <row r="41" spans="1:19" ht="30" customHeight="1">
      <c r="A41" s="39" t="str">
        <f>CONCATENATE(C41,"-",COUNTIF($C$21:C41,C41))</f>
        <v>-0</v>
      </c>
      <c r="B41" s="40">
        <v>21</v>
      </c>
      <c r="C41" s="158"/>
      <c r="D41" s="115"/>
      <c r="E41" s="248"/>
      <c r="F41" s="41">
        <v>9000</v>
      </c>
      <c r="G41" s="95">
        <v>0</v>
      </c>
      <c r="H41" s="41">
        <f t="shared" si="0"/>
        <v>0</v>
      </c>
      <c r="I41" s="323"/>
      <c r="J41" s="323"/>
      <c r="L41"/>
      <c r="R41"/>
      <c r="S41"/>
    </row>
    <row r="42" spans="1:19" ht="30" customHeight="1">
      <c r="A42" s="39" t="str">
        <f>CONCATENATE(C42,"-",COUNTIF($C$21:C42,C42))</f>
        <v>-0</v>
      </c>
      <c r="B42" s="40">
        <v>22</v>
      </c>
      <c r="C42" s="158"/>
      <c r="D42" s="115"/>
      <c r="E42" s="248"/>
      <c r="F42" s="41">
        <v>9000</v>
      </c>
      <c r="G42" s="95">
        <v>0</v>
      </c>
      <c r="H42" s="41">
        <f t="shared" si="0"/>
        <v>0</v>
      </c>
      <c r="I42" s="323"/>
      <c r="J42" s="323"/>
      <c r="L42"/>
      <c r="R42"/>
      <c r="S42"/>
    </row>
    <row r="43" spans="1:19" ht="30" customHeight="1">
      <c r="A43" s="39" t="str">
        <f>CONCATENATE(C43,"-",COUNTIF($C$21:C43,C43))</f>
        <v>-0</v>
      </c>
      <c r="B43" s="40">
        <v>23</v>
      </c>
      <c r="C43" s="158"/>
      <c r="D43" s="115"/>
      <c r="E43" s="248"/>
      <c r="F43" s="41">
        <v>9000</v>
      </c>
      <c r="G43" s="95">
        <v>0</v>
      </c>
      <c r="H43" s="41">
        <f t="shared" si="0"/>
        <v>0</v>
      </c>
      <c r="I43" s="323"/>
      <c r="J43" s="323"/>
      <c r="L43"/>
      <c r="R43"/>
      <c r="S43"/>
    </row>
    <row r="44" spans="1:19" ht="30" customHeight="1">
      <c r="A44" s="39" t="str">
        <f>CONCATENATE(C44,"-",COUNTIF($C$21:C44,C44))</f>
        <v>-0</v>
      </c>
      <c r="B44" s="40">
        <v>24</v>
      </c>
      <c r="C44" s="158"/>
      <c r="D44" s="115"/>
      <c r="E44" s="248"/>
      <c r="F44" s="41">
        <v>9000</v>
      </c>
      <c r="G44" s="95">
        <v>0</v>
      </c>
      <c r="H44" s="41">
        <f t="shared" si="0"/>
        <v>0</v>
      </c>
      <c r="I44" s="323"/>
      <c r="J44" s="323"/>
      <c r="L44"/>
      <c r="R44"/>
      <c r="S44"/>
    </row>
    <row r="45" spans="1:19" ht="30" customHeight="1">
      <c r="A45" s="39" t="str">
        <f>CONCATENATE(C45,"-",COUNTIF($C$21:C45,C45))</f>
        <v>-0</v>
      </c>
      <c r="B45" s="40">
        <v>25</v>
      </c>
      <c r="C45" s="158"/>
      <c r="D45" s="115"/>
      <c r="E45" s="248"/>
      <c r="F45" s="41">
        <v>9000</v>
      </c>
      <c r="G45" s="95">
        <v>0</v>
      </c>
      <c r="H45" s="41">
        <f t="shared" si="0"/>
        <v>0</v>
      </c>
      <c r="I45" s="323"/>
      <c r="J45" s="323"/>
      <c r="L45"/>
      <c r="R45"/>
      <c r="S45"/>
    </row>
    <row r="46" spans="1:19" ht="30" customHeight="1">
      <c r="A46" s="39" t="str">
        <f>CONCATENATE(C46,"-",COUNTIF($C$21:C46,C46))</f>
        <v>-0</v>
      </c>
      <c r="B46" s="40">
        <v>26</v>
      </c>
      <c r="C46" s="158"/>
      <c r="D46" s="115"/>
      <c r="E46" s="248"/>
      <c r="F46" s="41">
        <v>9000</v>
      </c>
      <c r="G46" s="95">
        <v>0</v>
      </c>
      <c r="H46" s="41">
        <f t="shared" si="0"/>
        <v>0</v>
      </c>
      <c r="I46" s="323"/>
      <c r="J46" s="323"/>
      <c r="L46"/>
      <c r="R46"/>
      <c r="S46"/>
    </row>
    <row r="47" spans="1:19" ht="30" customHeight="1">
      <c r="A47" s="39" t="str">
        <f>CONCATENATE(C47,"-",COUNTIF($C$21:C47,C47))</f>
        <v>-0</v>
      </c>
      <c r="B47" s="40">
        <v>27</v>
      </c>
      <c r="C47" s="158"/>
      <c r="D47" s="115"/>
      <c r="E47" s="248"/>
      <c r="F47" s="41">
        <v>9000</v>
      </c>
      <c r="G47" s="95">
        <v>0</v>
      </c>
      <c r="H47" s="41">
        <f t="shared" si="0"/>
        <v>0</v>
      </c>
      <c r="I47" s="323"/>
      <c r="J47" s="323"/>
      <c r="L47"/>
      <c r="R47"/>
      <c r="S47"/>
    </row>
    <row r="48" spans="1:19" ht="30" customHeight="1">
      <c r="A48" s="39" t="str">
        <f>CONCATENATE(C48,"-",COUNTIF($C$21:C48,C48))</f>
        <v>-0</v>
      </c>
      <c r="B48" s="40">
        <v>28</v>
      </c>
      <c r="C48" s="158"/>
      <c r="D48" s="115"/>
      <c r="E48" s="248"/>
      <c r="F48" s="41">
        <v>9000</v>
      </c>
      <c r="G48" s="95">
        <v>0</v>
      </c>
      <c r="H48" s="41">
        <f t="shared" si="0"/>
        <v>0</v>
      </c>
      <c r="I48" s="323"/>
      <c r="J48" s="323"/>
      <c r="L48"/>
      <c r="R48"/>
      <c r="S48"/>
    </row>
    <row r="49" spans="1:19" ht="30" customHeight="1">
      <c r="A49" s="39" t="str">
        <f>CONCATENATE(C49,"-",COUNTIF($C$21:C49,C49))</f>
        <v>-0</v>
      </c>
      <c r="B49" s="40">
        <v>29</v>
      </c>
      <c r="C49" s="158"/>
      <c r="D49" s="115"/>
      <c r="E49" s="248"/>
      <c r="F49" s="41">
        <v>9000</v>
      </c>
      <c r="G49" s="95">
        <v>0</v>
      </c>
      <c r="H49" s="41">
        <f t="shared" si="0"/>
        <v>0</v>
      </c>
      <c r="I49" s="323"/>
      <c r="J49" s="323"/>
      <c r="L49"/>
      <c r="R49"/>
      <c r="S49"/>
    </row>
    <row r="50" spans="1:19" ht="30" customHeight="1">
      <c r="A50" s="39" t="str">
        <f>CONCATENATE(C50,"-",COUNTIF($C$21:C50,C50))</f>
        <v>-0</v>
      </c>
      <c r="B50" s="40">
        <v>30</v>
      </c>
      <c r="C50" s="158"/>
      <c r="D50" s="115"/>
      <c r="E50" s="248"/>
      <c r="F50" s="41">
        <v>9000</v>
      </c>
      <c r="G50" s="95">
        <v>0</v>
      </c>
      <c r="H50" s="41">
        <f t="shared" si="0"/>
        <v>0</v>
      </c>
      <c r="I50" s="323"/>
      <c r="J50" s="323"/>
      <c r="L50"/>
      <c r="R50"/>
      <c r="S50"/>
    </row>
    <row r="51" spans="1:19" ht="30" customHeight="1">
      <c r="A51" s="39" t="str">
        <f>CONCATENATE(C51,"-",COUNTIF($C$21:C51,C51))</f>
        <v>-0</v>
      </c>
      <c r="B51" s="40">
        <v>31</v>
      </c>
      <c r="C51" s="158"/>
      <c r="D51" s="115"/>
      <c r="E51" s="248"/>
      <c r="F51" s="41">
        <v>9000</v>
      </c>
      <c r="G51" s="95">
        <v>0</v>
      </c>
      <c r="H51" s="41">
        <f t="shared" si="0"/>
        <v>0</v>
      </c>
      <c r="I51" s="315"/>
      <c r="J51" s="316"/>
      <c r="L51"/>
      <c r="R51"/>
      <c r="S51"/>
    </row>
    <row r="52" spans="1:19" ht="30" customHeight="1">
      <c r="A52" s="39" t="str">
        <f>CONCATENATE(C52,"-",COUNTIF($C$21:C52,C52))</f>
        <v>-0</v>
      </c>
      <c r="B52" s="40">
        <v>32</v>
      </c>
      <c r="C52" s="158"/>
      <c r="D52" s="115"/>
      <c r="E52" s="248"/>
      <c r="F52" s="41">
        <v>9000</v>
      </c>
      <c r="G52" s="95">
        <v>0</v>
      </c>
      <c r="H52" s="41">
        <f t="shared" si="0"/>
        <v>0</v>
      </c>
      <c r="I52" s="315"/>
      <c r="J52" s="316"/>
      <c r="L52"/>
      <c r="R52"/>
      <c r="S52"/>
    </row>
    <row r="53" spans="1:19" ht="30" customHeight="1">
      <c r="A53" s="39" t="str">
        <f>CONCATENATE(C53,"-",COUNTIF($C$21:C53,C53))</f>
        <v>-0</v>
      </c>
      <c r="B53" s="40">
        <v>33</v>
      </c>
      <c r="C53" s="158"/>
      <c r="D53" s="115"/>
      <c r="E53" s="248"/>
      <c r="F53" s="41">
        <v>9000</v>
      </c>
      <c r="G53" s="95">
        <v>0</v>
      </c>
      <c r="H53" s="41">
        <f t="shared" si="0"/>
        <v>0</v>
      </c>
      <c r="I53" s="315"/>
      <c r="J53" s="316"/>
      <c r="L53"/>
      <c r="R53"/>
      <c r="S53"/>
    </row>
    <row r="54" spans="1:19" ht="30" customHeight="1">
      <c r="A54" s="39" t="str">
        <f>CONCATENATE(C54,"-",COUNTIF($C$21:C54,C54))</f>
        <v>-0</v>
      </c>
      <c r="B54" s="40">
        <v>34</v>
      </c>
      <c r="C54" s="158"/>
      <c r="D54" s="115"/>
      <c r="E54" s="248"/>
      <c r="F54" s="41">
        <v>9000</v>
      </c>
      <c r="G54" s="95">
        <v>0</v>
      </c>
      <c r="H54" s="41">
        <f t="shared" si="0"/>
        <v>0</v>
      </c>
      <c r="I54" s="315"/>
      <c r="J54" s="316"/>
      <c r="L54"/>
      <c r="R54"/>
      <c r="S54"/>
    </row>
    <row r="55" spans="1:19" ht="30" customHeight="1">
      <c r="A55" s="39" t="str">
        <f>CONCATENATE(C55,"-",COUNTIF($C$21:C55,C55))</f>
        <v>-0</v>
      </c>
      <c r="B55" s="40">
        <v>35</v>
      </c>
      <c r="C55" s="158"/>
      <c r="D55" s="115"/>
      <c r="E55" s="248"/>
      <c r="F55" s="41">
        <v>9000</v>
      </c>
      <c r="G55" s="95">
        <v>0</v>
      </c>
      <c r="H55" s="41">
        <f t="shared" si="0"/>
        <v>0</v>
      </c>
      <c r="I55" s="315"/>
      <c r="J55" s="316"/>
      <c r="L55"/>
      <c r="R55"/>
      <c r="S55"/>
    </row>
    <row r="56" spans="1:19" ht="30" customHeight="1">
      <c r="A56" s="39" t="str">
        <f>CONCATENATE(C56,"-",COUNTIF($C$21:C56,C56))</f>
        <v>-0</v>
      </c>
      <c r="B56" s="40">
        <v>36</v>
      </c>
      <c r="C56" s="158"/>
      <c r="D56" s="115"/>
      <c r="E56" s="248"/>
      <c r="F56" s="41">
        <v>9000</v>
      </c>
      <c r="G56" s="95">
        <v>0</v>
      </c>
      <c r="H56" s="41">
        <f t="shared" si="0"/>
        <v>0</v>
      </c>
      <c r="I56" s="315"/>
      <c r="J56" s="316"/>
      <c r="L56"/>
      <c r="R56"/>
      <c r="S56"/>
    </row>
    <row r="57" spans="1:19" ht="30" customHeight="1">
      <c r="A57" s="39" t="str">
        <f>CONCATENATE(C57,"-",COUNTIF($C$21:C57,C57))</f>
        <v>-0</v>
      </c>
      <c r="B57" s="40">
        <v>37</v>
      </c>
      <c r="C57" s="158"/>
      <c r="D57" s="115"/>
      <c r="E57" s="248"/>
      <c r="F57" s="41">
        <v>9000</v>
      </c>
      <c r="G57" s="95">
        <v>0</v>
      </c>
      <c r="H57" s="41">
        <f t="shared" si="0"/>
        <v>0</v>
      </c>
      <c r="I57" s="315"/>
      <c r="J57" s="316"/>
      <c r="L57"/>
      <c r="R57"/>
      <c r="S57"/>
    </row>
    <row r="58" spans="1:19" ht="30" customHeight="1">
      <c r="A58" s="39" t="str">
        <f>CONCATENATE(C58,"-",COUNTIF($C$21:C58,C58))</f>
        <v>-0</v>
      </c>
      <c r="B58" s="40">
        <v>38</v>
      </c>
      <c r="C58" s="158"/>
      <c r="D58" s="115"/>
      <c r="E58" s="248"/>
      <c r="F58" s="41">
        <v>9000</v>
      </c>
      <c r="G58" s="95">
        <v>0</v>
      </c>
      <c r="H58" s="41">
        <f t="shared" si="0"/>
        <v>0</v>
      </c>
      <c r="I58" s="315"/>
      <c r="J58" s="316"/>
      <c r="L58"/>
      <c r="R58"/>
      <c r="S58"/>
    </row>
    <row r="59" spans="1:19" ht="30" customHeight="1">
      <c r="A59" s="39" t="str">
        <f>CONCATENATE(C59,"-",COUNTIF($C$21:C59,C59))</f>
        <v>-0</v>
      </c>
      <c r="B59" s="40">
        <v>39</v>
      </c>
      <c r="C59" s="158"/>
      <c r="D59" s="115"/>
      <c r="E59" s="248"/>
      <c r="F59" s="41">
        <v>9000</v>
      </c>
      <c r="G59" s="95">
        <v>0</v>
      </c>
      <c r="H59" s="41">
        <f t="shared" si="0"/>
        <v>0</v>
      </c>
      <c r="I59" s="315"/>
      <c r="J59" s="316"/>
      <c r="L59"/>
      <c r="R59"/>
      <c r="S59"/>
    </row>
    <row r="60" spans="1:19" ht="30" customHeight="1">
      <c r="A60" s="39" t="str">
        <f>CONCATENATE(C60,"-",COUNTIF($C$21:C60,C60))</f>
        <v>-0</v>
      </c>
      <c r="B60" s="40">
        <v>40</v>
      </c>
      <c r="C60" s="158"/>
      <c r="D60" s="115"/>
      <c r="E60" s="248"/>
      <c r="F60" s="41">
        <v>9000</v>
      </c>
      <c r="G60" s="95">
        <v>0</v>
      </c>
      <c r="H60" s="41">
        <f t="shared" si="0"/>
        <v>0</v>
      </c>
      <c r="I60" s="315"/>
      <c r="J60" s="316"/>
      <c r="L60"/>
      <c r="R60"/>
      <c r="S60"/>
    </row>
    <row r="61" spans="1:19" ht="30" customHeight="1">
      <c r="A61" s="39" t="str">
        <f>CONCATENATE(C61,"-",COUNTIF($C$21:C61,C61))</f>
        <v>-0</v>
      </c>
      <c r="B61" s="40">
        <v>41</v>
      </c>
      <c r="C61" s="158"/>
      <c r="D61" s="115"/>
      <c r="E61" s="248"/>
      <c r="F61" s="41">
        <v>9000</v>
      </c>
      <c r="G61" s="95">
        <v>0</v>
      </c>
      <c r="H61" s="41">
        <f t="shared" si="0"/>
        <v>0</v>
      </c>
      <c r="I61" s="315"/>
      <c r="J61" s="316"/>
      <c r="L61"/>
      <c r="R61"/>
      <c r="S61"/>
    </row>
    <row r="62" spans="1:19" ht="30" customHeight="1">
      <c r="A62" s="39" t="str">
        <f>CONCATENATE(C62,"-",COUNTIF($C$21:C62,C62))</f>
        <v>-0</v>
      </c>
      <c r="B62" s="40">
        <v>42</v>
      </c>
      <c r="C62" s="158"/>
      <c r="D62" s="115"/>
      <c r="E62" s="248"/>
      <c r="F62" s="41">
        <v>9000</v>
      </c>
      <c r="G62" s="95">
        <v>0</v>
      </c>
      <c r="H62" s="41">
        <f t="shared" si="0"/>
        <v>0</v>
      </c>
      <c r="I62" s="315"/>
      <c r="J62" s="316"/>
      <c r="L62"/>
      <c r="R62"/>
      <c r="S62"/>
    </row>
    <row r="63" spans="1:19" ht="30" customHeight="1">
      <c r="A63" s="39" t="str">
        <f>CONCATENATE(C63,"-",COUNTIF($C$21:C63,C63))</f>
        <v>-0</v>
      </c>
      <c r="B63" s="40">
        <v>43</v>
      </c>
      <c r="C63" s="158"/>
      <c r="D63" s="115"/>
      <c r="E63" s="248"/>
      <c r="F63" s="41">
        <v>9000</v>
      </c>
      <c r="G63" s="95">
        <v>0</v>
      </c>
      <c r="H63" s="41">
        <f t="shared" si="0"/>
        <v>0</v>
      </c>
      <c r="I63" s="315"/>
      <c r="J63" s="316"/>
      <c r="L63"/>
      <c r="R63"/>
      <c r="S63"/>
    </row>
    <row r="64" spans="1:19" ht="30" customHeight="1">
      <c r="A64" s="39" t="str">
        <f>CONCATENATE(C64,"-",COUNTIF($C$21:C64,C64))</f>
        <v>-0</v>
      </c>
      <c r="B64" s="40">
        <v>44</v>
      </c>
      <c r="C64" s="158"/>
      <c r="D64" s="115"/>
      <c r="E64" s="248"/>
      <c r="F64" s="41">
        <v>9000</v>
      </c>
      <c r="G64" s="95">
        <v>0</v>
      </c>
      <c r="H64" s="41">
        <f t="shared" si="0"/>
        <v>0</v>
      </c>
      <c r="I64" s="315"/>
      <c r="J64" s="316"/>
      <c r="L64"/>
      <c r="R64"/>
      <c r="S64"/>
    </row>
    <row r="65" spans="1:19" ht="30" customHeight="1">
      <c r="A65" s="39" t="str">
        <f>CONCATENATE(C65,"-",COUNTIF($C$21:C65,C65))</f>
        <v>-0</v>
      </c>
      <c r="B65" s="40">
        <v>45</v>
      </c>
      <c r="C65" s="158"/>
      <c r="D65" s="115"/>
      <c r="E65" s="248"/>
      <c r="F65" s="41">
        <v>9000</v>
      </c>
      <c r="G65" s="95">
        <v>0</v>
      </c>
      <c r="H65" s="41">
        <f t="shared" ref="H65:H70" si="1">F65*G65</f>
        <v>0</v>
      </c>
      <c r="I65" s="315"/>
      <c r="J65" s="316"/>
      <c r="L65"/>
      <c r="R65"/>
      <c r="S65"/>
    </row>
    <row r="66" spans="1:19" ht="30" customHeight="1">
      <c r="A66" s="39" t="str">
        <f>CONCATENATE(C66,"-",COUNTIF($C$21:C66,C66))</f>
        <v>-0</v>
      </c>
      <c r="B66" s="40">
        <v>46</v>
      </c>
      <c r="C66" s="158"/>
      <c r="D66" s="115"/>
      <c r="E66" s="248"/>
      <c r="F66" s="41">
        <v>9000</v>
      </c>
      <c r="G66" s="95">
        <v>0</v>
      </c>
      <c r="H66" s="41">
        <f t="shared" si="1"/>
        <v>0</v>
      </c>
      <c r="I66" s="315"/>
      <c r="J66" s="316"/>
      <c r="L66"/>
      <c r="R66"/>
      <c r="S66"/>
    </row>
    <row r="67" spans="1:19" ht="30" customHeight="1">
      <c r="A67" s="39" t="str">
        <f>CONCATENATE(C67,"-",COUNTIF($C$21:C67,C67))</f>
        <v>-0</v>
      </c>
      <c r="B67" s="40">
        <v>47</v>
      </c>
      <c r="C67" s="158"/>
      <c r="D67" s="115"/>
      <c r="E67" s="248"/>
      <c r="F67" s="41">
        <v>9000</v>
      </c>
      <c r="G67" s="95">
        <v>0</v>
      </c>
      <c r="H67" s="41">
        <f t="shared" si="1"/>
        <v>0</v>
      </c>
      <c r="I67" s="315"/>
      <c r="J67" s="316"/>
      <c r="L67"/>
      <c r="R67"/>
      <c r="S67"/>
    </row>
    <row r="68" spans="1:19" ht="30" customHeight="1">
      <c r="A68" s="39" t="str">
        <f>CONCATENATE(C68,"-",COUNTIF($C$21:C68,C68))</f>
        <v>-0</v>
      </c>
      <c r="B68" s="40">
        <v>48</v>
      </c>
      <c r="C68" s="158"/>
      <c r="D68" s="115"/>
      <c r="E68" s="248"/>
      <c r="F68" s="41">
        <v>9000</v>
      </c>
      <c r="G68" s="95">
        <v>0</v>
      </c>
      <c r="H68" s="41">
        <f t="shared" si="1"/>
        <v>0</v>
      </c>
      <c r="I68" s="315"/>
      <c r="J68" s="316"/>
      <c r="L68"/>
      <c r="R68"/>
      <c r="S68"/>
    </row>
    <row r="69" spans="1:19" ht="30" customHeight="1">
      <c r="A69" s="39" t="str">
        <f>CONCATENATE(C69,"-",COUNTIF($C$21:C69,C69))</f>
        <v>-0</v>
      </c>
      <c r="B69" s="40">
        <v>49</v>
      </c>
      <c r="C69" s="158"/>
      <c r="D69" s="115"/>
      <c r="E69" s="248"/>
      <c r="F69" s="41">
        <v>9000</v>
      </c>
      <c r="G69" s="95">
        <v>0</v>
      </c>
      <c r="H69" s="41">
        <f t="shared" si="1"/>
        <v>0</v>
      </c>
      <c r="I69" s="315"/>
      <c r="J69" s="316"/>
      <c r="L69"/>
      <c r="R69"/>
      <c r="S69"/>
    </row>
    <row r="70" spans="1:19" ht="30" customHeight="1">
      <c r="A70" s="39" t="str">
        <f>CONCATENATE(C70,"-",COUNTIF($C$21:C70,C70))</f>
        <v>-0</v>
      </c>
      <c r="B70" s="40">
        <v>50</v>
      </c>
      <c r="C70" s="158"/>
      <c r="D70" s="115"/>
      <c r="E70" s="248"/>
      <c r="F70" s="41">
        <v>9000</v>
      </c>
      <c r="G70" s="95">
        <v>0</v>
      </c>
      <c r="H70" s="41">
        <f t="shared" si="1"/>
        <v>0</v>
      </c>
      <c r="I70" s="315"/>
      <c r="J70" s="316"/>
      <c r="L70"/>
      <c r="R70"/>
      <c r="S70"/>
    </row>
    <row r="71" spans="1:19" ht="30" customHeight="1">
      <c r="A71" s="39" t="str">
        <f>CONCATENATE(C71,"-",COUNTIF($C$21:C71,C71))</f>
        <v>-0</v>
      </c>
      <c r="B71" s="40">
        <v>51</v>
      </c>
      <c r="C71" s="158"/>
      <c r="D71" s="115"/>
      <c r="E71" s="248"/>
      <c r="F71" s="41">
        <v>9000</v>
      </c>
      <c r="G71" s="95">
        <v>0</v>
      </c>
      <c r="H71" s="41">
        <f t="shared" ref="H71:H72" si="2">F71*G71</f>
        <v>0</v>
      </c>
      <c r="I71" s="315"/>
      <c r="J71" s="316"/>
      <c r="L71"/>
      <c r="R71"/>
      <c r="S71"/>
    </row>
    <row r="72" spans="1:19" ht="30" customHeight="1">
      <c r="A72" s="39" t="str">
        <f>CONCATENATE(C72,"-",COUNTIF($C$21:C72,C72))</f>
        <v>-0</v>
      </c>
      <c r="B72" s="40">
        <v>52</v>
      </c>
      <c r="C72" s="158"/>
      <c r="D72" s="115"/>
      <c r="E72" s="248"/>
      <c r="F72" s="41">
        <v>9000</v>
      </c>
      <c r="G72" s="95">
        <v>0</v>
      </c>
      <c r="H72" s="41">
        <f t="shared" si="2"/>
        <v>0</v>
      </c>
      <c r="I72" s="315"/>
      <c r="J72" s="316"/>
      <c r="L72"/>
      <c r="R72"/>
      <c r="S72"/>
    </row>
    <row r="73" spans="1:19" ht="30" customHeight="1">
      <c r="A73" s="39" t="str">
        <f>CONCATENATE(C73,"-",COUNTIF($C$21:C73,C73))</f>
        <v>-0</v>
      </c>
      <c r="B73" s="40">
        <v>53</v>
      </c>
      <c r="C73" s="158"/>
      <c r="D73" s="115"/>
      <c r="E73" s="248"/>
      <c r="F73" s="41">
        <v>9000</v>
      </c>
      <c r="G73" s="95">
        <v>0</v>
      </c>
      <c r="H73" s="41">
        <f t="shared" ref="H73:H74" si="3">F73*G73</f>
        <v>0</v>
      </c>
      <c r="I73" s="315"/>
      <c r="J73" s="316"/>
      <c r="L73"/>
      <c r="R73"/>
      <c r="S73"/>
    </row>
    <row r="74" spans="1:19" ht="30" customHeight="1">
      <c r="A74" s="39" t="str">
        <f>CONCATENATE(C74,"-",COUNTIF($C$21:C74,C74))</f>
        <v>-0</v>
      </c>
      <c r="B74" s="40">
        <v>54</v>
      </c>
      <c r="C74" s="158"/>
      <c r="D74" s="115"/>
      <c r="E74" s="248"/>
      <c r="F74" s="41">
        <v>9000</v>
      </c>
      <c r="G74" s="95">
        <v>0</v>
      </c>
      <c r="H74" s="41">
        <f t="shared" si="3"/>
        <v>0</v>
      </c>
      <c r="I74" s="315"/>
      <c r="J74" s="316"/>
      <c r="L74"/>
      <c r="R74"/>
      <c r="S74"/>
    </row>
    <row r="75" spans="1:19" ht="30" customHeight="1">
      <c r="A75" s="39" t="str">
        <f>CONCATENATE(C75,"-",COUNTIF($C$21:C75,C75))</f>
        <v>-0</v>
      </c>
      <c r="B75" s="40">
        <v>55</v>
      </c>
      <c r="C75" s="158"/>
      <c r="D75" s="115"/>
      <c r="E75" s="248"/>
      <c r="F75" s="41">
        <v>9000</v>
      </c>
      <c r="G75" s="95">
        <v>0</v>
      </c>
      <c r="H75" s="41">
        <f t="shared" si="0"/>
        <v>0</v>
      </c>
      <c r="I75" s="315"/>
      <c r="J75" s="316"/>
      <c r="L75"/>
      <c r="R75"/>
      <c r="S75"/>
    </row>
    <row r="76" spans="1:19" ht="30" customHeight="1">
      <c r="A76" s="39" t="str">
        <f>CONCATENATE(C76,"-",COUNTIF($C$21:C76,C76))</f>
        <v>-0</v>
      </c>
      <c r="B76" s="40">
        <v>56</v>
      </c>
      <c r="C76" s="158"/>
      <c r="D76" s="115"/>
      <c r="E76" s="248"/>
      <c r="F76" s="41">
        <v>9000</v>
      </c>
      <c r="G76" s="95">
        <v>0</v>
      </c>
      <c r="H76" s="41">
        <f t="shared" si="0"/>
        <v>0</v>
      </c>
      <c r="I76" s="315"/>
      <c r="J76" s="316"/>
      <c r="L76"/>
      <c r="R76"/>
      <c r="S76"/>
    </row>
    <row r="77" spans="1:19" ht="30" customHeight="1">
      <c r="A77" s="39" t="str">
        <f>CONCATENATE(C77,"-",COUNTIF($C$21:C77,C77))</f>
        <v>-0</v>
      </c>
      <c r="B77" s="40">
        <v>57</v>
      </c>
      <c r="C77" s="158"/>
      <c r="D77" s="115"/>
      <c r="E77" s="248"/>
      <c r="F77" s="41">
        <v>9000</v>
      </c>
      <c r="G77" s="95">
        <v>0</v>
      </c>
      <c r="H77" s="41">
        <f t="shared" si="0"/>
        <v>0</v>
      </c>
      <c r="I77" s="315"/>
      <c r="J77" s="316"/>
      <c r="L77"/>
      <c r="R77"/>
      <c r="S77"/>
    </row>
    <row r="78" spans="1:19" ht="30" customHeight="1">
      <c r="A78" s="39" t="str">
        <f>CONCATENATE(C78,"-",COUNTIF($C$21:C78,C78))</f>
        <v>-0</v>
      </c>
      <c r="B78" s="40">
        <v>58</v>
      </c>
      <c r="C78" s="158"/>
      <c r="D78" s="115"/>
      <c r="E78" s="248"/>
      <c r="F78" s="41">
        <v>9000</v>
      </c>
      <c r="G78" s="95">
        <v>0</v>
      </c>
      <c r="H78" s="41">
        <f t="shared" si="0"/>
        <v>0</v>
      </c>
      <c r="I78" s="315"/>
      <c r="J78" s="316"/>
      <c r="L78"/>
      <c r="R78"/>
      <c r="S78"/>
    </row>
    <row r="79" spans="1:19" ht="30" customHeight="1">
      <c r="A79" s="39" t="str">
        <f>CONCATENATE(C79,"-",COUNTIF($C$21:C79,C79))</f>
        <v>-0</v>
      </c>
      <c r="B79" s="40">
        <v>59</v>
      </c>
      <c r="C79" s="158"/>
      <c r="D79" s="115"/>
      <c r="E79" s="248"/>
      <c r="F79" s="41">
        <v>9000</v>
      </c>
      <c r="G79" s="95">
        <v>0</v>
      </c>
      <c r="H79" s="41">
        <f t="shared" si="0"/>
        <v>0</v>
      </c>
      <c r="I79" s="315"/>
      <c r="J79" s="316"/>
      <c r="L79"/>
      <c r="R79"/>
      <c r="S79"/>
    </row>
    <row r="80" spans="1:19" ht="30" customHeight="1">
      <c r="A80" s="39" t="str">
        <f>CONCATENATE(C80,"-",COUNTIF($C$21:C80,C80))</f>
        <v>-0</v>
      </c>
      <c r="B80" s="40">
        <v>60</v>
      </c>
      <c r="C80" s="158"/>
      <c r="D80" s="115"/>
      <c r="E80" s="248"/>
      <c r="F80" s="41">
        <v>9000</v>
      </c>
      <c r="G80" s="95">
        <v>0</v>
      </c>
      <c r="H80" s="41">
        <f t="shared" si="0"/>
        <v>0</v>
      </c>
      <c r="I80" s="315"/>
      <c r="J80" s="316"/>
      <c r="L80"/>
      <c r="R80"/>
      <c r="S80"/>
    </row>
    <row r="81" spans="1:19" ht="30" customHeight="1">
      <c r="A81" s="39" t="str">
        <f>CONCATENATE(C81,"-",COUNTIF($C$21:C81,C81))</f>
        <v>-0</v>
      </c>
      <c r="B81" s="40">
        <v>61</v>
      </c>
      <c r="C81" s="158"/>
      <c r="D81" s="115"/>
      <c r="E81" s="248"/>
      <c r="F81" s="41">
        <v>9000</v>
      </c>
      <c r="G81" s="95">
        <v>0</v>
      </c>
      <c r="H81" s="41">
        <f t="shared" ref="H81:H120" si="4">F81*G81</f>
        <v>0</v>
      </c>
      <c r="I81" s="315"/>
      <c r="J81" s="316"/>
      <c r="L81"/>
      <c r="R81"/>
      <c r="S81"/>
    </row>
    <row r="82" spans="1:19" ht="30" customHeight="1">
      <c r="A82" s="39" t="str">
        <f>CONCATENATE(C82,"-",COUNTIF($C$21:C82,C82))</f>
        <v>-0</v>
      </c>
      <c r="B82" s="40">
        <v>62</v>
      </c>
      <c r="C82" s="158"/>
      <c r="D82" s="115"/>
      <c r="E82" s="248"/>
      <c r="F82" s="41">
        <v>9000</v>
      </c>
      <c r="G82" s="95">
        <v>0</v>
      </c>
      <c r="H82" s="41">
        <f t="shared" si="4"/>
        <v>0</v>
      </c>
      <c r="I82" s="315"/>
      <c r="J82" s="316"/>
      <c r="L82"/>
      <c r="R82"/>
      <c r="S82"/>
    </row>
    <row r="83" spans="1:19" ht="30" customHeight="1">
      <c r="A83" s="39" t="str">
        <f>CONCATENATE(C83,"-",COUNTIF($C$21:C83,C83))</f>
        <v>-0</v>
      </c>
      <c r="B83" s="40">
        <v>63</v>
      </c>
      <c r="C83" s="158"/>
      <c r="D83" s="115"/>
      <c r="E83" s="248"/>
      <c r="F83" s="41">
        <v>9000</v>
      </c>
      <c r="G83" s="95">
        <v>0</v>
      </c>
      <c r="H83" s="41">
        <f t="shared" si="4"/>
        <v>0</v>
      </c>
      <c r="I83" s="315"/>
      <c r="J83" s="316"/>
      <c r="L83"/>
      <c r="R83"/>
      <c r="S83"/>
    </row>
    <row r="84" spans="1:19" ht="30" customHeight="1">
      <c r="A84" s="39" t="str">
        <f>CONCATENATE(C84,"-",COUNTIF($C$21:C84,C84))</f>
        <v>-0</v>
      </c>
      <c r="B84" s="40">
        <v>64</v>
      </c>
      <c r="C84" s="158"/>
      <c r="D84" s="115"/>
      <c r="E84" s="248"/>
      <c r="F84" s="41">
        <v>9000</v>
      </c>
      <c r="G84" s="95">
        <v>0</v>
      </c>
      <c r="H84" s="41">
        <f t="shared" si="4"/>
        <v>0</v>
      </c>
      <c r="I84" s="315"/>
      <c r="J84" s="316"/>
      <c r="L84"/>
      <c r="R84"/>
      <c r="S84"/>
    </row>
    <row r="85" spans="1:19" ht="30" customHeight="1">
      <c r="A85" s="39" t="str">
        <f>CONCATENATE(C85,"-",COUNTIF($C$21:C85,C85))</f>
        <v>-0</v>
      </c>
      <c r="B85" s="40">
        <v>65</v>
      </c>
      <c r="C85" s="158"/>
      <c r="D85" s="115"/>
      <c r="E85" s="248"/>
      <c r="F85" s="41">
        <v>9000</v>
      </c>
      <c r="G85" s="95">
        <v>0</v>
      </c>
      <c r="H85" s="41">
        <f t="shared" si="4"/>
        <v>0</v>
      </c>
      <c r="I85" s="315"/>
      <c r="J85" s="316"/>
      <c r="L85"/>
      <c r="R85"/>
      <c r="S85"/>
    </row>
    <row r="86" spans="1:19" ht="30" customHeight="1">
      <c r="A86" s="39" t="str">
        <f>CONCATENATE(C86,"-",COUNTIF($C$21:C86,C86))</f>
        <v>-0</v>
      </c>
      <c r="B86" s="40">
        <v>66</v>
      </c>
      <c r="C86" s="158"/>
      <c r="D86" s="115"/>
      <c r="E86" s="248"/>
      <c r="F86" s="41">
        <v>9000</v>
      </c>
      <c r="G86" s="95">
        <v>0</v>
      </c>
      <c r="H86" s="41">
        <f t="shared" si="4"/>
        <v>0</v>
      </c>
      <c r="I86" s="315"/>
      <c r="J86" s="316"/>
      <c r="L86"/>
      <c r="R86"/>
      <c r="S86"/>
    </row>
    <row r="87" spans="1:19" ht="30" customHeight="1">
      <c r="A87" s="39" t="str">
        <f>CONCATENATE(C87,"-",COUNTIF($C$21:C87,C87))</f>
        <v>-0</v>
      </c>
      <c r="B87" s="40">
        <v>67</v>
      </c>
      <c r="C87" s="158"/>
      <c r="D87" s="115"/>
      <c r="E87" s="248"/>
      <c r="F87" s="41">
        <v>9000</v>
      </c>
      <c r="G87" s="95">
        <v>0</v>
      </c>
      <c r="H87" s="41">
        <f t="shared" si="4"/>
        <v>0</v>
      </c>
      <c r="I87" s="315"/>
      <c r="J87" s="316"/>
      <c r="L87"/>
      <c r="R87"/>
      <c r="S87"/>
    </row>
    <row r="88" spans="1:19" ht="30" customHeight="1">
      <c r="A88" s="39" t="str">
        <f>CONCATENATE(C88,"-",COUNTIF($C$21:C88,C88))</f>
        <v>-0</v>
      </c>
      <c r="B88" s="40">
        <v>68</v>
      </c>
      <c r="C88" s="158"/>
      <c r="D88" s="115"/>
      <c r="E88" s="248"/>
      <c r="F88" s="41">
        <v>9000</v>
      </c>
      <c r="G88" s="95">
        <v>0</v>
      </c>
      <c r="H88" s="41">
        <f t="shared" si="4"/>
        <v>0</v>
      </c>
      <c r="I88" s="315"/>
      <c r="J88" s="316"/>
      <c r="L88"/>
      <c r="R88"/>
      <c r="S88"/>
    </row>
    <row r="89" spans="1:19" ht="30" customHeight="1">
      <c r="A89" s="39" t="str">
        <f>CONCATENATE(C89,"-",COUNTIF($C$21:C89,C89))</f>
        <v>-0</v>
      </c>
      <c r="B89" s="40">
        <v>69</v>
      </c>
      <c r="C89" s="158"/>
      <c r="D89" s="115"/>
      <c r="E89" s="248"/>
      <c r="F89" s="41">
        <v>9000</v>
      </c>
      <c r="G89" s="95">
        <v>0</v>
      </c>
      <c r="H89" s="41">
        <f t="shared" si="4"/>
        <v>0</v>
      </c>
      <c r="I89" s="315"/>
      <c r="J89" s="316"/>
      <c r="L89"/>
      <c r="R89"/>
      <c r="S89"/>
    </row>
    <row r="90" spans="1:19" ht="30" customHeight="1">
      <c r="A90" s="39" t="str">
        <f>CONCATENATE(C90,"-",COUNTIF($C$21:C90,C90))</f>
        <v>-0</v>
      </c>
      <c r="B90" s="40">
        <v>70</v>
      </c>
      <c r="C90" s="158"/>
      <c r="D90" s="115"/>
      <c r="E90" s="248"/>
      <c r="F90" s="41">
        <v>9000</v>
      </c>
      <c r="G90" s="95">
        <v>0</v>
      </c>
      <c r="H90" s="41">
        <f t="shared" si="4"/>
        <v>0</v>
      </c>
      <c r="I90" s="315"/>
      <c r="J90" s="316"/>
      <c r="L90"/>
      <c r="R90"/>
      <c r="S90"/>
    </row>
    <row r="91" spans="1:19" ht="30" customHeight="1">
      <c r="A91" s="39" t="str">
        <f>CONCATENATE(C91,"-",COUNTIF($C$21:C91,C91))</f>
        <v>-0</v>
      </c>
      <c r="B91" s="40">
        <v>71</v>
      </c>
      <c r="C91" s="158"/>
      <c r="D91" s="115"/>
      <c r="E91" s="248"/>
      <c r="F91" s="41">
        <v>9000</v>
      </c>
      <c r="G91" s="95">
        <v>0</v>
      </c>
      <c r="H91" s="41">
        <f t="shared" si="4"/>
        <v>0</v>
      </c>
      <c r="I91" s="315"/>
      <c r="J91" s="316"/>
      <c r="L91"/>
      <c r="R91"/>
      <c r="S91"/>
    </row>
    <row r="92" spans="1:19" ht="30" customHeight="1">
      <c r="A92" s="39" t="str">
        <f>CONCATENATE(C92,"-",COUNTIF($C$21:C92,C92))</f>
        <v>-0</v>
      </c>
      <c r="B92" s="40">
        <v>72</v>
      </c>
      <c r="C92" s="158"/>
      <c r="D92" s="115"/>
      <c r="E92" s="248"/>
      <c r="F92" s="41">
        <v>9000</v>
      </c>
      <c r="G92" s="95">
        <v>0</v>
      </c>
      <c r="H92" s="41">
        <f t="shared" si="4"/>
        <v>0</v>
      </c>
      <c r="I92" s="315"/>
      <c r="J92" s="316"/>
      <c r="L92"/>
      <c r="R92"/>
      <c r="S92"/>
    </row>
    <row r="93" spans="1:19" ht="30" customHeight="1">
      <c r="A93" s="39" t="str">
        <f>CONCATENATE(C93,"-",COUNTIF($C$21:C93,C93))</f>
        <v>-0</v>
      </c>
      <c r="B93" s="40">
        <v>73</v>
      </c>
      <c r="C93" s="158"/>
      <c r="D93" s="115"/>
      <c r="E93" s="248"/>
      <c r="F93" s="41">
        <v>9000</v>
      </c>
      <c r="G93" s="95">
        <v>0</v>
      </c>
      <c r="H93" s="41">
        <f t="shared" si="4"/>
        <v>0</v>
      </c>
      <c r="I93" s="315"/>
      <c r="J93" s="316"/>
      <c r="L93"/>
      <c r="R93"/>
      <c r="S93"/>
    </row>
    <row r="94" spans="1:19" ht="30" customHeight="1">
      <c r="A94" s="39" t="str">
        <f>CONCATENATE(C94,"-",COUNTIF($C$21:C94,C94))</f>
        <v>-0</v>
      </c>
      <c r="B94" s="40">
        <v>74</v>
      </c>
      <c r="C94" s="158"/>
      <c r="D94" s="115"/>
      <c r="E94" s="248"/>
      <c r="F94" s="41">
        <v>9000</v>
      </c>
      <c r="G94" s="95">
        <v>0</v>
      </c>
      <c r="H94" s="41">
        <f t="shared" si="4"/>
        <v>0</v>
      </c>
      <c r="I94" s="315"/>
      <c r="J94" s="316"/>
      <c r="L94"/>
      <c r="R94"/>
      <c r="S94"/>
    </row>
    <row r="95" spans="1:19" ht="30" customHeight="1">
      <c r="A95" s="39" t="str">
        <f>CONCATENATE(C95,"-",COUNTIF($C$21:C95,C95))</f>
        <v>-0</v>
      </c>
      <c r="B95" s="40">
        <v>75</v>
      </c>
      <c r="C95" s="158"/>
      <c r="D95" s="115"/>
      <c r="E95" s="248"/>
      <c r="F95" s="41">
        <v>9000</v>
      </c>
      <c r="G95" s="95">
        <v>0</v>
      </c>
      <c r="H95" s="41">
        <f t="shared" si="4"/>
        <v>0</v>
      </c>
      <c r="I95" s="315"/>
      <c r="J95" s="316"/>
      <c r="L95"/>
      <c r="R95"/>
      <c r="S95"/>
    </row>
    <row r="96" spans="1:19" ht="30" customHeight="1">
      <c r="A96" s="39" t="str">
        <f>CONCATENATE(C96,"-",COUNTIF($C$21:C96,C96))</f>
        <v>-0</v>
      </c>
      <c r="B96" s="40">
        <v>76</v>
      </c>
      <c r="C96" s="158"/>
      <c r="D96" s="115"/>
      <c r="E96" s="248"/>
      <c r="F96" s="41">
        <v>9000</v>
      </c>
      <c r="G96" s="95">
        <v>0</v>
      </c>
      <c r="H96" s="41">
        <f t="shared" si="4"/>
        <v>0</v>
      </c>
      <c r="I96" s="315"/>
      <c r="J96" s="316"/>
      <c r="L96"/>
      <c r="R96"/>
      <c r="S96"/>
    </row>
    <row r="97" spans="1:19" ht="30" customHeight="1">
      <c r="A97" s="39" t="str">
        <f>CONCATENATE(C97,"-",COUNTIF($C$21:C97,C97))</f>
        <v>-0</v>
      </c>
      <c r="B97" s="40">
        <v>77</v>
      </c>
      <c r="C97" s="158"/>
      <c r="D97" s="115"/>
      <c r="E97" s="248"/>
      <c r="F97" s="41">
        <v>9000</v>
      </c>
      <c r="G97" s="95">
        <v>0</v>
      </c>
      <c r="H97" s="41">
        <f t="shared" si="4"/>
        <v>0</v>
      </c>
      <c r="I97" s="315"/>
      <c r="J97" s="316"/>
      <c r="L97"/>
      <c r="R97"/>
      <c r="S97"/>
    </row>
    <row r="98" spans="1:19" ht="30" customHeight="1">
      <c r="A98" s="39" t="str">
        <f>CONCATENATE(C98,"-",COUNTIF($C$21:C98,C98))</f>
        <v>-0</v>
      </c>
      <c r="B98" s="40">
        <v>78</v>
      </c>
      <c r="C98" s="158"/>
      <c r="D98" s="115"/>
      <c r="E98" s="248"/>
      <c r="F98" s="41">
        <v>9000</v>
      </c>
      <c r="G98" s="95">
        <v>0</v>
      </c>
      <c r="H98" s="41">
        <f t="shared" si="4"/>
        <v>0</v>
      </c>
      <c r="I98" s="315"/>
      <c r="J98" s="316"/>
      <c r="L98"/>
      <c r="R98"/>
      <c r="S98"/>
    </row>
    <row r="99" spans="1:19" ht="30" customHeight="1">
      <c r="A99" s="39" t="str">
        <f>CONCATENATE(C99,"-",COUNTIF($C$21:C99,C99))</f>
        <v>-0</v>
      </c>
      <c r="B99" s="40">
        <v>79</v>
      </c>
      <c r="C99" s="158"/>
      <c r="D99" s="115"/>
      <c r="E99" s="248"/>
      <c r="F99" s="41">
        <v>9000</v>
      </c>
      <c r="G99" s="95">
        <v>0</v>
      </c>
      <c r="H99" s="41">
        <f t="shared" si="4"/>
        <v>0</v>
      </c>
      <c r="I99" s="315"/>
      <c r="J99" s="316"/>
      <c r="L99"/>
      <c r="R99"/>
      <c r="S99"/>
    </row>
    <row r="100" spans="1:19" ht="30" customHeight="1">
      <c r="A100" s="39" t="str">
        <f>CONCATENATE(C100,"-",COUNTIF($C$21:C100,C100))</f>
        <v>-0</v>
      </c>
      <c r="B100" s="40">
        <v>80</v>
      </c>
      <c r="C100" s="158"/>
      <c r="D100" s="115"/>
      <c r="E100" s="248"/>
      <c r="F100" s="41">
        <v>9000</v>
      </c>
      <c r="G100" s="95">
        <v>0</v>
      </c>
      <c r="H100" s="41">
        <f t="shared" si="4"/>
        <v>0</v>
      </c>
      <c r="I100" s="315"/>
      <c r="J100" s="316"/>
      <c r="L100"/>
      <c r="R100"/>
      <c r="S100"/>
    </row>
    <row r="101" spans="1:19" ht="30" customHeight="1">
      <c r="A101" s="39" t="str">
        <f>CONCATENATE(C101,"-",COUNTIF($C$21:C101,C101))</f>
        <v>-0</v>
      </c>
      <c r="B101" s="40">
        <v>81</v>
      </c>
      <c r="C101" s="158"/>
      <c r="D101" s="115"/>
      <c r="E101" s="248"/>
      <c r="F101" s="41">
        <v>9000</v>
      </c>
      <c r="G101" s="95">
        <v>0</v>
      </c>
      <c r="H101" s="41">
        <f t="shared" si="4"/>
        <v>0</v>
      </c>
      <c r="I101" s="315"/>
      <c r="J101" s="316"/>
      <c r="L101"/>
      <c r="R101"/>
      <c r="S101"/>
    </row>
    <row r="102" spans="1:19" ht="30" customHeight="1">
      <c r="A102" s="39" t="str">
        <f>CONCATENATE(C102,"-",COUNTIF($C$21:C102,C102))</f>
        <v>-0</v>
      </c>
      <c r="B102" s="40">
        <v>82</v>
      </c>
      <c r="C102" s="158"/>
      <c r="D102" s="115"/>
      <c r="E102" s="248"/>
      <c r="F102" s="41">
        <v>9000</v>
      </c>
      <c r="G102" s="95">
        <v>0</v>
      </c>
      <c r="H102" s="41">
        <f t="shared" si="4"/>
        <v>0</v>
      </c>
      <c r="I102" s="315"/>
      <c r="J102" s="316"/>
      <c r="L102"/>
      <c r="R102"/>
      <c r="S102"/>
    </row>
    <row r="103" spans="1:19" ht="30" customHeight="1">
      <c r="A103" s="39" t="str">
        <f>CONCATENATE(C103,"-",COUNTIF($C$21:C103,C103))</f>
        <v>-0</v>
      </c>
      <c r="B103" s="40">
        <v>83</v>
      </c>
      <c r="C103" s="158"/>
      <c r="D103" s="115"/>
      <c r="E103" s="248"/>
      <c r="F103" s="41">
        <v>9000</v>
      </c>
      <c r="G103" s="95">
        <v>0</v>
      </c>
      <c r="H103" s="41">
        <f t="shared" si="4"/>
        <v>0</v>
      </c>
      <c r="I103" s="315"/>
      <c r="J103" s="316"/>
      <c r="L103"/>
      <c r="R103"/>
      <c r="S103"/>
    </row>
    <row r="104" spans="1:19" ht="30" customHeight="1">
      <c r="A104" s="39" t="str">
        <f>CONCATENATE(C104,"-",COUNTIF($C$21:C104,C104))</f>
        <v>-0</v>
      </c>
      <c r="B104" s="40">
        <v>84</v>
      </c>
      <c r="C104" s="158"/>
      <c r="D104" s="115"/>
      <c r="E104" s="248"/>
      <c r="F104" s="41">
        <v>9000</v>
      </c>
      <c r="G104" s="95">
        <v>0</v>
      </c>
      <c r="H104" s="41">
        <f t="shared" si="4"/>
        <v>0</v>
      </c>
      <c r="I104" s="315"/>
      <c r="J104" s="316"/>
      <c r="L104"/>
      <c r="R104"/>
      <c r="S104"/>
    </row>
    <row r="105" spans="1:19" ht="30" customHeight="1">
      <c r="A105" s="39" t="str">
        <f>CONCATENATE(C105,"-",COUNTIF($C$21:C105,C105))</f>
        <v>-0</v>
      </c>
      <c r="B105" s="40">
        <v>85</v>
      </c>
      <c r="C105" s="158"/>
      <c r="D105" s="115"/>
      <c r="E105" s="248"/>
      <c r="F105" s="41">
        <v>9000</v>
      </c>
      <c r="G105" s="95">
        <v>0</v>
      </c>
      <c r="H105" s="41">
        <f t="shared" si="4"/>
        <v>0</v>
      </c>
      <c r="I105" s="315"/>
      <c r="J105" s="316"/>
      <c r="L105"/>
      <c r="R105"/>
      <c r="S105"/>
    </row>
    <row r="106" spans="1:19" ht="30" customHeight="1">
      <c r="A106" s="39" t="str">
        <f>CONCATENATE(C106,"-",COUNTIF($C$21:C106,C106))</f>
        <v>-0</v>
      </c>
      <c r="B106" s="40">
        <v>86</v>
      </c>
      <c r="C106" s="158"/>
      <c r="D106" s="115"/>
      <c r="E106" s="248"/>
      <c r="F106" s="41">
        <v>9000</v>
      </c>
      <c r="G106" s="95">
        <v>0</v>
      </c>
      <c r="H106" s="41">
        <f t="shared" si="4"/>
        <v>0</v>
      </c>
      <c r="I106" s="315"/>
      <c r="J106" s="316"/>
      <c r="L106"/>
      <c r="R106"/>
      <c r="S106"/>
    </row>
    <row r="107" spans="1:19" ht="30" customHeight="1">
      <c r="A107" s="39" t="str">
        <f>CONCATENATE(C107,"-",COUNTIF($C$21:C107,C107))</f>
        <v>-0</v>
      </c>
      <c r="B107" s="40">
        <v>87</v>
      </c>
      <c r="C107" s="158"/>
      <c r="D107" s="115"/>
      <c r="E107" s="248"/>
      <c r="F107" s="41">
        <v>9000</v>
      </c>
      <c r="G107" s="95">
        <v>0</v>
      </c>
      <c r="H107" s="41">
        <f t="shared" si="4"/>
        <v>0</v>
      </c>
      <c r="I107" s="315"/>
      <c r="J107" s="316"/>
      <c r="L107"/>
      <c r="R107"/>
      <c r="S107"/>
    </row>
    <row r="108" spans="1:19" ht="30" customHeight="1">
      <c r="A108" s="39" t="str">
        <f>CONCATENATE(C108,"-",COUNTIF($C$21:C108,C108))</f>
        <v>-0</v>
      </c>
      <c r="B108" s="40">
        <v>88</v>
      </c>
      <c r="C108" s="158"/>
      <c r="D108" s="115"/>
      <c r="E108" s="248"/>
      <c r="F108" s="41">
        <v>9000</v>
      </c>
      <c r="G108" s="95">
        <v>0</v>
      </c>
      <c r="H108" s="41">
        <f t="shared" si="4"/>
        <v>0</v>
      </c>
      <c r="I108" s="315"/>
      <c r="J108" s="316"/>
      <c r="L108"/>
      <c r="R108"/>
      <c r="S108"/>
    </row>
    <row r="109" spans="1:19" ht="30" customHeight="1">
      <c r="A109" s="39" t="str">
        <f>CONCATENATE(C109,"-",COUNTIF($C$21:C109,C109))</f>
        <v>-0</v>
      </c>
      <c r="B109" s="40">
        <v>89</v>
      </c>
      <c r="C109" s="158"/>
      <c r="D109" s="115"/>
      <c r="E109" s="248"/>
      <c r="F109" s="41">
        <v>9000</v>
      </c>
      <c r="G109" s="95">
        <v>0</v>
      </c>
      <c r="H109" s="41">
        <f t="shared" si="4"/>
        <v>0</v>
      </c>
      <c r="I109" s="315"/>
      <c r="J109" s="316"/>
      <c r="L109"/>
      <c r="R109"/>
      <c r="S109"/>
    </row>
    <row r="110" spans="1:19" ht="30" customHeight="1">
      <c r="A110" s="39" t="str">
        <f>CONCATENATE(C110,"-",COUNTIF($C$21:C110,C110))</f>
        <v>-0</v>
      </c>
      <c r="B110" s="40">
        <v>90</v>
      </c>
      <c r="C110" s="158"/>
      <c r="D110" s="115"/>
      <c r="E110" s="248"/>
      <c r="F110" s="41">
        <v>9000</v>
      </c>
      <c r="G110" s="95">
        <v>0</v>
      </c>
      <c r="H110" s="41">
        <f t="shared" si="4"/>
        <v>0</v>
      </c>
      <c r="I110" s="315"/>
      <c r="J110" s="316"/>
      <c r="L110"/>
      <c r="R110"/>
      <c r="S110"/>
    </row>
    <row r="111" spans="1:19" ht="30" customHeight="1">
      <c r="A111" s="39" t="str">
        <f>CONCATENATE(C111,"-",COUNTIF($C$21:C111,C111))</f>
        <v>-0</v>
      </c>
      <c r="B111" s="40">
        <v>91</v>
      </c>
      <c r="C111" s="158"/>
      <c r="D111" s="115"/>
      <c r="E111" s="248"/>
      <c r="F111" s="41">
        <v>9000</v>
      </c>
      <c r="G111" s="95">
        <v>0</v>
      </c>
      <c r="H111" s="41">
        <f t="shared" si="4"/>
        <v>0</v>
      </c>
      <c r="I111" s="315"/>
      <c r="J111" s="316"/>
      <c r="L111"/>
      <c r="R111"/>
      <c r="S111"/>
    </row>
    <row r="112" spans="1:19" ht="30" customHeight="1">
      <c r="A112" s="39" t="str">
        <f>CONCATENATE(C112,"-",COUNTIF($C$21:C112,C112))</f>
        <v>-0</v>
      </c>
      <c r="B112" s="40">
        <v>92</v>
      </c>
      <c r="C112" s="158"/>
      <c r="D112" s="115"/>
      <c r="E112" s="248"/>
      <c r="F112" s="41">
        <v>9000</v>
      </c>
      <c r="G112" s="95">
        <v>0</v>
      </c>
      <c r="H112" s="41">
        <f t="shared" si="4"/>
        <v>0</v>
      </c>
      <c r="I112" s="315"/>
      <c r="J112" s="316"/>
      <c r="L112"/>
      <c r="R112"/>
      <c r="S112"/>
    </row>
    <row r="113" spans="1:19" ht="30" customHeight="1">
      <c r="A113" s="39" t="str">
        <f>CONCATENATE(C113,"-",COUNTIF($C$21:C113,C113))</f>
        <v>-0</v>
      </c>
      <c r="B113" s="40">
        <v>93</v>
      </c>
      <c r="C113" s="158"/>
      <c r="D113" s="115"/>
      <c r="E113" s="248"/>
      <c r="F113" s="41">
        <v>9000</v>
      </c>
      <c r="G113" s="95">
        <v>0</v>
      </c>
      <c r="H113" s="41">
        <f t="shared" si="4"/>
        <v>0</v>
      </c>
      <c r="I113" s="315"/>
      <c r="J113" s="316"/>
      <c r="L113"/>
      <c r="R113"/>
      <c r="S113"/>
    </row>
    <row r="114" spans="1:19" ht="30" customHeight="1">
      <c r="A114" s="39" t="str">
        <f>CONCATENATE(C114,"-",COUNTIF($C$21:C114,C114))</f>
        <v>-0</v>
      </c>
      <c r="B114" s="40">
        <v>94</v>
      </c>
      <c r="C114" s="158"/>
      <c r="D114" s="115"/>
      <c r="E114" s="248"/>
      <c r="F114" s="41">
        <v>9000</v>
      </c>
      <c r="G114" s="95">
        <v>0</v>
      </c>
      <c r="H114" s="41">
        <f t="shared" si="4"/>
        <v>0</v>
      </c>
      <c r="I114" s="315"/>
      <c r="J114" s="316"/>
      <c r="L114"/>
      <c r="R114"/>
      <c r="S114"/>
    </row>
    <row r="115" spans="1:19" ht="30" customHeight="1">
      <c r="A115" s="39" t="str">
        <f>CONCATENATE(C115,"-",COUNTIF($C$21:C115,C115))</f>
        <v>-0</v>
      </c>
      <c r="B115" s="40">
        <v>95</v>
      </c>
      <c r="C115" s="158"/>
      <c r="D115" s="115"/>
      <c r="E115" s="248"/>
      <c r="F115" s="41">
        <v>9000</v>
      </c>
      <c r="G115" s="95">
        <v>0</v>
      </c>
      <c r="H115" s="41">
        <f t="shared" si="4"/>
        <v>0</v>
      </c>
      <c r="I115" s="315"/>
      <c r="J115" s="316"/>
      <c r="L115"/>
      <c r="R115"/>
      <c r="S115"/>
    </row>
    <row r="116" spans="1:19" ht="30" customHeight="1">
      <c r="A116" s="39" t="str">
        <f>CONCATENATE(C116,"-",COUNTIF($C$21:C116,C116))</f>
        <v>-0</v>
      </c>
      <c r="B116" s="40">
        <v>96</v>
      </c>
      <c r="C116" s="158"/>
      <c r="D116" s="115"/>
      <c r="E116" s="248"/>
      <c r="F116" s="41">
        <v>9000</v>
      </c>
      <c r="G116" s="95">
        <v>0</v>
      </c>
      <c r="H116" s="41">
        <f t="shared" si="4"/>
        <v>0</v>
      </c>
      <c r="I116" s="315"/>
      <c r="J116" s="316"/>
      <c r="L116"/>
      <c r="R116"/>
      <c r="S116"/>
    </row>
    <row r="117" spans="1:19" ht="30" customHeight="1">
      <c r="A117" s="39" t="str">
        <f>CONCATENATE(C117,"-",COUNTIF($C$21:C117,C117))</f>
        <v>-0</v>
      </c>
      <c r="B117" s="40">
        <v>97</v>
      </c>
      <c r="C117" s="158"/>
      <c r="D117" s="115"/>
      <c r="E117" s="248"/>
      <c r="F117" s="41">
        <v>9000</v>
      </c>
      <c r="G117" s="95">
        <v>0</v>
      </c>
      <c r="H117" s="41">
        <f t="shared" si="4"/>
        <v>0</v>
      </c>
      <c r="I117" s="315"/>
      <c r="J117" s="316"/>
      <c r="L117"/>
      <c r="R117"/>
      <c r="S117"/>
    </row>
    <row r="118" spans="1:19" ht="30" customHeight="1">
      <c r="A118" s="39" t="str">
        <f>CONCATENATE(C118,"-",COUNTIF($C$21:C118,C118))</f>
        <v>-0</v>
      </c>
      <c r="B118" s="40">
        <v>98</v>
      </c>
      <c r="C118" s="158"/>
      <c r="D118" s="115"/>
      <c r="E118" s="248"/>
      <c r="F118" s="41">
        <v>9000</v>
      </c>
      <c r="G118" s="95">
        <v>0</v>
      </c>
      <c r="H118" s="41">
        <f t="shared" si="4"/>
        <v>0</v>
      </c>
      <c r="I118" s="315"/>
      <c r="J118" s="316"/>
      <c r="L118"/>
      <c r="R118"/>
      <c r="S118"/>
    </row>
    <row r="119" spans="1:19" ht="30" customHeight="1">
      <c r="A119" s="39" t="str">
        <f>CONCATENATE(C119,"-",COUNTIF($C$21:C119,C119))</f>
        <v>-0</v>
      </c>
      <c r="B119" s="40">
        <v>99</v>
      </c>
      <c r="C119" s="158"/>
      <c r="D119" s="115"/>
      <c r="E119" s="248"/>
      <c r="F119" s="41">
        <v>9000</v>
      </c>
      <c r="G119" s="95">
        <v>0</v>
      </c>
      <c r="H119" s="41">
        <f t="shared" si="4"/>
        <v>0</v>
      </c>
      <c r="I119" s="315"/>
      <c r="J119" s="316"/>
      <c r="L119"/>
      <c r="R119"/>
      <c r="S119"/>
    </row>
    <row r="120" spans="1:19" ht="30" customHeight="1">
      <c r="A120" s="39" t="str">
        <f>CONCATENATE(C120,"-",COUNTIF($C$21:C120,C120))</f>
        <v>-0</v>
      </c>
      <c r="B120" s="40">
        <v>100</v>
      </c>
      <c r="C120" s="158"/>
      <c r="D120" s="115"/>
      <c r="E120" s="248"/>
      <c r="F120" s="41">
        <v>9000</v>
      </c>
      <c r="G120" s="95">
        <v>0</v>
      </c>
      <c r="H120" s="41">
        <f t="shared" si="4"/>
        <v>0</v>
      </c>
      <c r="I120" s="315"/>
      <c r="J120" s="316"/>
      <c r="L120"/>
      <c r="R120"/>
      <c r="S120"/>
    </row>
    <row r="121" spans="1:19">
      <c r="A121" s="39"/>
      <c r="B121" s="40"/>
      <c r="C121" s="43" t="s">
        <v>73</v>
      </c>
      <c r="D121" s="116">
        <f>COUNTA(D21:D120)</f>
        <v>3</v>
      </c>
      <c r="E121" s="116" t="s">
        <v>153</v>
      </c>
      <c r="F121" s="45"/>
      <c r="G121" s="46">
        <f>SUM(G21:G120)</f>
        <v>27</v>
      </c>
      <c r="H121" s="41">
        <f>SUM(H21:H120)</f>
        <v>243000</v>
      </c>
      <c r="I121" s="342"/>
      <c r="J121" s="342"/>
      <c r="L121"/>
      <c r="R121"/>
      <c r="S121"/>
    </row>
  </sheetData>
  <sheetProtection algorithmName="SHA-512" hashValue="l37rxMwEsFtzlGCF/0YN+ZVjWsrZFFZpMnNThohZryVPJw2K6KcwSyMjVEXIXQc5w5LZxDsg21OacDqzkBn0tA==" saltValue="/IhHNSU/QIiN3/IlC439gA==" spinCount="100000" sheet="1" objects="1" scenarios="1"/>
  <mergeCells count="123">
    <mergeCell ref="E11:G11"/>
    <mergeCell ref="E12:G12"/>
    <mergeCell ref="I49:J49"/>
    <mergeCell ref="I50:J50"/>
    <mergeCell ref="I51:J51"/>
    <mergeCell ref="I52:J52"/>
    <mergeCell ref="I32:J32"/>
    <mergeCell ref="I33:J33"/>
    <mergeCell ref="I34:J34"/>
    <mergeCell ref="I35:J35"/>
    <mergeCell ref="I36:J36"/>
    <mergeCell ref="I48:J48"/>
    <mergeCell ref="I37:J37"/>
    <mergeCell ref="I38:J38"/>
    <mergeCell ref="I39:J39"/>
    <mergeCell ref="I40:J40"/>
    <mergeCell ref="I41:J41"/>
    <mergeCell ref="I42:J42"/>
    <mergeCell ref="I121:J121"/>
    <mergeCell ref="I66:J66"/>
    <mergeCell ref="I69:J69"/>
    <mergeCell ref="I70:J70"/>
    <mergeCell ref="I81:J81"/>
    <mergeCell ref="I82:J82"/>
    <mergeCell ref="I99:J99"/>
    <mergeCell ref="I100:J100"/>
    <mergeCell ref="I114:J114"/>
    <mergeCell ref="I115:J115"/>
    <mergeCell ref="I106:J106"/>
    <mergeCell ref="I109:J109"/>
    <mergeCell ref="I96:J96"/>
    <mergeCell ref="I110:J110"/>
    <mergeCell ref="I111:J111"/>
    <mergeCell ref="I112:J112"/>
    <mergeCell ref="I113:J113"/>
    <mergeCell ref="I90:J90"/>
    <mergeCell ref="I91:J91"/>
    <mergeCell ref="I120:J120"/>
    <mergeCell ref="I92:J92"/>
    <mergeCell ref="I71:J71"/>
    <mergeCell ref="I72:J72"/>
    <mergeCell ref="I73:J73"/>
    <mergeCell ref="B2:J2"/>
    <mergeCell ref="I22:J22"/>
    <mergeCell ref="I23:J23"/>
    <mergeCell ref="I24:J24"/>
    <mergeCell ref="C12:D12"/>
    <mergeCell ref="F15:H15"/>
    <mergeCell ref="B19:B20"/>
    <mergeCell ref="I31:J31"/>
    <mergeCell ref="C10:D10"/>
    <mergeCell ref="C11:D11"/>
    <mergeCell ref="I19:J20"/>
    <mergeCell ref="I21:J21"/>
    <mergeCell ref="B17:J17"/>
    <mergeCell ref="I25:J25"/>
    <mergeCell ref="I26:J26"/>
    <mergeCell ref="I27:J27"/>
    <mergeCell ref="I28:J28"/>
    <mergeCell ref="I29:J29"/>
    <mergeCell ref="I30:J30"/>
    <mergeCell ref="C13:D13"/>
    <mergeCell ref="E13:G13"/>
    <mergeCell ref="C19:C20"/>
    <mergeCell ref="E19:E20"/>
    <mergeCell ref="F19:F20"/>
    <mergeCell ref="D4:J4"/>
    <mergeCell ref="D5:J5"/>
    <mergeCell ref="I78:J78"/>
    <mergeCell ref="I86:J86"/>
    <mergeCell ref="I87:J87"/>
    <mergeCell ref="I88:J88"/>
    <mergeCell ref="I46:J46"/>
    <mergeCell ref="I47:J47"/>
    <mergeCell ref="I53:J53"/>
    <mergeCell ref="I54:J54"/>
    <mergeCell ref="I83:J83"/>
    <mergeCell ref="I84:J84"/>
    <mergeCell ref="I85:J85"/>
    <mergeCell ref="I55:J55"/>
    <mergeCell ref="I76:J76"/>
    <mergeCell ref="I79:J79"/>
    <mergeCell ref="I80:J80"/>
    <mergeCell ref="I56:J56"/>
    <mergeCell ref="I57:J57"/>
    <mergeCell ref="I58:J58"/>
    <mergeCell ref="I59:J59"/>
    <mergeCell ref="I60:J60"/>
    <mergeCell ref="I61:J61"/>
    <mergeCell ref="I43:J43"/>
    <mergeCell ref="I74:J74"/>
    <mergeCell ref="I68:J68"/>
    <mergeCell ref="I62:J62"/>
    <mergeCell ref="D6:J6"/>
    <mergeCell ref="D7:J7"/>
    <mergeCell ref="I108:J108"/>
    <mergeCell ref="I116:J116"/>
    <mergeCell ref="I117:J117"/>
    <mergeCell ref="I118:J118"/>
    <mergeCell ref="E14:G14"/>
    <mergeCell ref="E10:G10"/>
    <mergeCell ref="I75:J75"/>
    <mergeCell ref="I63:J63"/>
    <mergeCell ref="I64:J64"/>
    <mergeCell ref="I65:J65"/>
    <mergeCell ref="I67:J67"/>
    <mergeCell ref="I89:J89"/>
    <mergeCell ref="I77:J77"/>
    <mergeCell ref="C14:D14"/>
    <mergeCell ref="I93:J93"/>
    <mergeCell ref="I102:J102"/>
    <mergeCell ref="I103:J103"/>
    <mergeCell ref="I44:J44"/>
    <mergeCell ref="I45:J45"/>
    <mergeCell ref="I119:J119"/>
    <mergeCell ref="I104:J104"/>
    <mergeCell ref="I105:J105"/>
    <mergeCell ref="I107:J107"/>
    <mergeCell ref="I94:J94"/>
    <mergeCell ref="I95:J95"/>
    <mergeCell ref="I97:J97"/>
    <mergeCell ref="I98:J98"/>
    <mergeCell ref="I101:J101"/>
  </mergeCells>
  <phoneticPr fontId="27"/>
  <conditionalFormatting sqref="D21:D120">
    <cfRule type="cellIs" dxfId="35" priority="6" operator="notEqual">
      <formula>""</formula>
    </cfRule>
  </conditionalFormatting>
  <conditionalFormatting sqref="E21:E120">
    <cfRule type="cellIs" dxfId="34" priority="1" operator="equal">
      <formula>""</formula>
    </cfRule>
  </conditionalFormatting>
  <conditionalFormatting sqref="I21:J120">
    <cfRule type="cellIs" dxfId="33" priority="15" operator="equal">
      <formula>G21:G120=12</formula>
    </cfRule>
    <cfRule type="cellIs" dxfId="32" priority="16" operator="notEqual">
      <formula>""</formula>
    </cfRule>
  </conditionalFormatting>
  <pageMargins left="0.7" right="0.7" top="0.75" bottom="0.75" header="0.3" footer="0.3"/>
  <pageSetup paperSize="9" scale="90"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ABB1FFA3-9878-474C-A5A7-729D5B7894C4}">
          <x14:formula1>
            <xm:f>施設基本情報入力!$K$7:$K$8</xm:f>
          </x14:formula1>
          <xm:sqref>E21:E120</xm:sqref>
        </x14:dataValidation>
        <x14:dataValidation type="list" allowBlank="1" showInputMessage="1" showErrorMessage="1" xr:uid="{2A2F8905-B6CA-4473-9C4E-E1B7111C4E6F}">
          <x14:formula1>
            <xm:f>施設基本情報入力!$G$8:$G$22</xm:f>
          </x14:formula1>
          <xm:sqref>C21:C120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6EA12-0A50-49E9-BA5C-C6186F5886FE}">
  <sheetPr codeName="Sheet7">
    <tabColor theme="4" tint="0.59999389629810485"/>
    <pageSetUpPr fitToPage="1"/>
  </sheetPr>
  <dimension ref="A8:I55"/>
  <sheetViews>
    <sheetView showGridLines="0" view="pageBreakPreview" zoomScaleNormal="100" zoomScaleSheetLayoutView="100" workbookViewId="0">
      <selection activeCell="F11" sqref="F11:H11"/>
    </sheetView>
  </sheetViews>
  <sheetFormatPr defaultColWidth="9" defaultRowHeight="18"/>
  <cols>
    <col min="1" max="1" width="4.69921875" style="74" customWidth="1"/>
    <col min="2" max="2" width="9.8984375" style="74" customWidth="1"/>
    <col min="3" max="3" width="14" style="74" customWidth="1"/>
    <col min="4" max="4" width="8" style="74" customWidth="1"/>
    <col min="5" max="5" width="11.5" style="74" customWidth="1"/>
    <col min="6" max="6" width="9.8984375" style="74" customWidth="1"/>
    <col min="7" max="7" width="10.69921875" style="74" customWidth="1"/>
    <col min="8" max="8" width="8.5" style="74" customWidth="1"/>
    <col min="9" max="9" width="2.3984375" style="74" customWidth="1"/>
    <col min="10" max="16384" width="9" style="74"/>
  </cols>
  <sheetData>
    <row r="8" spans="1:9" ht="21" customHeight="1"/>
    <row r="9" spans="1:9" ht="24" customHeight="1"/>
    <row r="10" spans="1:9" ht="18.75" customHeight="1">
      <c r="A10" s="350" t="s">
        <v>221</v>
      </c>
      <c r="B10" s="350"/>
      <c r="C10" s="350"/>
      <c r="D10" s="350"/>
      <c r="E10" s="73"/>
      <c r="F10" s="73"/>
      <c r="G10" s="73"/>
      <c r="H10" s="73"/>
    </row>
    <row r="11" spans="1:9">
      <c r="A11" s="75"/>
      <c r="B11" s="75"/>
      <c r="C11" s="75"/>
      <c r="D11" s="75"/>
      <c r="E11" s="75"/>
      <c r="F11" s="354"/>
      <c r="G11" s="354"/>
      <c r="H11" s="354"/>
    </row>
    <row r="12" spans="1:9" ht="12.75" customHeight="1">
      <c r="A12" s="76"/>
      <c r="B12" s="73"/>
      <c r="C12" s="73"/>
      <c r="D12" s="73"/>
      <c r="E12" s="73"/>
      <c r="F12" s="73"/>
      <c r="G12" s="73"/>
      <c r="H12" s="73"/>
    </row>
    <row r="13" spans="1:9">
      <c r="A13" s="351" t="s">
        <v>0</v>
      </c>
      <c r="B13" s="351"/>
      <c r="C13" s="351"/>
      <c r="D13" s="73"/>
      <c r="E13" s="73"/>
      <c r="F13" s="73"/>
      <c r="G13" s="73"/>
      <c r="H13" s="73"/>
    </row>
    <row r="14" spans="1:9" ht="12" customHeight="1">
      <c r="A14" s="76"/>
      <c r="B14" s="73"/>
      <c r="C14" s="73"/>
      <c r="D14" s="73"/>
      <c r="E14" s="73"/>
      <c r="F14" s="73"/>
      <c r="G14" s="73"/>
      <c r="H14" s="73"/>
    </row>
    <row r="15" spans="1:9" ht="29.25" customHeight="1">
      <c r="A15" s="352"/>
      <c r="B15" s="73"/>
      <c r="C15" s="77"/>
      <c r="D15" s="73"/>
      <c r="E15" s="263" t="s">
        <v>1</v>
      </c>
      <c r="F15" s="353">
        <f>施設基本情報入力!D8</f>
        <v>0</v>
      </c>
      <c r="G15" s="353"/>
      <c r="H15" s="353"/>
      <c r="I15" s="353"/>
    </row>
    <row r="16" spans="1:9" ht="29.25" customHeight="1">
      <c r="A16" s="352"/>
      <c r="B16" s="73"/>
      <c r="C16" s="254"/>
      <c r="D16" s="89"/>
      <c r="E16" s="263" t="s">
        <v>2</v>
      </c>
      <c r="F16" s="355">
        <f>施設基本情報入力!D7</f>
        <v>0</v>
      </c>
      <c r="G16" s="355"/>
      <c r="H16" s="355"/>
      <c r="I16" s="355"/>
    </row>
    <row r="17" spans="1:9" ht="34.5" customHeight="1">
      <c r="A17" s="352"/>
      <c r="B17" s="73"/>
      <c r="C17" s="77"/>
      <c r="D17" s="74" t="s">
        <v>111</v>
      </c>
      <c r="E17" s="258" t="s">
        <v>228</v>
      </c>
      <c r="F17" s="353">
        <f>施設基本情報入力!G8</f>
        <v>0</v>
      </c>
      <c r="G17" s="353"/>
      <c r="H17" s="353"/>
      <c r="I17" s="353"/>
    </row>
    <row r="18" spans="1:9" ht="29.25" customHeight="1">
      <c r="A18" s="352"/>
      <c r="B18" s="73"/>
      <c r="C18" s="77"/>
      <c r="D18" s="73"/>
      <c r="E18" s="264" t="s">
        <v>3</v>
      </c>
      <c r="F18" s="353" t="str">
        <f>施設基本情報入力!D9&amp;"  "&amp;施設基本情報入力!D10</f>
        <v xml:space="preserve">  </v>
      </c>
      <c r="G18" s="353"/>
      <c r="H18" s="353"/>
      <c r="I18" s="353"/>
    </row>
    <row r="19" spans="1:9" ht="12" customHeight="1">
      <c r="A19" s="76"/>
      <c r="B19" s="73"/>
      <c r="C19" s="73"/>
      <c r="D19" s="73"/>
      <c r="E19" s="73"/>
      <c r="F19" s="73"/>
      <c r="G19" s="73"/>
      <c r="H19" s="73"/>
    </row>
    <row r="20" spans="1:9" ht="12" customHeight="1">
      <c r="A20" s="76"/>
      <c r="B20" s="73"/>
      <c r="C20" s="73"/>
      <c r="D20" s="73"/>
      <c r="E20" s="73"/>
      <c r="F20" s="73"/>
      <c r="G20" s="73"/>
      <c r="H20" s="73"/>
    </row>
    <row r="21" spans="1:9" ht="18.75" customHeight="1">
      <c r="A21" s="357" t="s">
        <v>195</v>
      </c>
      <c r="B21" s="357"/>
      <c r="C21" s="357"/>
      <c r="D21" s="357"/>
      <c r="E21" s="357"/>
      <c r="F21" s="357"/>
      <c r="G21" s="357"/>
      <c r="H21" s="357"/>
    </row>
    <row r="22" spans="1:9" ht="9" customHeight="1">
      <c r="A22" s="78"/>
      <c r="B22" s="73"/>
      <c r="C22" s="73"/>
      <c r="D22" s="73"/>
      <c r="E22" s="73"/>
      <c r="F22" s="73"/>
      <c r="G22" s="73"/>
      <c r="H22" s="73"/>
    </row>
    <row r="23" spans="1:9" ht="35.25" customHeight="1">
      <c r="A23" s="358" t="s">
        <v>196</v>
      </c>
      <c r="B23" s="358"/>
      <c r="C23" s="358"/>
      <c r="D23" s="358"/>
      <c r="E23" s="358"/>
      <c r="F23" s="358"/>
      <c r="G23" s="358"/>
      <c r="H23" s="358"/>
      <c r="I23" s="358"/>
    </row>
    <row r="24" spans="1:9" ht="8.25" customHeight="1">
      <c r="A24" s="79"/>
      <c r="B24" s="79"/>
      <c r="C24" s="79"/>
      <c r="D24" s="79"/>
      <c r="E24" s="79"/>
      <c r="F24" s="79"/>
      <c r="G24" s="79"/>
      <c r="H24" s="79"/>
    </row>
    <row r="25" spans="1:9" ht="18" customHeight="1">
      <c r="A25" s="357" t="s">
        <v>4</v>
      </c>
      <c r="B25" s="357"/>
      <c r="C25" s="357"/>
      <c r="D25" s="357"/>
      <c r="E25" s="357"/>
      <c r="F25" s="357"/>
      <c r="G25" s="357"/>
      <c r="H25" s="357"/>
    </row>
    <row r="26" spans="1:9" ht="9.75" customHeight="1">
      <c r="A26" s="80"/>
      <c r="B26" s="80"/>
      <c r="C26" s="80"/>
      <c r="D26" s="80"/>
      <c r="E26" s="80"/>
      <c r="F26" s="80"/>
      <c r="G26" s="80"/>
      <c r="H26" s="80"/>
    </row>
    <row r="27" spans="1:9" ht="18.75" customHeight="1">
      <c r="A27" s="353" t="s">
        <v>222</v>
      </c>
      <c r="B27" s="353"/>
      <c r="C27" s="353"/>
      <c r="D27" s="353"/>
      <c r="E27" s="353"/>
      <c r="F27" s="353"/>
      <c r="G27" s="353"/>
      <c r="H27" s="353"/>
      <c r="I27" s="353"/>
    </row>
    <row r="28" spans="1:9" s="59" customFormat="1" ht="5.25" customHeight="1">
      <c r="A28" s="67"/>
      <c r="B28" s="67"/>
      <c r="C28" s="67"/>
      <c r="D28" s="67"/>
      <c r="E28" s="67"/>
      <c r="F28" s="67"/>
      <c r="G28" s="67"/>
      <c r="H28" s="67"/>
    </row>
    <row r="29" spans="1:9" s="59" customFormat="1" ht="15" customHeight="1">
      <c r="A29" s="349" t="str">
        <f>"　"&amp;施設基本情報入力!G8</f>
        <v>　</v>
      </c>
      <c r="B29" s="349"/>
      <c r="C29" s="349"/>
      <c r="D29" s="349"/>
      <c r="E29" s="349"/>
      <c r="F29" s="349"/>
      <c r="G29" s="349"/>
      <c r="H29" s="349"/>
    </row>
    <row r="30" spans="1:9" s="59" customFormat="1" ht="15" customHeight="1">
      <c r="A30" s="349" t="str">
        <f>"　"&amp;施設基本情報入力!G9</f>
        <v>　</v>
      </c>
      <c r="B30" s="349"/>
      <c r="C30" s="349"/>
      <c r="D30" s="349"/>
      <c r="E30" s="349"/>
      <c r="F30" s="349"/>
      <c r="G30" s="349"/>
      <c r="H30" s="349"/>
    </row>
    <row r="31" spans="1:9" s="59" customFormat="1" ht="15" customHeight="1">
      <c r="A31" s="349" t="str">
        <f>"　"&amp;施設基本情報入力!G10</f>
        <v>　</v>
      </c>
      <c r="B31" s="349"/>
      <c r="C31" s="349"/>
      <c r="D31" s="349"/>
      <c r="E31" s="349"/>
      <c r="F31" s="349"/>
      <c r="G31" s="349"/>
      <c r="H31" s="349"/>
    </row>
    <row r="32" spans="1:9" s="59" customFormat="1" ht="15" customHeight="1">
      <c r="A32" s="349" t="str">
        <f>"　"&amp;施設基本情報入力!G11</f>
        <v>　</v>
      </c>
      <c r="B32" s="349"/>
      <c r="C32" s="349"/>
      <c r="D32" s="349"/>
      <c r="E32" s="349"/>
      <c r="F32" s="349"/>
      <c r="G32" s="349"/>
      <c r="H32" s="349"/>
    </row>
    <row r="33" spans="1:9" s="59" customFormat="1" ht="15" customHeight="1">
      <c r="A33" s="349" t="str">
        <f>"　"&amp;施設基本情報入力!G12</f>
        <v>　</v>
      </c>
      <c r="B33" s="349"/>
      <c r="C33" s="349"/>
      <c r="D33" s="349"/>
      <c r="E33" s="349"/>
      <c r="F33" s="349"/>
      <c r="G33" s="349"/>
      <c r="H33" s="349"/>
    </row>
    <row r="34" spans="1:9" s="59" customFormat="1" ht="15" customHeight="1">
      <c r="A34" s="349" t="str">
        <f>"　"&amp;施設基本情報入力!G13</f>
        <v>　</v>
      </c>
      <c r="B34" s="349"/>
      <c r="C34" s="349"/>
      <c r="D34" s="349"/>
      <c r="E34" s="349"/>
      <c r="F34" s="349"/>
      <c r="G34" s="349"/>
      <c r="H34" s="349"/>
    </row>
    <row r="35" spans="1:9" s="59" customFormat="1" ht="15" customHeight="1">
      <c r="A35" s="349" t="str">
        <f>"　"&amp;施設基本情報入力!G14</f>
        <v>　</v>
      </c>
      <c r="B35" s="349"/>
      <c r="C35" s="349"/>
      <c r="D35" s="349"/>
      <c r="E35" s="349"/>
      <c r="F35" s="349"/>
      <c r="G35" s="349"/>
      <c r="H35" s="349"/>
    </row>
    <row r="36" spans="1:9" s="59" customFormat="1" ht="15" customHeight="1">
      <c r="A36" s="349" t="str">
        <f>"　"&amp;施設基本情報入力!G15</f>
        <v>　</v>
      </c>
      <c r="B36" s="349"/>
      <c r="C36" s="349"/>
      <c r="D36" s="349"/>
      <c r="E36" s="349"/>
      <c r="F36" s="349"/>
      <c r="G36" s="349"/>
      <c r="H36" s="349"/>
    </row>
    <row r="37" spans="1:9" s="59" customFormat="1" ht="15" customHeight="1">
      <c r="A37" s="349" t="str">
        <f>"　"&amp;施設基本情報入力!G16</f>
        <v>　</v>
      </c>
      <c r="B37" s="349"/>
      <c r="C37" s="349"/>
      <c r="D37" s="349"/>
      <c r="E37" s="349"/>
      <c r="F37" s="349"/>
      <c r="G37" s="349"/>
      <c r="H37" s="349"/>
    </row>
    <row r="38" spans="1:9" s="59" customFormat="1" ht="15" customHeight="1">
      <c r="A38" s="349" t="str">
        <f>"　"&amp;施設基本情報入力!G17</f>
        <v>　</v>
      </c>
      <c r="B38" s="349"/>
      <c r="C38" s="349"/>
      <c r="D38" s="349"/>
      <c r="E38" s="349"/>
      <c r="F38" s="349"/>
      <c r="G38" s="349"/>
      <c r="H38" s="349"/>
    </row>
    <row r="39" spans="1:9" s="59" customFormat="1" ht="15" customHeight="1">
      <c r="A39" s="349" t="str">
        <f>"　"&amp;施設基本情報入力!G18</f>
        <v>　</v>
      </c>
      <c r="B39" s="349"/>
      <c r="C39" s="349"/>
      <c r="D39" s="349"/>
      <c r="E39" s="349"/>
      <c r="F39" s="349"/>
      <c r="G39" s="349"/>
      <c r="H39" s="349"/>
    </row>
    <row r="40" spans="1:9" s="59" customFormat="1" ht="15" customHeight="1">
      <c r="A40" s="349" t="str">
        <f>"　"&amp;施設基本情報入力!G19</f>
        <v>　</v>
      </c>
      <c r="B40" s="349"/>
      <c r="C40" s="349"/>
      <c r="D40" s="349"/>
      <c r="E40" s="349"/>
      <c r="F40" s="349"/>
      <c r="G40" s="349"/>
      <c r="H40" s="349"/>
    </row>
    <row r="41" spans="1:9" s="59" customFormat="1" ht="15" hidden="1" customHeight="1">
      <c r="A41" s="349" t="str">
        <f>"　"&amp;施設基本情報入力!G20</f>
        <v>　</v>
      </c>
      <c r="B41" s="349"/>
      <c r="C41" s="349"/>
      <c r="D41" s="349"/>
      <c r="E41" s="349"/>
      <c r="F41" s="349"/>
      <c r="G41" s="349"/>
      <c r="H41" s="349"/>
    </row>
    <row r="42" spans="1:9" s="59" customFormat="1" ht="15" hidden="1" customHeight="1">
      <c r="A42" s="349" t="str">
        <f>"　"&amp;施設基本情報入力!G21</f>
        <v>　</v>
      </c>
      <c r="B42" s="349"/>
      <c r="C42" s="349"/>
      <c r="D42" s="349"/>
      <c r="E42" s="349"/>
      <c r="F42" s="349"/>
      <c r="G42" s="349"/>
      <c r="H42" s="349"/>
    </row>
    <row r="43" spans="1:9" s="59" customFormat="1" ht="15" hidden="1" customHeight="1">
      <c r="A43" s="349" t="str">
        <f>"　"&amp;施設基本情報入力!G22</f>
        <v>　</v>
      </c>
      <c r="B43" s="349"/>
      <c r="C43" s="349"/>
      <c r="D43" s="349"/>
      <c r="E43" s="349"/>
      <c r="F43" s="349"/>
      <c r="G43" s="349"/>
      <c r="H43" s="349"/>
    </row>
    <row r="44" spans="1:9" ht="6" customHeight="1">
      <c r="A44" s="76"/>
      <c r="B44" s="73"/>
      <c r="C44" s="73"/>
      <c r="D44" s="73"/>
      <c r="E44" s="73"/>
      <c r="F44" s="73"/>
      <c r="G44" s="73"/>
      <c r="H44" s="73"/>
    </row>
    <row r="45" spans="1:9" ht="18.75" customHeight="1">
      <c r="A45" s="353" t="s">
        <v>77</v>
      </c>
      <c r="B45" s="353"/>
      <c r="C45" s="353"/>
      <c r="D45" s="353"/>
      <c r="E45" s="353"/>
      <c r="F45" s="353"/>
      <c r="G45" s="353"/>
      <c r="H45" s="353"/>
      <c r="I45" s="353"/>
    </row>
    <row r="46" spans="1:9" ht="18.75" customHeight="1">
      <c r="A46" s="85"/>
      <c r="B46" s="356">
        <f>'対象者リスト（申請）'!H121</f>
        <v>243000</v>
      </c>
      <c r="C46" s="356"/>
      <c r="D46" s="75" t="s">
        <v>75</v>
      </c>
      <c r="E46" s="75"/>
      <c r="F46" s="75"/>
      <c r="G46" s="75"/>
      <c r="H46" s="75"/>
    </row>
    <row r="47" spans="1:9" ht="10.5" customHeight="1">
      <c r="A47" s="76"/>
      <c r="B47" s="73"/>
      <c r="C47" s="73"/>
      <c r="D47" s="73"/>
      <c r="E47" s="73"/>
      <c r="F47" s="73"/>
      <c r="G47" s="73"/>
      <c r="H47" s="73"/>
    </row>
    <row r="48" spans="1:9" ht="18.600000000000001" thickBot="1">
      <c r="A48" s="359" t="s">
        <v>5</v>
      </c>
      <c r="B48" s="360"/>
      <c r="C48" s="360"/>
      <c r="D48" s="73"/>
      <c r="E48" s="73"/>
      <c r="F48" s="73"/>
      <c r="G48" s="73"/>
      <c r="H48" s="73"/>
    </row>
    <row r="49" spans="1:9" s="82" customFormat="1" ht="27.75" customHeight="1" thickBot="1">
      <c r="A49" s="88"/>
      <c r="B49" s="361" t="s">
        <v>197</v>
      </c>
      <c r="C49" s="362"/>
      <c r="D49" s="362"/>
      <c r="E49" s="362"/>
      <c r="F49" s="362"/>
      <c r="G49" s="363"/>
      <c r="H49" s="159"/>
      <c r="I49" s="81"/>
    </row>
    <row r="50" spans="1:9" s="82" customFormat="1" ht="27.75" customHeight="1" thickBot="1">
      <c r="A50" s="88"/>
      <c r="B50" s="361" t="s">
        <v>223</v>
      </c>
      <c r="C50" s="362"/>
      <c r="D50" s="362"/>
      <c r="E50" s="362"/>
      <c r="F50" s="362"/>
      <c r="G50" s="363"/>
      <c r="H50" s="159"/>
      <c r="I50" s="81"/>
    </row>
    <row r="51" spans="1:9" s="82" customFormat="1" ht="27.75" customHeight="1" thickBot="1">
      <c r="A51" s="88"/>
      <c r="B51" s="364" t="s">
        <v>224</v>
      </c>
      <c r="C51" s="365"/>
      <c r="D51" s="365"/>
      <c r="E51" s="365"/>
      <c r="F51" s="365"/>
      <c r="G51" s="366"/>
      <c r="H51" s="159"/>
      <c r="I51" s="81"/>
    </row>
    <row r="52" spans="1:9" s="82" customFormat="1" ht="27.75" customHeight="1" thickBot="1">
      <c r="A52" s="88"/>
      <c r="B52" s="361" t="s">
        <v>6</v>
      </c>
      <c r="C52" s="362"/>
      <c r="D52" s="362"/>
      <c r="E52" s="362"/>
      <c r="F52" s="362"/>
      <c r="G52" s="363"/>
      <c r="H52" s="227"/>
      <c r="I52" s="83"/>
    </row>
    <row r="53" spans="1:9" ht="18.75" customHeight="1">
      <c r="A53" s="87" t="s">
        <v>91</v>
      </c>
      <c r="B53" s="86"/>
      <c r="C53" s="86"/>
      <c r="D53" s="73"/>
      <c r="E53" s="73"/>
      <c r="F53" s="73"/>
      <c r="G53" s="73"/>
      <c r="H53" s="73"/>
    </row>
    <row r="54" spans="1:9">
      <c r="A54" s="76"/>
      <c r="B54" s="73"/>
      <c r="C54" s="73"/>
      <c r="D54" s="73"/>
      <c r="E54" s="73"/>
      <c r="F54" s="73"/>
      <c r="G54" s="73"/>
      <c r="H54" s="73"/>
    </row>
    <row r="55" spans="1:9">
      <c r="A55" s="84"/>
      <c r="B55" s="73"/>
      <c r="C55" s="73"/>
      <c r="D55" s="73"/>
      <c r="E55" s="73"/>
      <c r="F55" s="73"/>
      <c r="G55" s="73"/>
      <c r="H55" s="73"/>
    </row>
  </sheetData>
  <sheetProtection algorithmName="SHA-512" hashValue="iE5pwFmDVvyibUu/xA9yRI9UAL4WTU/rYa/0C3jknITQTfYjouOeiZbEd0jEbgfVBgH9XO3Fn+rq1yLwvQhL1A==" saltValue="VbEdc+oOaxD14xKJssOJvQ==" spinCount="100000" sheet="1" objects="1" scenarios="1"/>
  <mergeCells count="34">
    <mergeCell ref="A48:C48"/>
    <mergeCell ref="B49:G49"/>
    <mergeCell ref="B50:G50"/>
    <mergeCell ref="B51:G51"/>
    <mergeCell ref="B52:G52"/>
    <mergeCell ref="B46:C46"/>
    <mergeCell ref="A21:H21"/>
    <mergeCell ref="A25:H25"/>
    <mergeCell ref="A29:H29"/>
    <mergeCell ref="A30:H30"/>
    <mergeCell ref="A31:H31"/>
    <mergeCell ref="A32:H32"/>
    <mergeCell ref="A33:H33"/>
    <mergeCell ref="A34:H34"/>
    <mergeCell ref="A35:H35"/>
    <mergeCell ref="A37:H37"/>
    <mergeCell ref="A39:H39"/>
    <mergeCell ref="A43:H43"/>
    <mergeCell ref="A23:I23"/>
    <mergeCell ref="A27:I27"/>
    <mergeCell ref="A45:I45"/>
    <mergeCell ref="A10:D10"/>
    <mergeCell ref="A13:C13"/>
    <mergeCell ref="A15:A18"/>
    <mergeCell ref="F15:I15"/>
    <mergeCell ref="F17:I17"/>
    <mergeCell ref="F18:I18"/>
    <mergeCell ref="F11:H11"/>
    <mergeCell ref="F16:I16"/>
    <mergeCell ref="A36:H36"/>
    <mergeCell ref="A38:H38"/>
    <mergeCell ref="A40:H40"/>
    <mergeCell ref="A41:H41"/>
    <mergeCell ref="A42:H42"/>
  </mergeCells>
  <phoneticPr fontId="27"/>
  <conditionalFormatting sqref="F11">
    <cfRule type="cellIs" dxfId="31" priority="2" operator="equal">
      <formula>""</formula>
    </cfRule>
  </conditionalFormatting>
  <pageMargins left="0.75" right="0.75" top="1" bottom="1" header="0.5" footer="0.5"/>
  <pageSetup paperSize="9" scale="93" fitToWidth="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3A341FF-C54D-4F0A-8772-DDB37A7470E2}">
          <x14:formula1>
            <xm:f>施設基本情報入力!$K$10</xm:f>
          </x14:formula1>
          <xm:sqref>H49:H51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FB0CA-7D64-4D58-A7A8-E5D9F04771C4}">
  <sheetPr codeName="Sheet8">
    <tabColor theme="4" tint="0.59999389629810485"/>
  </sheetPr>
  <dimension ref="A1:L67"/>
  <sheetViews>
    <sheetView showGridLines="0" showRowColHeaders="0" showZeros="0" view="pageBreakPreview" zoomScaleNormal="100" zoomScaleSheetLayoutView="100" workbookViewId="0">
      <selection activeCell="F15" sqref="F15:H15"/>
    </sheetView>
  </sheetViews>
  <sheetFormatPr defaultColWidth="9" defaultRowHeight="13.8"/>
  <cols>
    <col min="1" max="3" width="9.59765625" style="166" customWidth="1"/>
    <col min="4" max="4" width="11.59765625" style="166" customWidth="1"/>
    <col min="5" max="5" width="5.09765625" style="166" customWidth="1"/>
    <col min="6" max="6" width="13.19921875" style="166" customWidth="1"/>
    <col min="7" max="7" width="6.8984375" style="166" customWidth="1"/>
    <col min="8" max="8" width="9.59765625" style="166" customWidth="1"/>
    <col min="9" max="9" width="11.3984375" style="166" customWidth="1"/>
    <col min="10" max="10" width="3" style="166" customWidth="1"/>
    <col min="11" max="16384" width="9" style="166"/>
  </cols>
  <sheetData>
    <row r="1" spans="1:12" ht="18.600000000000001">
      <c r="A1" s="370" t="s">
        <v>198</v>
      </c>
      <c r="B1" s="370"/>
      <c r="C1" s="370"/>
      <c r="D1" s="370"/>
      <c r="E1" s="370"/>
      <c r="F1" s="370"/>
      <c r="G1" s="370"/>
      <c r="H1" s="370"/>
      <c r="I1" s="370"/>
      <c r="J1" s="165"/>
    </row>
    <row r="2" spans="1:12" ht="12.75" customHeight="1">
      <c r="A2" s="167"/>
      <c r="B2" s="167"/>
      <c r="C2" s="167"/>
      <c r="D2" s="167"/>
      <c r="E2" s="167"/>
      <c r="F2" s="167"/>
      <c r="G2" s="167"/>
      <c r="H2" s="167"/>
      <c r="I2" s="167"/>
      <c r="J2" s="165"/>
    </row>
    <row r="3" spans="1:12">
      <c r="A3" s="367" t="s">
        <v>199</v>
      </c>
      <c r="B3" s="367"/>
      <c r="C3" s="367"/>
      <c r="D3" s="367"/>
      <c r="E3" s="367"/>
      <c r="F3" s="367"/>
      <c r="G3" s="367"/>
      <c r="H3" s="367"/>
      <c r="I3" s="367"/>
      <c r="J3" s="367"/>
    </row>
    <row r="4" spans="1:12">
      <c r="A4" s="168" t="s">
        <v>200</v>
      </c>
      <c r="B4" s="168"/>
      <c r="C4" s="168"/>
      <c r="D4" s="168"/>
      <c r="E4" s="168"/>
      <c r="F4" s="168"/>
      <c r="G4" s="168"/>
      <c r="H4" s="168"/>
      <c r="I4" s="168"/>
      <c r="J4" s="168"/>
    </row>
    <row r="5" spans="1:12" ht="20.25" customHeight="1">
      <c r="A5" s="168"/>
      <c r="B5" s="168"/>
      <c r="C5" s="168"/>
      <c r="D5" s="168"/>
      <c r="E5" s="168"/>
      <c r="F5" s="168"/>
      <c r="G5" s="371">
        <f>'第１号様式（申請書）'!F11</f>
        <v>0</v>
      </c>
      <c r="H5" s="371"/>
      <c r="I5" s="371"/>
      <c r="J5" s="168"/>
    </row>
    <row r="6" spans="1:12" ht="37.5" customHeight="1">
      <c r="A6" s="169"/>
      <c r="B6" s="169"/>
      <c r="C6" s="169"/>
      <c r="D6" s="169"/>
      <c r="E6" s="367" t="s">
        <v>14</v>
      </c>
      <c r="F6" s="367"/>
      <c r="G6" s="368">
        <f>施設基本情報入力!D7</f>
        <v>0</v>
      </c>
      <c r="H6" s="368"/>
      <c r="I6" s="368"/>
      <c r="J6" s="368"/>
    </row>
    <row r="7" spans="1:12" ht="30" customHeight="1">
      <c r="E7" s="367" t="s">
        <v>15</v>
      </c>
      <c r="F7" s="367"/>
      <c r="G7" s="368" t="str">
        <f>施設基本情報入力!D9&amp;"  "&amp;施設基本情報入力!D10</f>
        <v xml:space="preserve">  </v>
      </c>
      <c r="H7" s="368"/>
      <c r="I7" s="368"/>
      <c r="J7" s="368"/>
    </row>
    <row r="8" spans="1:12" ht="30" customHeight="1">
      <c r="E8" s="168" t="s">
        <v>16</v>
      </c>
      <c r="F8" s="168"/>
      <c r="G8" s="369" t="str">
        <f>施設基本情報入力!D11&amp;"("&amp;施設基本情報入力!D12&amp;")"</f>
        <v>()</v>
      </c>
      <c r="H8" s="369"/>
      <c r="I8" s="369"/>
      <c r="J8" s="369"/>
      <c r="K8" s="170"/>
      <c r="L8" s="170"/>
    </row>
    <row r="9" spans="1:12" ht="10.5" customHeight="1">
      <c r="E9" s="168"/>
      <c r="F9" s="168"/>
      <c r="G9" s="169"/>
      <c r="H9" s="169"/>
      <c r="I9" s="169"/>
    </row>
    <row r="10" spans="1:12" ht="16.2">
      <c r="A10" s="171" t="s">
        <v>17</v>
      </c>
    </row>
    <row r="11" spans="1:12" ht="21" customHeight="1">
      <c r="A11" s="172" t="s">
        <v>18</v>
      </c>
      <c r="B11" s="172"/>
      <c r="C11" s="374">
        <f>F14</f>
        <v>0</v>
      </c>
      <c r="D11" s="375"/>
      <c r="E11" s="172" t="s">
        <v>19</v>
      </c>
      <c r="F11" s="173"/>
      <c r="G11" s="173"/>
      <c r="H11" s="173"/>
      <c r="I11" s="173"/>
      <c r="J11" s="173"/>
    </row>
    <row r="12" spans="1:12" ht="30" customHeight="1">
      <c r="A12" s="376" t="s">
        <v>212</v>
      </c>
      <c r="B12" s="377"/>
      <c r="C12" s="377"/>
      <c r="D12" s="377"/>
      <c r="E12" s="377"/>
      <c r="F12" s="174">
        <f>SUM(D20,D32,D42,D52,D62,'１号添付　事業所追加分①'!D6,'１号添付　事業所追加分①'!D16,'１号添付　事業所追加分①'!D26,'１号添付　事業所追加分①'!D37,'１号添付　事業所追加分①'!D47,'１号添付　事業所追加分①'!D57,'１号添付　事業所追加分 ②'!D6,'１号添付　事業所追加分 ②'!D16,'１号添付　事業所追加分 ②'!D26,'１号添付　事業所追加分 ②'!D37)</f>
        <v>0</v>
      </c>
      <c r="G12" s="175" t="s">
        <v>20</v>
      </c>
      <c r="H12" s="176"/>
      <c r="I12" s="177"/>
      <c r="J12" s="178"/>
    </row>
    <row r="13" spans="1:12" ht="30" customHeight="1">
      <c r="A13" s="376" t="s">
        <v>21</v>
      </c>
      <c r="B13" s="377"/>
      <c r="C13" s="377"/>
      <c r="D13" s="377"/>
      <c r="E13" s="377"/>
      <c r="F13" s="179">
        <f>SUM($D$21,$D$33,$D$43,$D$53,$D$63,'１号添付　事業所追加分①'!$D$7,'１号添付　事業所追加分①'!$D$17,'１号添付　事業所追加分①'!$D$27,'１号添付　事業所追加分①'!$D$38,'１号添付　事業所追加分①'!$D$48,'１号添付　事業所追加分①'!$D$58,'１号添付　事業所追加分 ②'!$D$7,'１号添付　事業所追加分 ②'!$D$17,'１号添付　事業所追加分 ②'!$D$27,'１号添付　事業所追加分 ②'!$D$38)</f>
        <v>0</v>
      </c>
      <c r="G13" s="180" t="s">
        <v>22</v>
      </c>
      <c r="H13" s="170"/>
      <c r="I13" s="177"/>
      <c r="J13" s="178"/>
    </row>
    <row r="14" spans="1:12" ht="30" customHeight="1">
      <c r="A14" s="378" t="s">
        <v>78</v>
      </c>
      <c r="B14" s="379"/>
      <c r="C14" s="379"/>
      <c r="D14" s="379"/>
      <c r="E14" s="379"/>
      <c r="F14" s="181">
        <f>F13*9000</f>
        <v>0</v>
      </c>
      <c r="G14" s="182" t="s">
        <v>19</v>
      </c>
    </row>
    <row r="15" spans="1:12" ht="30" customHeight="1">
      <c r="A15" s="380" t="s">
        <v>201</v>
      </c>
      <c r="B15" s="380"/>
      <c r="C15" s="380"/>
      <c r="D15" s="380"/>
      <c r="E15" s="380"/>
      <c r="F15" s="381"/>
      <c r="G15" s="381"/>
      <c r="H15" s="381"/>
    </row>
    <row r="17" spans="1:10" ht="30" customHeight="1">
      <c r="A17" s="183" t="s">
        <v>24</v>
      </c>
      <c r="B17" s="184"/>
      <c r="C17" s="382">
        <f>施設基本情報入力!G8</f>
        <v>0</v>
      </c>
      <c r="D17" s="382"/>
      <c r="E17" s="382"/>
      <c r="F17" s="382"/>
      <c r="G17" s="382"/>
      <c r="H17" s="382"/>
      <c r="I17" s="170"/>
      <c r="J17" s="170"/>
    </row>
    <row r="18" spans="1:10" ht="30" customHeight="1">
      <c r="A18" s="185" t="s">
        <v>25</v>
      </c>
      <c r="B18" s="186"/>
      <c r="C18" s="382">
        <f>施設基本情報入力!H8</f>
        <v>0</v>
      </c>
      <c r="D18" s="382"/>
      <c r="E18" s="382"/>
      <c r="F18" s="382"/>
      <c r="G18" s="382"/>
      <c r="H18" s="382"/>
      <c r="I18" s="170"/>
      <c r="J18" s="170"/>
    </row>
    <row r="19" spans="1:10" ht="21" customHeight="1">
      <c r="A19" s="187" t="s">
        <v>18</v>
      </c>
      <c r="B19" s="188"/>
      <c r="C19" s="172"/>
      <c r="D19" s="172"/>
      <c r="E19" s="172"/>
      <c r="F19" s="173"/>
      <c r="G19" s="173"/>
      <c r="H19" s="173"/>
      <c r="I19" s="173"/>
      <c r="J19" s="173"/>
    </row>
    <row r="20" spans="1:10" ht="30" customHeight="1">
      <c r="A20" s="383" t="s">
        <v>213</v>
      </c>
      <c r="B20" s="384"/>
      <c r="C20" s="384"/>
      <c r="D20" s="189">
        <f>COUNTIFS('対象者リスト（申請）'!$C$21:$C$120,施設基本情報入力!G8)</f>
        <v>0</v>
      </c>
      <c r="E20" s="190" t="s">
        <v>20</v>
      </c>
      <c r="F20" s="176"/>
      <c r="G20" s="176"/>
      <c r="H20" s="176"/>
      <c r="I20" s="178"/>
      <c r="J20" s="178"/>
    </row>
    <row r="21" spans="1:10" ht="30" customHeight="1">
      <c r="A21" s="383" t="s">
        <v>26</v>
      </c>
      <c r="B21" s="384"/>
      <c r="C21" s="384"/>
      <c r="D21" s="189">
        <f>SUMIFS('対象者リスト（申請）'!$G$21:$G$120,'対象者リスト（申請）'!$C$21:$C$120,施設基本情報入力!G8)</f>
        <v>0</v>
      </c>
      <c r="E21" s="191" t="s">
        <v>22</v>
      </c>
      <c r="F21" s="192"/>
      <c r="G21" s="170"/>
      <c r="H21" s="170"/>
      <c r="I21" s="178"/>
      <c r="J21" s="178"/>
    </row>
    <row r="22" spans="1:10" ht="30" customHeight="1">
      <c r="A22" s="385" t="s">
        <v>27</v>
      </c>
      <c r="B22" s="386"/>
      <c r="C22" s="386"/>
      <c r="D22" s="193">
        <f>9000*D21</f>
        <v>0</v>
      </c>
      <c r="E22" s="191" t="s">
        <v>19</v>
      </c>
    </row>
    <row r="23" spans="1:10">
      <c r="D23" s="372"/>
      <c r="E23" s="372"/>
      <c r="F23" s="372"/>
      <c r="G23" s="372"/>
      <c r="H23" s="372"/>
    </row>
    <row r="24" spans="1:10" ht="18.75" customHeight="1">
      <c r="A24" s="251" t="s">
        <v>79</v>
      </c>
      <c r="D24" s="373"/>
      <c r="E24" s="373"/>
      <c r="F24" s="373"/>
      <c r="G24" s="373"/>
      <c r="H24" s="373"/>
    </row>
    <row r="25" spans="1:10">
      <c r="A25" s="166" t="s">
        <v>80</v>
      </c>
    </row>
    <row r="26" spans="1:10" ht="10.5" customHeight="1"/>
    <row r="27" spans="1:10" ht="10.5" customHeight="1"/>
    <row r="28" spans="1:10">
      <c r="A28" s="195" t="s">
        <v>28</v>
      </c>
    </row>
    <row r="29" spans="1:10" ht="30" customHeight="1">
      <c r="A29" s="183" t="s">
        <v>81</v>
      </c>
      <c r="B29" s="184"/>
      <c r="C29" s="382">
        <f>施設基本情報入力!G9</f>
        <v>0</v>
      </c>
      <c r="D29" s="382"/>
      <c r="E29" s="382"/>
      <c r="F29" s="382"/>
      <c r="G29" s="382"/>
      <c r="H29" s="382"/>
      <c r="I29" s="170"/>
      <c r="J29" s="170"/>
    </row>
    <row r="30" spans="1:10" ht="30" customHeight="1">
      <c r="A30" s="185" t="s">
        <v>25</v>
      </c>
      <c r="B30" s="186"/>
      <c r="C30" s="382">
        <f>施設基本情報入力!H9</f>
        <v>0</v>
      </c>
      <c r="D30" s="382"/>
      <c r="E30" s="382"/>
      <c r="F30" s="382"/>
      <c r="G30" s="382"/>
      <c r="H30" s="382"/>
      <c r="I30" s="170"/>
      <c r="J30" s="170"/>
    </row>
    <row r="31" spans="1:10" ht="21" customHeight="1">
      <c r="A31" s="187" t="s">
        <v>18</v>
      </c>
      <c r="B31" s="188"/>
      <c r="C31" s="172"/>
      <c r="D31" s="172"/>
      <c r="E31" s="172"/>
      <c r="F31" s="173"/>
      <c r="G31" s="173"/>
      <c r="H31" s="173"/>
      <c r="I31" s="173"/>
      <c r="J31" s="173"/>
    </row>
    <row r="32" spans="1:10" ht="30" customHeight="1">
      <c r="A32" s="383" t="s">
        <v>214</v>
      </c>
      <c r="B32" s="384"/>
      <c r="C32" s="384"/>
      <c r="D32" s="189">
        <f>COUNTIFS('対象者リスト（申請）'!$C$21:$C$120,施設基本情報入力!G9)</f>
        <v>0</v>
      </c>
      <c r="E32" s="190" t="s">
        <v>20</v>
      </c>
      <c r="F32" s="176"/>
      <c r="G32" s="176"/>
      <c r="H32" s="176"/>
      <c r="I32" s="178"/>
      <c r="J32" s="178"/>
    </row>
    <row r="33" spans="1:10" ht="30" customHeight="1">
      <c r="A33" s="383" t="s">
        <v>26</v>
      </c>
      <c r="B33" s="384"/>
      <c r="C33" s="384"/>
      <c r="D33" s="189">
        <f>SUMIFS('対象者リスト（申請）'!$G$21:$G$120,'対象者リスト（申請）'!$C$21:$C$120,施設基本情報入力!G9)</f>
        <v>0</v>
      </c>
      <c r="E33" s="191" t="s">
        <v>22</v>
      </c>
      <c r="F33" s="192"/>
      <c r="G33" s="170"/>
      <c r="H33" s="170"/>
      <c r="I33" s="178"/>
      <c r="J33" s="178"/>
    </row>
    <row r="34" spans="1:10" ht="30" customHeight="1">
      <c r="A34" s="385" t="s">
        <v>27</v>
      </c>
      <c r="B34" s="386"/>
      <c r="C34" s="386"/>
      <c r="D34" s="193">
        <f>9000*D33</f>
        <v>0</v>
      </c>
      <c r="E34" s="191" t="s">
        <v>19</v>
      </c>
    </row>
    <row r="35" spans="1:10">
      <c r="D35" s="372"/>
      <c r="E35" s="372"/>
      <c r="F35" s="372"/>
      <c r="G35" s="372"/>
      <c r="H35" s="372"/>
    </row>
    <row r="36" spans="1:10" ht="18.75" customHeight="1">
      <c r="A36" s="194" t="s">
        <v>79</v>
      </c>
      <c r="D36" s="373"/>
      <c r="E36" s="373"/>
      <c r="F36" s="373"/>
      <c r="G36" s="373"/>
      <c r="H36" s="373"/>
    </row>
    <row r="37" spans="1:10">
      <c r="A37" s="166" t="s">
        <v>80</v>
      </c>
    </row>
    <row r="38" spans="1:10" ht="45" customHeight="1"/>
    <row r="39" spans="1:10" ht="30" customHeight="1">
      <c r="A39" s="183" t="s">
        <v>82</v>
      </c>
      <c r="B39" s="184"/>
      <c r="C39" s="382">
        <f>施設基本情報入力!G10</f>
        <v>0</v>
      </c>
      <c r="D39" s="382"/>
      <c r="E39" s="382"/>
      <c r="F39" s="382"/>
      <c r="G39" s="382"/>
      <c r="H39" s="382"/>
      <c r="I39" s="170"/>
      <c r="J39" s="170"/>
    </row>
    <row r="40" spans="1:10" ht="30" customHeight="1">
      <c r="A40" s="185" t="s">
        <v>25</v>
      </c>
      <c r="B40" s="186"/>
      <c r="C40" s="382">
        <f>施設基本情報入力!H10</f>
        <v>0</v>
      </c>
      <c r="D40" s="382"/>
      <c r="E40" s="382"/>
      <c r="F40" s="382"/>
      <c r="G40" s="382"/>
      <c r="H40" s="382"/>
      <c r="I40" s="170"/>
      <c r="J40" s="170"/>
    </row>
    <row r="41" spans="1:10" ht="21" customHeight="1">
      <c r="A41" s="187" t="s">
        <v>18</v>
      </c>
      <c r="B41" s="188"/>
      <c r="C41" s="172"/>
      <c r="D41" s="172"/>
      <c r="E41" s="172"/>
      <c r="F41" s="173"/>
      <c r="G41" s="173"/>
      <c r="H41" s="173"/>
      <c r="I41" s="173"/>
      <c r="J41" s="173"/>
    </row>
    <row r="42" spans="1:10" ht="30" customHeight="1">
      <c r="A42" s="383" t="s">
        <v>214</v>
      </c>
      <c r="B42" s="384"/>
      <c r="C42" s="384"/>
      <c r="D42" s="189">
        <f>COUNTIFS('対象者リスト（申請）'!$C$21:$C$120,施設基本情報入力!G10)</f>
        <v>0</v>
      </c>
      <c r="E42" s="190" t="s">
        <v>20</v>
      </c>
      <c r="F42" s="176"/>
      <c r="G42" s="176"/>
      <c r="H42" s="176"/>
      <c r="I42" s="178"/>
      <c r="J42" s="178"/>
    </row>
    <row r="43" spans="1:10" ht="30" customHeight="1">
      <c r="A43" s="383" t="s">
        <v>26</v>
      </c>
      <c r="B43" s="384"/>
      <c r="C43" s="384"/>
      <c r="D43" s="189">
        <f>SUMIFS('対象者リスト（申請）'!$G$21:$G$120,'対象者リスト（申請）'!$C$21:$C$120,施設基本情報入力!G10)</f>
        <v>0</v>
      </c>
      <c r="E43" s="191" t="s">
        <v>22</v>
      </c>
      <c r="F43" s="192"/>
      <c r="G43" s="170"/>
      <c r="H43" s="170"/>
      <c r="I43" s="178"/>
      <c r="J43" s="178"/>
    </row>
    <row r="44" spans="1:10" ht="30" customHeight="1">
      <c r="A44" s="385" t="s">
        <v>27</v>
      </c>
      <c r="B44" s="386"/>
      <c r="C44" s="386"/>
      <c r="D44" s="193">
        <f>9000*D43</f>
        <v>0</v>
      </c>
      <c r="E44" s="191" t="s">
        <v>19</v>
      </c>
    </row>
    <row r="45" spans="1:10">
      <c r="D45" s="372"/>
      <c r="E45" s="372"/>
      <c r="F45" s="372"/>
      <c r="G45" s="372"/>
      <c r="H45" s="372"/>
    </row>
    <row r="46" spans="1:10" ht="18.75" customHeight="1">
      <c r="A46" s="194" t="s">
        <v>79</v>
      </c>
      <c r="D46" s="373"/>
      <c r="E46" s="373"/>
      <c r="F46" s="373"/>
      <c r="G46" s="373"/>
      <c r="H46" s="373"/>
    </row>
    <row r="47" spans="1:10">
      <c r="A47" s="166" t="s">
        <v>80</v>
      </c>
    </row>
    <row r="48" spans="1:10" ht="45" customHeight="1"/>
    <row r="49" spans="1:10" ht="30" customHeight="1">
      <c r="A49" s="183" t="s">
        <v>83</v>
      </c>
      <c r="B49" s="184"/>
      <c r="C49" s="382">
        <f>施設基本情報入力!G11</f>
        <v>0</v>
      </c>
      <c r="D49" s="382"/>
      <c r="E49" s="382"/>
      <c r="F49" s="382"/>
      <c r="G49" s="382"/>
      <c r="H49" s="382"/>
      <c r="I49" s="170"/>
      <c r="J49" s="170"/>
    </row>
    <row r="50" spans="1:10" ht="30" customHeight="1">
      <c r="A50" s="185" t="s">
        <v>25</v>
      </c>
      <c r="B50" s="186"/>
      <c r="C50" s="382">
        <f>施設基本情報入力!H11</f>
        <v>0</v>
      </c>
      <c r="D50" s="382"/>
      <c r="E50" s="382"/>
      <c r="F50" s="382"/>
      <c r="G50" s="382"/>
      <c r="H50" s="382"/>
      <c r="I50" s="170"/>
      <c r="J50" s="170"/>
    </row>
    <row r="51" spans="1:10" ht="21" customHeight="1">
      <c r="A51" s="187" t="s">
        <v>18</v>
      </c>
      <c r="B51" s="188"/>
      <c r="C51" s="172"/>
      <c r="D51" s="172"/>
      <c r="E51" s="172"/>
      <c r="F51" s="173"/>
      <c r="G51" s="173"/>
      <c r="H51" s="173"/>
      <c r="I51" s="173"/>
      <c r="J51" s="173"/>
    </row>
    <row r="52" spans="1:10" ht="30" customHeight="1">
      <c r="A52" s="383" t="s">
        <v>214</v>
      </c>
      <c r="B52" s="384"/>
      <c r="C52" s="387"/>
      <c r="D52" s="189">
        <f>COUNTIFS('対象者リスト（申請）'!$C$21:$C$120,施設基本情報入力!G11)</f>
        <v>0</v>
      </c>
      <c r="E52" s="190" t="s">
        <v>20</v>
      </c>
      <c r="F52" s="176"/>
      <c r="G52" s="176"/>
      <c r="H52" s="176"/>
      <c r="I52" s="178"/>
      <c r="J52" s="178"/>
    </row>
    <row r="53" spans="1:10" ht="30" customHeight="1">
      <c r="A53" s="383" t="s">
        <v>26</v>
      </c>
      <c r="B53" s="384"/>
      <c r="C53" s="384"/>
      <c r="D53" s="189">
        <f>SUMIFS('対象者リスト（申請）'!$G$21:$G$120,'対象者リスト（申請）'!$C$21:$C$120,施設基本情報入力!G11)</f>
        <v>0</v>
      </c>
      <c r="E53" s="191" t="s">
        <v>22</v>
      </c>
      <c r="F53" s="192"/>
      <c r="G53" s="170"/>
      <c r="H53" s="170"/>
      <c r="I53" s="178"/>
      <c r="J53" s="178"/>
    </row>
    <row r="54" spans="1:10" ht="30" customHeight="1">
      <c r="A54" s="385" t="s">
        <v>27</v>
      </c>
      <c r="B54" s="386"/>
      <c r="C54" s="386"/>
      <c r="D54" s="193">
        <f>9000*D53</f>
        <v>0</v>
      </c>
      <c r="E54" s="191" t="s">
        <v>19</v>
      </c>
    </row>
    <row r="55" spans="1:10">
      <c r="D55" s="372"/>
      <c r="E55" s="372"/>
      <c r="F55" s="372"/>
      <c r="G55" s="372"/>
      <c r="H55" s="372"/>
    </row>
    <row r="56" spans="1:10" ht="18.75" customHeight="1">
      <c r="A56" s="194" t="s">
        <v>79</v>
      </c>
      <c r="D56" s="373"/>
      <c r="E56" s="373"/>
      <c r="F56" s="373"/>
      <c r="G56" s="373"/>
      <c r="H56" s="373"/>
    </row>
    <row r="57" spans="1:10">
      <c r="A57" s="166" t="s">
        <v>80</v>
      </c>
    </row>
    <row r="58" spans="1:10" ht="45" customHeight="1"/>
    <row r="59" spans="1:10" ht="30" customHeight="1">
      <c r="A59" s="183" t="s">
        <v>84</v>
      </c>
      <c r="B59" s="184"/>
      <c r="C59" s="388">
        <f>施設基本情報入力!G12</f>
        <v>0</v>
      </c>
      <c r="D59" s="386"/>
      <c r="E59" s="386"/>
      <c r="F59" s="386"/>
      <c r="G59" s="386"/>
      <c r="H59" s="389"/>
      <c r="I59" s="170"/>
      <c r="J59" s="170"/>
    </row>
    <row r="60" spans="1:10" ht="30" customHeight="1">
      <c r="A60" s="185" t="s">
        <v>25</v>
      </c>
      <c r="B60" s="186"/>
      <c r="C60" s="388">
        <f>施設基本情報入力!H12</f>
        <v>0</v>
      </c>
      <c r="D60" s="386"/>
      <c r="E60" s="386"/>
      <c r="F60" s="386"/>
      <c r="G60" s="386"/>
      <c r="H60" s="389"/>
      <c r="I60" s="170"/>
      <c r="J60" s="170"/>
    </row>
    <row r="61" spans="1:10" ht="21" customHeight="1">
      <c r="A61" s="187" t="s">
        <v>18</v>
      </c>
      <c r="B61" s="188"/>
      <c r="C61" s="172"/>
      <c r="D61" s="172"/>
      <c r="E61" s="172"/>
      <c r="F61" s="173"/>
      <c r="G61" s="173"/>
      <c r="H61" s="173"/>
      <c r="I61" s="173"/>
      <c r="J61" s="173"/>
    </row>
    <row r="62" spans="1:10" ht="30" customHeight="1">
      <c r="A62" s="383" t="s">
        <v>215</v>
      </c>
      <c r="B62" s="384"/>
      <c r="C62" s="384"/>
      <c r="D62" s="189">
        <f>COUNTIFS('対象者リスト（申請）'!$C$21:$C$120,施設基本情報入力!G12)</f>
        <v>0</v>
      </c>
      <c r="E62" s="190" t="s">
        <v>20</v>
      </c>
      <c r="F62" s="176"/>
      <c r="G62" s="176"/>
      <c r="H62" s="176"/>
      <c r="I62" s="178"/>
      <c r="J62" s="178"/>
    </row>
    <row r="63" spans="1:10" ht="30" customHeight="1">
      <c r="A63" s="383" t="s">
        <v>26</v>
      </c>
      <c r="B63" s="384"/>
      <c r="C63" s="384"/>
      <c r="D63" s="189">
        <f>SUMIFS('対象者リスト（申請）'!$G$21:$G$120,'対象者リスト（申請）'!$C$21:$C$120,施設基本情報入力!G12)</f>
        <v>0</v>
      </c>
      <c r="E63" s="191" t="s">
        <v>22</v>
      </c>
      <c r="F63" s="192"/>
      <c r="G63" s="170"/>
      <c r="H63" s="170"/>
      <c r="I63" s="178"/>
      <c r="J63" s="178"/>
    </row>
    <row r="64" spans="1:10" ht="30" customHeight="1">
      <c r="A64" s="385" t="s">
        <v>27</v>
      </c>
      <c r="B64" s="386"/>
      <c r="C64" s="386"/>
      <c r="D64" s="193">
        <f>9000*D63</f>
        <v>0</v>
      </c>
      <c r="E64" s="191" t="s">
        <v>19</v>
      </c>
    </row>
    <row r="65" spans="1:8">
      <c r="D65" s="372"/>
      <c r="E65" s="372"/>
      <c r="F65" s="372"/>
      <c r="G65" s="372"/>
      <c r="H65" s="372"/>
    </row>
    <row r="66" spans="1:8" ht="18.75" customHeight="1">
      <c r="A66" s="194" t="s">
        <v>79</v>
      </c>
      <c r="D66" s="373"/>
      <c r="E66" s="373"/>
      <c r="F66" s="373"/>
      <c r="G66" s="373"/>
      <c r="H66" s="373"/>
    </row>
    <row r="67" spans="1:8">
      <c r="A67" s="166" t="s">
        <v>80</v>
      </c>
    </row>
  </sheetData>
  <sheetProtection algorithmName="SHA-512" hashValue="Nmnu0zo194rwAnuNP+cSivlTL1A3ScMdi9e10HJWRevzAhieAS5fqtSTahP2Klv9wFupa4Wxw4ygLWJtJtWRbQ==" saltValue="rsfnRkVnKDwCmQdBCRZQhw==" spinCount="100000" sheet="1" objects="1" scenarios="1"/>
  <mergeCells count="44">
    <mergeCell ref="D65:H66"/>
    <mergeCell ref="C49:H49"/>
    <mergeCell ref="C50:H50"/>
    <mergeCell ref="A52:C52"/>
    <mergeCell ref="A53:C53"/>
    <mergeCell ref="A54:C54"/>
    <mergeCell ref="D55:H56"/>
    <mergeCell ref="C59:H59"/>
    <mergeCell ref="C60:H60"/>
    <mergeCell ref="A62:C62"/>
    <mergeCell ref="A63:C63"/>
    <mergeCell ref="A64:C64"/>
    <mergeCell ref="D45:H46"/>
    <mergeCell ref="C29:H29"/>
    <mergeCell ref="C30:H30"/>
    <mergeCell ref="A32:C32"/>
    <mergeCell ref="A33:C33"/>
    <mergeCell ref="A34:C34"/>
    <mergeCell ref="D35:H36"/>
    <mergeCell ref="C39:H39"/>
    <mergeCell ref="C40:H40"/>
    <mergeCell ref="A42:C42"/>
    <mergeCell ref="A43:C43"/>
    <mergeCell ref="A44:C44"/>
    <mergeCell ref="D23:H24"/>
    <mergeCell ref="C11:D11"/>
    <mergeCell ref="A12:E12"/>
    <mergeCell ref="A13:E13"/>
    <mergeCell ref="A14:E14"/>
    <mergeCell ref="A15:E15"/>
    <mergeCell ref="F15:H15"/>
    <mergeCell ref="C17:H17"/>
    <mergeCell ref="C18:H18"/>
    <mergeCell ref="A20:C20"/>
    <mergeCell ref="A21:C21"/>
    <mergeCell ref="A22:C22"/>
    <mergeCell ref="E7:F7"/>
    <mergeCell ref="G7:J7"/>
    <mergeCell ref="G8:J8"/>
    <mergeCell ref="A1:I1"/>
    <mergeCell ref="A3:J3"/>
    <mergeCell ref="G5:I5"/>
    <mergeCell ref="E6:F6"/>
    <mergeCell ref="G6:J6"/>
  </mergeCells>
  <phoneticPr fontId="27"/>
  <conditionalFormatting sqref="F15 D23 D35 D45 D55 D65">
    <cfRule type="cellIs" dxfId="30" priority="1" operator="equal">
      <formula>""</formula>
    </cfRule>
  </conditionalFormatting>
  <conditionalFormatting sqref="G8">
    <cfRule type="cellIs" dxfId="29" priority="3" operator="equal">
      <formula>""</formula>
    </cfRule>
  </conditionalFormatting>
  <conditionalFormatting sqref="G5:I5">
    <cfRule type="cellIs" dxfId="28" priority="2" operator="equal">
      <formula>""</formula>
    </cfRule>
  </conditionalFormatting>
  <pageMargins left="0.7" right="0.7" top="0.75" bottom="0.75" header="0.3" footer="0.3"/>
  <pageSetup paperSize="9" scale="86" fitToHeight="0" orientation="portrait" r:id="rId1"/>
  <rowBreaks count="1" manualBreakCount="1">
    <brk id="37"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4222-16A3-431C-B5D6-3F9B80FF2BBA}">
  <sheetPr codeName="Sheet9">
    <tabColor theme="4" tint="0.59999389629810485"/>
    <pageSetUpPr fitToPage="1"/>
  </sheetPr>
  <dimension ref="A3:J64"/>
  <sheetViews>
    <sheetView showGridLines="0" showRowColHeaders="0" showZeros="0" view="pageBreakPreview" zoomScaleNormal="100" zoomScaleSheetLayoutView="100" workbookViewId="0">
      <selection activeCell="D9" sqref="D9:H10"/>
    </sheetView>
  </sheetViews>
  <sheetFormatPr defaultColWidth="9" defaultRowHeight="14.4"/>
  <cols>
    <col min="1" max="3" width="9.59765625" style="196" customWidth="1"/>
    <col min="4" max="4" width="11.59765625" style="196" customWidth="1"/>
    <col min="5" max="5" width="5.09765625" style="196" customWidth="1"/>
    <col min="6" max="6" width="13.19921875" style="196" customWidth="1"/>
    <col min="7" max="7" width="6.8984375" style="196" customWidth="1"/>
    <col min="8" max="8" width="9.59765625" style="196" customWidth="1"/>
    <col min="9" max="9" width="11.59765625" style="196" customWidth="1"/>
    <col min="10" max="10" width="5.09765625" style="196" customWidth="1"/>
    <col min="11" max="16384" width="9" style="196"/>
  </cols>
  <sheetData>
    <row r="3" spans="1:10" s="166" customFormat="1" ht="30" customHeight="1">
      <c r="A3" s="183" t="s">
        <v>90</v>
      </c>
      <c r="B3" s="184"/>
      <c r="C3" s="382">
        <f>施設基本情報入力!G13</f>
        <v>0</v>
      </c>
      <c r="D3" s="382"/>
      <c r="E3" s="382"/>
      <c r="F3" s="382"/>
      <c r="G3" s="382"/>
      <c r="H3" s="382"/>
      <c r="I3" s="170"/>
      <c r="J3" s="170"/>
    </row>
    <row r="4" spans="1:10" s="166" customFormat="1" ht="30" customHeight="1">
      <c r="A4" s="185" t="s">
        <v>25</v>
      </c>
      <c r="B4" s="186"/>
      <c r="C4" s="382">
        <f>施設基本情報入力!H13</f>
        <v>0</v>
      </c>
      <c r="D4" s="382"/>
      <c r="E4" s="382"/>
      <c r="F4" s="382"/>
      <c r="G4" s="382"/>
      <c r="H4" s="382"/>
      <c r="I4" s="170"/>
      <c r="J4" s="170"/>
    </row>
    <row r="5" spans="1:10" s="166" customFormat="1" ht="21" customHeight="1">
      <c r="A5" s="187" t="s">
        <v>18</v>
      </c>
      <c r="B5" s="188"/>
      <c r="C5" s="172"/>
      <c r="D5" s="172"/>
      <c r="E5" s="172"/>
      <c r="F5" s="173"/>
      <c r="G5" s="173"/>
      <c r="H5" s="173"/>
      <c r="I5" s="173"/>
      <c r="J5" s="173"/>
    </row>
    <row r="6" spans="1:10" s="166" customFormat="1" ht="30" customHeight="1">
      <c r="A6" s="383" t="s">
        <v>213</v>
      </c>
      <c r="B6" s="384"/>
      <c r="C6" s="384"/>
      <c r="D6" s="189">
        <f>COUNTIFS('対象者リスト（申請）'!$C$21:$C$120,施設基本情報入力!G13)</f>
        <v>0</v>
      </c>
      <c r="E6" s="190" t="s">
        <v>20</v>
      </c>
      <c r="F6" s="176"/>
      <c r="G6" s="176"/>
      <c r="H6" s="176"/>
      <c r="I6" s="178"/>
      <c r="J6" s="178"/>
    </row>
    <row r="7" spans="1:10" s="166" customFormat="1" ht="30" customHeight="1">
      <c r="A7" s="383" t="s">
        <v>26</v>
      </c>
      <c r="B7" s="384"/>
      <c r="C7" s="384"/>
      <c r="D7" s="189">
        <f>SUMIFS('対象者リスト（申請）'!$G$21:$G$120,'対象者リスト（申請）'!$C$21:$C$120,施設基本情報入力!G13)</f>
        <v>0</v>
      </c>
      <c r="E7" s="191" t="s">
        <v>22</v>
      </c>
      <c r="F7" s="192"/>
      <c r="G7" s="170"/>
      <c r="H7" s="170"/>
      <c r="I7" s="178"/>
      <c r="J7" s="178"/>
    </row>
    <row r="8" spans="1:10" s="166" customFormat="1" ht="30" customHeight="1">
      <c r="A8" s="385" t="s">
        <v>27</v>
      </c>
      <c r="B8" s="386"/>
      <c r="C8" s="386"/>
      <c r="D8" s="193">
        <f>9000*D7</f>
        <v>0</v>
      </c>
      <c r="E8" s="191" t="s">
        <v>19</v>
      </c>
    </row>
    <row r="9" spans="1:10" s="166" customFormat="1" ht="13.8">
      <c r="D9" s="372"/>
      <c r="E9" s="372"/>
      <c r="F9" s="372"/>
      <c r="G9" s="372"/>
      <c r="H9" s="372"/>
    </row>
    <row r="10" spans="1:10" s="166" customFormat="1" ht="18.75" customHeight="1">
      <c r="A10" s="194" t="s">
        <v>79</v>
      </c>
      <c r="D10" s="373"/>
      <c r="E10" s="373"/>
      <c r="F10" s="373"/>
      <c r="G10" s="373"/>
      <c r="H10" s="373"/>
    </row>
    <row r="11" spans="1:10" s="166" customFormat="1" ht="13.8">
      <c r="A11" s="166" t="s">
        <v>80</v>
      </c>
    </row>
    <row r="12" spans="1:10" s="166" customFormat="1" ht="45" customHeight="1"/>
    <row r="13" spans="1:10" s="166" customFormat="1" ht="30" customHeight="1">
      <c r="A13" s="183" t="s">
        <v>89</v>
      </c>
      <c r="B13" s="184"/>
      <c r="C13" s="382">
        <f>施設基本情報入力!G14</f>
        <v>0</v>
      </c>
      <c r="D13" s="382"/>
      <c r="E13" s="382"/>
      <c r="F13" s="382"/>
      <c r="G13" s="382"/>
      <c r="H13" s="382"/>
      <c r="I13" s="170"/>
      <c r="J13" s="170"/>
    </row>
    <row r="14" spans="1:10" s="166" customFormat="1" ht="30" customHeight="1">
      <c r="A14" s="185" t="s">
        <v>25</v>
      </c>
      <c r="B14" s="186"/>
      <c r="C14" s="382">
        <f>施設基本情報入力!H14</f>
        <v>0</v>
      </c>
      <c r="D14" s="382"/>
      <c r="E14" s="382"/>
      <c r="F14" s="382"/>
      <c r="G14" s="382"/>
      <c r="H14" s="382"/>
      <c r="I14" s="170"/>
      <c r="J14" s="170"/>
    </row>
    <row r="15" spans="1:10" s="166" customFormat="1" ht="21" customHeight="1">
      <c r="A15" s="187" t="s">
        <v>18</v>
      </c>
      <c r="B15" s="188"/>
      <c r="C15" s="172"/>
      <c r="D15" s="172"/>
      <c r="E15" s="172"/>
      <c r="F15" s="173"/>
      <c r="G15" s="173"/>
      <c r="H15" s="173"/>
      <c r="I15" s="173"/>
      <c r="J15" s="173"/>
    </row>
    <row r="16" spans="1:10" s="166" customFormat="1" ht="30" customHeight="1">
      <c r="A16" s="383" t="s">
        <v>213</v>
      </c>
      <c r="B16" s="384"/>
      <c r="C16" s="384"/>
      <c r="D16" s="189">
        <f>COUNTIFS('対象者リスト（申請）'!$C$21:$C$120,施設基本情報入力!G14)</f>
        <v>0</v>
      </c>
      <c r="E16" s="190" t="s">
        <v>20</v>
      </c>
      <c r="F16" s="176"/>
      <c r="G16" s="176"/>
      <c r="H16" s="176"/>
      <c r="I16" s="178"/>
      <c r="J16" s="178"/>
    </row>
    <row r="17" spans="1:10" s="166" customFormat="1" ht="30" customHeight="1">
      <c r="A17" s="383" t="s">
        <v>26</v>
      </c>
      <c r="B17" s="384"/>
      <c r="C17" s="384"/>
      <c r="D17" s="189">
        <f>SUMIFS('対象者リスト（申請）'!$G$21:$G$120,'対象者リスト（申請）'!$C$21:$C$120,施設基本情報入力!G14)</f>
        <v>0</v>
      </c>
      <c r="E17" s="191" t="s">
        <v>22</v>
      </c>
      <c r="F17" s="192"/>
      <c r="G17" s="170"/>
      <c r="H17" s="170"/>
      <c r="I17" s="178"/>
      <c r="J17" s="178"/>
    </row>
    <row r="18" spans="1:10" s="166" customFormat="1" ht="30" customHeight="1">
      <c r="A18" s="385" t="s">
        <v>27</v>
      </c>
      <c r="B18" s="386"/>
      <c r="C18" s="386"/>
      <c r="D18" s="193">
        <f>9000*D17</f>
        <v>0</v>
      </c>
      <c r="E18" s="191" t="s">
        <v>19</v>
      </c>
    </row>
    <row r="19" spans="1:10" s="166" customFormat="1" ht="13.8">
      <c r="D19" s="372"/>
      <c r="E19" s="372"/>
      <c r="F19" s="372"/>
      <c r="G19" s="372"/>
      <c r="H19" s="372"/>
    </row>
    <row r="20" spans="1:10" s="166" customFormat="1" ht="18.75" customHeight="1">
      <c r="A20" s="194" t="s">
        <v>79</v>
      </c>
      <c r="D20" s="373"/>
      <c r="E20" s="373"/>
      <c r="F20" s="373"/>
      <c r="G20" s="373"/>
      <c r="H20" s="373"/>
    </row>
    <row r="21" spans="1:10" s="166" customFormat="1" ht="13.8">
      <c r="A21" s="166" t="s">
        <v>80</v>
      </c>
    </row>
    <row r="22" spans="1:10" s="166" customFormat="1" ht="45" customHeight="1"/>
    <row r="23" spans="1:10" s="166" customFormat="1" ht="30" customHeight="1">
      <c r="A23" s="183" t="s">
        <v>88</v>
      </c>
      <c r="B23" s="184"/>
      <c r="C23" s="382">
        <f>施設基本情報入力!G15</f>
        <v>0</v>
      </c>
      <c r="D23" s="382"/>
      <c r="E23" s="382"/>
      <c r="F23" s="382"/>
      <c r="G23" s="382"/>
      <c r="H23" s="382"/>
      <c r="I23" s="170"/>
      <c r="J23" s="170"/>
    </row>
    <row r="24" spans="1:10" s="166" customFormat="1" ht="30" customHeight="1">
      <c r="A24" s="185" t="s">
        <v>25</v>
      </c>
      <c r="B24" s="186"/>
      <c r="C24" s="382">
        <f>施設基本情報入力!H15</f>
        <v>0</v>
      </c>
      <c r="D24" s="382"/>
      <c r="E24" s="382"/>
      <c r="F24" s="382"/>
      <c r="G24" s="382"/>
      <c r="H24" s="382"/>
      <c r="I24" s="170"/>
      <c r="J24" s="170"/>
    </row>
    <row r="25" spans="1:10" s="166" customFormat="1" ht="21" customHeight="1">
      <c r="A25" s="187" t="s">
        <v>18</v>
      </c>
      <c r="B25" s="188"/>
      <c r="C25" s="172"/>
      <c r="D25" s="172"/>
      <c r="E25" s="172"/>
      <c r="F25" s="173"/>
      <c r="G25" s="173"/>
      <c r="H25" s="173"/>
      <c r="I25" s="173"/>
      <c r="J25" s="173"/>
    </row>
    <row r="26" spans="1:10" s="166" customFormat="1" ht="30" customHeight="1">
      <c r="A26" s="383" t="s">
        <v>213</v>
      </c>
      <c r="B26" s="384"/>
      <c r="C26" s="384"/>
      <c r="D26" s="189">
        <f>COUNTIFS('対象者リスト（申請）'!$C$21:$C$120,施設基本情報入力!G15)</f>
        <v>0</v>
      </c>
      <c r="E26" s="190" t="s">
        <v>20</v>
      </c>
      <c r="F26" s="176"/>
      <c r="G26" s="176"/>
      <c r="H26" s="176"/>
      <c r="I26" s="178"/>
      <c r="J26" s="178"/>
    </row>
    <row r="27" spans="1:10" s="166" customFormat="1" ht="30" customHeight="1">
      <c r="A27" s="383" t="s">
        <v>26</v>
      </c>
      <c r="B27" s="384"/>
      <c r="C27" s="384"/>
      <c r="D27" s="189">
        <f>SUMIFS('対象者リスト（申請）'!$G$21:$G$120,'対象者リスト（申請）'!$C$21:$C$120,施設基本情報入力!G15)</f>
        <v>0</v>
      </c>
      <c r="E27" s="191" t="s">
        <v>22</v>
      </c>
      <c r="F27" s="192"/>
      <c r="G27" s="170"/>
      <c r="H27" s="170"/>
      <c r="I27" s="178"/>
      <c r="J27" s="178"/>
    </row>
    <row r="28" spans="1:10" s="166" customFormat="1" ht="30" customHeight="1">
      <c r="A28" s="385" t="s">
        <v>27</v>
      </c>
      <c r="B28" s="386"/>
      <c r="C28" s="386"/>
      <c r="D28" s="193">
        <f>9000*D27</f>
        <v>0</v>
      </c>
      <c r="E28" s="191" t="s">
        <v>19</v>
      </c>
    </row>
    <row r="29" spans="1:10" s="166" customFormat="1" ht="13.8">
      <c r="D29" s="372"/>
      <c r="E29" s="372"/>
      <c r="F29" s="372"/>
      <c r="G29" s="372"/>
      <c r="H29" s="372"/>
    </row>
    <row r="30" spans="1:10" s="166" customFormat="1" ht="18.75" customHeight="1">
      <c r="A30" s="194" t="s">
        <v>79</v>
      </c>
      <c r="D30" s="373"/>
      <c r="E30" s="373"/>
      <c r="F30" s="373"/>
      <c r="G30" s="373"/>
      <c r="H30" s="373"/>
    </row>
    <row r="31" spans="1:10" s="166" customFormat="1" ht="13.8">
      <c r="A31" s="166" t="s">
        <v>80</v>
      </c>
    </row>
    <row r="32" spans="1:10" s="166" customFormat="1" ht="13.8"/>
    <row r="33" spans="1:10" s="166" customFormat="1" ht="13.8"/>
    <row r="34" spans="1:10" s="166" customFormat="1" ht="30" customHeight="1">
      <c r="A34" s="183" t="s">
        <v>87</v>
      </c>
      <c r="B34" s="184"/>
      <c r="C34" s="388">
        <f>施設基本情報入力!G16</f>
        <v>0</v>
      </c>
      <c r="D34" s="386"/>
      <c r="E34" s="386"/>
      <c r="F34" s="386"/>
      <c r="G34" s="386"/>
      <c r="H34" s="389"/>
      <c r="I34" s="170"/>
      <c r="J34" s="170"/>
    </row>
    <row r="35" spans="1:10" s="166" customFormat="1" ht="30" customHeight="1">
      <c r="A35" s="185" t="s">
        <v>25</v>
      </c>
      <c r="B35" s="186"/>
      <c r="C35" s="388">
        <f>施設基本情報入力!H16</f>
        <v>0</v>
      </c>
      <c r="D35" s="386"/>
      <c r="E35" s="386"/>
      <c r="F35" s="386"/>
      <c r="G35" s="386"/>
      <c r="H35" s="389"/>
      <c r="I35" s="170"/>
      <c r="J35" s="170"/>
    </row>
    <row r="36" spans="1:10" s="166" customFormat="1" ht="21" customHeight="1">
      <c r="A36" s="187" t="s">
        <v>18</v>
      </c>
      <c r="B36" s="188"/>
      <c r="C36" s="172"/>
      <c r="D36" s="172"/>
      <c r="E36" s="172"/>
      <c r="F36" s="173"/>
      <c r="G36" s="173"/>
      <c r="H36" s="173"/>
      <c r="I36" s="173"/>
      <c r="J36" s="173"/>
    </row>
    <row r="37" spans="1:10" s="166" customFormat="1" ht="30" customHeight="1">
      <c r="A37" s="383" t="s">
        <v>214</v>
      </c>
      <c r="B37" s="384"/>
      <c r="C37" s="384"/>
      <c r="D37" s="189">
        <f>COUNTIFS('対象者リスト（申請）'!$C$21:$C$120,施設基本情報入力!G16)</f>
        <v>0</v>
      </c>
      <c r="E37" s="190" t="s">
        <v>20</v>
      </c>
      <c r="F37" s="176"/>
      <c r="G37" s="176"/>
      <c r="H37" s="176"/>
      <c r="I37" s="178"/>
      <c r="J37" s="178"/>
    </row>
    <row r="38" spans="1:10" s="166" customFormat="1" ht="30" customHeight="1">
      <c r="A38" s="383" t="s">
        <v>26</v>
      </c>
      <c r="B38" s="384"/>
      <c r="C38" s="384"/>
      <c r="D38" s="189">
        <f>SUMIFS('対象者リスト（申請）'!$G$21:$G$120,'対象者リスト（申請）'!$C$21:$C$120,施設基本情報入力!G16)</f>
        <v>0</v>
      </c>
      <c r="E38" s="191" t="s">
        <v>22</v>
      </c>
      <c r="F38" s="192"/>
      <c r="G38" s="170"/>
      <c r="H38" s="170"/>
      <c r="I38" s="178"/>
      <c r="J38" s="178"/>
    </row>
    <row r="39" spans="1:10" s="166" customFormat="1" ht="30" customHeight="1">
      <c r="A39" s="385" t="s">
        <v>27</v>
      </c>
      <c r="B39" s="386"/>
      <c r="C39" s="386"/>
      <c r="D39" s="193">
        <f>9000*D38</f>
        <v>0</v>
      </c>
      <c r="E39" s="191" t="s">
        <v>19</v>
      </c>
    </row>
    <row r="40" spans="1:10" s="166" customFormat="1" ht="13.8">
      <c r="D40" s="372"/>
      <c r="E40" s="372"/>
      <c r="F40" s="372"/>
      <c r="G40" s="372"/>
      <c r="H40" s="372"/>
    </row>
    <row r="41" spans="1:10" s="166" customFormat="1" ht="18.75" customHeight="1">
      <c r="A41" s="194" t="s">
        <v>79</v>
      </c>
      <c r="D41" s="373"/>
      <c r="E41" s="373"/>
      <c r="F41" s="373"/>
      <c r="G41" s="373"/>
      <c r="H41" s="373"/>
    </row>
    <row r="42" spans="1:10" s="166" customFormat="1" ht="13.8">
      <c r="A42" s="166" t="s">
        <v>80</v>
      </c>
    </row>
    <row r="43" spans="1:10" s="166" customFormat="1" ht="45" customHeight="1"/>
    <row r="44" spans="1:10" s="166" customFormat="1" ht="30" customHeight="1">
      <c r="A44" s="183" t="s">
        <v>86</v>
      </c>
      <c r="B44" s="184"/>
      <c r="C44" s="388">
        <f>施設基本情報入力!G17</f>
        <v>0</v>
      </c>
      <c r="D44" s="386"/>
      <c r="E44" s="386"/>
      <c r="F44" s="386"/>
      <c r="G44" s="386"/>
      <c r="H44" s="389"/>
      <c r="I44" s="170"/>
      <c r="J44" s="170"/>
    </row>
    <row r="45" spans="1:10" s="166" customFormat="1" ht="30" customHeight="1">
      <c r="A45" s="185" t="s">
        <v>25</v>
      </c>
      <c r="B45" s="186"/>
      <c r="C45" s="388">
        <f>施設基本情報入力!H17</f>
        <v>0</v>
      </c>
      <c r="D45" s="386"/>
      <c r="E45" s="386"/>
      <c r="F45" s="386"/>
      <c r="G45" s="386"/>
      <c r="H45" s="389"/>
      <c r="I45" s="170"/>
      <c r="J45" s="170"/>
    </row>
    <row r="46" spans="1:10" s="166" customFormat="1" ht="21" customHeight="1">
      <c r="A46" s="187" t="s">
        <v>18</v>
      </c>
      <c r="B46" s="188"/>
      <c r="C46" s="172"/>
      <c r="D46" s="172"/>
      <c r="E46" s="172"/>
      <c r="F46" s="173"/>
      <c r="G46" s="173"/>
      <c r="H46" s="173"/>
      <c r="I46" s="173"/>
      <c r="J46" s="173"/>
    </row>
    <row r="47" spans="1:10" s="166" customFormat="1" ht="30" customHeight="1">
      <c r="A47" s="383" t="s">
        <v>213</v>
      </c>
      <c r="B47" s="384"/>
      <c r="C47" s="384"/>
      <c r="D47" s="189">
        <f>COUNTIFS('対象者リスト（申請）'!$C$21:$C$120,施設基本情報入力!G17)</f>
        <v>0</v>
      </c>
      <c r="E47" s="190" t="s">
        <v>20</v>
      </c>
      <c r="F47" s="176"/>
      <c r="G47" s="176"/>
      <c r="H47" s="176"/>
      <c r="I47" s="178"/>
      <c r="J47" s="178"/>
    </row>
    <row r="48" spans="1:10" s="166" customFormat="1" ht="30" customHeight="1">
      <c r="A48" s="383" t="s">
        <v>26</v>
      </c>
      <c r="B48" s="384"/>
      <c r="C48" s="384"/>
      <c r="D48" s="189">
        <f>SUMIFS('対象者リスト（申請）'!$G$21:$G$120,'対象者リスト（申請）'!$C$21:$C$120,施設基本情報入力!G17)</f>
        <v>0</v>
      </c>
      <c r="E48" s="191" t="s">
        <v>22</v>
      </c>
      <c r="F48" s="192"/>
      <c r="G48" s="170"/>
      <c r="H48" s="170"/>
      <c r="I48" s="178"/>
      <c r="J48" s="178"/>
    </row>
    <row r="49" spans="1:10" s="166" customFormat="1" ht="30" customHeight="1">
      <c r="A49" s="385" t="s">
        <v>27</v>
      </c>
      <c r="B49" s="386"/>
      <c r="C49" s="386"/>
      <c r="D49" s="193">
        <f>9000*D48</f>
        <v>0</v>
      </c>
      <c r="E49" s="191" t="s">
        <v>19</v>
      </c>
    </row>
    <row r="50" spans="1:10" s="166" customFormat="1" ht="13.8">
      <c r="D50" s="372"/>
      <c r="E50" s="372"/>
      <c r="F50" s="372"/>
      <c r="G50" s="372"/>
      <c r="H50" s="372"/>
    </row>
    <row r="51" spans="1:10" s="166" customFormat="1" ht="18.75" customHeight="1">
      <c r="A51" s="194" t="s">
        <v>79</v>
      </c>
      <c r="D51" s="373"/>
      <c r="E51" s="373"/>
      <c r="F51" s="373"/>
      <c r="G51" s="373"/>
      <c r="H51" s="373"/>
    </row>
    <row r="52" spans="1:10" s="166" customFormat="1" ht="13.8">
      <c r="A52" s="166" t="s">
        <v>80</v>
      </c>
    </row>
    <row r="53" spans="1:10" s="166" customFormat="1" ht="45" customHeight="1"/>
    <row r="54" spans="1:10" s="166" customFormat="1" ht="30" customHeight="1">
      <c r="A54" s="183" t="s">
        <v>85</v>
      </c>
      <c r="B54" s="184"/>
      <c r="C54" s="388">
        <f>施設基本情報入力!G18</f>
        <v>0</v>
      </c>
      <c r="D54" s="386"/>
      <c r="E54" s="386"/>
      <c r="F54" s="386"/>
      <c r="G54" s="386"/>
      <c r="H54" s="389"/>
      <c r="I54" s="170"/>
      <c r="J54" s="170"/>
    </row>
    <row r="55" spans="1:10" s="166" customFormat="1" ht="30" customHeight="1">
      <c r="A55" s="185" t="s">
        <v>25</v>
      </c>
      <c r="B55" s="186"/>
      <c r="C55" s="388">
        <f>施設基本情報入力!H18</f>
        <v>0</v>
      </c>
      <c r="D55" s="386"/>
      <c r="E55" s="386"/>
      <c r="F55" s="386"/>
      <c r="G55" s="386"/>
      <c r="H55" s="389"/>
      <c r="I55" s="170"/>
      <c r="J55" s="170"/>
    </row>
    <row r="56" spans="1:10" s="166" customFormat="1" ht="21" customHeight="1">
      <c r="A56" s="187" t="s">
        <v>18</v>
      </c>
      <c r="B56" s="188"/>
      <c r="C56" s="172"/>
      <c r="D56" s="172"/>
      <c r="E56" s="172"/>
      <c r="F56" s="173"/>
      <c r="G56" s="173"/>
      <c r="H56" s="173"/>
      <c r="I56" s="173"/>
      <c r="J56" s="173"/>
    </row>
    <row r="57" spans="1:10" s="166" customFormat="1" ht="30" customHeight="1">
      <c r="A57" s="383" t="s">
        <v>213</v>
      </c>
      <c r="B57" s="384"/>
      <c r="C57" s="384"/>
      <c r="D57" s="189">
        <f>COUNTIFS('対象者リスト（申請）'!$C$21:$C$120,施設基本情報入力!G18)</f>
        <v>0</v>
      </c>
      <c r="E57" s="190" t="s">
        <v>20</v>
      </c>
      <c r="F57" s="176"/>
      <c r="G57" s="176"/>
      <c r="H57" s="176"/>
      <c r="I57" s="178"/>
      <c r="J57" s="178"/>
    </row>
    <row r="58" spans="1:10" s="166" customFormat="1" ht="30" customHeight="1">
      <c r="A58" s="383" t="s">
        <v>26</v>
      </c>
      <c r="B58" s="384"/>
      <c r="C58" s="384"/>
      <c r="D58" s="189">
        <f>SUMIFS('対象者リスト（申請）'!$G$21:$G$120,'対象者リスト（申請）'!$C$21:$C$120,施設基本情報入力!G18)</f>
        <v>0</v>
      </c>
      <c r="E58" s="191" t="s">
        <v>22</v>
      </c>
      <c r="F58" s="192"/>
      <c r="G58" s="170"/>
      <c r="H58" s="170"/>
      <c r="I58" s="178"/>
      <c r="J58" s="178"/>
    </row>
    <row r="59" spans="1:10" s="166" customFormat="1" ht="30" customHeight="1">
      <c r="A59" s="385" t="s">
        <v>27</v>
      </c>
      <c r="B59" s="386"/>
      <c r="C59" s="386"/>
      <c r="D59" s="193">
        <f>9000*D58</f>
        <v>0</v>
      </c>
      <c r="E59" s="191" t="s">
        <v>19</v>
      </c>
    </row>
    <row r="60" spans="1:10" s="166" customFormat="1" ht="13.8">
      <c r="D60" s="372"/>
      <c r="E60" s="372"/>
      <c r="F60" s="372"/>
      <c r="G60" s="372"/>
      <c r="H60" s="372"/>
    </row>
    <row r="61" spans="1:10" s="166" customFormat="1" ht="18.75" customHeight="1">
      <c r="A61" s="194" t="s">
        <v>79</v>
      </c>
      <c r="D61" s="373"/>
      <c r="E61" s="373"/>
      <c r="F61" s="373"/>
      <c r="G61" s="373"/>
      <c r="H61" s="373"/>
    </row>
    <row r="62" spans="1:10" s="166" customFormat="1" ht="13.8">
      <c r="A62" s="166" t="s">
        <v>80</v>
      </c>
    </row>
    <row r="63" spans="1:10" s="166" customFormat="1" ht="13.8"/>
    <row r="64" spans="1:10" s="166" customFormat="1" ht="13.8"/>
  </sheetData>
  <sheetProtection algorithmName="SHA-512" hashValue="KqFi0vKZSOrmRwRQhNXWYetYRGW+sdFAjj/oQr5AhWIC57W8Y0FARj/muH0U/Px6kMqhMgKeb1PiPZ9JMz/U4Q==" saltValue="wv9M7pp3xlA4viFxSPcGLQ==" spinCount="100000" sheet="1" objects="1" scenarios="1"/>
  <mergeCells count="36">
    <mergeCell ref="D60:H61"/>
    <mergeCell ref="C44:H44"/>
    <mergeCell ref="C45:H45"/>
    <mergeCell ref="A47:C47"/>
    <mergeCell ref="A48:C48"/>
    <mergeCell ref="A49:C49"/>
    <mergeCell ref="A59:C59"/>
    <mergeCell ref="A58:C58"/>
    <mergeCell ref="D50:H51"/>
    <mergeCell ref="C54:H54"/>
    <mergeCell ref="C55:H55"/>
    <mergeCell ref="A57:C57"/>
    <mergeCell ref="A17:C17"/>
    <mergeCell ref="A18:C18"/>
    <mergeCell ref="D40:H41"/>
    <mergeCell ref="C23:H23"/>
    <mergeCell ref="C24:H24"/>
    <mergeCell ref="A26:C26"/>
    <mergeCell ref="A27:C27"/>
    <mergeCell ref="A28:C28"/>
    <mergeCell ref="D29:H30"/>
    <mergeCell ref="C34:H34"/>
    <mergeCell ref="D19:H20"/>
    <mergeCell ref="C35:H35"/>
    <mergeCell ref="A37:C37"/>
    <mergeCell ref="A38:C38"/>
    <mergeCell ref="A39:C39"/>
    <mergeCell ref="D9:H10"/>
    <mergeCell ref="C13:H13"/>
    <mergeCell ref="C14:H14"/>
    <mergeCell ref="A16:C16"/>
    <mergeCell ref="C3:H3"/>
    <mergeCell ref="C4:H4"/>
    <mergeCell ref="A6:C6"/>
    <mergeCell ref="A7:C7"/>
    <mergeCell ref="A8:C8"/>
  </mergeCells>
  <phoneticPr fontId="27"/>
  <conditionalFormatting sqref="D9 D19 D29 D40 D50 D60">
    <cfRule type="cellIs" dxfId="27" priority="1" operator="equal">
      <formula>""</formula>
    </cfRule>
  </conditionalFormatting>
  <pageMargins left="0.7" right="0.7" top="0.75" bottom="0.75" header="0.3" footer="0.3"/>
  <pageSetup paperSize="9" scale="87" fitToHeight="0" orientation="portrait" r:id="rId1"/>
  <rowBreaks count="1" manualBreakCount="1">
    <brk id="31"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A8FD-B984-4C37-9622-D219F2DE78F7}">
  <sheetPr>
    <tabColor theme="4" tint="0.59999389629810485"/>
    <pageSetUpPr fitToPage="1"/>
  </sheetPr>
  <dimension ref="A3:J43"/>
  <sheetViews>
    <sheetView showGridLines="0" showRowColHeaders="0" showZeros="0" view="pageBreakPreview" zoomScaleNormal="100" zoomScaleSheetLayoutView="100" workbookViewId="0">
      <selection activeCell="R3" sqref="R3"/>
    </sheetView>
  </sheetViews>
  <sheetFormatPr defaultColWidth="9" defaultRowHeight="14.4"/>
  <cols>
    <col min="1" max="3" width="9.59765625" style="196" customWidth="1"/>
    <col min="4" max="4" width="11.59765625" style="196" customWidth="1"/>
    <col min="5" max="5" width="5.09765625" style="196" customWidth="1"/>
    <col min="6" max="6" width="13.19921875" style="196" customWidth="1"/>
    <col min="7" max="7" width="6.8984375" style="196" customWidth="1"/>
    <col min="8" max="8" width="9.59765625" style="196" customWidth="1"/>
    <col min="9" max="9" width="11.59765625" style="196" customWidth="1"/>
    <col min="10" max="10" width="5.09765625" style="196" customWidth="1"/>
    <col min="11" max="16384" width="9" style="196"/>
  </cols>
  <sheetData>
    <row r="3" spans="1:10" s="166" customFormat="1" ht="30" customHeight="1">
      <c r="A3" s="183" t="s">
        <v>156</v>
      </c>
      <c r="B3" s="184"/>
      <c r="C3" s="382">
        <f>施設基本情報入力!G19</f>
        <v>0</v>
      </c>
      <c r="D3" s="382"/>
      <c r="E3" s="382"/>
      <c r="F3" s="382"/>
      <c r="G3" s="382"/>
      <c r="H3" s="382"/>
      <c r="I3" s="170"/>
      <c r="J3" s="170"/>
    </row>
    <row r="4" spans="1:10" s="166" customFormat="1" ht="30" customHeight="1">
      <c r="A4" s="185" t="s">
        <v>25</v>
      </c>
      <c r="B4" s="186"/>
      <c r="C4" s="382">
        <f>施設基本情報入力!H19</f>
        <v>0</v>
      </c>
      <c r="D4" s="382"/>
      <c r="E4" s="382"/>
      <c r="F4" s="382"/>
      <c r="G4" s="382"/>
      <c r="H4" s="382"/>
      <c r="I4" s="170"/>
      <c r="J4" s="170"/>
    </row>
    <row r="5" spans="1:10" s="166" customFormat="1" ht="21" customHeight="1">
      <c r="A5" s="187" t="s">
        <v>18</v>
      </c>
      <c r="B5" s="188"/>
      <c r="C5" s="172"/>
      <c r="D5" s="172"/>
      <c r="E5" s="172"/>
      <c r="F5" s="173"/>
      <c r="G5" s="173"/>
      <c r="H5" s="173"/>
      <c r="I5" s="173"/>
      <c r="J5" s="173"/>
    </row>
    <row r="6" spans="1:10" s="166" customFormat="1" ht="30" customHeight="1">
      <c r="A6" s="383" t="s">
        <v>214</v>
      </c>
      <c r="B6" s="384"/>
      <c r="C6" s="384"/>
      <c r="D6" s="189">
        <f>COUNTIFS('対象者リスト（申請）'!$C$21:$C$120,施設基本情報入力!G19)</f>
        <v>0</v>
      </c>
      <c r="E6" s="190" t="s">
        <v>20</v>
      </c>
      <c r="F6" s="176"/>
      <c r="G6" s="176"/>
      <c r="H6" s="176"/>
      <c r="I6" s="178"/>
      <c r="J6" s="178"/>
    </row>
    <row r="7" spans="1:10" s="166" customFormat="1" ht="30" customHeight="1">
      <c r="A7" s="383" t="s">
        <v>26</v>
      </c>
      <c r="B7" s="384"/>
      <c r="C7" s="384"/>
      <c r="D7" s="189">
        <f>SUMIFS('対象者リスト（申請）'!$G$21:$G$120,'対象者リスト（申請）'!$C$21:$C$120,施設基本情報入力!G19)</f>
        <v>0</v>
      </c>
      <c r="E7" s="191" t="s">
        <v>22</v>
      </c>
      <c r="F7" s="192"/>
      <c r="G7" s="170"/>
      <c r="H7" s="170"/>
      <c r="I7" s="178"/>
      <c r="J7" s="178"/>
    </row>
    <row r="8" spans="1:10" s="166" customFormat="1" ht="30" customHeight="1">
      <c r="A8" s="385" t="s">
        <v>27</v>
      </c>
      <c r="B8" s="386"/>
      <c r="C8" s="386"/>
      <c r="D8" s="193">
        <f>9000*D7</f>
        <v>0</v>
      </c>
      <c r="E8" s="191" t="s">
        <v>19</v>
      </c>
    </row>
    <row r="9" spans="1:10" s="166" customFormat="1" ht="13.8">
      <c r="D9" s="372"/>
      <c r="E9" s="372"/>
      <c r="F9" s="372"/>
      <c r="G9" s="372"/>
      <c r="H9" s="372"/>
    </row>
    <row r="10" spans="1:10" s="166" customFormat="1" ht="18.75" customHeight="1">
      <c r="A10" s="194" t="s">
        <v>79</v>
      </c>
      <c r="D10" s="373"/>
      <c r="E10" s="373"/>
      <c r="F10" s="373"/>
      <c r="G10" s="373"/>
      <c r="H10" s="373"/>
    </row>
    <row r="11" spans="1:10" s="166" customFormat="1" ht="13.8">
      <c r="A11" s="166" t="s">
        <v>80</v>
      </c>
    </row>
    <row r="12" spans="1:10" s="166" customFormat="1" ht="45" customHeight="1"/>
    <row r="13" spans="1:10" s="166" customFormat="1" ht="30" customHeight="1">
      <c r="A13" s="183" t="s">
        <v>157</v>
      </c>
      <c r="B13" s="184"/>
      <c r="C13" s="382">
        <f>施設基本情報入力!G20</f>
        <v>0</v>
      </c>
      <c r="D13" s="382"/>
      <c r="E13" s="382"/>
      <c r="F13" s="382"/>
      <c r="G13" s="382"/>
      <c r="H13" s="382"/>
      <c r="I13" s="170"/>
      <c r="J13" s="170"/>
    </row>
    <row r="14" spans="1:10" s="166" customFormat="1" ht="30" customHeight="1">
      <c r="A14" s="185" t="s">
        <v>25</v>
      </c>
      <c r="B14" s="186"/>
      <c r="C14" s="382">
        <f>施設基本情報入力!H20</f>
        <v>0</v>
      </c>
      <c r="D14" s="382"/>
      <c r="E14" s="382"/>
      <c r="F14" s="382"/>
      <c r="G14" s="382"/>
      <c r="H14" s="382"/>
      <c r="I14" s="170"/>
      <c r="J14" s="170"/>
    </row>
    <row r="15" spans="1:10" s="166" customFormat="1" ht="21" customHeight="1">
      <c r="A15" s="187" t="s">
        <v>18</v>
      </c>
      <c r="B15" s="188"/>
      <c r="C15" s="172"/>
      <c r="D15" s="172"/>
      <c r="E15" s="172"/>
      <c r="F15" s="173"/>
      <c r="G15" s="173"/>
      <c r="H15" s="173"/>
      <c r="I15" s="173"/>
      <c r="J15" s="173"/>
    </row>
    <row r="16" spans="1:10" s="166" customFormat="1" ht="30" customHeight="1">
      <c r="A16" s="383" t="s">
        <v>215</v>
      </c>
      <c r="B16" s="384"/>
      <c r="C16" s="384"/>
      <c r="D16" s="189">
        <f>COUNTIFS('対象者リスト（申請）'!$C$21:$C$120,施設基本情報入力!G20)</f>
        <v>0</v>
      </c>
      <c r="E16" s="190" t="s">
        <v>20</v>
      </c>
      <c r="F16" s="176"/>
      <c r="G16" s="176"/>
      <c r="H16" s="176"/>
      <c r="I16" s="178"/>
      <c r="J16" s="178"/>
    </row>
    <row r="17" spans="1:10" s="166" customFormat="1" ht="30" customHeight="1">
      <c r="A17" s="383" t="s">
        <v>26</v>
      </c>
      <c r="B17" s="384"/>
      <c r="C17" s="384"/>
      <c r="D17" s="189">
        <f>SUMIFS('対象者リスト（申請）'!$G$21:$G$120,'対象者リスト（申請）'!$C$21:$C$120,施設基本情報入力!G20)</f>
        <v>0</v>
      </c>
      <c r="E17" s="191" t="s">
        <v>22</v>
      </c>
      <c r="F17" s="192"/>
      <c r="G17" s="170"/>
      <c r="H17" s="170"/>
      <c r="I17" s="178"/>
      <c r="J17" s="178"/>
    </row>
    <row r="18" spans="1:10" s="166" customFormat="1" ht="30" customHeight="1">
      <c r="A18" s="385" t="s">
        <v>27</v>
      </c>
      <c r="B18" s="386"/>
      <c r="C18" s="386"/>
      <c r="D18" s="193">
        <f>9000*D17</f>
        <v>0</v>
      </c>
      <c r="E18" s="191" t="s">
        <v>19</v>
      </c>
    </row>
    <row r="19" spans="1:10" s="166" customFormat="1" ht="13.8">
      <c r="D19" s="372"/>
      <c r="E19" s="372"/>
      <c r="F19" s="372"/>
      <c r="G19" s="372"/>
      <c r="H19" s="372"/>
    </row>
    <row r="20" spans="1:10" s="166" customFormat="1" ht="18.75" customHeight="1">
      <c r="A20" s="194" t="s">
        <v>79</v>
      </c>
      <c r="D20" s="373"/>
      <c r="E20" s="373"/>
      <c r="F20" s="373"/>
      <c r="G20" s="373"/>
      <c r="H20" s="373"/>
    </row>
    <row r="21" spans="1:10" s="166" customFormat="1" ht="13.8">
      <c r="A21" s="166" t="s">
        <v>80</v>
      </c>
    </row>
    <row r="22" spans="1:10" s="166" customFormat="1" ht="45" customHeight="1"/>
    <row r="23" spans="1:10" s="166" customFormat="1" ht="30" customHeight="1">
      <c r="A23" s="183" t="s">
        <v>158</v>
      </c>
      <c r="B23" s="184"/>
      <c r="C23" s="382">
        <f>施設基本情報入力!G21</f>
        <v>0</v>
      </c>
      <c r="D23" s="382"/>
      <c r="E23" s="382"/>
      <c r="F23" s="382"/>
      <c r="G23" s="382"/>
      <c r="H23" s="382"/>
      <c r="I23" s="170"/>
      <c r="J23" s="170"/>
    </row>
    <row r="24" spans="1:10" s="166" customFormat="1" ht="30" customHeight="1">
      <c r="A24" s="185" t="s">
        <v>25</v>
      </c>
      <c r="B24" s="186"/>
      <c r="C24" s="382">
        <f>施設基本情報入力!H21</f>
        <v>0</v>
      </c>
      <c r="D24" s="382"/>
      <c r="E24" s="382"/>
      <c r="F24" s="382"/>
      <c r="G24" s="382"/>
      <c r="H24" s="382"/>
      <c r="I24" s="170"/>
      <c r="J24" s="170"/>
    </row>
    <row r="25" spans="1:10" s="166" customFormat="1" ht="21" customHeight="1">
      <c r="A25" s="187" t="s">
        <v>18</v>
      </c>
      <c r="B25" s="188"/>
      <c r="C25" s="172"/>
      <c r="D25" s="172"/>
      <c r="E25" s="172"/>
      <c r="F25" s="173"/>
      <c r="G25" s="173"/>
      <c r="H25" s="173"/>
      <c r="I25" s="173"/>
      <c r="J25" s="173"/>
    </row>
    <row r="26" spans="1:10" s="166" customFormat="1" ht="30" customHeight="1">
      <c r="A26" s="383" t="s">
        <v>215</v>
      </c>
      <c r="B26" s="384"/>
      <c r="C26" s="384"/>
      <c r="D26" s="189">
        <f>COUNTIFS('対象者リスト（申請）'!$C$21:$C$120,施設基本情報入力!G21)</f>
        <v>0</v>
      </c>
      <c r="E26" s="190" t="s">
        <v>20</v>
      </c>
      <c r="F26" s="176"/>
      <c r="G26" s="176"/>
      <c r="H26" s="176"/>
      <c r="I26" s="178"/>
      <c r="J26" s="178"/>
    </row>
    <row r="27" spans="1:10" s="166" customFormat="1" ht="30" customHeight="1">
      <c r="A27" s="383" t="s">
        <v>26</v>
      </c>
      <c r="B27" s="384"/>
      <c r="C27" s="384"/>
      <c r="D27" s="189">
        <f>SUMIFS('対象者リスト（申請）'!$G$21:$G$120,'対象者リスト（申請）'!$C$21:$C$120,施設基本情報入力!G21)</f>
        <v>0</v>
      </c>
      <c r="E27" s="191" t="s">
        <v>22</v>
      </c>
      <c r="F27" s="192"/>
      <c r="G27" s="170"/>
      <c r="H27" s="170"/>
      <c r="I27" s="178"/>
      <c r="J27" s="178"/>
    </row>
    <row r="28" spans="1:10" s="166" customFormat="1" ht="30" customHeight="1">
      <c r="A28" s="385" t="s">
        <v>27</v>
      </c>
      <c r="B28" s="386"/>
      <c r="C28" s="386"/>
      <c r="D28" s="193">
        <f>9000*D27</f>
        <v>0</v>
      </c>
      <c r="E28" s="191" t="s">
        <v>19</v>
      </c>
    </row>
    <row r="29" spans="1:10" s="166" customFormat="1" ht="13.8">
      <c r="D29" s="372"/>
      <c r="E29" s="372"/>
      <c r="F29" s="372"/>
      <c r="G29" s="372"/>
      <c r="H29" s="372"/>
    </row>
    <row r="30" spans="1:10" s="166" customFormat="1" ht="18.75" customHeight="1">
      <c r="A30" s="194" t="s">
        <v>79</v>
      </c>
      <c r="D30" s="373"/>
      <c r="E30" s="373"/>
      <c r="F30" s="373"/>
      <c r="G30" s="373"/>
      <c r="H30" s="373"/>
    </row>
    <row r="31" spans="1:10" s="166" customFormat="1" ht="13.8">
      <c r="A31" s="166" t="s">
        <v>80</v>
      </c>
    </row>
    <row r="32" spans="1:10" s="166" customFormat="1" ht="13.8"/>
    <row r="33" spans="1:10" s="166" customFormat="1" ht="13.8"/>
    <row r="34" spans="1:10" s="166" customFormat="1" ht="30" customHeight="1">
      <c r="A34" s="183" t="s">
        <v>159</v>
      </c>
      <c r="B34" s="184"/>
      <c r="C34" s="388">
        <f>施設基本情報入力!G22</f>
        <v>0</v>
      </c>
      <c r="D34" s="386"/>
      <c r="E34" s="386"/>
      <c r="F34" s="386"/>
      <c r="G34" s="386"/>
      <c r="H34" s="389"/>
      <c r="I34" s="170"/>
      <c r="J34" s="170"/>
    </row>
    <row r="35" spans="1:10" s="166" customFormat="1" ht="30" customHeight="1">
      <c r="A35" s="185" t="s">
        <v>25</v>
      </c>
      <c r="B35" s="186"/>
      <c r="C35" s="388">
        <f>施設基本情報入力!H22</f>
        <v>0</v>
      </c>
      <c r="D35" s="386"/>
      <c r="E35" s="386"/>
      <c r="F35" s="386"/>
      <c r="G35" s="386"/>
      <c r="H35" s="389"/>
      <c r="I35" s="170"/>
      <c r="J35" s="170"/>
    </row>
    <row r="36" spans="1:10" s="166" customFormat="1" ht="21" customHeight="1">
      <c r="A36" s="187" t="s">
        <v>18</v>
      </c>
      <c r="B36" s="188"/>
      <c r="C36" s="172"/>
      <c r="D36" s="172"/>
      <c r="E36" s="172"/>
      <c r="F36" s="173"/>
      <c r="G36" s="173"/>
      <c r="H36" s="173"/>
      <c r="I36" s="173"/>
      <c r="J36" s="173"/>
    </row>
    <row r="37" spans="1:10" s="166" customFormat="1" ht="30" customHeight="1">
      <c r="A37" s="383" t="s">
        <v>213</v>
      </c>
      <c r="B37" s="384"/>
      <c r="C37" s="384"/>
      <c r="D37" s="189">
        <f>COUNTIFS('対象者リスト（申請）'!$C$21:$C$120,施設基本情報入力!G22)</f>
        <v>0</v>
      </c>
      <c r="E37" s="190" t="s">
        <v>20</v>
      </c>
      <c r="F37" s="176"/>
      <c r="G37" s="176"/>
      <c r="H37" s="176"/>
      <c r="I37" s="178"/>
      <c r="J37" s="178"/>
    </row>
    <row r="38" spans="1:10" s="166" customFormat="1" ht="30" customHeight="1">
      <c r="A38" s="383" t="s">
        <v>26</v>
      </c>
      <c r="B38" s="384"/>
      <c r="C38" s="384"/>
      <c r="D38" s="189">
        <f>SUMIFS('対象者リスト（申請）'!$G$21:$G$120,'対象者リスト（申請）'!$C$21:$C$120,施設基本情報入力!G22)</f>
        <v>0</v>
      </c>
      <c r="E38" s="191" t="s">
        <v>22</v>
      </c>
      <c r="F38" s="192"/>
      <c r="G38" s="170"/>
      <c r="H38" s="170"/>
      <c r="I38" s="178"/>
      <c r="J38" s="178"/>
    </row>
    <row r="39" spans="1:10" s="166" customFormat="1" ht="30" customHeight="1">
      <c r="A39" s="385" t="s">
        <v>27</v>
      </c>
      <c r="B39" s="386"/>
      <c r="C39" s="386"/>
      <c r="D39" s="193">
        <f>9000*D38</f>
        <v>0</v>
      </c>
      <c r="E39" s="191" t="s">
        <v>19</v>
      </c>
    </row>
    <row r="40" spans="1:10" s="166" customFormat="1" ht="13.8">
      <c r="D40" s="372"/>
      <c r="E40" s="372"/>
      <c r="F40" s="372"/>
      <c r="G40" s="372"/>
      <c r="H40" s="372"/>
    </row>
    <row r="41" spans="1:10" s="166" customFormat="1" ht="18.75" customHeight="1">
      <c r="A41" s="194" t="s">
        <v>79</v>
      </c>
      <c r="D41" s="373"/>
      <c r="E41" s="373"/>
      <c r="F41" s="373"/>
      <c r="G41" s="373"/>
      <c r="H41" s="373"/>
    </row>
    <row r="42" spans="1:10" s="166" customFormat="1" ht="13.8">
      <c r="A42" s="166" t="s">
        <v>80</v>
      </c>
    </row>
    <row r="43" spans="1:10" s="166" customFormat="1" ht="45" customHeight="1"/>
  </sheetData>
  <sheetProtection algorithmName="SHA-512" hashValue="vnfxfK4Hx9zR/B+PIzph0YbtIV1USTwdnnvyDHCogil6KFMl7WKsvXwXFBlDVj3SEfyg8/jHoQskDNuvsWIQRw==" saltValue="Wn9o7kbHZO6V+D679EVXSw==" spinCount="100000" sheet="1" objects="1" scenarios="1"/>
  <mergeCells count="24">
    <mergeCell ref="D19:H20"/>
    <mergeCell ref="C3:H3"/>
    <mergeCell ref="C4:H4"/>
    <mergeCell ref="A6:C6"/>
    <mergeCell ref="A7:C7"/>
    <mergeCell ref="A8:C8"/>
    <mergeCell ref="D9:H10"/>
    <mergeCell ref="C13:H13"/>
    <mergeCell ref="C14:H14"/>
    <mergeCell ref="A16:C16"/>
    <mergeCell ref="A17:C17"/>
    <mergeCell ref="A18:C18"/>
    <mergeCell ref="D40:H41"/>
    <mergeCell ref="C23:H23"/>
    <mergeCell ref="C24:H24"/>
    <mergeCell ref="A26:C26"/>
    <mergeCell ref="A27:C27"/>
    <mergeCell ref="A28:C28"/>
    <mergeCell ref="D29:H30"/>
    <mergeCell ref="C34:H34"/>
    <mergeCell ref="C35:H35"/>
    <mergeCell ref="A37:C37"/>
    <mergeCell ref="A38:C38"/>
    <mergeCell ref="A39:C39"/>
  </mergeCells>
  <phoneticPr fontId="27"/>
  <conditionalFormatting sqref="D9 D19 D29 D40">
    <cfRule type="cellIs" dxfId="26" priority="1" operator="equal">
      <formula>""</formula>
    </cfRule>
  </conditionalFormatting>
  <pageMargins left="0.7" right="0.7" top="0.75" bottom="0.75" header="0.3" footer="0.3"/>
  <pageSetup paperSize="9" scale="87" fitToHeight="0" orientation="portrait" r:id="rId1"/>
  <rowBreaks count="1" manualBreakCount="1">
    <brk id="31"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00ECE-3A70-4DD2-A32B-C673606956D4}">
  <sheetPr codeName="Sheet10">
    <tabColor theme="4" tint="0.59999389629810485"/>
  </sheetPr>
  <dimension ref="A3:H14"/>
  <sheetViews>
    <sheetView showGridLines="0" showRowColHeaders="0" view="pageBreakPreview" zoomScaleNormal="100" zoomScaleSheetLayoutView="100" workbookViewId="0">
      <selection activeCell="B19" sqref="B19"/>
    </sheetView>
  </sheetViews>
  <sheetFormatPr defaultColWidth="9" defaultRowHeight="12.6"/>
  <cols>
    <col min="1" max="16384" width="9" style="59"/>
  </cols>
  <sheetData>
    <row r="3" spans="1:8" ht="21.75" customHeight="1">
      <c r="A3" s="390">
        <f>'第１号様式（申請書）'!F11</f>
        <v>0</v>
      </c>
      <c r="B3" s="390"/>
      <c r="C3" s="390"/>
      <c r="D3" s="128" t="s">
        <v>105</v>
      </c>
    </row>
    <row r="4" spans="1:8" ht="21.75" customHeight="1">
      <c r="A4" s="125" t="s">
        <v>101</v>
      </c>
      <c r="B4" s="128"/>
      <c r="C4" s="128"/>
    </row>
    <row r="5" spans="1:8" ht="21.75" customHeight="1">
      <c r="A5" s="125" t="s">
        <v>102</v>
      </c>
      <c r="B5" s="128"/>
      <c r="C5" s="128"/>
    </row>
    <row r="6" spans="1:8" ht="21.75" customHeight="1">
      <c r="A6" s="125" t="s">
        <v>103</v>
      </c>
      <c r="B6" s="128"/>
      <c r="C6" s="128"/>
    </row>
    <row r="7" spans="1:8" ht="23.25" customHeight="1"/>
    <row r="8" spans="1:8" ht="23.25" customHeight="1"/>
    <row r="9" spans="1:8" ht="23.25" customHeight="1"/>
    <row r="10" spans="1:8" ht="18.600000000000001">
      <c r="A10" s="390">
        <f>A3</f>
        <v>0</v>
      </c>
      <c r="B10" s="391"/>
      <c r="C10" s="391"/>
      <c r="D10" s="391"/>
    </row>
    <row r="11" spans="1:8" ht="13.5" customHeight="1">
      <c r="A11" s="127"/>
      <c r="B11" s="124"/>
      <c r="C11" s="124"/>
      <c r="D11" s="124"/>
    </row>
    <row r="12" spans="1:8" ht="39.75" customHeight="1">
      <c r="A12" s="392" t="s">
        <v>1</v>
      </c>
      <c r="B12" s="392"/>
      <c r="C12" s="393">
        <f>施設基本情報入力!D8</f>
        <v>0</v>
      </c>
      <c r="D12" s="393"/>
      <c r="E12" s="393"/>
      <c r="F12" s="393"/>
      <c r="G12" s="393"/>
      <c r="H12" s="393"/>
    </row>
    <row r="13" spans="1:8" ht="39.75" customHeight="1">
      <c r="A13" s="392" t="s">
        <v>104</v>
      </c>
      <c r="B13" s="392"/>
      <c r="C13" s="393">
        <f>施設基本情報入力!D7</f>
        <v>0</v>
      </c>
      <c r="D13" s="393"/>
      <c r="E13" s="393"/>
      <c r="F13" s="393"/>
      <c r="G13" s="393"/>
      <c r="H13" s="393"/>
    </row>
    <row r="14" spans="1:8" ht="43.5" customHeight="1">
      <c r="A14" s="392" t="s">
        <v>3</v>
      </c>
      <c r="B14" s="392"/>
      <c r="C14" s="393" t="str">
        <f>施設基本情報入力!D9&amp;"　"&amp;施設基本情報入力!D10&amp;"　　　　　印"</f>
        <v>　　　　　　印</v>
      </c>
      <c r="D14" s="393"/>
      <c r="E14" s="393"/>
      <c r="F14" s="393"/>
      <c r="G14" s="393"/>
      <c r="H14" s="393"/>
    </row>
  </sheetData>
  <sheetProtection algorithmName="SHA-512" hashValue="kHqj2R/6J4D4oNJfxnSNmZ3IIo9at0y9AYJPb5Jjgnl1SvoDZjpFibkjHJRE/zPWPwkyjP6WzgskYiJrjyKRjQ==" saltValue="AEDJJvjhZozE+8rRYm2IlQ==" spinCount="100000" sheet="1" objects="1" scenarios="1"/>
  <mergeCells count="8">
    <mergeCell ref="A3:C3"/>
    <mergeCell ref="A10:D10"/>
    <mergeCell ref="A12:B12"/>
    <mergeCell ref="A13:B13"/>
    <mergeCell ref="A14:B14"/>
    <mergeCell ref="C12:H12"/>
    <mergeCell ref="C13:H13"/>
    <mergeCell ref="C14:H14"/>
  </mergeCells>
  <phoneticPr fontId="27"/>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3C3FE-42A8-4A2F-AE09-C0269D238B37}">
  <sheetPr codeName="Sheet12">
    <tabColor rgb="FF00B050"/>
  </sheetPr>
  <dimension ref="A1:M120"/>
  <sheetViews>
    <sheetView showGridLines="0" view="pageBreakPreview" topLeftCell="C1" zoomScale="110" zoomScaleNormal="100" zoomScaleSheetLayoutView="110" workbookViewId="0">
      <selection activeCell="I21" sqref="I21:J21"/>
    </sheetView>
  </sheetViews>
  <sheetFormatPr defaultRowHeight="18"/>
  <cols>
    <col min="1" max="1" width="5.59765625" hidden="1" customWidth="1"/>
    <col min="2" max="2" width="4.8984375" style="56" customWidth="1"/>
    <col min="3" max="3" width="18.5" customWidth="1"/>
    <col min="4" max="4" width="13.8984375" customWidth="1"/>
    <col min="5" max="5" width="8.3984375" customWidth="1"/>
    <col min="6" max="6" width="7.5" customWidth="1"/>
    <col min="7" max="7" width="5.8984375" customWidth="1"/>
    <col min="8" max="8" width="10.69921875" customWidth="1"/>
    <col min="9" max="9" width="9" style="105"/>
    <col min="10" max="10" width="9.5" style="105" customWidth="1"/>
    <col min="13" max="13" width="8.5" customWidth="1"/>
  </cols>
  <sheetData>
    <row r="1" spans="1:12">
      <c r="A1" s="100"/>
      <c r="B1" s="324" t="s">
        <v>202</v>
      </c>
      <c r="C1" s="324"/>
      <c r="D1" s="324"/>
      <c r="E1" s="324"/>
      <c r="F1" s="324"/>
      <c r="G1" s="324"/>
      <c r="H1" s="324"/>
      <c r="I1" s="324"/>
      <c r="J1" s="324"/>
      <c r="K1" s="30"/>
      <c r="L1" s="30"/>
    </row>
    <row r="2" spans="1:12">
      <c r="A2" s="212"/>
      <c r="B2" s="212"/>
      <c r="C2" s="212"/>
      <c r="D2" s="212"/>
      <c r="E2" s="212"/>
      <c r="F2" s="212"/>
      <c r="G2" s="212"/>
      <c r="H2" s="212"/>
      <c r="I2" s="212"/>
      <c r="J2" s="212"/>
      <c r="K2" s="30"/>
      <c r="L2" s="30"/>
    </row>
    <row r="3" spans="1:12">
      <c r="A3" s="212"/>
      <c r="B3" s="212"/>
      <c r="C3" s="212" t="s">
        <v>162</v>
      </c>
      <c r="D3" s="317">
        <f>施設基本情報入力!$D$7</f>
        <v>0</v>
      </c>
      <c r="E3" s="317"/>
      <c r="F3" s="317"/>
      <c r="G3" s="317"/>
      <c r="H3" s="317"/>
      <c r="I3" s="317"/>
      <c r="J3" s="317"/>
      <c r="K3" s="30"/>
      <c r="L3" s="30"/>
    </row>
    <row r="4" spans="1:12">
      <c r="A4" s="212"/>
      <c r="B4" s="212"/>
      <c r="C4" s="212" t="s">
        <v>163</v>
      </c>
      <c r="D4" s="317">
        <f>施設基本情報入力!$D$8</f>
        <v>0</v>
      </c>
      <c r="E4" s="317"/>
      <c r="F4" s="317"/>
      <c r="G4" s="317"/>
      <c r="H4" s="317"/>
      <c r="I4" s="317"/>
      <c r="J4" s="317"/>
      <c r="K4" s="30"/>
      <c r="L4" s="30"/>
    </row>
    <row r="5" spans="1:12">
      <c r="A5" s="212"/>
      <c r="B5" s="212"/>
      <c r="C5" s="212" t="s">
        <v>164</v>
      </c>
      <c r="D5" s="317" t="str">
        <f>施設基本情報入力!$D$11&amp;"　　"&amp;施設基本情報入力!$D$12</f>
        <v>　　</v>
      </c>
      <c r="E5" s="317"/>
      <c r="F5" s="317"/>
      <c r="G5" s="317"/>
      <c r="H5" s="317"/>
      <c r="I5" s="317"/>
      <c r="J5" s="317"/>
      <c r="K5" s="30"/>
      <c r="L5" s="30"/>
    </row>
    <row r="6" spans="1:12">
      <c r="A6" s="212"/>
      <c r="B6" s="212"/>
      <c r="C6" s="212" t="s">
        <v>165</v>
      </c>
      <c r="D6" s="317" t="str">
        <f>IF(施設基本情報入力!$D$13="","",施設基本情報入力!$D$13)</f>
        <v/>
      </c>
      <c r="E6" s="317"/>
      <c r="F6" s="317"/>
      <c r="G6" s="317"/>
      <c r="H6" s="317"/>
      <c r="I6" s="317"/>
      <c r="J6" s="317"/>
      <c r="K6" s="30"/>
      <c r="L6" s="30"/>
    </row>
    <row r="7" spans="1:12">
      <c r="A7" s="212"/>
      <c r="B7" s="212"/>
      <c r="C7" s="212"/>
      <c r="D7" s="212"/>
      <c r="E7" s="212"/>
      <c r="F7" s="212"/>
      <c r="G7" s="212"/>
      <c r="H7" s="212"/>
      <c r="I7" s="212"/>
      <c r="J7" s="212"/>
      <c r="K7" s="30"/>
      <c r="L7" s="30"/>
    </row>
    <row r="8" spans="1:12">
      <c r="A8" s="30"/>
      <c r="B8" s="206" t="s">
        <v>94</v>
      </c>
      <c r="C8" s="206"/>
      <c r="D8" s="206"/>
      <c r="E8" s="206"/>
      <c r="F8" s="206"/>
      <c r="G8" s="206"/>
      <c r="H8" s="206"/>
      <c r="I8" s="104"/>
      <c r="J8" s="104"/>
      <c r="K8" s="30"/>
      <c r="L8" s="30"/>
    </row>
    <row r="9" spans="1:12">
      <c r="A9" s="32"/>
      <c r="B9" s="30"/>
      <c r="C9" s="325" t="s">
        <v>216</v>
      </c>
      <c r="D9" s="326"/>
      <c r="E9" s="319">
        <f>D120</f>
        <v>0</v>
      </c>
      <c r="F9" s="320"/>
      <c r="G9" s="321"/>
      <c r="H9" s="32"/>
    </row>
    <row r="10" spans="1:12">
      <c r="A10" s="32"/>
      <c r="B10" s="30"/>
      <c r="C10" s="325" t="s">
        <v>65</v>
      </c>
      <c r="D10" s="326"/>
      <c r="E10" s="343">
        <f>G120</f>
        <v>16</v>
      </c>
      <c r="F10" s="344"/>
      <c r="G10" s="345"/>
      <c r="H10" s="57"/>
    </row>
    <row r="11" spans="1:12">
      <c r="A11" s="30"/>
      <c r="B11" s="30"/>
      <c r="C11" s="325" t="s">
        <v>97</v>
      </c>
      <c r="D11" s="326"/>
      <c r="E11" s="346">
        <f>H120</f>
        <v>144000</v>
      </c>
      <c r="F11" s="347"/>
      <c r="G11" s="348"/>
      <c r="H11" s="33"/>
      <c r="I11" s="106"/>
      <c r="J11" s="104"/>
      <c r="K11" s="30"/>
      <c r="L11" s="30"/>
    </row>
    <row r="12" spans="1:12">
      <c r="A12" s="30"/>
      <c r="B12" s="30"/>
      <c r="C12" s="334"/>
      <c r="D12" s="334"/>
      <c r="E12" s="335"/>
      <c r="F12" s="335"/>
      <c r="G12" s="335"/>
      <c r="H12" s="33"/>
      <c r="I12" s="106"/>
      <c r="J12" s="104"/>
      <c r="K12" s="30"/>
      <c r="L12" s="30"/>
    </row>
    <row r="13" spans="1:12">
      <c r="A13" s="30"/>
      <c r="B13" s="30"/>
      <c r="C13" s="322"/>
      <c r="D13" s="322"/>
      <c r="E13" s="318"/>
      <c r="F13" s="318"/>
      <c r="G13" s="318"/>
      <c r="H13" s="33"/>
      <c r="I13" s="106"/>
      <c r="J13" s="104"/>
      <c r="K13" s="30"/>
      <c r="L13" s="30"/>
    </row>
    <row r="14" spans="1:12">
      <c r="A14" s="30"/>
      <c r="B14" s="30"/>
      <c r="C14" s="34"/>
      <c r="D14" s="35"/>
      <c r="E14" s="35"/>
      <c r="F14" s="394"/>
      <c r="G14" s="394"/>
      <c r="H14" s="394"/>
      <c r="I14" s="107"/>
      <c r="J14" s="104"/>
      <c r="K14" s="30"/>
      <c r="L14" s="30"/>
    </row>
    <row r="15" spans="1:12">
      <c r="A15" s="30"/>
      <c r="B15" s="206" t="s">
        <v>66</v>
      </c>
      <c r="C15" s="206"/>
      <c r="D15" s="206"/>
      <c r="E15" s="206"/>
      <c r="F15" s="206"/>
      <c r="G15" s="206"/>
      <c r="H15" s="206"/>
      <c r="I15" s="107"/>
      <c r="J15" s="104"/>
      <c r="K15" s="30"/>
      <c r="L15" s="30"/>
    </row>
    <row r="16" spans="1:12" ht="122.25" customHeight="1">
      <c r="A16" s="30"/>
      <c r="B16" s="333" t="s">
        <v>203</v>
      </c>
      <c r="C16" s="333"/>
      <c r="D16" s="333"/>
      <c r="E16" s="333"/>
      <c r="F16" s="333"/>
      <c r="G16" s="333"/>
      <c r="H16" s="333"/>
      <c r="I16" s="333"/>
      <c r="J16" s="333"/>
      <c r="K16" s="160"/>
      <c r="L16" s="70"/>
    </row>
    <row r="17" spans="1:13">
      <c r="A17" s="101"/>
      <c r="B17" s="30"/>
      <c r="C17" s="93"/>
      <c r="D17" s="93"/>
      <c r="E17" s="93"/>
      <c r="F17" s="93"/>
      <c r="G17" s="93"/>
      <c r="H17" s="93"/>
      <c r="I17" s="108"/>
      <c r="J17" s="108"/>
      <c r="K17" s="92"/>
      <c r="L17" s="92"/>
    </row>
    <row r="18" spans="1:13" ht="32.4">
      <c r="A18" s="36"/>
      <c r="B18" s="395"/>
      <c r="C18" s="336" t="s">
        <v>152</v>
      </c>
      <c r="D18" s="249" t="s">
        <v>67</v>
      </c>
      <c r="E18" s="340" t="s">
        <v>154</v>
      </c>
      <c r="F18" s="37" t="s">
        <v>95</v>
      </c>
      <c r="G18" s="37" t="s">
        <v>68</v>
      </c>
      <c r="H18" s="37" t="s">
        <v>96</v>
      </c>
      <c r="I18" s="397" t="s">
        <v>69</v>
      </c>
      <c r="J18" s="398"/>
      <c r="K18" s="47"/>
      <c r="L18" s="48"/>
    </row>
    <row r="19" spans="1:13">
      <c r="A19" s="36"/>
      <c r="B19" s="396"/>
      <c r="C19" s="337"/>
      <c r="D19" s="252" t="s">
        <v>70</v>
      </c>
      <c r="E19" s="341"/>
      <c r="F19" s="38"/>
      <c r="G19" s="38" t="s">
        <v>71</v>
      </c>
      <c r="H19" s="38" t="s">
        <v>72</v>
      </c>
      <c r="I19" s="399"/>
      <c r="J19" s="400"/>
    </row>
    <row r="20" spans="1:13" ht="30" customHeight="1">
      <c r="A20" s="39" t="str">
        <f>CONCATENATE(C20,"-",COUNTIF($C$20:C20,C20))</f>
        <v>-0</v>
      </c>
      <c r="B20" s="103">
        <v>1</v>
      </c>
      <c r="C20" s="158"/>
      <c r="D20" s="42"/>
      <c r="E20" s="207"/>
      <c r="F20" s="41">
        <v>9000</v>
      </c>
      <c r="G20" s="95">
        <v>9</v>
      </c>
      <c r="H20" s="41">
        <f>F20*G20</f>
        <v>81000</v>
      </c>
      <c r="I20" s="323"/>
      <c r="J20" s="323"/>
      <c r="M20" s="48"/>
    </row>
    <row r="21" spans="1:13" ht="30" customHeight="1">
      <c r="A21" s="39" t="str">
        <f>CONCATENATE(C21,"-",COUNTIF($C$20:C21,C21))</f>
        <v>-0</v>
      </c>
      <c r="B21" s="103">
        <v>2</v>
      </c>
      <c r="C21" s="158"/>
      <c r="D21" s="42"/>
      <c r="E21" s="207"/>
      <c r="F21" s="41">
        <v>9000</v>
      </c>
      <c r="G21" s="95">
        <v>7</v>
      </c>
      <c r="H21" s="41">
        <f t="shared" ref="H21:H84" si="0">F21*G21</f>
        <v>63000</v>
      </c>
      <c r="I21" s="323"/>
      <c r="J21" s="323"/>
    </row>
    <row r="22" spans="1:13" ht="30" customHeight="1">
      <c r="A22" s="39" t="str">
        <f>CONCATENATE(C22,"-",COUNTIF($C$20:C22,C22))</f>
        <v>-0</v>
      </c>
      <c r="B22" s="103">
        <v>3</v>
      </c>
      <c r="C22" s="158"/>
      <c r="D22" s="42"/>
      <c r="E22" s="207"/>
      <c r="F22" s="41">
        <v>9000</v>
      </c>
      <c r="G22" s="95">
        <v>0</v>
      </c>
      <c r="H22" s="41">
        <f t="shared" si="0"/>
        <v>0</v>
      </c>
      <c r="I22" s="323"/>
      <c r="J22" s="323"/>
    </row>
    <row r="23" spans="1:13" ht="30" customHeight="1">
      <c r="A23" s="39" t="str">
        <f>CONCATENATE(C23,"-",COUNTIF($C$20:C23,C23))</f>
        <v>-0</v>
      </c>
      <c r="B23" s="103">
        <v>4</v>
      </c>
      <c r="C23" s="158"/>
      <c r="D23" s="42"/>
      <c r="E23" s="207"/>
      <c r="F23" s="41">
        <v>9000</v>
      </c>
      <c r="G23" s="95">
        <v>0</v>
      </c>
      <c r="H23" s="41">
        <f t="shared" si="0"/>
        <v>0</v>
      </c>
      <c r="I23" s="323"/>
      <c r="J23" s="323"/>
    </row>
    <row r="24" spans="1:13" ht="30" customHeight="1">
      <c r="A24" s="39" t="str">
        <f>CONCATENATE(C24,"-",COUNTIF($C$20:C24,C24))</f>
        <v>-0</v>
      </c>
      <c r="B24" s="103">
        <v>5</v>
      </c>
      <c r="C24" s="158"/>
      <c r="D24" s="42"/>
      <c r="E24" s="207"/>
      <c r="F24" s="41">
        <v>9000</v>
      </c>
      <c r="G24" s="95">
        <v>0</v>
      </c>
      <c r="H24" s="41">
        <f t="shared" si="0"/>
        <v>0</v>
      </c>
      <c r="I24" s="323"/>
      <c r="J24" s="323"/>
    </row>
    <row r="25" spans="1:13" ht="30" customHeight="1">
      <c r="A25" s="39" t="str">
        <f>CONCATENATE(C25,"-",COUNTIF($C$20:C25,C25))</f>
        <v>-0</v>
      </c>
      <c r="B25" s="103">
        <v>6</v>
      </c>
      <c r="C25" s="158"/>
      <c r="D25" s="42"/>
      <c r="E25" s="207"/>
      <c r="F25" s="41">
        <v>9000</v>
      </c>
      <c r="G25" s="95">
        <v>0</v>
      </c>
      <c r="H25" s="41">
        <f t="shared" si="0"/>
        <v>0</v>
      </c>
      <c r="I25" s="323"/>
      <c r="J25" s="323"/>
    </row>
    <row r="26" spans="1:13" ht="30" customHeight="1">
      <c r="A26" s="39" t="str">
        <f>CONCATENATE(C26,"-",COUNTIF($C$20:C26,C26))</f>
        <v>-0</v>
      </c>
      <c r="B26" s="103">
        <v>7</v>
      </c>
      <c r="C26" s="158"/>
      <c r="D26" s="42"/>
      <c r="E26" s="207"/>
      <c r="F26" s="41">
        <v>9000</v>
      </c>
      <c r="G26" s="95">
        <v>0</v>
      </c>
      <c r="H26" s="41">
        <f t="shared" si="0"/>
        <v>0</v>
      </c>
      <c r="I26" s="323"/>
      <c r="J26" s="323"/>
    </row>
    <row r="27" spans="1:13" ht="30" customHeight="1">
      <c r="A27" s="39" t="str">
        <f>CONCATENATE(C27,"-",COUNTIF($C$20:C27,C27))</f>
        <v>-0</v>
      </c>
      <c r="B27" s="103">
        <v>8</v>
      </c>
      <c r="C27" s="158"/>
      <c r="D27" s="42"/>
      <c r="E27" s="207"/>
      <c r="F27" s="41">
        <v>9000</v>
      </c>
      <c r="G27" s="95">
        <v>0</v>
      </c>
      <c r="H27" s="41">
        <f t="shared" si="0"/>
        <v>0</v>
      </c>
      <c r="I27" s="323"/>
      <c r="J27" s="323"/>
    </row>
    <row r="28" spans="1:13" ht="30" customHeight="1">
      <c r="A28" s="39" t="str">
        <f>CONCATENATE(C28,"-",COUNTIF($C$20:C28,C28))</f>
        <v>-0</v>
      </c>
      <c r="B28" s="103">
        <v>9</v>
      </c>
      <c r="C28" s="158"/>
      <c r="D28" s="42"/>
      <c r="E28" s="207"/>
      <c r="F28" s="41">
        <v>9000</v>
      </c>
      <c r="G28" s="95">
        <v>0</v>
      </c>
      <c r="H28" s="41">
        <f t="shared" si="0"/>
        <v>0</v>
      </c>
      <c r="I28" s="323"/>
      <c r="J28" s="323"/>
    </row>
    <row r="29" spans="1:13" ht="30" customHeight="1">
      <c r="A29" s="39" t="str">
        <f>CONCATENATE(C29,"-",COUNTIF($C$20:C29,C29))</f>
        <v>-0</v>
      </c>
      <c r="B29" s="103">
        <v>10</v>
      </c>
      <c r="C29" s="158"/>
      <c r="D29" s="42"/>
      <c r="E29" s="207"/>
      <c r="F29" s="41">
        <v>9000</v>
      </c>
      <c r="G29" s="95">
        <v>0</v>
      </c>
      <c r="H29" s="41">
        <f t="shared" si="0"/>
        <v>0</v>
      </c>
      <c r="I29" s="323"/>
      <c r="J29" s="323"/>
    </row>
    <row r="30" spans="1:13" ht="30" customHeight="1">
      <c r="A30" s="39" t="str">
        <f>CONCATENATE(C30,"-",COUNTIF($C$20:C30,C30))</f>
        <v>-0</v>
      </c>
      <c r="B30" s="103">
        <v>11</v>
      </c>
      <c r="C30" s="158"/>
      <c r="D30" s="42"/>
      <c r="E30" s="207"/>
      <c r="F30" s="41">
        <v>9000</v>
      </c>
      <c r="G30" s="95">
        <v>0</v>
      </c>
      <c r="H30" s="41">
        <f t="shared" si="0"/>
        <v>0</v>
      </c>
      <c r="I30" s="323"/>
      <c r="J30" s="323"/>
    </row>
    <row r="31" spans="1:13" ht="30" customHeight="1">
      <c r="A31" s="39" t="str">
        <f>CONCATENATE(C31,"-",COUNTIF($C$20:C31,C31))</f>
        <v>-0</v>
      </c>
      <c r="B31" s="103">
        <v>12</v>
      </c>
      <c r="C31" s="158"/>
      <c r="D31" s="42"/>
      <c r="E31" s="207"/>
      <c r="F31" s="41">
        <v>9000</v>
      </c>
      <c r="G31" s="95">
        <v>0</v>
      </c>
      <c r="H31" s="41">
        <f t="shared" si="0"/>
        <v>0</v>
      </c>
      <c r="I31" s="323"/>
      <c r="J31" s="323"/>
    </row>
    <row r="32" spans="1:13" ht="30" customHeight="1">
      <c r="A32" s="39" t="str">
        <f>CONCATENATE(C32,"-",COUNTIF($C$20:C32,C32))</f>
        <v>-0</v>
      </c>
      <c r="B32" s="103">
        <v>13</v>
      </c>
      <c r="C32" s="158"/>
      <c r="D32" s="42"/>
      <c r="E32" s="207"/>
      <c r="F32" s="41">
        <v>9000</v>
      </c>
      <c r="G32" s="95">
        <v>0</v>
      </c>
      <c r="H32" s="41">
        <f t="shared" si="0"/>
        <v>0</v>
      </c>
      <c r="I32" s="323"/>
      <c r="J32" s="323"/>
    </row>
    <row r="33" spans="1:10" ht="30" customHeight="1">
      <c r="A33" s="39" t="str">
        <f>CONCATENATE(C33,"-",COUNTIF($C$20:C33,C33))</f>
        <v>-0</v>
      </c>
      <c r="B33" s="103">
        <v>14</v>
      </c>
      <c r="C33" s="158"/>
      <c r="D33" s="42"/>
      <c r="E33" s="207"/>
      <c r="F33" s="41">
        <v>9000</v>
      </c>
      <c r="G33" s="95">
        <v>0</v>
      </c>
      <c r="H33" s="41">
        <f t="shared" si="0"/>
        <v>0</v>
      </c>
      <c r="I33" s="323"/>
      <c r="J33" s="323"/>
    </row>
    <row r="34" spans="1:10" ht="30" customHeight="1">
      <c r="A34" s="39" t="str">
        <f>CONCATENATE(C34,"-",COUNTIF($C$20:C34,C34))</f>
        <v>-0</v>
      </c>
      <c r="B34" s="103">
        <v>15</v>
      </c>
      <c r="C34" s="158"/>
      <c r="D34" s="42"/>
      <c r="E34" s="207"/>
      <c r="F34" s="41">
        <v>9000</v>
      </c>
      <c r="G34" s="95">
        <v>0</v>
      </c>
      <c r="H34" s="41">
        <f t="shared" si="0"/>
        <v>0</v>
      </c>
      <c r="I34" s="323"/>
      <c r="J34" s="323"/>
    </row>
    <row r="35" spans="1:10" ht="30" customHeight="1">
      <c r="A35" s="39" t="str">
        <f>CONCATENATE(C35,"-",COUNTIF($C$20:C35,C35))</f>
        <v>-0</v>
      </c>
      <c r="B35" s="103">
        <v>16</v>
      </c>
      <c r="C35" s="158"/>
      <c r="D35" s="42"/>
      <c r="E35" s="207"/>
      <c r="F35" s="41">
        <v>9000</v>
      </c>
      <c r="G35" s="95">
        <v>0</v>
      </c>
      <c r="H35" s="41">
        <f t="shared" si="0"/>
        <v>0</v>
      </c>
      <c r="I35" s="323"/>
      <c r="J35" s="323"/>
    </row>
    <row r="36" spans="1:10" ht="30" customHeight="1">
      <c r="A36" s="39" t="str">
        <f>CONCATENATE(C36,"-",COUNTIF($C$20:C36,C36))</f>
        <v>-0</v>
      </c>
      <c r="B36" s="103">
        <v>17</v>
      </c>
      <c r="C36" s="158"/>
      <c r="D36" s="42"/>
      <c r="E36" s="207"/>
      <c r="F36" s="41">
        <v>9000</v>
      </c>
      <c r="G36" s="95">
        <v>0</v>
      </c>
      <c r="H36" s="41">
        <f t="shared" si="0"/>
        <v>0</v>
      </c>
      <c r="I36" s="323"/>
      <c r="J36" s="323"/>
    </row>
    <row r="37" spans="1:10" ht="30" customHeight="1">
      <c r="A37" s="39" t="str">
        <f>CONCATENATE(C37,"-",COUNTIF($C$20:C37,C37))</f>
        <v>-0</v>
      </c>
      <c r="B37" s="103">
        <v>18</v>
      </c>
      <c r="C37" s="158"/>
      <c r="D37" s="42"/>
      <c r="E37" s="207"/>
      <c r="F37" s="41">
        <v>9000</v>
      </c>
      <c r="G37" s="95">
        <v>0</v>
      </c>
      <c r="H37" s="41">
        <f t="shared" si="0"/>
        <v>0</v>
      </c>
      <c r="I37" s="323"/>
      <c r="J37" s="323"/>
    </row>
    <row r="38" spans="1:10" ht="30" customHeight="1">
      <c r="A38" s="39" t="str">
        <f>CONCATENATE(C38,"-",COUNTIF($C$20:C38,C38))</f>
        <v>-0</v>
      </c>
      <c r="B38" s="103">
        <v>19</v>
      </c>
      <c r="C38" s="158"/>
      <c r="D38" s="42"/>
      <c r="E38" s="207"/>
      <c r="F38" s="41">
        <v>9000</v>
      </c>
      <c r="G38" s="95">
        <v>0</v>
      </c>
      <c r="H38" s="41">
        <f t="shared" si="0"/>
        <v>0</v>
      </c>
      <c r="I38" s="323"/>
      <c r="J38" s="323"/>
    </row>
    <row r="39" spans="1:10" ht="30" customHeight="1">
      <c r="A39" s="39" t="str">
        <f>CONCATENATE(C39,"-",COUNTIF($C$20:C39,C39))</f>
        <v>-0</v>
      </c>
      <c r="B39" s="103">
        <v>20</v>
      </c>
      <c r="C39" s="158"/>
      <c r="D39" s="42"/>
      <c r="E39" s="207"/>
      <c r="F39" s="41">
        <v>9000</v>
      </c>
      <c r="G39" s="95">
        <v>0</v>
      </c>
      <c r="H39" s="41">
        <f t="shared" si="0"/>
        <v>0</v>
      </c>
      <c r="I39" s="323"/>
      <c r="J39" s="323"/>
    </row>
    <row r="40" spans="1:10" ht="30" customHeight="1">
      <c r="A40" s="39" t="str">
        <f>CONCATENATE(C40,"-",COUNTIF($C$20:C40,C40))</f>
        <v>-0</v>
      </c>
      <c r="B40" s="103">
        <v>21</v>
      </c>
      <c r="C40" s="158"/>
      <c r="D40" s="42"/>
      <c r="E40" s="207"/>
      <c r="F40" s="41">
        <v>9000</v>
      </c>
      <c r="G40" s="95">
        <v>0</v>
      </c>
      <c r="H40" s="41">
        <f t="shared" si="0"/>
        <v>0</v>
      </c>
      <c r="I40" s="323"/>
      <c r="J40" s="323"/>
    </row>
    <row r="41" spans="1:10" ht="30" customHeight="1">
      <c r="A41" s="39" t="str">
        <f>CONCATENATE(C41,"-",COUNTIF($C$20:C41,C41))</f>
        <v>-0</v>
      </c>
      <c r="B41" s="103">
        <v>22</v>
      </c>
      <c r="C41" s="158"/>
      <c r="D41" s="42"/>
      <c r="E41" s="207"/>
      <c r="F41" s="41">
        <v>9000</v>
      </c>
      <c r="G41" s="95">
        <v>0</v>
      </c>
      <c r="H41" s="41">
        <f t="shared" si="0"/>
        <v>0</v>
      </c>
      <c r="I41" s="323"/>
      <c r="J41" s="323"/>
    </row>
    <row r="42" spans="1:10" ht="30" customHeight="1">
      <c r="A42" s="39" t="str">
        <f>CONCATENATE(C42,"-",COUNTIF($C$20:C42,C42))</f>
        <v>-0</v>
      </c>
      <c r="B42" s="103">
        <v>23</v>
      </c>
      <c r="C42" s="158"/>
      <c r="D42" s="42"/>
      <c r="E42" s="207"/>
      <c r="F42" s="41">
        <v>9000</v>
      </c>
      <c r="G42" s="95">
        <v>0</v>
      </c>
      <c r="H42" s="41">
        <f t="shared" si="0"/>
        <v>0</v>
      </c>
      <c r="I42" s="323"/>
      <c r="J42" s="323"/>
    </row>
    <row r="43" spans="1:10" ht="30" customHeight="1">
      <c r="A43" s="39" t="str">
        <f>CONCATENATE(C43,"-",COUNTIF($C$20:C43,C43))</f>
        <v>-0</v>
      </c>
      <c r="B43" s="103">
        <v>24</v>
      </c>
      <c r="C43" s="158"/>
      <c r="D43" s="42"/>
      <c r="E43" s="207"/>
      <c r="F43" s="41">
        <v>9000</v>
      </c>
      <c r="G43" s="95">
        <v>0</v>
      </c>
      <c r="H43" s="41">
        <f t="shared" si="0"/>
        <v>0</v>
      </c>
      <c r="I43" s="323"/>
      <c r="J43" s="323"/>
    </row>
    <row r="44" spans="1:10" ht="30" customHeight="1">
      <c r="A44" s="39" t="str">
        <f>CONCATENATE(C44,"-",COUNTIF($C$20:C44,C44))</f>
        <v>-0</v>
      </c>
      <c r="B44" s="103">
        <v>25</v>
      </c>
      <c r="C44" s="158"/>
      <c r="D44" s="42"/>
      <c r="E44" s="207"/>
      <c r="F44" s="41">
        <v>9000</v>
      </c>
      <c r="G44" s="95">
        <v>0</v>
      </c>
      <c r="H44" s="41">
        <f t="shared" si="0"/>
        <v>0</v>
      </c>
      <c r="I44" s="323"/>
      <c r="J44" s="323"/>
    </row>
    <row r="45" spans="1:10" ht="30" customHeight="1">
      <c r="A45" s="39" t="str">
        <f>CONCATENATE(C45,"-",COUNTIF($C$20:C45,C45))</f>
        <v>-0</v>
      </c>
      <c r="B45" s="103">
        <v>26</v>
      </c>
      <c r="C45" s="158"/>
      <c r="D45" s="42"/>
      <c r="E45" s="207"/>
      <c r="F45" s="41">
        <v>9000</v>
      </c>
      <c r="G45" s="95">
        <v>0</v>
      </c>
      <c r="H45" s="41">
        <f t="shared" si="0"/>
        <v>0</v>
      </c>
      <c r="I45" s="323"/>
      <c r="J45" s="323"/>
    </row>
    <row r="46" spans="1:10" ht="30" customHeight="1">
      <c r="A46" s="39" t="str">
        <f>CONCATENATE(C46,"-",COUNTIF($C$20:C46,C46))</f>
        <v>-0</v>
      </c>
      <c r="B46" s="103">
        <v>27</v>
      </c>
      <c r="C46" s="158"/>
      <c r="D46" s="42"/>
      <c r="E46" s="207"/>
      <c r="F46" s="41">
        <v>9000</v>
      </c>
      <c r="G46" s="95">
        <v>0</v>
      </c>
      <c r="H46" s="41">
        <f t="shared" si="0"/>
        <v>0</v>
      </c>
      <c r="I46" s="323"/>
      <c r="J46" s="323"/>
    </row>
    <row r="47" spans="1:10" ht="30" customHeight="1">
      <c r="A47" s="39" t="str">
        <f>CONCATENATE(C47,"-",COUNTIF($C$20:C47,C47))</f>
        <v>-0</v>
      </c>
      <c r="B47" s="103">
        <v>28</v>
      </c>
      <c r="C47" s="158"/>
      <c r="D47" s="42"/>
      <c r="E47" s="207"/>
      <c r="F47" s="41">
        <v>9000</v>
      </c>
      <c r="G47" s="95">
        <v>0</v>
      </c>
      <c r="H47" s="41">
        <f t="shared" si="0"/>
        <v>0</v>
      </c>
      <c r="I47" s="323"/>
      <c r="J47" s="323"/>
    </row>
    <row r="48" spans="1:10" ht="30" customHeight="1">
      <c r="A48" s="39" t="str">
        <f>CONCATENATE(C48,"-",COUNTIF($C$20:C48,C48))</f>
        <v>-0</v>
      </c>
      <c r="B48" s="103">
        <v>29</v>
      </c>
      <c r="C48" s="158"/>
      <c r="D48" s="42"/>
      <c r="E48" s="207"/>
      <c r="F48" s="41">
        <v>9000</v>
      </c>
      <c r="G48" s="95">
        <v>0</v>
      </c>
      <c r="H48" s="41">
        <f t="shared" si="0"/>
        <v>0</v>
      </c>
      <c r="I48" s="323"/>
      <c r="J48" s="323"/>
    </row>
    <row r="49" spans="1:10" ht="30" customHeight="1">
      <c r="A49" s="39" t="str">
        <f>CONCATENATE(C49,"-",COUNTIF($C$20:C49,C49))</f>
        <v>-0</v>
      </c>
      <c r="B49" s="103">
        <v>30</v>
      </c>
      <c r="C49" s="158"/>
      <c r="D49" s="42"/>
      <c r="E49" s="207"/>
      <c r="F49" s="41">
        <v>9000</v>
      </c>
      <c r="G49" s="95">
        <v>0</v>
      </c>
      <c r="H49" s="41">
        <f t="shared" si="0"/>
        <v>0</v>
      </c>
      <c r="I49" s="323"/>
      <c r="J49" s="323"/>
    </row>
    <row r="50" spans="1:10" ht="30" customHeight="1">
      <c r="A50" s="39" t="str">
        <f>CONCATENATE(C50,"-",COUNTIF($C$20:C50,C50))</f>
        <v>-0</v>
      </c>
      <c r="B50" s="103">
        <v>31</v>
      </c>
      <c r="C50" s="158"/>
      <c r="D50" s="42"/>
      <c r="E50" s="207"/>
      <c r="F50" s="41">
        <v>9000</v>
      </c>
      <c r="G50" s="95">
        <v>0</v>
      </c>
      <c r="H50" s="41">
        <f t="shared" si="0"/>
        <v>0</v>
      </c>
      <c r="I50" s="315"/>
      <c r="J50" s="316"/>
    </row>
    <row r="51" spans="1:10" ht="30" customHeight="1">
      <c r="A51" s="39" t="str">
        <f>CONCATENATE(C51,"-",COUNTIF($C$20:C51,C51))</f>
        <v>-0</v>
      </c>
      <c r="B51" s="103">
        <v>32</v>
      </c>
      <c r="C51" s="158"/>
      <c r="D51" s="42"/>
      <c r="E51" s="207"/>
      <c r="F51" s="41">
        <v>9000</v>
      </c>
      <c r="G51" s="95">
        <v>0</v>
      </c>
      <c r="H51" s="41">
        <f t="shared" si="0"/>
        <v>0</v>
      </c>
      <c r="I51" s="315"/>
      <c r="J51" s="316"/>
    </row>
    <row r="52" spans="1:10" ht="30" customHeight="1">
      <c r="A52" s="39" t="str">
        <f>CONCATENATE(C52,"-",COUNTIF($C$20:C52,C52))</f>
        <v>-0</v>
      </c>
      <c r="B52" s="103">
        <v>33</v>
      </c>
      <c r="C52" s="158"/>
      <c r="D52" s="42"/>
      <c r="E52" s="207"/>
      <c r="F52" s="41">
        <v>9000</v>
      </c>
      <c r="G52" s="95">
        <v>0</v>
      </c>
      <c r="H52" s="41">
        <f t="shared" si="0"/>
        <v>0</v>
      </c>
      <c r="I52" s="315"/>
      <c r="J52" s="316"/>
    </row>
    <row r="53" spans="1:10" ht="30" customHeight="1">
      <c r="A53" s="39" t="str">
        <f>CONCATENATE(C53,"-",COUNTIF($C$20:C53,C53))</f>
        <v>-0</v>
      </c>
      <c r="B53" s="103">
        <v>34</v>
      </c>
      <c r="C53" s="158"/>
      <c r="D53" s="42"/>
      <c r="E53" s="207"/>
      <c r="F53" s="41">
        <v>9000</v>
      </c>
      <c r="G53" s="95">
        <v>0</v>
      </c>
      <c r="H53" s="41">
        <f t="shared" si="0"/>
        <v>0</v>
      </c>
      <c r="I53" s="315"/>
      <c r="J53" s="316"/>
    </row>
    <row r="54" spans="1:10" ht="30" customHeight="1">
      <c r="A54" s="39" t="str">
        <f>CONCATENATE(C54,"-",COUNTIF($C$20:C54,C54))</f>
        <v>-0</v>
      </c>
      <c r="B54" s="103">
        <v>35</v>
      </c>
      <c r="C54" s="158"/>
      <c r="D54" s="42"/>
      <c r="E54" s="207"/>
      <c r="F54" s="41">
        <v>9000</v>
      </c>
      <c r="G54" s="95">
        <v>0</v>
      </c>
      <c r="H54" s="41">
        <f t="shared" si="0"/>
        <v>0</v>
      </c>
      <c r="I54" s="315"/>
      <c r="J54" s="316"/>
    </row>
    <row r="55" spans="1:10" ht="30" customHeight="1">
      <c r="A55" s="39" t="str">
        <f>CONCATENATE(C55,"-",COUNTIF($C$20:C55,C55))</f>
        <v>-0</v>
      </c>
      <c r="B55" s="103">
        <v>36</v>
      </c>
      <c r="C55" s="158"/>
      <c r="D55" s="42"/>
      <c r="E55" s="207"/>
      <c r="F55" s="41">
        <v>9000</v>
      </c>
      <c r="G55" s="95">
        <v>0</v>
      </c>
      <c r="H55" s="41">
        <f t="shared" si="0"/>
        <v>0</v>
      </c>
      <c r="I55" s="315"/>
      <c r="J55" s="316"/>
    </row>
    <row r="56" spans="1:10" ht="30" customHeight="1">
      <c r="A56" s="39" t="str">
        <f>CONCATENATE(C56,"-",COUNTIF($C$20:C56,C56))</f>
        <v>-0</v>
      </c>
      <c r="B56" s="103">
        <v>37</v>
      </c>
      <c r="C56" s="158"/>
      <c r="D56" s="42"/>
      <c r="E56" s="207"/>
      <c r="F56" s="41">
        <v>9000</v>
      </c>
      <c r="G56" s="95">
        <v>0</v>
      </c>
      <c r="H56" s="41">
        <f t="shared" si="0"/>
        <v>0</v>
      </c>
      <c r="I56" s="315"/>
      <c r="J56" s="316"/>
    </row>
    <row r="57" spans="1:10" ht="30" customHeight="1">
      <c r="A57" s="39" t="str">
        <f>CONCATENATE(C57,"-",COUNTIF($C$20:C57,C57))</f>
        <v>-0</v>
      </c>
      <c r="B57" s="103">
        <v>38</v>
      </c>
      <c r="C57" s="158"/>
      <c r="D57" s="42"/>
      <c r="E57" s="207"/>
      <c r="F57" s="41">
        <v>9000</v>
      </c>
      <c r="G57" s="95">
        <v>0</v>
      </c>
      <c r="H57" s="41">
        <f t="shared" si="0"/>
        <v>0</v>
      </c>
      <c r="I57" s="315"/>
      <c r="J57" s="316"/>
    </row>
    <row r="58" spans="1:10" ht="30" customHeight="1">
      <c r="A58" s="39" t="str">
        <f>CONCATENATE(C58,"-",COUNTIF($C$20:C58,C58))</f>
        <v>-0</v>
      </c>
      <c r="B58" s="103">
        <v>39</v>
      </c>
      <c r="C58" s="158"/>
      <c r="D58" s="42"/>
      <c r="E58" s="207"/>
      <c r="F58" s="41">
        <v>9000</v>
      </c>
      <c r="G58" s="95">
        <v>0</v>
      </c>
      <c r="H58" s="41">
        <f t="shared" si="0"/>
        <v>0</v>
      </c>
      <c r="I58" s="315"/>
      <c r="J58" s="316"/>
    </row>
    <row r="59" spans="1:10" ht="30" customHeight="1">
      <c r="A59" s="39" t="str">
        <f>CONCATENATE(C59,"-",COUNTIF($C$20:C59,C59))</f>
        <v>-0</v>
      </c>
      <c r="B59" s="103">
        <v>40</v>
      </c>
      <c r="C59" s="158"/>
      <c r="D59" s="42"/>
      <c r="E59" s="207"/>
      <c r="F59" s="41">
        <v>9000</v>
      </c>
      <c r="G59" s="95">
        <v>0</v>
      </c>
      <c r="H59" s="41">
        <f t="shared" si="0"/>
        <v>0</v>
      </c>
      <c r="I59" s="315"/>
      <c r="J59" s="316"/>
    </row>
    <row r="60" spans="1:10" ht="30" customHeight="1">
      <c r="A60" s="39" t="str">
        <f>CONCATENATE(C60,"-",COUNTIF($C$20:C60,C60))</f>
        <v>-0</v>
      </c>
      <c r="B60" s="103">
        <v>41</v>
      </c>
      <c r="C60" s="158"/>
      <c r="D60" s="42"/>
      <c r="E60" s="207"/>
      <c r="F60" s="41">
        <v>9000</v>
      </c>
      <c r="G60" s="95">
        <v>0</v>
      </c>
      <c r="H60" s="41">
        <f t="shared" si="0"/>
        <v>0</v>
      </c>
      <c r="I60" s="315"/>
      <c r="J60" s="316"/>
    </row>
    <row r="61" spans="1:10" ht="30" customHeight="1">
      <c r="A61" s="39" t="str">
        <f>CONCATENATE(C61,"-",COUNTIF($C$20:C61,C61))</f>
        <v>-0</v>
      </c>
      <c r="B61" s="103">
        <v>42</v>
      </c>
      <c r="C61" s="158"/>
      <c r="D61" s="42"/>
      <c r="E61" s="207"/>
      <c r="F61" s="41">
        <v>9000</v>
      </c>
      <c r="G61" s="95">
        <v>0</v>
      </c>
      <c r="H61" s="41">
        <f t="shared" si="0"/>
        <v>0</v>
      </c>
      <c r="I61" s="315"/>
      <c r="J61" s="316"/>
    </row>
    <row r="62" spans="1:10" ht="30" customHeight="1">
      <c r="A62" s="39" t="str">
        <f>CONCATENATE(C62,"-",COUNTIF($C$20:C62,C62))</f>
        <v>-0</v>
      </c>
      <c r="B62" s="103">
        <v>43</v>
      </c>
      <c r="C62" s="158"/>
      <c r="D62" s="42"/>
      <c r="E62" s="207"/>
      <c r="F62" s="41">
        <v>9000</v>
      </c>
      <c r="G62" s="95">
        <v>0</v>
      </c>
      <c r="H62" s="41">
        <f t="shared" si="0"/>
        <v>0</v>
      </c>
      <c r="I62" s="315"/>
      <c r="J62" s="316"/>
    </row>
    <row r="63" spans="1:10" ht="30" customHeight="1">
      <c r="A63" s="39" t="str">
        <f>CONCATENATE(C63,"-",COUNTIF($C$20:C63,C63))</f>
        <v>-0</v>
      </c>
      <c r="B63" s="103">
        <v>44</v>
      </c>
      <c r="C63" s="158"/>
      <c r="D63" s="42"/>
      <c r="E63" s="207"/>
      <c r="F63" s="41">
        <v>9000</v>
      </c>
      <c r="G63" s="95">
        <v>0</v>
      </c>
      <c r="H63" s="41">
        <f t="shared" si="0"/>
        <v>0</v>
      </c>
      <c r="I63" s="315"/>
      <c r="J63" s="316"/>
    </row>
    <row r="64" spans="1:10" ht="30" customHeight="1">
      <c r="A64" s="39" t="str">
        <f>CONCATENATE(C64,"-",COUNTIF($C$20:C64,C64))</f>
        <v>-0</v>
      </c>
      <c r="B64" s="103">
        <v>45</v>
      </c>
      <c r="C64" s="158"/>
      <c r="D64" s="42"/>
      <c r="E64" s="207"/>
      <c r="F64" s="41">
        <v>9000</v>
      </c>
      <c r="G64" s="95">
        <v>0</v>
      </c>
      <c r="H64" s="41">
        <f t="shared" si="0"/>
        <v>0</v>
      </c>
      <c r="I64" s="315"/>
      <c r="J64" s="316"/>
    </row>
    <row r="65" spans="1:10" ht="30" customHeight="1">
      <c r="A65" s="39" t="str">
        <f>CONCATENATE(C65,"-",COUNTIF($C$20:C65,C65))</f>
        <v>-0</v>
      </c>
      <c r="B65" s="103">
        <v>46</v>
      </c>
      <c r="C65" s="158"/>
      <c r="D65" s="42"/>
      <c r="E65" s="207"/>
      <c r="F65" s="41">
        <v>9000</v>
      </c>
      <c r="G65" s="95">
        <v>0</v>
      </c>
      <c r="H65" s="41">
        <f t="shared" si="0"/>
        <v>0</v>
      </c>
      <c r="I65" s="315"/>
      <c r="J65" s="316"/>
    </row>
    <row r="66" spans="1:10" ht="30" customHeight="1">
      <c r="A66" s="39" t="str">
        <f>CONCATENATE(C66,"-",COUNTIF($C$20:C66,C66))</f>
        <v>-0</v>
      </c>
      <c r="B66" s="103">
        <v>47</v>
      </c>
      <c r="C66" s="158"/>
      <c r="D66" s="42"/>
      <c r="E66" s="207"/>
      <c r="F66" s="41">
        <v>9000</v>
      </c>
      <c r="G66" s="95">
        <v>0</v>
      </c>
      <c r="H66" s="41">
        <f t="shared" si="0"/>
        <v>0</v>
      </c>
      <c r="I66" s="315"/>
      <c r="J66" s="316"/>
    </row>
    <row r="67" spans="1:10" ht="30" customHeight="1">
      <c r="A67" s="39" t="str">
        <f>CONCATENATE(C67,"-",COUNTIF($C$20:C67,C67))</f>
        <v>-0</v>
      </c>
      <c r="B67" s="103">
        <v>48</v>
      </c>
      <c r="C67" s="158"/>
      <c r="D67" s="42"/>
      <c r="E67" s="207"/>
      <c r="F67" s="41">
        <v>9000</v>
      </c>
      <c r="G67" s="95">
        <v>0</v>
      </c>
      <c r="H67" s="41">
        <f t="shared" si="0"/>
        <v>0</v>
      </c>
      <c r="I67" s="315"/>
      <c r="J67" s="316"/>
    </row>
    <row r="68" spans="1:10" ht="30" customHeight="1">
      <c r="A68" s="39" t="str">
        <f>CONCATENATE(C68,"-",COUNTIF($C$20:C68,C68))</f>
        <v>-0</v>
      </c>
      <c r="B68" s="103">
        <v>49</v>
      </c>
      <c r="C68" s="158"/>
      <c r="D68" s="42"/>
      <c r="E68" s="207"/>
      <c r="F68" s="41">
        <v>9000</v>
      </c>
      <c r="G68" s="95">
        <v>0</v>
      </c>
      <c r="H68" s="41">
        <f t="shared" si="0"/>
        <v>0</v>
      </c>
      <c r="I68" s="315"/>
      <c r="J68" s="316"/>
    </row>
    <row r="69" spans="1:10" ht="30" customHeight="1">
      <c r="A69" s="39" t="str">
        <f>CONCATENATE(C69,"-",COUNTIF($C$20:C69,C69))</f>
        <v>-0</v>
      </c>
      <c r="B69" s="103">
        <v>50</v>
      </c>
      <c r="C69" s="158"/>
      <c r="D69" s="42"/>
      <c r="E69" s="207"/>
      <c r="F69" s="41">
        <v>9000</v>
      </c>
      <c r="G69" s="95">
        <v>0</v>
      </c>
      <c r="H69" s="41">
        <f t="shared" si="0"/>
        <v>0</v>
      </c>
      <c r="I69" s="315"/>
      <c r="J69" s="316"/>
    </row>
    <row r="70" spans="1:10" ht="30" customHeight="1">
      <c r="A70" s="39" t="str">
        <f>CONCATENATE(C70,"-",COUNTIF($C$20:C70,C70))</f>
        <v>-0</v>
      </c>
      <c r="B70" s="103">
        <v>51</v>
      </c>
      <c r="C70" s="158"/>
      <c r="D70" s="42"/>
      <c r="E70" s="207"/>
      <c r="F70" s="41">
        <v>9000</v>
      </c>
      <c r="G70" s="95">
        <v>0</v>
      </c>
      <c r="H70" s="41">
        <f t="shared" si="0"/>
        <v>0</v>
      </c>
      <c r="I70" s="315"/>
      <c r="J70" s="316"/>
    </row>
    <row r="71" spans="1:10" ht="30" customHeight="1">
      <c r="A71" s="39" t="str">
        <f>CONCATENATE(C71,"-",COUNTIF($C$20:C71,C71))</f>
        <v>-0</v>
      </c>
      <c r="B71" s="103">
        <v>52</v>
      </c>
      <c r="C71" s="158"/>
      <c r="D71" s="42"/>
      <c r="E71" s="207"/>
      <c r="F71" s="41">
        <v>9000</v>
      </c>
      <c r="G71" s="95">
        <v>0</v>
      </c>
      <c r="H71" s="41">
        <f t="shared" si="0"/>
        <v>0</v>
      </c>
      <c r="I71" s="315"/>
      <c r="J71" s="316"/>
    </row>
    <row r="72" spans="1:10" ht="30" customHeight="1">
      <c r="A72" s="39" t="str">
        <f>CONCATENATE(C72,"-",COUNTIF($C$20:C72,C72))</f>
        <v>-0</v>
      </c>
      <c r="B72" s="103">
        <v>53</v>
      </c>
      <c r="C72" s="158"/>
      <c r="D72" s="42"/>
      <c r="E72" s="207"/>
      <c r="F72" s="41">
        <v>9000</v>
      </c>
      <c r="G72" s="95">
        <v>0</v>
      </c>
      <c r="H72" s="41">
        <f t="shared" si="0"/>
        <v>0</v>
      </c>
      <c r="I72" s="315"/>
      <c r="J72" s="316"/>
    </row>
    <row r="73" spans="1:10" ht="30" customHeight="1">
      <c r="A73" s="39" t="str">
        <f>CONCATENATE(C73,"-",COUNTIF($C$20:C73,C73))</f>
        <v>-0</v>
      </c>
      <c r="B73" s="103">
        <v>54</v>
      </c>
      <c r="C73" s="158"/>
      <c r="D73" s="42"/>
      <c r="E73" s="207"/>
      <c r="F73" s="41">
        <v>9000</v>
      </c>
      <c r="G73" s="95">
        <v>0</v>
      </c>
      <c r="H73" s="41">
        <f t="shared" si="0"/>
        <v>0</v>
      </c>
      <c r="I73" s="315"/>
      <c r="J73" s="316"/>
    </row>
    <row r="74" spans="1:10" ht="30" customHeight="1">
      <c r="A74" s="39" t="str">
        <f>CONCATENATE(C74,"-",COUNTIF($C$20:C74,C74))</f>
        <v>-0</v>
      </c>
      <c r="B74" s="103">
        <v>55</v>
      </c>
      <c r="C74" s="158"/>
      <c r="D74" s="42"/>
      <c r="E74" s="207"/>
      <c r="F74" s="41">
        <v>9000</v>
      </c>
      <c r="G74" s="95">
        <v>0</v>
      </c>
      <c r="H74" s="41">
        <f t="shared" si="0"/>
        <v>0</v>
      </c>
      <c r="I74" s="315"/>
      <c r="J74" s="316"/>
    </row>
    <row r="75" spans="1:10" ht="30" customHeight="1">
      <c r="A75" s="39" t="str">
        <f>CONCATENATE(C75,"-",COUNTIF($C$20:C75,C75))</f>
        <v>-0</v>
      </c>
      <c r="B75" s="103">
        <v>56</v>
      </c>
      <c r="C75" s="158"/>
      <c r="D75" s="42"/>
      <c r="E75" s="207"/>
      <c r="F75" s="41">
        <v>9000</v>
      </c>
      <c r="G75" s="95">
        <v>0</v>
      </c>
      <c r="H75" s="41">
        <f t="shared" si="0"/>
        <v>0</v>
      </c>
      <c r="I75" s="315"/>
      <c r="J75" s="316"/>
    </row>
    <row r="76" spans="1:10" ht="30" customHeight="1">
      <c r="A76" s="39" t="str">
        <f>CONCATENATE(C76,"-",COUNTIF($C$20:C76,C76))</f>
        <v>-0</v>
      </c>
      <c r="B76" s="103">
        <v>57</v>
      </c>
      <c r="C76" s="158"/>
      <c r="D76" s="42"/>
      <c r="E76" s="207"/>
      <c r="F76" s="41">
        <v>9000</v>
      </c>
      <c r="G76" s="95">
        <v>0</v>
      </c>
      <c r="H76" s="41">
        <f t="shared" si="0"/>
        <v>0</v>
      </c>
      <c r="I76" s="315"/>
      <c r="J76" s="316"/>
    </row>
    <row r="77" spans="1:10" ht="30" customHeight="1">
      <c r="A77" s="39" t="str">
        <f>CONCATENATE(C77,"-",COUNTIF($C$20:C77,C77))</f>
        <v>-0</v>
      </c>
      <c r="B77" s="103">
        <v>58</v>
      </c>
      <c r="C77" s="158"/>
      <c r="D77" s="42"/>
      <c r="E77" s="207"/>
      <c r="F77" s="41">
        <v>9000</v>
      </c>
      <c r="G77" s="95">
        <v>0</v>
      </c>
      <c r="H77" s="41">
        <f t="shared" si="0"/>
        <v>0</v>
      </c>
      <c r="I77" s="315"/>
      <c r="J77" s="316"/>
    </row>
    <row r="78" spans="1:10" ht="30" customHeight="1">
      <c r="A78" s="39" t="str">
        <f>CONCATENATE(C78,"-",COUNTIF($C$20:C78,C78))</f>
        <v>-0</v>
      </c>
      <c r="B78" s="103">
        <v>59</v>
      </c>
      <c r="C78" s="158"/>
      <c r="D78" s="42"/>
      <c r="E78" s="207"/>
      <c r="F78" s="41">
        <v>9000</v>
      </c>
      <c r="G78" s="95">
        <v>0</v>
      </c>
      <c r="H78" s="41">
        <f t="shared" si="0"/>
        <v>0</v>
      </c>
      <c r="I78" s="315"/>
      <c r="J78" s="316"/>
    </row>
    <row r="79" spans="1:10" ht="30" customHeight="1">
      <c r="A79" s="39" t="str">
        <f>CONCATENATE(C79,"-",COUNTIF($C$20:C79,C79))</f>
        <v>-0</v>
      </c>
      <c r="B79" s="103">
        <v>60</v>
      </c>
      <c r="C79" s="158"/>
      <c r="D79" s="42"/>
      <c r="E79" s="207"/>
      <c r="F79" s="41">
        <v>9000</v>
      </c>
      <c r="G79" s="95">
        <v>0</v>
      </c>
      <c r="H79" s="41">
        <f t="shared" si="0"/>
        <v>0</v>
      </c>
      <c r="I79" s="315"/>
      <c r="J79" s="316"/>
    </row>
    <row r="80" spans="1:10" ht="30" customHeight="1">
      <c r="A80" s="39" t="str">
        <f>CONCATENATE(C80,"-",COUNTIF($C$20:C80,C80))</f>
        <v>-0</v>
      </c>
      <c r="B80" s="103">
        <v>61</v>
      </c>
      <c r="C80" s="158"/>
      <c r="D80" s="42"/>
      <c r="E80" s="207"/>
      <c r="F80" s="41">
        <v>9000</v>
      </c>
      <c r="G80" s="95">
        <v>0</v>
      </c>
      <c r="H80" s="41">
        <f t="shared" si="0"/>
        <v>0</v>
      </c>
      <c r="I80" s="315"/>
      <c r="J80" s="316"/>
    </row>
    <row r="81" spans="1:10" ht="30" customHeight="1">
      <c r="A81" s="39" t="str">
        <f>CONCATENATE(C81,"-",COUNTIF($C$20:C81,C81))</f>
        <v>-0</v>
      </c>
      <c r="B81" s="103">
        <v>62</v>
      </c>
      <c r="C81" s="158"/>
      <c r="D81" s="42"/>
      <c r="E81" s="207"/>
      <c r="F81" s="41">
        <v>9000</v>
      </c>
      <c r="G81" s="95">
        <v>0</v>
      </c>
      <c r="H81" s="41">
        <f t="shared" si="0"/>
        <v>0</v>
      </c>
      <c r="I81" s="315"/>
      <c r="J81" s="316"/>
    </row>
    <row r="82" spans="1:10" ht="30" customHeight="1">
      <c r="A82" s="39" t="str">
        <f>CONCATENATE(C82,"-",COUNTIF($C$20:C82,C82))</f>
        <v>-0</v>
      </c>
      <c r="B82" s="103">
        <v>63</v>
      </c>
      <c r="C82" s="158"/>
      <c r="D82" s="42"/>
      <c r="E82" s="207"/>
      <c r="F82" s="41">
        <v>9000</v>
      </c>
      <c r="G82" s="95">
        <v>0</v>
      </c>
      <c r="H82" s="41">
        <f t="shared" si="0"/>
        <v>0</v>
      </c>
      <c r="I82" s="315"/>
      <c r="J82" s="316"/>
    </row>
    <row r="83" spans="1:10" ht="30" customHeight="1">
      <c r="A83" s="39" t="str">
        <f>CONCATENATE(C83,"-",COUNTIF($C$20:C83,C83))</f>
        <v>-0</v>
      </c>
      <c r="B83" s="103">
        <v>64</v>
      </c>
      <c r="C83" s="158"/>
      <c r="D83" s="42"/>
      <c r="E83" s="207"/>
      <c r="F83" s="41">
        <v>9000</v>
      </c>
      <c r="G83" s="95">
        <v>0</v>
      </c>
      <c r="H83" s="41">
        <f t="shared" si="0"/>
        <v>0</v>
      </c>
      <c r="I83" s="315"/>
      <c r="J83" s="316"/>
    </row>
    <row r="84" spans="1:10" ht="30" customHeight="1">
      <c r="A84" s="39" t="str">
        <f>CONCATENATE(C84,"-",COUNTIF($C$20:C84,C84))</f>
        <v>-0</v>
      </c>
      <c r="B84" s="103">
        <v>65</v>
      </c>
      <c r="C84" s="158"/>
      <c r="D84" s="42"/>
      <c r="E84" s="207"/>
      <c r="F84" s="41">
        <v>9000</v>
      </c>
      <c r="G84" s="95">
        <v>0</v>
      </c>
      <c r="H84" s="41">
        <f t="shared" si="0"/>
        <v>0</v>
      </c>
      <c r="I84" s="315"/>
      <c r="J84" s="316"/>
    </row>
    <row r="85" spans="1:10" ht="30" customHeight="1">
      <c r="A85" s="39" t="str">
        <f>CONCATENATE(C85,"-",COUNTIF($C$20:C85,C85))</f>
        <v>-0</v>
      </c>
      <c r="B85" s="103">
        <v>66</v>
      </c>
      <c r="C85" s="158"/>
      <c r="D85" s="42"/>
      <c r="E85" s="207"/>
      <c r="F85" s="41">
        <v>9000</v>
      </c>
      <c r="G85" s="95">
        <v>0</v>
      </c>
      <c r="H85" s="41">
        <f t="shared" ref="H85:H119" si="1">F85*G85</f>
        <v>0</v>
      </c>
      <c r="I85" s="315"/>
      <c r="J85" s="316"/>
    </row>
    <row r="86" spans="1:10" ht="30" customHeight="1">
      <c r="A86" s="39" t="str">
        <f>CONCATENATE(C86,"-",COUNTIF($C$20:C86,C86))</f>
        <v>-0</v>
      </c>
      <c r="B86" s="103">
        <v>67</v>
      </c>
      <c r="C86" s="158"/>
      <c r="D86" s="42"/>
      <c r="E86" s="207"/>
      <c r="F86" s="41">
        <v>9000</v>
      </c>
      <c r="G86" s="95">
        <v>0</v>
      </c>
      <c r="H86" s="41">
        <f t="shared" si="1"/>
        <v>0</v>
      </c>
      <c r="I86" s="315"/>
      <c r="J86" s="316"/>
    </row>
    <row r="87" spans="1:10" ht="30" customHeight="1">
      <c r="A87" s="39" t="str">
        <f>CONCATENATE(C87,"-",COUNTIF($C$20:C87,C87))</f>
        <v>-0</v>
      </c>
      <c r="B87" s="103">
        <v>68</v>
      </c>
      <c r="C87" s="158"/>
      <c r="D87" s="42"/>
      <c r="E87" s="207"/>
      <c r="F87" s="41">
        <v>9000</v>
      </c>
      <c r="G87" s="95">
        <v>0</v>
      </c>
      <c r="H87" s="41">
        <f t="shared" si="1"/>
        <v>0</v>
      </c>
      <c r="I87" s="315"/>
      <c r="J87" s="316"/>
    </row>
    <row r="88" spans="1:10" ht="30" customHeight="1">
      <c r="A88" s="39" t="str">
        <f>CONCATENATE(C88,"-",COUNTIF($C$20:C88,C88))</f>
        <v>-0</v>
      </c>
      <c r="B88" s="103">
        <v>69</v>
      </c>
      <c r="C88" s="158"/>
      <c r="D88" s="42"/>
      <c r="E88" s="207"/>
      <c r="F88" s="41">
        <v>9000</v>
      </c>
      <c r="G88" s="95">
        <v>0</v>
      </c>
      <c r="H88" s="41">
        <f t="shared" si="1"/>
        <v>0</v>
      </c>
      <c r="I88" s="315"/>
      <c r="J88" s="316"/>
    </row>
    <row r="89" spans="1:10" ht="30" customHeight="1">
      <c r="A89" s="39" t="str">
        <f>CONCATENATE(C89,"-",COUNTIF($C$20:C89,C89))</f>
        <v>-0</v>
      </c>
      <c r="B89" s="103">
        <v>70</v>
      </c>
      <c r="C89" s="158"/>
      <c r="D89" s="42"/>
      <c r="E89" s="207"/>
      <c r="F89" s="41">
        <v>9000</v>
      </c>
      <c r="G89" s="95">
        <v>0</v>
      </c>
      <c r="H89" s="41">
        <f t="shared" si="1"/>
        <v>0</v>
      </c>
      <c r="I89" s="315"/>
      <c r="J89" s="316"/>
    </row>
    <row r="90" spans="1:10" ht="30" customHeight="1">
      <c r="A90" s="39" t="str">
        <f>CONCATENATE(C90,"-",COUNTIF($C$20:C90,C90))</f>
        <v>-0</v>
      </c>
      <c r="B90" s="103">
        <v>71</v>
      </c>
      <c r="C90" s="158"/>
      <c r="D90" s="42"/>
      <c r="E90" s="207"/>
      <c r="F90" s="41">
        <v>9000</v>
      </c>
      <c r="G90" s="95">
        <v>0</v>
      </c>
      <c r="H90" s="41">
        <f t="shared" si="1"/>
        <v>0</v>
      </c>
      <c r="I90" s="315"/>
      <c r="J90" s="316"/>
    </row>
    <row r="91" spans="1:10" ht="30" customHeight="1">
      <c r="A91" s="39" t="str">
        <f>CONCATENATE(C91,"-",COUNTIF($C$20:C91,C91))</f>
        <v>-0</v>
      </c>
      <c r="B91" s="103">
        <v>72</v>
      </c>
      <c r="C91" s="158"/>
      <c r="D91" s="42"/>
      <c r="E91" s="207"/>
      <c r="F91" s="41">
        <v>9000</v>
      </c>
      <c r="G91" s="95">
        <v>0</v>
      </c>
      <c r="H91" s="41">
        <f t="shared" si="1"/>
        <v>0</v>
      </c>
      <c r="I91" s="315"/>
      <c r="J91" s="316"/>
    </row>
    <row r="92" spans="1:10" ht="30" customHeight="1">
      <c r="A92" s="39" t="str">
        <f>CONCATENATE(C92,"-",COUNTIF($C$20:C92,C92))</f>
        <v>-0</v>
      </c>
      <c r="B92" s="103">
        <v>73</v>
      </c>
      <c r="C92" s="158"/>
      <c r="D92" s="42"/>
      <c r="E92" s="207"/>
      <c r="F92" s="41">
        <v>9000</v>
      </c>
      <c r="G92" s="95">
        <v>0</v>
      </c>
      <c r="H92" s="41">
        <f t="shared" si="1"/>
        <v>0</v>
      </c>
      <c r="I92" s="315"/>
      <c r="J92" s="316"/>
    </row>
    <row r="93" spans="1:10" ht="30" customHeight="1">
      <c r="A93" s="39" t="str">
        <f>CONCATENATE(C93,"-",COUNTIF($C$20:C93,C93))</f>
        <v>-0</v>
      </c>
      <c r="B93" s="103">
        <v>74</v>
      </c>
      <c r="C93" s="158"/>
      <c r="D93" s="42"/>
      <c r="E93" s="207"/>
      <c r="F93" s="41">
        <v>9000</v>
      </c>
      <c r="G93" s="95">
        <v>0</v>
      </c>
      <c r="H93" s="41">
        <f t="shared" si="1"/>
        <v>0</v>
      </c>
      <c r="I93" s="315"/>
      <c r="J93" s="316"/>
    </row>
    <row r="94" spans="1:10" ht="30" customHeight="1">
      <c r="A94" s="39" t="str">
        <f>CONCATENATE(C94,"-",COUNTIF($C$20:C94,C94))</f>
        <v>-0</v>
      </c>
      <c r="B94" s="103">
        <v>75</v>
      </c>
      <c r="C94" s="158"/>
      <c r="D94" s="42"/>
      <c r="E94" s="207"/>
      <c r="F94" s="41">
        <v>9000</v>
      </c>
      <c r="G94" s="95">
        <v>0</v>
      </c>
      <c r="H94" s="41">
        <f t="shared" si="1"/>
        <v>0</v>
      </c>
      <c r="I94" s="315"/>
      <c r="J94" s="316"/>
    </row>
    <row r="95" spans="1:10" ht="30" customHeight="1">
      <c r="A95" s="39" t="str">
        <f>CONCATENATE(C95,"-",COUNTIF($C$20:C95,C95))</f>
        <v>-0</v>
      </c>
      <c r="B95" s="103">
        <v>76</v>
      </c>
      <c r="C95" s="158"/>
      <c r="D95" s="42"/>
      <c r="E95" s="207"/>
      <c r="F95" s="41">
        <v>9000</v>
      </c>
      <c r="G95" s="95">
        <v>0</v>
      </c>
      <c r="H95" s="41">
        <f t="shared" si="1"/>
        <v>0</v>
      </c>
      <c r="I95" s="315"/>
      <c r="J95" s="316"/>
    </row>
    <row r="96" spans="1:10" ht="30" customHeight="1">
      <c r="A96" s="39" t="str">
        <f>CONCATENATE(C96,"-",COUNTIF($C$20:C96,C96))</f>
        <v>-0</v>
      </c>
      <c r="B96" s="103">
        <v>77</v>
      </c>
      <c r="C96" s="158"/>
      <c r="D96" s="42"/>
      <c r="E96" s="207"/>
      <c r="F96" s="41">
        <v>9000</v>
      </c>
      <c r="G96" s="95">
        <v>0</v>
      </c>
      <c r="H96" s="41">
        <f t="shared" si="1"/>
        <v>0</v>
      </c>
      <c r="I96" s="315"/>
      <c r="J96" s="316"/>
    </row>
    <row r="97" spans="1:10" ht="30" customHeight="1">
      <c r="A97" s="39" t="str">
        <f>CONCATENATE(C97,"-",COUNTIF($C$20:C97,C97))</f>
        <v>-0</v>
      </c>
      <c r="B97" s="103">
        <v>78</v>
      </c>
      <c r="C97" s="158"/>
      <c r="D97" s="42"/>
      <c r="E97" s="207"/>
      <c r="F97" s="41">
        <v>9000</v>
      </c>
      <c r="G97" s="95">
        <v>0</v>
      </c>
      <c r="H97" s="41">
        <f t="shared" si="1"/>
        <v>0</v>
      </c>
      <c r="I97" s="315"/>
      <c r="J97" s="316"/>
    </row>
    <row r="98" spans="1:10" ht="30" customHeight="1">
      <c r="A98" s="39" t="str">
        <f>CONCATENATE(C98,"-",COUNTIF($C$20:C98,C98))</f>
        <v>-0</v>
      </c>
      <c r="B98" s="103">
        <v>79</v>
      </c>
      <c r="C98" s="158"/>
      <c r="D98" s="42"/>
      <c r="E98" s="207"/>
      <c r="F98" s="41">
        <v>9000</v>
      </c>
      <c r="G98" s="95">
        <v>0</v>
      </c>
      <c r="H98" s="41">
        <f t="shared" si="1"/>
        <v>0</v>
      </c>
      <c r="I98" s="315"/>
      <c r="J98" s="316"/>
    </row>
    <row r="99" spans="1:10" ht="30" customHeight="1">
      <c r="A99" s="39" t="str">
        <f>CONCATENATE(C99,"-",COUNTIF($C$20:C99,C99))</f>
        <v>-0</v>
      </c>
      <c r="B99" s="103">
        <v>80</v>
      </c>
      <c r="C99" s="158"/>
      <c r="D99" s="42"/>
      <c r="E99" s="207"/>
      <c r="F99" s="41">
        <v>9000</v>
      </c>
      <c r="G99" s="95">
        <v>0</v>
      </c>
      <c r="H99" s="41">
        <f t="shared" si="1"/>
        <v>0</v>
      </c>
      <c r="I99" s="315"/>
      <c r="J99" s="316"/>
    </row>
    <row r="100" spans="1:10" ht="30" customHeight="1">
      <c r="A100" s="39" t="str">
        <f>CONCATENATE(C100,"-",COUNTIF($C$20:C100,C100))</f>
        <v>-0</v>
      </c>
      <c r="B100" s="103">
        <v>81</v>
      </c>
      <c r="C100" s="158"/>
      <c r="D100" s="42"/>
      <c r="E100" s="207"/>
      <c r="F100" s="41">
        <v>9000</v>
      </c>
      <c r="G100" s="95">
        <v>0</v>
      </c>
      <c r="H100" s="41">
        <f t="shared" si="1"/>
        <v>0</v>
      </c>
      <c r="I100" s="315"/>
      <c r="J100" s="316"/>
    </row>
    <row r="101" spans="1:10" ht="30" customHeight="1">
      <c r="A101" s="39" t="str">
        <f>CONCATENATE(C101,"-",COUNTIF($C$20:C101,C101))</f>
        <v>-0</v>
      </c>
      <c r="B101" s="103">
        <v>82</v>
      </c>
      <c r="C101" s="158"/>
      <c r="D101" s="42"/>
      <c r="E101" s="207"/>
      <c r="F101" s="41">
        <v>9000</v>
      </c>
      <c r="G101" s="95">
        <v>0</v>
      </c>
      <c r="H101" s="41">
        <f t="shared" si="1"/>
        <v>0</v>
      </c>
      <c r="I101" s="315"/>
      <c r="J101" s="316"/>
    </row>
    <row r="102" spans="1:10" ht="30" customHeight="1">
      <c r="A102" s="39" t="str">
        <f>CONCATENATE(C102,"-",COUNTIF($C$20:C102,C102))</f>
        <v>-0</v>
      </c>
      <c r="B102" s="103">
        <v>83</v>
      </c>
      <c r="C102" s="158"/>
      <c r="D102" s="42"/>
      <c r="E102" s="207"/>
      <c r="F102" s="41">
        <v>9000</v>
      </c>
      <c r="G102" s="95">
        <v>0</v>
      </c>
      <c r="H102" s="41">
        <f t="shared" si="1"/>
        <v>0</v>
      </c>
      <c r="I102" s="315"/>
      <c r="J102" s="316"/>
    </row>
    <row r="103" spans="1:10" ht="30" customHeight="1">
      <c r="A103" s="39" t="str">
        <f>CONCATENATE(C103,"-",COUNTIF($C$20:C103,C103))</f>
        <v>-0</v>
      </c>
      <c r="B103" s="103">
        <v>84</v>
      </c>
      <c r="C103" s="158"/>
      <c r="D103" s="42"/>
      <c r="E103" s="207"/>
      <c r="F103" s="41">
        <v>9000</v>
      </c>
      <c r="G103" s="95">
        <v>0</v>
      </c>
      <c r="H103" s="41">
        <f t="shared" si="1"/>
        <v>0</v>
      </c>
      <c r="I103" s="315"/>
      <c r="J103" s="316"/>
    </row>
    <row r="104" spans="1:10" ht="30" customHeight="1">
      <c r="A104" s="39" t="str">
        <f>CONCATENATE(C104,"-",COUNTIF($C$20:C104,C104))</f>
        <v>-0</v>
      </c>
      <c r="B104" s="103">
        <v>85</v>
      </c>
      <c r="C104" s="158"/>
      <c r="D104" s="42"/>
      <c r="E104" s="207"/>
      <c r="F104" s="41">
        <v>9000</v>
      </c>
      <c r="G104" s="95">
        <v>0</v>
      </c>
      <c r="H104" s="41">
        <f t="shared" si="1"/>
        <v>0</v>
      </c>
      <c r="I104" s="315"/>
      <c r="J104" s="316"/>
    </row>
    <row r="105" spans="1:10" ht="30" customHeight="1">
      <c r="A105" s="39" t="str">
        <f>CONCATENATE(C105,"-",COUNTIF($C$20:C105,C105))</f>
        <v>-0</v>
      </c>
      <c r="B105" s="103">
        <v>86</v>
      </c>
      <c r="C105" s="158"/>
      <c r="D105" s="42"/>
      <c r="E105" s="207"/>
      <c r="F105" s="41">
        <v>9000</v>
      </c>
      <c r="G105" s="95">
        <v>0</v>
      </c>
      <c r="H105" s="41">
        <f t="shared" si="1"/>
        <v>0</v>
      </c>
      <c r="I105" s="315"/>
      <c r="J105" s="316"/>
    </row>
    <row r="106" spans="1:10" ht="30" customHeight="1">
      <c r="A106" s="39" t="str">
        <f>CONCATENATE(C106,"-",COUNTIF($C$20:C106,C106))</f>
        <v>-0</v>
      </c>
      <c r="B106" s="103">
        <v>87</v>
      </c>
      <c r="C106" s="158"/>
      <c r="D106" s="42"/>
      <c r="E106" s="207"/>
      <c r="F106" s="41">
        <v>9000</v>
      </c>
      <c r="G106" s="95">
        <v>0</v>
      </c>
      <c r="H106" s="41">
        <f t="shared" si="1"/>
        <v>0</v>
      </c>
      <c r="I106" s="315"/>
      <c r="J106" s="316"/>
    </row>
    <row r="107" spans="1:10" ht="30" customHeight="1">
      <c r="A107" s="39" t="str">
        <f>CONCATENATE(C107,"-",COUNTIF($C$20:C107,C107))</f>
        <v>-0</v>
      </c>
      <c r="B107" s="103">
        <v>88</v>
      </c>
      <c r="C107" s="158"/>
      <c r="D107" s="42"/>
      <c r="E107" s="207"/>
      <c r="F107" s="41">
        <v>9000</v>
      </c>
      <c r="G107" s="95">
        <v>0</v>
      </c>
      <c r="H107" s="41">
        <f t="shared" si="1"/>
        <v>0</v>
      </c>
      <c r="I107" s="315"/>
      <c r="J107" s="316"/>
    </row>
    <row r="108" spans="1:10" ht="30" customHeight="1">
      <c r="A108" s="39" t="str">
        <f>CONCATENATE(C108,"-",COUNTIF($C$20:C108,C108))</f>
        <v>-0</v>
      </c>
      <c r="B108" s="103">
        <v>89</v>
      </c>
      <c r="C108" s="158"/>
      <c r="D108" s="42"/>
      <c r="E108" s="207"/>
      <c r="F108" s="41">
        <v>9000</v>
      </c>
      <c r="G108" s="95">
        <v>0</v>
      </c>
      <c r="H108" s="41">
        <f t="shared" si="1"/>
        <v>0</v>
      </c>
      <c r="I108" s="315"/>
      <c r="J108" s="316"/>
    </row>
    <row r="109" spans="1:10" ht="30" customHeight="1">
      <c r="A109" s="39" t="str">
        <f>CONCATENATE(C109,"-",COUNTIF($C$20:C109,C109))</f>
        <v>-0</v>
      </c>
      <c r="B109" s="103">
        <v>90</v>
      </c>
      <c r="C109" s="158"/>
      <c r="D109" s="42"/>
      <c r="E109" s="207"/>
      <c r="F109" s="41">
        <v>9000</v>
      </c>
      <c r="G109" s="95">
        <v>0</v>
      </c>
      <c r="H109" s="41">
        <f t="shared" si="1"/>
        <v>0</v>
      </c>
      <c r="I109" s="315"/>
      <c r="J109" s="316"/>
    </row>
    <row r="110" spans="1:10" ht="30" customHeight="1">
      <c r="A110" s="39" t="str">
        <f>CONCATENATE(C110,"-",COUNTIF($C$20:C110,C110))</f>
        <v>-0</v>
      </c>
      <c r="B110" s="103">
        <v>91</v>
      </c>
      <c r="C110" s="158"/>
      <c r="D110" s="42"/>
      <c r="E110" s="207"/>
      <c r="F110" s="41">
        <v>9000</v>
      </c>
      <c r="G110" s="95">
        <v>0</v>
      </c>
      <c r="H110" s="41">
        <f t="shared" si="1"/>
        <v>0</v>
      </c>
      <c r="I110" s="315"/>
      <c r="J110" s="316"/>
    </row>
    <row r="111" spans="1:10" ht="30" customHeight="1">
      <c r="A111" s="39" t="str">
        <f>CONCATENATE(C111,"-",COUNTIF($C$20:C111,C111))</f>
        <v>-0</v>
      </c>
      <c r="B111" s="103">
        <v>92</v>
      </c>
      <c r="C111" s="158"/>
      <c r="D111" s="42"/>
      <c r="E111" s="207"/>
      <c r="F111" s="41">
        <v>9000</v>
      </c>
      <c r="G111" s="95">
        <v>0</v>
      </c>
      <c r="H111" s="41">
        <f t="shared" si="1"/>
        <v>0</v>
      </c>
      <c r="I111" s="315"/>
      <c r="J111" s="316"/>
    </row>
    <row r="112" spans="1:10" ht="30" customHeight="1">
      <c r="A112" s="39" t="str">
        <f>CONCATENATE(C112,"-",COUNTIF($C$20:C112,C112))</f>
        <v>-0</v>
      </c>
      <c r="B112" s="103">
        <v>93</v>
      </c>
      <c r="C112" s="158"/>
      <c r="D112" s="42"/>
      <c r="E112" s="207"/>
      <c r="F112" s="41">
        <v>9000</v>
      </c>
      <c r="G112" s="95">
        <v>0</v>
      </c>
      <c r="H112" s="41">
        <f t="shared" si="1"/>
        <v>0</v>
      </c>
      <c r="I112" s="315"/>
      <c r="J112" s="316"/>
    </row>
    <row r="113" spans="1:10" ht="30" customHeight="1">
      <c r="A113" s="39" t="str">
        <f>CONCATENATE(C113,"-",COUNTIF($C$20:C113,C113))</f>
        <v>-0</v>
      </c>
      <c r="B113" s="103">
        <v>94</v>
      </c>
      <c r="C113" s="158"/>
      <c r="D113" s="42"/>
      <c r="E113" s="207"/>
      <c r="F113" s="41">
        <v>9000</v>
      </c>
      <c r="G113" s="95">
        <v>0</v>
      </c>
      <c r="H113" s="41">
        <f t="shared" si="1"/>
        <v>0</v>
      </c>
      <c r="I113" s="315"/>
      <c r="J113" s="316"/>
    </row>
    <row r="114" spans="1:10" ht="30" customHeight="1">
      <c r="A114" s="39" t="str">
        <f>CONCATENATE(C114,"-",COUNTIF($C$20:C114,C114))</f>
        <v>-0</v>
      </c>
      <c r="B114" s="103">
        <v>95</v>
      </c>
      <c r="C114" s="158"/>
      <c r="D114" s="42"/>
      <c r="E114" s="207"/>
      <c r="F114" s="41">
        <v>9000</v>
      </c>
      <c r="G114" s="95">
        <v>0</v>
      </c>
      <c r="H114" s="41">
        <f t="shared" si="1"/>
        <v>0</v>
      </c>
      <c r="I114" s="315"/>
      <c r="J114" s="316"/>
    </row>
    <row r="115" spans="1:10" ht="30" customHeight="1">
      <c r="A115" s="39" t="str">
        <f>CONCATENATE(C115,"-",COUNTIF($C$20:C115,C115))</f>
        <v>-0</v>
      </c>
      <c r="B115" s="103">
        <v>96</v>
      </c>
      <c r="C115" s="158"/>
      <c r="D115" s="42"/>
      <c r="E115" s="207"/>
      <c r="F115" s="41">
        <v>9000</v>
      </c>
      <c r="G115" s="95">
        <v>0</v>
      </c>
      <c r="H115" s="41">
        <f t="shared" si="1"/>
        <v>0</v>
      </c>
      <c r="I115" s="315"/>
      <c r="J115" s="316"/>
    </row>
    <row r="116" spans="1:10" ht="30" customHeight="1">
      <c r="A116" s="39" t="str">
        <f>CONCATENATE(C116,"-",COUNTIF($C$20:C116,C116))</f>
        <v>-0</v>
      </c>
      <c r="B116" s="103">
        <v>97</v>
      </c>
      <c r="C116" s="158"/>
      <c r="D116" s="42"/>
      <c r="E116" s="207"/>
      <c r="F116" s="41">
        <v>9000</v>
      </c>
      <c r="G116" s="95">
        <v>0</v>
      </c>
      <c r="H116" s="41">
        <f t="shared" si="1"/>
        <v>0</v>
      </c>
      <c r="I116" s="315"/>
      <c r="J116" s="316"/>
    </row>
    <row r="117" spans="1:10" ht="30" customHeight="1">
      <c r="A117" s="39" t="str">
        <f>CONCATENATE(C117,"-",COUNTIF($C$20:C117,C117))</f>
        <v>-0</v>
      </c>
      <c r="B117" s="103">
        <v>98</v>
      </c>
      <c r="C117" s="158"/>
      <c r="D117" s="42"/>
      <c r="E117" s="207"/>
      <c r="F117" s="41">
        <v>9000</v>
      </c>
      <c r="G117" s="95">
        <v>0</v>
      </c>
      <c r="H117" s="41">
        <f t="shared" si="1"/>
        <v>0</v>
      </c>
      <c r="I117" s="315"/>
      <c r="J117" s="316"/>
    </row>
    <row r="118" spans="1:10" ht="30" customHeight="1">
      <c r="A118" s="39" t="str">
        <f>CONCATENATE(C118,"-",COUNTIF($C$20:C118,C118))</f>
        <v>-0</v>
      </c>
      <c r="B118" s="103">
        <v>99</v>
      </c>
      <c r="C118" s="158"/>
      <c r="D118" s="42"/>
      <c r="E118" s="207"/>
      <c r="F118" s="41">
        <v>9000</v>
      </c>
      <c r="G118" s="95">
        <v>0</v>
      </c>
      <c r="H118" s="41">
        <f t="shared" si="1"/>
        <v>0</v>
      </c>
      <c r="I118" s="315"/>
      <c r="J118" s="316"/>
    </row>
    <row r="119" spans="1:10" ht="30" customHeight="1">
      <c r="A119" s="39" t="str">
        <f>CONCATENATE(C119,"-",COUNTIF($C$20:C119,C119))</f>
        <v>-0</v>
      </c>
      <c r="B119" s="103">
        <v>100</v>
      </c>
      <c r="C119" s="158"/>
      <c r="D119" s="42"/>
      <c r="E119" s="207"/>
      <c r="F119" s="41">
        <v>9000</v>
      </c>
      <c r="G119" s="95">
        <v>0</v>
      </c>
      <c r="H119" s="41">
        <f t="shared" si="1"/>
        <v>0</v>
      </c>
      <c r="I119" s="315"/>
      <c r="J119" s="316"/>
    </row>
    <row r="120" spans="1:10">
      <c r="A120" s="39"/>
      <c r="B120" s="103"/>
      <c r="C120" s="43" t="s">
        <v>73</v>
      </c>
      <c r="D120" s="44">
        <f>COUNTA(D20:D119)</f>
        <v>0</v>
      </c>
      <c r="E120" s="44" t="s">
        <v>153</v>
      </c>
      <c r="F120" s="45"/>
      <c r="G120" s="46">
        <f>SUM(G20:G119)</f>
        <v>16</v>
      </c>
      <c r="H120" s="41">
        <f>SUM(H20:H119)</f>
        <v>144000</v>
      </c>
      <c r="I120" s="342" t="s">
        <v>153</v>
      </c>
      <c r="J120" s="342"/>
    </row>
  </sheetData>
  <sheetProtection algorithmName="SHA-512" hashValue="lUcNbMmeSIqTuXidx7/O4bPw2MXb9sXIw9icTunZs1cQcw2Gdpl9AJ2g1Vb58tdJL/XENrMseB+32M1wL/wlZg==" saltValue="2kTH9cxWT+mCEMF8Ogzi6g==" spinCount="100000" sheet="1" objects="1" scenarios="1"/>
  <mergeCells count="122">
    <mergeCell ref="C18:C19"/>
    <mergeCell ref="E18:E19"/>
    <mergeCell ref="C12:D12"/>
    <mergeCell ref="C13:D13"/>
    <mergeCell ref="E9:G9"/>
    <mergeCell ref="E10:G10"/>
    <mergeCell ref="E11:G11"/>
    <mergeCell ref="E12:G12"/>
    <mergeCell ref="E13:G13"/>
    <mergeCell ref="I95:J95"/>
    <mergeCell ref="I98:J98"/>
    <mergeCell ref="I88:J88"/>
    <mergeCell ref="I89:J89"/>
    <mergeCell ref="I38:J38"/>
    <mergeCell ref="I39:J39"/>
    <mergeCell ref="I40:J40"/>
    <mergeCell ref="I41:J41"/>
    <mergeCell ref="I42:J42"/>
    <mergeCell ref="I43:J43"/>
    <mergeCell ref="I72:J72"/>
    <mergeCell ref="I64:J64"/>
    <mergeCell ref="I66:J66"/>
    <mergeCell ref="I67:J67"/>
    <mergeCell ref="I57:J57"/>
    <mergeCell ref="I58:J58"/>
    <mergeCell ref="I59:J59"/>
    <mergeCell ref="I60:J60"/>
    <mergeCell ref="I61:J61"/>
    <mergeCell ref="I62:J62"/>
    <mergeCell ref="I63:J63"/>
    <mergeCell ref="I70:J70"/>
    <mergeCell ref="I71:J71"/>
    <mergeCell ref="I46:J46"/>
    <mergeCell ref="I120:J120"/>
    <mergeCell ref="I100:J100"/>
    <mergeCell ref="I101:J101"/>
    <mergeCell ref="I102:J102"/>
    <mergeCell ref="I112:J112"/>
    <mergeCell ref="I113:J113"/>
    <mergeCell ref="I114:J114"/>
    <mergeCell ref="I99:J99"/>
    <mergeCell ref="I105:J105"/>
    <mergeCell ref="I108:J108"/>
    <mergeCell ref="I109:J109"/>
    <mergeCell ref="I110:J110"/>
    <mergeCell ref="I111:J111"/>
    <mergeCell ref="I116:J116"/>
    <mergeCell ref="I117:J117"/>
    <mergeCell ref="I118:J118"/>
    <mergeCell ref="I119:J119"/>
    <mergeCell ref="B1:J1"/>
    <mergeCell ref="C9:D9"/>
    <mergeCell ref="C10:D10"/>
    <mergeCell ref="C11:D11"/>
    <mergeCell ref="F14:H14"/>
    <mergeCell ref="B16:J16"/>
    <mergeCell ref="B18:B19"/>
    <mergeCell ref="I18:J19"/>
    <mergeCell ref="I75:J75"/>
    <mergeCell ref="I50:J50"/>
    <mergeCell ref="I51:J51"/>
    <mergeCell ref="I52:J52"/>
    <mergeCell ref="I53:J53"/>
    <mergeCell ref="I54:J54"/>
    <mergeCell ref="I65:J65"/>
    <mergeCell ref="I55:J55"/>
    <mergeCell ref="I56:J56"/>
    <mergeCell ref="I73:J73"/>
    <mergeCell ref="I74:J74"/>
    <mergeCell ref="I36:J36"/>
    <mergeCell ref="I37:J37"/>
    <mergeCell ref="I68:J68"/>
    <mergeCell ref="I69:J69"/>
    <mergeCell ref="I45:J45"/>
    <mergeCell ref="I85:J85"/>
    <mergeCell ref="I86:J86"/>
    <mergeCell ref="I87:J87"/>
    <mergeCell ref="I20:J20"/>
    <mergeCell ref="I21:J21"/>
    <mergeCell ref="I22:J22"/>
    <mergeCell ref="I23:J23"/>
    <mergeCell ref="I24:J24"/>
    <mergeCell ref="I25:J25"/>
    <mergeCell ref="I32:J32"/>
    <mergeCell ref="I33:J33"/>
    <mergeCell ref="I34:J34"/>
    <mergeCell ref="I35:J35"/>
    <mergeCell ref="I77:J77"/>
    <mergeCell ref="I26:J26"/>
    <mergeCell ref="I27:J27"/>
    <mergeCell ref="I28:J28"/>
    <mergeCell ref="I29:J29"/>
    <mergeCell ref="I30:J30"/>
    <mergeCell ref="I31:J31"/>
    <mergeCell ref="I84:J84"/>
    <mergeCell ref="I47:J47"/>
    <mergeCell ref="I48:J48"/>
    <mergeCell ref="I49:J49"/>
    <mergeCell ref="D3:J3"/>
    <mergeCell ref="D4:J4"/>
    <mergeCell ref="D5:J5"/>
    <mergeCell ref="D6:J6"/>
    <mergeCell ref="I103:J103"/>
    <mergeCell ref="I104:J104"/>
    <mergeCell ref="I106:J106"/>
    <mergeCell ref="I107:J107"/>
    <mergeCell ref="I115:J115"/>
    <mergeCell ref="I44:J44"/>
    <mergeCell ref="I78:J78"/>
    <mergeCell ref="I79:J79"/>
    <mergeCell ref="I80:J80"/>
    <mergeCell ref="I90:J90"/>
    <mergeCell ref="I91:J91"/>
    <mergeCell ref="I92:J92"/>
    <mergeCell ref="I93:J93"/>
    <mergeCell ref="I94:J94"/>
    <mergeCell ref="I96:J96"/>
    <mergeCell ref="I97:J97"/>
    <mergeCell ref="I76:J76"/>
    <mergeCell ref="I81:J81"/>
    <mergeCell ref="I82:J82"/>
    <mergeCell ref="I83:J83"/>
  </mergeCells>
  <phoneticPr fontId="27"/>
  <conditionalFormatting sqref="D20:D119">
    <cfRule type="cellIs" dxfId="25" priority="8" operator="notEqual">
      <formula>""</formula>
    </cfRule>
  </conditionalFormatting>
  <conditionalFormatting sqref="E20:E119">
    <cfRule type="cellIs" dxfId="24" priority="1" operator="equal">
      <formula>""</formula>
    </cfRule>
  </conditionalFormatting>
  <conditionalFormatting sqref="I20:J119">
    <cfRule type="cellIs" dxfId="23" priority="17" operator="equal">
      <formula>G20:G119=12</formula>
    </cfRule>
    <cfRule type="cellIs" dxfId="22" priority="18" operator="notEqual">
      <formula>""</formula>
    </cfRule>
  </conditionalFormatting>
  <pageMargins left="0.7" right="0.7" top="0.75" bottom="0.75" header="0.3" footer="0.3"/>
  <pageSetup paperSize="9" scale="91" orientation="portrait" r:id="rId1"/>
  <colBreaks count="1" manualBreakCount="1">
    <brk id="12" max="1048575" man="1"/>
  </col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40EC7D6-BCB4-4C17-A5C1-CF404851F4A8}">
          <x14:formula1>
            <xm:f>施設基本情報入力!$K$7:$K$8</xm:f>
          </x14:formula1>
          <xm:sqref>E20:E119</xm:sqref>
        </x14:dataValidation>
        <x14:dataValidation type="list" allowBlank="1" showInputMessage="1" showErrorMessage="1" xr:uid="{D176CC92-5565-4420-BEE9-762FEE000502}">
          <x14:formula1>
            <xm:f>施設基本情報入力!$G$8:$G$22</xm:f>
          </x14:formula1>
          <xm:sqref>C20:C119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O23"/>
  <sheetViews>
    <sheetView showGridLines="0" view="pageBreakPreview" topLeftCell="A7" zoomScaleNormal="100" zoomScaleSheetLayoutView="100" workbookViewId="0">
      <selection activeCell="F2" sqref="F2:G2"/>
    </sheetView>
  </sheetViews>
  <sheetFormatPr defaultColWidth="9" defaultRowHeight="13.8"/>
  <cols>
    <col min="1" max="1" width="8.19921875" style="22" customWidth="1"/>
    <col min="2" max="2" width="9.69921875" style="22" customWidth="1"/>
    <col min="3" max="3" width="4.8984375" style="22" customWidth="1"/>
    <col min="4" max="4" width="7.5" style="22" customWidth="1"/>
    <col min="5" max="5" width="12.5" style="22" customWidth="1"/>
    <col min="6" max="6" width="11.5" style="22" customWidth="1"/>
    <col min="7" max="7" width="19.3984375" style="22" customWidth="1"/>
    <col min="8" max="8" width="2.8984375" style="22" customWidth="1"/>
    <col min="9" max="16384" width="9" style="22"/>
  </cols>
  <sheetData>
    <row r="1" spans="1:15" ht="19.5" customHeight="1">
      <c r="A1" s="402" t="s">
        <v>225</v>
      </c>
      <c r="B1" s="402"/>
      <c r="C1" s="402"/>
      <c r="D1" s="402"/>
      <c r="E1" s="402"/>
      <c r="F1" s="1"/>
      <c r="G1" s="1"/>
      <c r="H1" s="1"/>
    </row>
    <row r="2" spans="1:15">
      <c r="A2" s="5"/>
      <c r="B2" s="5"/>
      <c r="C2" s="5"/>
      <c r="D2" s="5"/>
      <c r="E2" s="5"/>
      <c r="F2" s="406"/>
      <c r="G2" s="406"/>
      <c r="H2" s="1"/>
    </row>
    <row r="3" spans="1:15">
      <c r="A3" s="2"/>
      <c r="B3" s="1"/>
      <c r="C3" s="1"/>
      <c r="D3" s="1"/>
      <c r="E3" s="1"/>
      <c r="F3" s="1"/>
      <c r="G3" s="1"/>
      <c r="H3" s="1"/>
    </row>
    <row r="4" spans="1:15" ht="18.75" customHeight="1">
      <c r="A4" s="407" t="s">
        <v>98</v>
      </c>
      <c r="B4" s="407"/>
      <c r="C4" s="407"/>
      <c r="D4" s="1"/>
      <c r="E4" s="1"/>
      <c r="F4" s="1"/>
      <c r="G4" s="1"/>
      <c r="H4" s="1"/>
    </row>
    <row r="5" spans="1:15">
      <c r="A5" s="2"/>
      <c r="B5" s="1"/>
      <c r="C5" s="1"/>
      <c r="D5" s="1"/>
      <c r="E5" s="1"/>
      <c r="F5" s="1"/>
      <c r="G5" s="1"/>
      <c r="H5" s="1"/>
    </row>
    <row r="6" spans="1:15" ht="39" customHeight="1">
      <c r="A6" s="408"/>
      <c r="B6" s="1"/>
      <c r="C6" s="255"/>
      <c r="D6" s="1"/>
      <c r="E6" s="261" t="s">
        <v>1</v>
      </c>
      <c r="F6" s="401">
        <f>施設基本情報入力!D8</f>
        <v>0</v>
      </c>
      <c r="G6" s="401"/>
      <c r="H6" s="401"/>
    </row>
    <row r="7" spans="1:15" ht="39" customHeight="1">
      <c r="A7" s="408"/>
      <c r="B7" s="1"/>
      <c r="C7" s="255"/>
      <c r="D7" s="1"/>
      <c r="E7" s="261" t="s">
        <v>2</v>
      </c>
      <c r="F7" s="401">
        <f>施設基本情報入力!D7</f>
        <v>0</v>
      </c>
      <c r="G7" s="401"/>
      <c r="H7" s="401"/>
    </row>
    <row r="8" spans="1:15" ht="39" customHeight="1">
      <c r="A8" s="408"/>
      <c r="B8" s="1"/>
      <c r="C8" s="255"/>
      <c r="D8" s="1"/>
      <c r="E8" s="258" t="s">
        <v>228</v>
      </c>
      <c r="F8" s="401">
        <f>施設基本情報入力!G8</f>
        <v>0</v>
      </c>
      <c r="G8" s="401"/>
      <c r="H8" s="401"/>
    </row>
    <row r="9" spans="1:15" ht="39" customHeight="1">
      <c r="A9" s="408"/>
      <c r="B9" s="1"/>
      <c r="C9" s="255"/>
      <c r="D9" s="1"/>
      <c r="E9" s="261" t="s">
        <v>237</v>
      </c>
      <c r="F9" s="401" t="str">
        <f>施設基本情報入力!D9&amp;"　"&amp;施設基本情報入力!D10</f>
        <v>　</v>
      </c>
      <c r="G9" s="401"/>
      <c r="H9" s="401"/>
    </row>
    <row r="10" spans="1:15">
      <c r="A10" s="2"/>
      <c r="B10" s="1"/>
      <c r="C10" s="1"/>
      <c r="D10" s="1"/>
      <c r="E10" s="1"/>
      <c r="F10" s="1"/>
      <c r="G10" s="1"/>
      <c r="H10" s="1"/>
      <c r="L10" s="94"/>
    </row>
    <row r="11" spans="1:15">
      <c r="A11" s="2"/>
      <c r="B11" s="1"/>
      <c r="C11" s="1"/>
      <c r="D11" s="1"/>
      <c r="E11" s="1"/>
      <c r="F11" s="1"/>
      <c r="G11" s="1"/>
      <c r="H11" s="1"/>
    </row>
    <row r="12" spans="1:15" ht="18.75" customHeight="1">
      <c r="A12" s="409" t="s">
        <v>226</v>
      </c>
      <c r="B12" s="409"/>
      <c r="C12" s="409"/>
      <c r="D12" s="409"/>
      <c r="E12" s="409"/>
      <c r="F12" s="409"/>
      <c r="G12" s="409"/>
      <c r="H12" s="409"/>
    </row>
    <row r="13" spans="1:15" ht="7.5" customHeight="1">
      <c r="A13" s="4"/>
      <c r="B13" s="1"/>
      <c r="C13" s="1"/>
      <c r="D13" s="1"/>
      <c r="E13" s="1"/>
      <c r="F13" s="1"/>
      <c r="G13" s="1"/>
      <c r="H13" s="1"/>
      <c r="I13" s="404"/>
      <c r="J13" s="404"/>
      <c r="K13" s="404"/>
      <c r="L13" s="404"/>
    </row>
    <row r="14" spans="1:15" s="97" customFormat="1" ht="24.75" customHeight="1">
      <c r="A14" s="405">
        <f>施設基本情報入力!D17</f>
        <v>0</v>
      </c>
      <c r="B14" s="405"/>
      <c r="C14" s="410" t="str">
        <f>"付け流山市指令第 "&amp;施設基本情報入力!D18&amp;"号で決定のあった補助金の交付"</f>
        <v>付け流山市指令第 号で決定のあった補助金の交付</v>
      </c>
      <c r="D14" s="410"/>
      <c r="E14" s="410"/>
      <c r="F14" s="410"/>
      <c r="G14" s="410"/>
      <c r="H14" s="410"/>
      <c r="I14" s="403"/>
      <c r="J14" s="403"/>
      <c r="K14" s="403"/>
      <c r="L14" s="403"/>
      <c r="M14" s="403"/>
      <c r="N14" s="403"/>
      <c r="O14" s="403"/>
    </row>
    <row r="15" spans="1:15" s="97" customFormat="1" ht="24.75" customHeight="1">
      <c r="A15" s="401" t="s">
        <v>238</v>
      </c>
      <c r="B15" s="401"/>
      <c r="C15" s="401"/>
      <c r="D15" s="401"/>
      <c r="E15" s="401"/>
      <c r="F15" s="401"/>
      <c r="G15" s="401"/>
      <c r="H15" s="401"/>
      <c r="I15" s="98"/>
    </row>
    <row r="16" spans="1:15" ht="24" customHeight="1">
      <c r="A16" s="409" t="s">
        <v>4</v>
      </c>
      <c r="B16" s="409"/>
      <c r="C16" s="409"/>
      <c r="D16" s="409"/>
      <c r="E16" s="409"/>
      <c r="F16" s="409"/>
      <c r="G16" s="409"/>
      <c r="H16" s="1"/>
    </row>
    <row r="17" spans="1:8" ht="10.5" customHeight="1">
      <c r="A17" s="52"/>
      <c r="B17" s="52"/>
      <c r="C17" s="52"/>
      <c r="D17" s="52"/>
      <c r="E17" s="52"/>
      <c r="F17" s="52"/>
      <c r="G17" s="52"/>
      <c r="H17" s="1"/>
    </row>
    <row r="18" spans="1:8" ht="26.25" customHeight="1">
      <c r="A18" s="409" t="s">
        <v>7</v>
      </c>
      <c r="B18" s="409"/>
      <c r="C18" s="409"/>
      <c r="D18" s="411">
        <f>'対象者リスト（変更）'!H120</f>
        <v>144000</v>
      </c>
      <c r="E18" s="411"/>
      <c r="F18" s="1" t="s">
        <v>8</v>
      </c>
      <c r="G18" s="1"/>
      <c r="H18" s="1"/>
    </row>
    <row r="19" spans="1:8" ht="26.25" customHeight="1">
      <c r="A19" s="401" t="s">
        <v>9</v>
      </c>
      <c r="B19" s="401"/>
      <c r="C19" s="401"/>
      <c r="D19" s="411">
        <f>施設基本情報入力!D19</f>
        <v>0</v>
      </c>
      <c r="E19" s="411"/>
      <c r="F19" s="1" t="s">
        <v>10</v>
      </c>
      <c r="G19" s="1"/>
      <c r="H19" s="1"/>
    </row>
    <row r="20" spans="1:8" ht="26.25" customHeight="1">
      <c r="A20" s="401" t="s">
        <v>11</v>
      </c>
      <c r="B20" s="401"/>
      <c r="C20" s="99"/>
      <c r="D20" s="411">
        <f>D18-D19</f>
        <v>144000</v>
      </c>
      <c r="E20" s="411"/>
      <c r="F20" s="1" t="s">
        <v>10</v>
      </c>
      <c r="G20" s="1"/>
      <c r="H20" s="1"/>
    </row>
    <row r="21" spans="1:8" ht="26.25" customHeight="1">
      <c r="A21" s="51"/>
      <c r="B21" s="51"/>
      <c r="C21" s="61"/>
      <c r="D21" s="53"/>
      <c r="E21" s="53"/>
      <c r="F21" s="1"/>
      <c r="G21" s="1"/>
      <c r="H21" s="1"/>
    </row>
    <row r="22" spans="1:8">
      <c r="A22" s="2"/>
      <c r="B22" s="1"/>
      <c r="C22" s="1"/>
      <c r="D22" s="1"/>
      <c r="E22" s="1"/>
      <c r="F22" s="1"/>
      <c r="G22" s="1"/>
      <c r="H22" s="1"/>
    </row>
    <row r="23" spans="1:8" ht="18.75" customHeight="1">
      <c r="A23" s="401" t="s">
        <v>12</v>
      </c>
      <c r="B23" s="401"/>
      <c r="C23" s="401"/>
      <c r="D23" s="401"/>
      <c r="E23" s="401"/>
      <c r="F23" s="401"/>
      <c r="G23" s="401"/>
      <c r="H23" s="1"/>
    </row>
  </sheetData>
  <sheetProtection algorithmName="SHA-512" hashValue="I17D8OTEJm6Ei90gj8Ppu10jwr65zkywZpj1Jhr/HEMXbPa7FXfXrxzg8e9XekLwnR+ulCXB9SlzXMWhfxQ8Kg==" saltValue="tX6lS/vc2f/borT441UV/g==" spinCount="100000" sheet="1" objects="1" scenarios="1"/>
  <mergeCells count="22">
    <mergeCell ref="A15:H15"/>
    <mergeCell ref="A20:B20"/>
    <mergeCell ref="A23:G23"/>
    <mergeCell ref="A16:G16"/>
    <mergeCell ref="D18:E18"/>
    <mergeCell ref="D19:E19"/>
    <mergeCell ref="A19:C19"/>
    <mergeCell ref="A18:C18"/>
    <mergeCell ref="D20:E20"/>
    <mergeCell ref="F8:H8"/>
    <mergeCell ref="A1:E1"/>
    <mergeCell ref="I14:O14"/>
    <mergeCell ref="I13:L13"/>
    <mergeCell ref="A14:B14"/>
    <mergeCell ref="F2:G2"/>
    <mergeCell ref="A4:C4"/>
    <mergeCell ref="A6:A9"/>
    <mergeCell ref="F9:H9"/>
    <mergeCell ref="A12:H12"/>
    <mergeCell ref="C14:H14"/>
    <mergeCell ref="F6:H6"/>
    <mergeCell ref="F7:H7"/>
  </mergeCells>
  <phoneticPr fontId="22"/>
  <conditionalFormatting sqref="D19">
    <cfRule type="cellIs" dxfId="21" priority="2" operator="equal">
      <formula>""</formula>
    </cfRule>
  </conditionalFormatting>
  <conditionalFormatting sqref="F2:G2">
    <cfRule type="cellIs" dxfId="20" priority="1" operator="equal">
      <formula>""</formula>
    </cfRule>
  </conditionalFormatting>
  <pageMargins left="0.75" right="0.75" top="1" bottom="1"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C011-6F1E-4E76-99DB-1EA952356B98}">
  <sheetPr codeName="Sheet5">
    <tabColor rgb="FF00B050"/>
    <pageSetUpPr fitToPage="1"/>
  </sheetPr>
  <dimension ref="A1:J63"/>
  <sheetViews>
    <sheetView showGridLines="0" showRowColHeaders="0" showZeros="0" view="pageBreakPreview" zoomScaleNormal="100" zoomScaleSheetLayoutView="100" workbookViewId="0">
      <selection activeCell="L18" sqref="L18"/>
    </sheetView>
  </sheetViews>
  <sheetFormatPr defaultColWidth="9" defaultRowHeight="13.8"/>
  <cols>
    <col min="1" max="3" width="9.59765625" style="166" customWidth="1"/>
    <col min="4" max="4" width="11.59765625" style="166" customWidth="1"/>
    <col min="5" max="5" width="5.09765625" style="166" customWidth="1"/>
    <col min="6" max="6" width="13.19921875" style="166" customWidth="1"/>
    <col min="7" max="7" width="6.8984375" style="166" customWidth="1"/>
    <col min="8" max="8" width="9.59765625" style="166" customWidth="1"/>
    <col min="9" max="9" width="11.59765625" style="166" customWidth="1"/>
    <col min="10" max="10" width="5.09765625" style="166" customWidth="1"/>
    <col min="11" max="16384" width="9" style="166"/>
  </cols>
  <sheetData>
    <row r="1" spans="1:10" ht="18.600000000000001">
      <c r="A1" s="370" t="s">
        <v>204</v>
      </c>
      <c r="B1" s="370"/>
      <c r="C1" s="370"/>
      <c r="D1" s="370"/>
      <c r="E1" s="370"/>
      <c r="F1" s="370"/>
      <c r="G1" s="370"/>
      <c r="H1" s="370"/>
      <c r="I1" s="370"/>
      <c r="J1" s="165"/>
    </row>
    <row r="2" spans="1:10" ht="18.600000000000001">
      <c r="A2" s="167"/>
      <c r="B2" s="167"/>
      <c r="C2" s="167"/>
      <c r="D2" s="167"/>
      <c r="E2" s="167"/>
      <c r="F2" s="167"/>
      <c r="G2" s="167"/>
      <c r="H2" s="167"/>
      <c r="I2" s="167"/>
      <c r="J2" s="165"/>
    </row>
    <row r="3" spans="1:10" ht="18.600000000000001">
      <c r="A3" s="167"/>
      <c r="B3" s="167"/>
      <c r="C3" s="167"/>
      <c r="D3" s="167"/>
      <c r="E3" s="167"/>
      <c r="F3" s="167"/>
      <c r="G3" s="167"/>
      <c r="H3" s="167"/>
      <c r="I3" s="167"/>
      <c r="J3" s="165"/>
    </row>
    <row r="4" spans="1:10">
      <c r="A4" s="367" t="s">
        <v>218</v>
      </c>
      <c r="B4" s="367"/>
      <c r="C4" s="367"/>
      <c r="D4" s="367"/>
      <c r="E4" s="367"/>
      <c r="F4" s="367"/>
      <c r="G4" s="367"/>
      <c r="H4" s="367"/>
      <c r="I4" s="367"/>
      <c r="J4" s="367"/>
    </row>
    <row r="5" spans="1:10">
      <c r="A5" s="168" t="s">
        <v>200</v>
      </c>
      <c r="B5" s="168"/>
      <c r="C5" s="168"/>
      <c r="D5" s="168"/>
      <c r="E5" s="168"/>
      <c r="F5" s="168"/>
      <c r="G5" s="168"/>
      <c r="H5" s="168"/>
      <c r="I5" s="168"/>
      <c r="J5" s="168"/>
    </row>
    <row r="6" spans="1:10" ht="24" customHeight="1">
      <c r="A6" s="168"/>
      <c r="B6" s="168"/>
      <c r="C6" s="168"/>
      <c r="D6" s="168"/>
      <c r="E6" s="168"/>
      <c r="F6" s="168"/>
      <c r="G6" s="371">
        <f>'第３号様式（変更交付申請）'!F2</f>
        <v>0</v>
      </c>
      <c r="H6" s="371"/>
      <c r="I6" s="371"/>
      <c r="J6" s="168"/>
    </row>
    <row r="7" spans="1:10" ht="30" customHeight="1">
      <c r="A7" s="169"/>
      <c r="B7" s="169"/>
      <c r="C7" s="169"/>
      <c r="D7" s="169"/>
      <c r="E7" s="367" t="s">
        <v>14</v>
      </c>
      <c r="F7" s="367"/>
      <c r="G7" s="368">
        <f>施設基本情報入力!D7</f>
        <v>0</v>
      </c>
      <c r="H7" s="368"/>
      <c r="I7" s="368"/>
      <c r="J7" s="368"/>
    </row>
    <row r="8" spans="1:10" ht="30" customHeight="1">
      <c r="E8" s="367" t="s">
        <v>15</v>
      </c>
      <c r="F8" s="367"/>
      <c r="G8" s="368" t="str">
        <f>施設基本情報入力!D9&amp;"  "&amp;施設基本情報入力!D10</f>
        <v xml:space="preserve">  </v>
      </c>
      <c r="H8" s="368"/>
      <c r="I8" s="368"/>
      <c r="J8" s="368"/>
    </row>
    <row r="9" spans="1:10" ht="30" customHeight="1">
      <c r="E9" s="168" t="s">
        <v>16</v>
      </c>
      <c r="F9" s="168"/>
      <c r="G9" s="367" t="str">
        <f>施設基本情報入力!D11&amp;"("&amp;施設基本情報入力!D12&amp;")"</f>
        <v>()</v>
      </c>
      <c r="H9" s="367"/>
      <c r="I9" s="367"/>
      <c r="J9" s="367"/>
    </row>
    <row r="10" spans="1:10" ht="19.5" customHeight="1">
      <c r="E10" s="168"/>
      <c r="F10" s="168"/>
      <c r="G10" s="169"/>
      <c r="H10" s="169"/>
      <c r="I10" s="169"/>
    </row>
    <row r="11" spans="1:10" ht="16.2">
      <c r="A11" s="171" t="s">
        <v>17</v>
      </c>
    </row>
    <row r="12" spans="1:10" ht="21" customHeight="1">
      <c r="A12" s="172" t="s">
        <v>18</v>
      </c>
      <c r="B12" s="172"/>
      <c r="C12" s="374">
        <f>F15</f>
        <v>0</v>
      </c>
      <c r="D12" s="375"/>
      <c r="E12" s="172" t="s">
        <v>19</v>
      </c>
      <c r="F12" s="173"/>
      <c r="G12" s="173"/>
      <c r="H12" s="173"/>
      <c r="I12" s="173"/>
      <c r="J12" s="173"/>
    </row>
    <row r="13" spans="1:10" ht="30" customHeight="1">
      <c r="A13" s="376" t="s">
        <v>219</v>
      </c>
      <c r="B13" s="377"/>
      <c r="C13" s="377"/>
      <c r="D13" s="377"/>
      <c r="E13" s="377"/>
      <c r="F13" s="197">
        <f>D22+D33+D41+D51+D61+'３号添付　事業所追加分①'!D6+'３号添付　事業所追加分①'!D14+'３号添付　事業所追加分①'!D22+'３号添付　事業所追加分①'!D30+'３号添付　事業所追加分①'!D38+'３号添付　事業所追加分②'!D6+'３号添付　事業所追加分②'!D14+'３号添付　事業所追加分②'!D22+'３号添付　事業所追加分②'!D30</f>
        <v>0</v>
      </c>
      <c r="G13" s="175" t="s">
        <v>20</v>
      </c>
      <c r="H13" s="176"/>
      <c r="I13" s="177"/>
      <c r="J13" s="178"/>
    </row>
    <row r="14" spans="1:10" ht="30" customHeight="1">
      <c r="A14" s="376" t="s">
        <v>21</v>
      </c>
      <c r="B14" s="377"/>
      <c r="C14" s="377"/>
      <c r="D14" s="377"/>
      <c r="E14" s="377"/>
      <c r="F14" s="179">
        <f>D23+D34+D42+D52+D62+'３号添付　事業所追加分①'!D7+'３号添付　事業所追加分①'!D15+'３号添付　事業所追加分①'!D23+'３号添付　事業所追加分①'!D31+'３号添付　事業所追加分①'!D39+'３号添付　事業所追加分①'!D47+'３号添付　事業所追加分②'!D7+'３号添付　事業所追加分②'!D15+'３号添付　事業所追加分②'!D23+'３号添付　事業所追加分②'!D31</f>
        <v>0</v>
      </c>
      <c r="G14" s="180" t="s">
        <v>22</v>
      </c>
      <c r="H14" s="170"/>
      <c r="I14" s="177"/>
      <c r="J14" s="178"/>
    </row>
    <row r="15" spans="1:10" ht="30" customHeight="1">
      <c r="A15" s="378" t="s">
        <v>23</v>
      </c>
      <c r="B15" s="379"/>
      <c r="C15" s="379"/>
      <c r="D15" s="379"/>
      <c r="E15" s="379"/>
      <c r="F15" s="181">
        <f>9000*F14</f>
        <v>0</v>
      </c>
      <c r="G15" s="182" t="s">
        <v>19</v>
      </c>
    </row>
    <row r="16" spans="1:10" ht="30" customHeight="1">
      <c r="A16" s="198"/>
      <c r="B16" s="199"/>
      <c r="C16" s="199"/>
      <c r="D16" s="178"/>
      <c r="E16" s="178"/>
    </row>
    <row r="18" spans="1:10" ht="16.2">
      <c r="A18" s="194"/>
    </row>
    <row r="19" spans="1:10" ht="30" customHeight="1">
      <c r="A19" s="183" t="s">
        <v>24</v>
      </c>
      <c r="B19" s="184"/>
      <c r="C19" s="382">
        <f>施設基本情報入力!G8</f>
        <v>0</v>
      </c>
      <c r="D19" s="382"/>
      <c r="E19" s="382"/>
      <c r="F19" s="382"/>
      <c r="G19" s="382"/>
      <c r="H19" s="382"/>
      <c r="I19" s="170"/>
      <c r="J19" s="170"/>
    </row>
    <row r="20" spans="1:10" ht="30" customHeight="1">
      <c r="A20" s="185" t="s">
        <v>25</v>
      </c>
      <c r="B20" s="186"/>
      <c r="C20" s="382">
        <f>施設基本情報入力!H8</f>
        <v>0</v>
      </c>
      <c r="D20" s="382"/>
      <c r="E20" s="382"/>
      <c r="F20" s="382"/>
      <c r="G20" s="382"/>
      <c r="H20" s="382"/>
      <c r="I20" s="170"/>
      <c r="J20" s="170"/>
    </row>
    <row r="21" spans="1:10" ht="21" customHeight="1">
      <c r="A21" s="187" t="s">
        <v>18</v>
      </c>
      <c r="B21" s="188"/>
      <c r="C21" s="172"/>
      <c r="D21" s="172"/>
      <c r="E21" s="172"/>
      <c r="F21" s="173"/>
      <c r="G21" s="173"/>
      <c r="H21" s="173"/>
      <c r="I21" s="173"/>
      <c r="J21" s="173"/>
    </row>
    <row r="22" spans="1:10" ht="30" customHeight="1">
      <c r="A22" s="383" t="s">
        <v>213</v>
      </c>
      <c r="B22" s="384"/>
      <c r="C22" s="384"/>
      <c r="D22" s="189">
        <f>COUNTIFS('対象者リスト（変更）'!$C$20:$C$119,施設基本情報入力!G8)</f>
        <v>0</v>
      </c>
      <c r="E22" s="190" t="s">
        <v>20</v>
      </c>
      <c r="F22" s="176"/>
      <c r="G22" s="176"/>
      <c r="H22" s="176"/>
      <c r="I22" s="178"/>
      <c r="J22" s="178"/>
    </row>
    <row r="23" spans="1:10" ht="30" customHeight="1">
      <c r="A23" s="383" t="s">
        <v>26</v>
      </c>
      <c r="B23" s="384"/>
      <c r="C23" s="384"/>
      <c r="D23" s="189">
        <f>SUMIFS('対象者リスト（変更）'!$G$20:$G$119,'対象者リスト（変更）'!$C$20:$C$119,施設基本情報入力!G8)</f>
        <v>0</v>
      </c>
      <c r="E23" s="191" t="s">
        <v>22</v>
      </c>
      <c r="F23" s="192"/>
      <c r="G23" s="170"/>
      <c r="H23" s="170"/>
      <c r="I23" s="178"/>
      <c r="J23" s="178"/>
    </row>
    <row r="24" spans="1:10" ht="30" customHeight="1">
      <c r="A24" s="385" t="s">
        <v>27</v>
      </c>
      <c r="B24" s="386"/>
      <c r="C24" s="386"/>
      <c r="D24" s="193">
        <f>9000*D23</f>
        <v>0</v>
      </c>
      <c r="E24" s="191" t="s">
        <v>19</v>
      </c>
    </row>
    <row r="29" spans="1:10">
      <c r="A29" s="195" t="s">
        <v>28</v>
      </c>
    </row>
    <row r="30" spans="1:10" ht="30" customHeight="1">
      <c r="A30" s="183" t="s">
        <v>81</v>
      </c>
      <c r="B30" s="184"/>
      <c r="C30" s="382">
        <f>施設基本情報入力!G9</f>
        <v>0</v>
      </c>
      <c r="D30" s="382"/>
      <c r="E30" s="382"/>
      <c r="F30" s="382"/>
      <c r="G30" s="382"/>
      <c r="H30" s="382"/>
      <c r="I30" s="170"/>
      <c r="J30" s="170"/>
    </row>
    <row r="31" spans="1:10" ht="30" customHeight="1">
      <c r="A31" s="185" t="s">
        <v>25</v>
      </c>
      <c r="B31" s="186"/>
      <c r="C31" s="382">
        <f>施設基本情報入力!H9</f>
        <v>0</v>
      </c>
      <c r="D31" s="382"/>
      <c r="E31" s="382"/>
      <c r="F31" s="382"/>
      <c r="G31" s="382"/>
      <c r="H31" s="382"/>
      <c r="I31" s="170"/>
      <c r="J31" s="170"/>
    </row>
    <row r="32" spans="1:10" ht="21" customHeight="1">
      <c r="A32" s="187" t="s">
        <v>18</v>
      </c>
      <c r="B32" s="188"/>
      <c r="C32" s="172"/>
      <c r="D32" s="172"/>
      <c r="E32" s="172"/>
      <c r="F32" s="173"/>
      <c r="G32" s="173"/>
      <c r="H32" s="173"/>
      <c r="I32" s="173"/>
      <c r="J32" s="173"/>
    </row>
    <row r="33" spans="1:10" ht="30" customHeight="1">
      <c r="A33" s="383" t="s">
        <v>213</v>
      </c>
      <c r="B33" s="384"/>
      <c r="C33" s="384"/>
      <c r="D33" s="189">
        <f>COUNTIFS('対象者リスト（変更）'!$C$20:$C$119,施設基本情報入力!G9)</f>
        <v>0</v>
      </c>
      <c r="E33" s="190" t="s">
        <v>20</v>
      </c>
      <c r="F33" s="176"/>
      <c r="G33" s="176"/>
      <c r="H33" s="176"/>
      <c r="I33" s="178"/>
      <c r="J33" s="178"/>
    </row>
    <row r="34" spans="1:10" ht="30" customHeight="1">
      <c r="A34" s="383" t="s">
        <v>26</v>
      </c>
      <c r="B34" s="384"/>
      <c r="C34" s="384"/>
      <c r="D34" s="189">
        <f>SUMIFS('対象者リスト（変更）'!$G$20:$G$119,'対象者リスト（変更）'!$C$20:$C$119,施設基本情報入力!G9)</f>
        <v>0</v>
      </c>
      <c r="E34" s="191" t="s">
        <v>22</v>
      </c>
      <c r="F34" s="192"/>
      <c r="G34" s="170"/>
      <c r="H34" s="170"/>
      <c r="I34" s="178"/>
      <c r="J34" s="178"/>
    </row>
    <row r="35" spans="1:10" ht="30" customHeight="1">
      <c r="A35" s="385" t="s">
        <v>27</v>
      </c>
      <c r="B35" s="386"/>
      <c r="C35" s="386"/>
      <c r="D35" s="193">
        <f>9000*D34</f>
        <v>0</v>
      </c>
      <c r="E35" s="191" t="s">
        <v>19</v>
      </c>
    </row>
    <row r="38" spans="1:10" ht="30" customHeight="1">
      <c r="A38" s="183" t="s">
        <v>82</v>
      </c>
      <c r="B38" s="184"/>
      <c r="C38" s="382">
        <f>施設基本情報入力!G10</f>
        <v>0</v>
      </c>
      <c r="D38" s="382"/>
      <c r="E38" s="382"/>
      <c r="F38" s="382"/>
      <c r="G38" s="382"/>
      <c r="H38" s="382"/>
      <c r="I38" s="170"/>
      <c r="J38" s="170"/>
    </row>
    <row r="39" spans="1:10" ht="30" customHeight="1">
      <c r="A39" s="185" t="s">
        <v>25</v>
      </c>
      <c r="B39" s="186"/>
      <c r="C39" s="382">
        <f>施設基本情報入力!H10</f>
        <v>0</v>
      </c>
      <c r="D39" s="382"/>
      <c r="E39" s="382"/>
      <c r="F39" s="382"/>
      <c r="G39" s="382"/>
      <c r="H39" s="382"/>
      <c r="I39" s="170"/>
      <c r="J39" s="170"/>
    </row>
    <row r="40" spans="1:10" ht="21" customHeight="1">
      <c r="A40" s="187" t="s">
        <v>18</v>
      </c>
      <c r="B40" s="188"/>
      <c r="C40" s="172"/>
      <c r="D40" s="172"/>
      <c r="E40" s="172"/>
      <c r="F40" s="173"/>
      <c r="G40" s="173"/>
      <c r="H40" s="173"/>
      <c r="I40" s="173"/>
      <c r="J40" s="173"/>
    </row>
    <row r="41" spans="1:10" ht="30" customHeight="1">
      <c r="A41" s="383" t="s">
        <v>214</v>
      </c>
      <c r="B41" s="384"/>
      <c r="C41" s="384"/>
      <c r="D41" s="189">
        <f>COUNTIFS('対象者リスト（変更）'!$C$20:$C$119,施設基本情報入力!G10)</f>
        <v>0</v>
      </c>
      <c r="E41" s="190" t="s">
        <v>20</v>
      </c>
      <c r="F41" s="176"/>
      <c r="G41" s="176"/>
      <c r="H41" s="176"/>
      <c r="I41" s="178"/>
      <c r="J41" s="178"/>
    </row>
    <row r="42" spans="1:10" ht="30" customHeight="1">
      <c r="A42" s="383" t="s">
        <v>26</v>
      </c>
      <c r="B42" s="384"/>
      <c r="C42" s="384"/>
      <c r="D42" s="189">
        <f>SUMIFS('対象者リスト（変更）'!$G$20:$G$119,'対象者リスト（変更）'!$C$20:$C$119,施設基本情報入力!G10)</f>
        <v>0</v>
      </c>
      <c r="E42" s="191" t="s">
        <v>22</v>
      </c>
      <c r="F42" s="192"/>
      <c r="G42" s="170"/>
      <c r="H42" s="170"/>
      <c r="I42" s="178"/>
      <c r="J42" s="178"/>
    </row>
    <row r="43" spans="1:10" ht="30" customHeight="1">
      <c r="A43" s="385" t="s">
        <v>27</v>
      </c>
      <c r="B43" s="386"/>
      <c r="C43" s="386"/>
      <c r="D43" s="193">
        <f>9000*D42</f>
        <v>0</v>
      </c>
      <c r="E43" s="191" t="s">
        <v>19</v>
      </c>
    </row>
    <row r="44" spans="1:10" s="178" customFormat="1">
      <c r="D44" s="170"/>
      <c r="E44" s="170"/>
      <c r="F44" s="170"/>
      <c r="G44" s="170"/>
      <c r="H44" s="170"/>
    </row>
    <row r="45" spans="1:10" s="178" customFormat="1" ht="45" customHeight="1"/>
    <row r="48" spans="1:10" ht="30" customHeight="1">
      <c r="A48" s="183" t="s">
        <v>83</v>
      </c>
      <c r="B48" s="184"/>
      <c r="C48" s="382">
        <f>施設基本情報入力!G11</f>
        <v>0</v>
      </c>
      <c r="D48" s="382"/>
      <c r="E48" s="382"/>
      <c r="F48" s="382"/>
      <c r="G48" s="382"/>
      <c r="H48" s="382"/>
      <c r="I48" s="170"/>
      <c r="J48" s="170"/>
    </row>
    <row r="49" spans="1:10" ht="30" customHeight="1">
      <c r="A49" s="185" t="s">
        <v>25</v>
      </c>
      <c r="B49" s="186"/>
      <c r="C49" s="382">
        <f>施設基本情報入力!H11</f>
        <v>0</v>
      </c>
      <c r="D49" s="382"/>
      <c r="E49" s="382"/>
      <c r="F49" s="382"/>
      <c r="G49" s="382"/>
      <c r="H49" s="382"/>
      <c r="I49" s="170"/>
      <c r="J49" s="170"/>
    </row>
    <row r="50" spans="1:10" ht="21" customHeight="1">
      <c r="A50" s="187" t="s">
        <v>18</v>
      </c>
      <c r="B50" s="188"/>
      <c r="C50" s="172"/>
      <c r="D50" s="172"/>
      <c r="E50" s="172"/>
      <c r="F50" s="173"/>
      <c r="G50" s="173"/>
      <c r="H50" s="173"/>
      <c r="I50" s="173"/>
      <c r="J50" s="173"/>
    </row>
    <row r="51" spans="1:10" ht="30" customHeight="1">
      <c r="A51" s="383" t="s">
        <v>213</v>
      </c>
      <c r="B51" s="384"/>
      <c r="C51" s="384"/>
      <c r="D51" s="189">
        <f>COUNTIFS('対象者リスト（変更）'!$C$20:$C$119,施設基本情報入力!G11)</f>
        <v>0</v>
      </c>
      <c r="E51" s="190" t="s">
        <v>20</v>
      </c>
      <c r="F51" s="176"/>
      <c r="G51" s="176"/>
      <c r="H51" s="176"/>
      <c r="I51" s="178"/>
      <c r="J51" s="178"/>
    </row>
    <row r="52" spans="1:10" ht="30" customHeight="1">
      <c r="A52" s="383" t="s">
        <v>26</v>
      </c>
      <c r="B52" s="384"/>
      <c r="C52" s="384"/>
      <c r="D52" s="189">
        <f>SUMIFS('対象者リスト（変更）'!$G$20:$G$119,'対象者リスト（変更）'!$C$20:$C$119,施設基本情報入力!G11)</f>
        <v>0</v>
      </c>
      <c r="E52" s="191" t="s">
        <v>22</v>
      </c>
      <c r="F52" s="192"/>
      <c r="G52" s="170"/>
      <c r="H52" s="170"/>
      <c r="I52" s="178"/>
      <c r="J52" s="178"/>
    </row>
    <row r="53" spans="1:10" ht="30" customHeight="1">
      <c r="A53" s="385" t="s">
        <v>27</v>
      </c>
      <c r="B53" s="386"/>
      <c r="C53" s="386"/>
      <c r="D53" s="193">
        <f>9000*D52</f>
        <v>0</v>
      </c>
      <c r="E53" s="191" t="s">
        <v>19</v>
      </c>
    </row>
    <row r="55" spans="1:10" s="178" customFormat="1" ht="45" customHeight="1"/>
    <row r="56" spans="1:10" s="178" customFormat="1" ht="14.25" customHeight="1"/>
    <row r="58" spans="1:10" ht="30" customHeight="1">
      <c r="A58" s="183" t="s">
        <v>84</v>
      </c>
      <c r="B58" s="184"/>
      <c r="C58" s="382">
        <f>施設基本情報入力!G12</f>
        <v>0</v>
      </c>
      <c r="D58" s="382"/>
      <c r="E58" s="382"/>
      <c r="F58" s="382"/>
      <c r="G58" s="382"/>
      <c r="H58" s="382"/>
      <c r="I58" s="170"/>
      <c r="J58" s="170"/>
    </row>
    <row r="59" spans="1:10" ht="30" customHeight="1">
      <c r="A59" s="185" t="s">
        <v>25</v>
      </c>
      <c r="B59" s="186"/>
      <c r="C59" s="382">
        <f>施設基本情報入力!H12</f>
        <v>0</v>
      </c>
      <c r="D59" s="382"/>
      <c r="E59" s="382"/>
      <c r="F59" s="382"/>
      <c r="G59" s="382"/>
      <c r="H59" s="382"/>
      <c r="I59" s="170"/>
      <c r="J59" s="170"/>
    </row>
    <row r="60" spans="1:10" ht="21" customHeight="1">
      <c r="A60" s="187" t="s">
        <v>18</v>
      </c>
      <c r="B60" s="188"/>
      <c r="C60" s="172"/>
      <c r="D60" s="172"/>
      <c r="E60" s="172"/>
      <c r="F60" s="173"/>
      <c r="G60" s="173"/>
      <c r="H60" s="173"/>
      <c r="I60" s="173"/>
      <c r="J60" s="173"/>
    </row>
    <row r="61" spans="1:10" ht="30" customHeight="1">
      <c r="A61" s="383" t="s">
        <v>213</v>
      </c>
      <c r="B61" s="384"/>
      <c r="C61" s="384"/>
      <c r="D61" s="189">
        <f>COUNTIFS('対象者リスト（変更）'!$C$20:$C$119,施設基本情報入力!G12)</f>
        <v>0</v>
      </c>
      <c r="E61" s="190" t="s">
        <v>20</v>
      </c>
      <c r="F61" s="176"/>
      <c r="G61" s="176"/>
      <c r="H61" s="176"/>
      <c r="I61" s="178"/>
      <c r="J61" s="178"/>
    </row>
    <row r="62" spans="1:10" ht="30" customHeight="1">
      <c r="A62" s="383" t="s">
        <v>26</v>
      </c>
      <c r="B62" s="384"/>
      <c r="C62" s="384"/>
      <c r="D62" s="189">
        <f>SUMIFS('対象者リスト（変更）'!$G$20:$G$119,'対象者リスト（変更）'!$C$20:$C$119,施設基本情報入力!G12)</f>
        <v>0</v>
      </c>
      <c r="E62" s="191" t="s">
        <v>22</v>
      </c>
      <c r="F62" s="192"/>
      <c r="G62" s="170"/>
      <c r="H62" s="170"/>
      <c r="I62" s="178"/>
      <c r="J62" s="178"/>
    </row>
    <row r="63" spans="1:10" ht="30" customHeight="1">
      <c r="A63" s="385" t="s">
        <v>27</v>
      </c>
      <c r="B63" s="386"/>
      <c r="C63" s="386"/>
      <c r="D63" s="193">
        <f>9000*D62</f>
        <v>0</v>
      </c>
      <c r="E63" s="191" t="s">
        <v>19</v>
      </c>
    </row>
  </sheetData>
  <sheetProtection algorithmName="SHA-512" hashValue="zV6ZM5sDyKD+KYDcCeOKLnDT5uA/rKE1sN0fEiePmnkvN1+q6a02VWBlW4UL4txEsKa3WM8dYIJl2Xjs0qTIyw==" saltValue="TgBtY/wO93iYeO7ZLDDppA==" spinCount="100000" sheet="1" objects="1" scenarios="1"/>
  <mergeCells count="37">
    <mergeCell ref="A63:C63"/>
    <mergeCell ref="A42:C42"/>
    <mergeCell ref="A43:C43"/>
    <mergeCell ref="C48:H48"/>
    <mergeCell ref="C49:H49"/>
    <mergeCell ref="A51:C51"/>
    <mergeCell ref="A52:C52"/>
    <mergeCell ref="A53:C53"/>
    <mergeCell ref="C58:H58"/>
    <mergeCell ref="C59:H59"/>
    <mergeCell ref="A61:C61"/>
    <mergeCell ref="A62:C62"/>
    <mergeCell ref="A41:C41"/>
    <mergeCell ref="C20:H20"/>
    <mergeCell ref="A22:C22"/>
    <mergeCell ref="A23:C23"/>
    <mergeCell ref="A24:C24"/>
    <mergeCell ref="C30:H30"/>
    <mergeCell ref="C31:H31"/>
    <mergeCell ref="A33:C33"/>
    <mergeCell ref="A34:C34"/>
    <mergeCell ref="A35:C35"/>
    <mergeCell ref="C38:H38"/>
    <mergeCell ref="C39:H39"/>
    <mergeCell ref="C19:H19"/>
    <mergeCell ref="A1:I1"/>
    <mergeCell ref="A4:J4"/>
    <mergeCell ref="G6:I6"/>
    <mergeCell ref="E7:F7"/>
    <mergeCell ref="G7:J7"/>
    <mergeCell ref="E8:F8"/>
    <mergeCell ref="G8:J8"/>
    <mergeCell ref="G9:J9"/>
    <mergeCell ref="C12:D12"/>
    <mergeCell ref="A13:E13"/>
    <mergeCell ref="A14:E14"/>
    <mergeCell ref="A15:E15"/>
  </mergeCells>
  <phoneticPr fontId="27"/>
  <conditionalFormatting sqref="G6:I6">
    <cfRule type="cellIs" dxfId="19" priority="1" operator="equal">
      <formula>""</formula>
    </cfRule>
  </conditionalFormatting>
  <conditionalFormatting sqref="G9:J9">
    <cfRule type="cellIs" dxfId="18" priority="8" operator="equal">
      <formula>""</formula>
    </cfRule>
  </conditionalFormatting>
  <pageMargins left="0.7" right="0.7" top="0.75" bottom="0.75" header="0.3" footer="0.3"/>
  <pageSetup paperSize="9" scale="87" fitToHeight="0" orientation="portrait" r:id="rId1"/>
  <rowBreaks count="1" manualBreakCount="1">
    <brk id="36"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AE3E3-D68C-4F8A-9CF9-5A61B5877542}">
  <sheetPr codeName="Sheet6">
    <tabColor rgb="FF00B050"/>
  </sheetPr>
  <dimension ref="A3:J48"/>
  <sheetViews>
    <sheetView showGridLines="0" showRowColHeaders="0" showZeros="0" view="pageBreakPreview" zoomScaleNormal="100" zoomScaleSheetLayoutView="100" workbookViewId="0">
      <selection activeCell="M11" sqref="M11"/>
    </sheetView>
  </sheetViews>
  <sheetFormatPr defaultColWidth="9" defaultRowHeight="13.8"/>
  <cols>
    <col min="1" max="3" width="9.59765625" style="166" customWidth="1"/>
    <col min="4" max="4" width="11.59765625" style="166" customWidth="1"/>
    <col min="5" max="5" width="5.09765625" style="166" customWidth="1"/>
    <col min="6" max="6" width="13.19921875" style="166" customWidth="1"/>
    <col min="7" max="7" width="6.8984375" style="166" customWidth="1"/>
    <col min="8" max="8" width="9.59765625" style="166" customWidth="1"/>
    <col min="9" max="9" width="11.59765625" style="166" customWidth="1"/>
    <col min="10" max="10" width="5.09765625" style="166" customWidth="1"/>
    <col min="11" max="16384" width="9" style="166"/>
  </cols>
  <sheetData>
    <row r="3" spans="1:10" ht="30" customHeight="1">
      <c r="A3" s="183" t="s">
        <v>90</v>
      </c>
      <c r="B3" s="184"/>
      <c r="C3" s="382">
        <f>施設基本情報入力!G13</f>
        <v>0</v>
      </c>
      <c r="D3" s="382"/>
      <c r="E3" s="382"/>
      <c r="F3" s="382"/>
      <c r="G3" s="382"/>
      <c r="H3" s="382"/>
      <c r="I3" s="170"/>
      <c r="J3" s="170"/>
    </row>
    <row r="4" spans="1:10" ht="30" customHeight="1">
      <c r="A4" s="185" t="s">
        <v>25</v>
      </c>
      <c r="B4" s="186"/>
      <c r="C4" s="382">
        <f>施設基本情報入力!H13</f>
        <v>0</v>
      </c>
      <c r="D4" s="382"/>
      <c r="E4" s="382"/>
      <c r="F4" s="382"/>
      <c r="G4" s="382"/>
      <c r="H4" s="382"/>
      <c r="I4" s="170"/>
      <c r="J4" s="170"/>
    </row>
    <row r="5" spans="1:10" ht="21" customHeight="1">
      <c r="A5" s="187" t="s">
        <v>18</v>
      </c>
      <c r="B5" s="188"/>
      <c r="C5" s="172"/>
      <c r="D5" s="172"/>
      <c r="E5" s="172"/>
      <c r="F5" s="173"/>
      <c r="G5" s="173"/>
      <c r="H5" s="173"/>
      <c r="I5" s="173"/>
      <c r="J5" s="173"/>
    </row>
    <row r="6" spans="1:10" ht="30" customHeight="1">
      <c r="A6" s="383" t="s">
        <v>220</v>
      </c>
      <c r="B6" s="384"/>
      <c r="C6" s="384"/>
      <c r="D6" s="189">
        <f>COUNTIFS('対象者リスト（変更）'!$C$20:$C$119,施設基本情報入力!G13)</f>
        <v>0</v>
      </c>
      <c r="E6" s="190" t="s">
        <v>20</v>
      </c>
      <c r="F6" s="176"/>
      <c r="G6" s="176"/>
      <c r="H6" s="176"/>
      <c r="I6" s="178"/>
      <c r="J6" s="178"/>
    </row>
    <row r="7" spans="1:10" ht="30" customHeight="1">
      <c r="A7" s="383" t="s">
        <v>26</v>
      </c>
      <c r="B7" s="384"/>
      <c r="C7" s="384"/>
      <c r="D7" s="189">
        <f>SUMIFS('対象者リスト（変更）'!$G$20:$G$119,'対象者リスト（変更）'!$C$20:$C$119,施設基本情報入力!G13)</f>
        <v>0</v>
      </c>
      <c r="E7" s="191" t="s">
        <v>22</v>
      </c>
      <c r="F7" s="192"/>
      <c r="G7" s="170"/>
      <c r="H7" s="170"/>
      <c r="I7" s="178"/>
      <c r="J7" s="178"/>
    </row>
    <row r="8" spans="1:10" ht="30" customHeight="1">
      <c r="A8" s="385" t="s">
        <v>27</v>
      </c>
      <c r="B8" s="386"/>
      <c r="C8" s="386"/>
      <c r="D8" s="193">
        <f>9000*D7</f>
        <v>0</v>
      </c>
      <c r="E8" s="191" t="s">
        <v>19</v>
      </c>
    </row>
    <row r="11" spans="1:10" ht="30" customHeight="1">
      <c r="A11" s="183" t="s">
        <v>89</v>
      </c>
      <c r="B11" s="184"/>
      <c r="C11" s="382">
        <f>施設基本情報入力!G14</f>
        <v>0</v>
      </c>
      <c r="D11" s="382"/>
      <c r="E11" s="382"/>
      <c r="F11" s="382"/>
      <c r="G11" s="382"/>
      <c r="H11" s="382"/>
      <c r="I11" s="170"/>
      <c r="J11" s="170"/>
    </row>
    <row r="12" spans="1:10" ht="30" customHeight="1">
      <c r="A12" s="185" t="s">
        <v>25</v>
      </c>
      <c r="B12" s="186"/>
      <c r="C12" s="382">
        <f>施設基本情報入力!H14</f>
        <v>0</v>
      </c>
      <c r="D12" s="382"/>
      <c r="E12" s="382"/>
      <c r="F12" s="382"/>
      <c r="G12" s="382"/>
      <c r="H12" s="382"/>
      <c r="I12" s="170"/>
      <c r="J12" s="170"/>
    </row>
    <row r="13" spans="1:10" ht="21" customHeight="1">
      <c r="A13" s="187" t="s">
        <v>18</v>
      </c>
      <c r="B13" s="188"/>
      <c r="C13" s="172"/>
      <c r="D13" s="172"/>
      <c r="E13" s="172"/>
      <c r="F13" s="173"/>
      <c r="G13" s="173"/>
      <c r="H13" s="173"/>
      <c r="I13" s="173"/>
      <c r="J13" s="173"/>
    </row>
    <row r="14" spans="1:10" ht="30" customHeight="1">
      <c r="A14" s="383" t="s">
        <v>214</v>
      </c>
      <c r="B14" s="384"/>
      <c r="C14" s="384"/>
      <c r="D14" s="189">
        <f>COUNTIFS('対象者リスト（変更）'!$C$20:$C$119,施設基本情報入力!G14)</f>
        <v>0</v>
      </c>
      <c r="E14" s="190" t="s">
        <v>20</v>
      </c>
      <c r="F14" s="176"/>
      <c r="G14" s="176"/>
      <c r="H14" s="176"/>
      <c r="I14" s="178"/>
      <c r="J14" s="178"/>
    </row>
    <row r="15" spans="1:10" ht="30" customHeight="1">
      <c r="A15" s="383" t="s">
        <v>26</v>
      </c>
      <c r="B15" s="384"/>
      <c r="C15" s="384"/>
      <c r="D15" s="189">
        <f>SUMIFS('対象者リスト（変更）'!$G$20:$G$119,'対象者リスト（変更）'!$C$20:$C$119,施設基本情報入力!G14)</f>
        <v>0</v>
      </c>
      <c r="E15" s="191" t="s">
        <v>22</v>
      </c>
      <c r="F15" s="192"/>
      <c r="G15" s="170"/>
      <c r="H15" s="170"/>
      <c r="I15" s="178"/>
      <c r="J15" s="178"/>
    </row>
    <row r="16" spans="1:10" ht="30" customHeight="1">
      <c r="A16" s="385" t="s">
        <v>27</v>
      </c>
      <c r="B16" s="386"/>
      <c r="C16" s="386"/>
      <c r="D16" s="193">
        <f>9000*D15</f>
        <v>0</v>
      </c>
      <c r="E16" s="191" t="s">
        <v>19</v>
      </c>
    </row>
    <row r="19" spans="1:10" ht="30" customHeight="1">
      <c r="A19" s="183" t="s">
        <v>88</v>
      </c>
      <c r="B19" s="184"/>
      <c r="C19" s="382">
        <f>施設基本情報入力!G15</f>
        <v>0</v>
      </c>
      <c r="D19" s="382"/>
      <c r="E19" s="382"/>
      <c r="F19" s="382"/>
      <c r="G19" s="382"/>
      <c r="H19" s="382"/>
      <c r="I19" s="170"/>
      <c r="J19" s="170"/>
    </row>
    <row r="20" spans="1:10" ht="30" customHeight="1">
      <c r="A20" s="185" t="s">
        <v>25</v>
      </c>
      <c r="B20" s="186"/>
      <c r="C20" s="382">
        <f>施設基本情報入力!H15</f>
        <v>0</v>
      </c>
      <c r="D20" s="382"/>
      <c r="E20" s="382"/>
      <c r="F20" s="382"/>
      <c r="G20" s="382"/>
      <c r="H20" s="382"/>
      <c r="I20" s="170"/>
      <c r="J20" s="170"/>
    </row>
    <row r="21" spans="1:10" ht="21" customHeight="1">
      <c r="A21" s="187" t="s">
        <v>18</v>
      </c>
      <c r="B21" s="188"/>
      <c r="C21" s="172"/>
      <c r="D21" s="172"/>
      <c r="E21" s="172"/>
      <c r="F21" s="173"/>
      <c r="G21" s="173"/>
      <c r="H21" s="173"/>
      <c r="I21" s="173"/>
      <c r="J21" s="173"/>
    </row>
    <row r="22" spans="1:10" ht="30" customHeight="1">
      <c r="A22" s="383" t="s">
        <v>214</v>
      </c>
      <c r="B22" s="384"/>
      <c r="C22" s="384"/>
      <c r="D22" s="189">
        <f>COUNTIFS('対象者リスト（変更）'!$C$20:$C$119,施設基本情報入力!G15)</f>
        <v>0</v>
      </c>
      <c r="E22" s="190" t="s">
        <v>20</v>
      </c>
      <c r="F22" s="176"/>
      <c r="G22" s="176"/>
      <c r="H22" s="176"/>
      <c r="I22" s="178"/>
      <c r="J22" s="178"/>
    </row>
    <row r="23" spans="1:10" ht="30" customHeight="1">
      <c r="A23" s="383" t="s">
        <v>26</v>
      </c>
      <c r="B23" s="384"/>
      <c r="C23" s="384"/>
      <c r="D23" s="189">
        <f>SUMIFS('対象者リスト（変更）'!$G$20:$G$119,'対象者リスト（変更）'!$C$20:$C$119,施設基本情報入力!G15)</f>
        <v>0</v>
      </c>
      <c r="E23" s="191" t="s">
        <v>22</v>
      </c>
      <c r="F23" s="192"/>
      <c r="G23" s="170"/>
      <c r="H23" s="170"/>
      <c r="I23" s="178"/>
      <c r="J23" s="178"/>
    </row>
    <row r="24" spans="1:10" ht="30" customHeight="1">
      <c r="A24" s="385" t="s">
        <v>27</v>
      </c>
      <c r="B24" s="386"/>
      <c r="C24" s="386"/>
      <c r="D24" s="193">
        <f>9000*D23</f>
        <v>0</v>
      </c>
      <c r="E24" s="191" t="s">
        <v>19</v>
      </c>
    </row>
    <row r="27" spans="1:10" ht="30" customHeight="1">
      <c r="A27" s="183" t="s">
        <v>87</v>
      </c>
      <c r="B27" s="184"/>
      <c r="C27" s="382">
        <f>施設基本情報入力!G16</f>
        <v>0</v>
      </c>
      <c r="D27" s="382"/>
      <c r="E27" s="382"/>
      <c r="F27" s="382"/>
      <c r="G27" s="382"/>
      <c r="H27" s="382"/>
      <c r="I27" s="170"/>
      <c r="J27" s="170"/>
    </row>
    <row r="28" spans="1:10" ht="30" customHeight="1">
      <c r="A28" s="185" t="s">
        <v>25</v>
      </c>
      <c r="B28" s="186"/>
      <c r="C28" s="382">
        <f>施設基本情報入力!H16</f>
        <v>0</v>
      </c>
      <c r="D28" s="382"/>
      <c r="E28" s="382"/>
      <c r="F28" s="382"/>
      <c r="G28" s="382"/>
      <c r="H28" s="382"/>
      <c r="I28" s="170"/>
      <c r="J28" s="170"/>
    </row>
    <row r="29" spans="1:10" ht="21" customHeight="1">
      <c r="A29" s="187" t="s">
        <v>18</v>
      </c>
      <c r="B29" s="188"/>
      <c r="C29" s="172"/>
      <c r="D29" s="172"/>
      <c r="E29" s="172"/>
      <c r="F29" s="173"/>
      <c r="G29" s="173"/>
      <c r="H29" s="173"/>
      <c r="I29" s="173"/>
      <c r="J29" s="173"/>
    </row>
    <row r="30" spans="1:10" ht="30" customHeight="1">
      <c r="A30" s="383" t="s">
        <v>214</v>
      </c>
      <c r="B30" s="384"/>
      <c r="C30" s="384"/>
      <c r="D30" s="189">
        <f>COUNTIFS('対象者リスト（変更）'!$C$20:$C$119,施設基本情報入力!G16)</f>
        <v>0</v>
      </c>
      <c r="E30" s="190" t="s">
        <v>20</v>
      </c>
      <c r="F30" s="176"/>
      <c r="G30" s="176"/>
      <c r="H30" s="176"/>
      <c r="I30" s="178"/>
      <c r="J30" s="178"/>
    </row>
    <row r="31" spans="1:10" ht="30" customHeight="1">
      <c r="A31" s="383" t="s">
        <v>26</v>
      </c>
      <c r="B31" s="384"/>
      <c r="C31" s="384"/>
      <c r="D31" s="189">
        <f>SUMIFS('対象者リスト（変更）'!$G$20:$G$119,'対象者リスト（変更）'!$C$20:$C$119,施設基本情報入力!G16)</f>
        <v>0</v>
      </c>
      <c r="E31" s="191" t="s">
        <v>22</v>
      </c>
      <c r="F31" s="192"/>
      <c r="G31" s="170"/>
      <c r="H31" s="170"/>
      <c r="I31" s="178"/>
      <c r="J31" s="178"/>
    </row>
    <row r="32" spans="1:10" ht="30" customHeight="1">
      <c r="A32" s="385" t="s">
        <v>27</v>
      </c>
      <c r="B32" s="386"/>
      <c r="C32" s="386"/>
      <c r="D32" s="193">
        <f>9000*D31</f>
        <v>0</v>
      </c>
      <c r="E32" s="191" t="s">
        <v>19</v>
      </c>
    </row>
    <row r="35" spans="1:10" ht="30" customHeight="1">
      <c r="A35" s="183" t="s">
        <v>86</v>
      </c>
      <c r="B35" s="184"/>
      <c r="C35" s="382">
        <f>施設基本情報入力!G17</f>
        <v>0</v>
      </c>
      <c r="D35" s="382"/>
      <c r="E35" s="382"/>
      <c r="F35" s="382"/>
      <c r="G35" s="382"/>
      <c r="H35" s="382"/>
      <c r="I35" s="170"/>
      <c r="J35" s="170"/>
    </row>
    <row r="36" spans="1:10" ht="30" customHeight="1">
      <c r="A36" s="185" t="s">
        <v>25</v>
      </c>
      <c r="B36" s="186"/>
      <c r="C36" s="382">
        <f>施設基本情報入力!H17</f>
        <v>0</v>
      </c>
      <c r="D36" s="382"/>
      <c r="E36" s="382"/>
      <c r="F36" s="382"/>
      <c r="G36" s="382"/>
      <c r="H36" s="382"/>
      <c r="I36" s="170"/>
      <c r="J36" s="170"/>
    </row>
    <row r="37" spans="1:10" ht="21" customHeight="1">
      <c r="A37" s="187" t="s">
        <v>18</v>
      </c>
      <c r="B37" s="188"/>
      <c r="C37" s="172"/>
      <c r="D37" s="172"/>
      <c r="E37" s="172"/>
      <c r="F37" s="173"/>
      <c r="G37" s="173"/>
      <c r="H37" s="173"/>
      <c r="I37" s="173"/>
      <c r="J37" s="173"/>
    </row>
    <row r="38" spans="1:10" ht="30" customHeight="1">
      <c r="A38" s="383" t="s">
        <v>214</v>
      </c>
      <c r="B38" s="384"/>
      <c r="C38" s="384"/>
      <c r="D38" s="189">
        <f>COUNTIFS('対象者リスト（変更）'!$C$20:$C$119,施設基本情報入力!G17)</f>
        <v>0</v>
      </c>
      <c r="E38" s="190" t="s">
        <v>20</v>
      </c>
      <c r="F38" s="176"/>
      <c r="G38" s="176"/>
      <c r="H38" s="176"/>
      <c r="I38" s="178"/>
      <c r="J38" s="178"/>
    </row>
    <row r="39" spans="1:10" ht="30" customHeight="1">
      <c r="A39" s="383" t="s">
        <v>26</v>
      </c>
      <c r="B39" s="384"/>
      <c r="C39" s="384"/>
      <c r="D39" s="189">
        <f>SUMIFS('対象者リスト（変更）'!$G$20:$G$119,'対象者リスト（変更）'!$C$20:$C$119,施設基本情報入力!G17)</f>
        <v>0</v>
      </c>
      <c r="E39" s="191" t="s">
        <v>22</v>
      </c>
      <c r="F39" s="192"/>
      <c r="G39" s="170"/>
      <c r="H39" s="170"/>
      <c r="I39" s="178"/>
      <c r="J39" s="178"/>
    </row>
    <row r="40" spans="1:10" ht="30" customHeight="1">
      <c r="A40" s="385" t="s">
        <v>27</v>
      </c>
      <c r="B40" s="386"/>
      <c r="C40" s="386"/>
      <c r="D40" s="193">
        <f>9000*D39</f>
        <v>0</v>
      </c>
      <c r="E40" s="191" t="s">
        <v>19</v>
      </c>
    </row>
    <row r="43" spans="1:10" ht="30" customHeight="1">
      <c r="A43" s="183" t="s">
        <v>85</v>
      </c>
      <c r="B43" s="184"/>
      <c r="C43" s="382">
        <f>施設基本情報入力!G18</f>
        <v>0</v>
      </c>
      <c r="D43" s="382"/>
      <c r="E43" s="382"/>
      <c r="F43" s="382"/>
      <c r="G43" s="382"/>
      <c r="H43" s="382"/>
      <c r="I43" s="170"/>
      <c r="J43" s="170"/>
    </row>
    <row r="44" spans="1:10" ht="30" customHeight="1">
      <c r="A44" s="185" t="s">
        <v>25</v>
      </c>
      <c r="B44" s="186"/>
      <c r="C44" s="382">
        <f>施設基本情報入力!H18</f>
        <v>0</v>
      </c>
      <c r="D44" s="382"/>
      <c r="E44" s="382"/>
      <c r="F44" s="382"/>
      <c r="G44" s="382"/>
      <c r="H44" s="382"/>
      <c r="I44" s="170"/>
      <c r="J44" s="170"/>
    </row>
    <row r="45" spans="1:10" ht="21" customHeight="1">
      <c r="A45" s="187" t="s">
        <v>18</v>
      </c>
      <c r="B45" s="188"/>
      <c r="C45" s="172"/>
      <c r="D45" s="172"/>
      <c r="E45" s="172"/>
      <c r="F45" s="173"/>
      <c r="G45" s="173"/>
      <c r="H45" s="173"/>
      <c r="I45" s="173"/>
      <c r="J45" s="173"/>
    </row>
    <row r="46" spans="1:10" ht="30" customHeight="1">
      <c r="A46" s="383" t="s">
        <v>215</v>
      </c>
      <c r="B46" s="384"/>
      <c r="C46" s="384"/>
      <c r="D46" s="189">
        <f>COUNTIFS('対象者リスト（変更）'!$C$20:$C$119,施設基本情報入力!G18)</f>
        <v>0</v>
      </c>
      <c r="E46" s="190" t="s">
        <v>20</v>
      </c>
      <c r="F46" s="176"/>
      <c r="G46" s="176"/>
      <c r="H46" s="176"/>
      <c r="I46" s="178"/>
      <c r="J46" s="178"/>
    </row>
    <row r="47" spans="1:10" ht="30" customHeight="1">
      <c r="A47" s="383" t="s">
        <v>26</v>
      </c>
      <c r="B47" s="384"/>
      <c r="C47" s="384"/>
      <c r="D47" s="189">
        <f>SUMIFS('対象者リスト（変更）'!$G$20:$G$119,'対象者リスト（変更）'!$C$20:$C$119,施設基本情報入力!G18)</f>
        <v>0</v>
      </c>
      <c r="E47" s="191" t="s">
        <v>22</v>
      </c>
      <c r="F47" s="192"/>
      <c r="G47" s="170"/>
      <c r="H47" s="170"/>
      <c r="I47" s="178"/>
      <c r="J47" s="178"/>
    </row>
    <row r="48" spans="1:10" ht="30" customHeight="1">
      <c r="A48" s="385" t="s">
        <v>27</v>
      </c>
      <c r="B48" s="386"/>
      <c r="C48" s="386"/>
      <c r="D48" s="200">
        <f>9000*D47</f>
        <v>0</v>
      </c>
      <c r="E48" s="191" t="s">
        <v>19</v>
      </c>
    </row>
  </sheetData>
  <sheetProtection algorithmName="SHA-512" hashValue="z6fhx2fs3cXxVHk88UIraYAO/MIcw9/S8Gyit7V8pqKMeI4+LsXYp3J5rUAGSSdNeZ/mhmlQnb1LDK8fOEJfEQ==" saltValue="hTCkHhki7/OUB6ViUKgfXw==" spinCount="100000" sheet="1" objects="1" scenarios="1"/>
  <mergeCells count="30">
    <mergeCell ref="A48:C48"/>
    <mergeCell ref="A31:C31"/>
    <mergeCell ref="A32:C32"/>
    <mergeCell ref="C35:H35"/>
    <mergeCell ref="C36:H36"/>
    <mergeCell ref="A38:C38"/>
    <mergeCell ref="A39:C39"/>
    <mergeCell ref="A40:C40"/>
    <mergeCell ref="C43:H43"/>
    <mergeCell ref="C44:H44"/>
    <mergeCell ref="A46:C46"/>
    <mergeCell ref="A47:C47"/>
    <mergeCell ref="A30:C30"/>
    <mergeCell ref="C12:H12"/>
    <mergeCell ref="A14:C14"/>
    <mergeCell ref="A15:C15"/>
    <mergeCell ref="A16:C16"/>
    <mergeCell ref="C19:H19"/>
    <mergeCell ref="C20:H20"/>
    <mergeCell ref="A22:C22"/>
    <mergeCell ref="A23:C23"/>
    <mergeCell ref="A24:C24"/>
    <mergeCell ref="C27:H27"/>
    <mergeCell ref="C28:H28"/>
    <mergeCell ref="C11:H11"/>
    <mergeCell ref="C3:H3"/>
    <mergeCell ref="C4:H4"/>
    <mergeCell ref="A6:C6"/>
    <mergeCell ref="A7:C7"/>
    <mergeCell ref="A8:C8"/>
  </mergeCells>
  <phoneticPr fontId="27"/>
  <pageMargins left="0.7" right="0.7" top="0.75" bottom="0.75" header="0.3" footer="0.3"/>
  <pageSetup paperSize="9" fitToHeight="0" orientation="portrait" r:id="rId1"/>
  <rowBreaks count="1" manualBreakCount="1">
    <brk id="24"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991D-C842-4B79-A600-495CC4252493}">
  <sheetPr>
    <tabColor rgb="FF00B050"/>
  </sheetPr>
  <dimension ref="A3:J32"/>
  <sheetViews>
    <sheetView showGridLines="0" showRowColHeaders="0" showZeros="0" view="pageBreakPreview" zoomScaleNormal="100" zoomScaleSheetLayoutView="100" workbookViewId="0">
      <selection activeCell="K13" sqref="K13"/>
    </sheetView>
  </sheetViews>
  <sheetFormatPr defaultColWidth="9" defaultRowHeight="13.8"/>
  <cols>
    <col min="1" max="3" width="9.59765625" style="166" customWidth="1"/>
    <col min="4" max="4" width="11.59765625" style="166" customWidth="1"/>
    <col min="5" max="5" width="5.09765625" style="166" customWidth="1"/>
    <col min="6" max="6" width="13.19921875" style="166" customWidth="1"/>
    <col min="7" max="7" width="6.8984375" style="166" customWidth="1"/>
    <col min="8" max="8" width="9.59765625" style="166" customWidth="1"/>
    <col min="9" max="9" width="11.59765625" style="166" customWidth="1"/>
    <col min="10" max="10" width="5.09765625" style="166" customWidth="1"/>
    <col min="11" max="16384" width="9" style="166"/>
  </cols>
  <sheetData>
    <row r="3" spans="1:10" ht="30" customHeight="1">
      <c r="A3" s="183" t="s">
        <v>156</v>
      </c>
      <c r="B3" s="184"/>
      <c r="C3" s="382">
        <f>施設基本情報入力!G19</f>
        <v>0</v>
      </c>
      <c r="D3" s="382"/>
      <c r="E3" s="382"/>
      <c r="F3" s="382"/>
      <c r="G3" s="382"/>
      <c r="H3" s="382"/>
      <c r="I3" s="170"/>
      <c r="J3" s="170"/>
    </row>
    <row r="4" spans="1:10" ht="30" customHeight="1">
      <c r="A4" s="185" t="s">
        <v>25</v>
      </c>
      <c r="B4" s="186"/>
      <c r="C4" s="382">
        <f>施設基本情報入力!H19</f>
        <v>0</v>
      </c>
      <c r="D4" s="382"/>
      <c r="E4" s="382"/>
      <c r="F4" s="382"/>
      <c r="G4" s="382"/>
      <c r="H4" s="382"/>
      <c r="I4" s="170"/>
      <c r="J4" s="170"/>
    </row>
    <row r="5" spans="1:10" ht="21" customHeight="1">
      <c r="A5" s="187" t="s">
        <v>18</v>
      </c>
      <c r="B5" s="188"/>
      <c r="C5" s="172"/>
      <c r="D5" s="172"/>
      <c r="E5" s="172"/>
      <c r="F5" s="173"/>
      <c r="G5" s="173"/>
      <c r="H5" s="173"/>
      <c r="I5" s="173"/>
      <c r="J5" s="173"/>
    </row>
    <row r="6" spans="1:10" ht="30" customHeight="1">
      <c r="A6" s="383" t="s">
        <v>214</v>
      </c>
      <c r="B6" s="384"/>
      <c r="C6" s="384"/>
      <c r="D6" s="189">
        <f>COUNTIFS('対象者リスト（変更）'!$C$20:$C$119,施設基本情報入力!G19)</f>
        <v>0</v>
      </c>
      <c r="E6" s="190" t="s">
        <v>20</v>
      </c>
      <c r="F6" s="176"/>
      <c r="G6" s="176"/>
      <c r="H6" s="176"/>
      <c r="I6" s="178"/>
      <c r="J6" s="178"/>
    </row>
    <row r="7" spans="1:10" ht="30" customHeight="1">
      <c r="A7" s="383" t="s">
        <v>26</v>
      </c>
      <c r="B7" s="384"/>
      <c r="C7" s="384"/>
      <c r="D7" s="189">
        <f>SUMIFS('対象者リスト（変更）'!$G$20:$G$119,'対象者リスト（変更）'!$C$20:$C$119,施設基本情報入力!G19)</f>
        <v>0</v>
      </c>
      <c r="E7" s="191" t="s">
        <v>22</v>
      </c>
      <c r="F7" s="192"/>
      <c r="G7" s="170"/>
      <c r="H7" s="170"/>
      <c r="I7" s="178"/>
      <c r="J7" s="178"/>
    </row>
    <row r="8" spans="1:10" ht="30" customHeight="1">
      <c r="A8" s="385" t="s">
        <v>27</v>
      </c>
      <c r="B8" s="386"/>
      <c r="C8" s="386"/>
      <c r="D8" s="193">
        <f>9000*D7</f>
        <v>0</v>
      </c>
      <c r="E8" s="191" t="s">
        <v>19</v>
      </c>
    </row>
    <row r="11" spans="1:10" ht="30" customHeight="1">
      <c r="A11" s="183" t="s">
        <v>157</v>
      </c>
      <c r="B11" s="184"/>
      <c r="C11" s="382">
        <f>施設基本情報入力!G20</f>
        <v>0</v>
      </c>
      <c r="D11" s="382"/>
      <c r="E11" s="382"/>
      <c r="F11" s="382"/>
      <c r="G11" s="382"/>
      <c r="H11" s="382"/>
      <c r="I11" s="170"/>
      <c r="J11" s="170"/>
    </row>
    <row r="12" spans="1:10" ht="30" customHeight="1">
      <c r="A12" s="185" t="s">
        <v>25</v>
      </c>
      <c r="B12" s="186"/>
      <c r="C12" s="382">
        <f>施設基本情報入力!H20</f>
        <v>0</v>
      </c>
      <c r="D12" s="382"/>
      <c r="E12" s="382"/>
      <c r="F12" s="382"/>
      <c r="G12" s="382"/>
      <c r="H12" s="382"/>
      <c r="I12" s="170"/>
      <c r="J12" s="170"/>
    </row>
    <row r="13" spans="1:10" ht="21" customHeight="1">
      <c r="A13" s="187" t="s">
        <v>18</v>
      </c>
      <c r="B13" s="188"/>
      <c r="C13" s="172"/>
      <c r="D13" s="172"/>
      <c r="E13" s="172"/>
      <c r="F13" s="173"/>
      <c r="G13" s="173"/>
      <c r="H13" s="173"/>
      <c r="I13" s="173"/>
      <c r="J13" s="173"/>
    </row>
    <row r="14" spans="1:10" ht="30" customHeight="1">
      <c r="A14" s="383" t="s">
        <v>214</v>
      </c>
      <c r="B14" s="384"/>
      <c r="C14" s="384"/>
      <c r="D14" s="189">
        <f>COUNTIFS('対象者リスト（変更）'!$C$20:$C$119,施設基本情報入力!G20)</f>
        <v>0</v>
      </c>
      <c r="E14" s="190" t="s">
        <v>20</v>
      </c>
      <c r="F14" s="176"/>
      <c r="G14" s="176"/>
      <c r="H14" s="176"/>
      <c r="I14" s="178"/>
      <c r="J14" s="178"/>
    </row>
    <row r="15" spans="1:10" ht="30" customHeight="1">
      <c r="A15" s="383" t="s">
        <v>26</v>
      </c>
      <c r="B15" s="384"/>
      <c r="C15" s="384"/>
      <c r="D15" s="189">
        <f>SUMIFS('対象者リスト（変更）'!$G$20:$G$119,'対象者リスト（変更）'!$C$20:$C$119,施設基本情報入力!G20)</f>
        <v>0</v>
      </c>
      <c r="E15" s="191" t="s">
        <v>22</v>
      </c>
      <c r="F15" s="192"/>
      <c r="G15" s="170"/>
      <c r="H15" s="170"/>
      <c r="I15" s="178"/>
      <c r="J15" s="178"/>
    </row>
    <row r="16" spans="1:10" ht="30" customHeight="1">
      <c r="A16" s="385" t="s">
        <v>27</v>
      </c>
      <c r="B16" s="386"/>
      <c r="C16" s="386"/>
      <c r="D16" s="193">
        <f>9000*D15</f>
        <v>0</v>
      </c>
      <c r="E16" s="191" t="s">
        <v>19</v>
      </c>
    </row>
    <row r="19" spans="1:10" ht="30" customHeight="1">
      <c r="A19" s="183" t="s">
        <v>158</v>
      </c>
      <c r="B19" s="184"/>
      <c r="C19" s="382">
        <f>施設基本情報入力!G21</f>
        <v>0</v>
      </c>
      <c r="D19" s="382"/>
      <c r="E19" s="382"/>
      <c r="F19" s="382"/>
      <c r="G19" s="382"/>
      <c r="H19" s="382"/>
      <c r="I19" s="170"/>
      <c r="J19" s="170"/>
    </row>
    <row r="20" spans="1:10" ht="30" customHeight="1">
      <c r="A20" s="185" t="s">
        <v>25</v>
      </c>
      <c r="B20" s="186"/>
      <c r="C20" s="382">
        <f>施設基本情報入力!H21</f>
        <v>0</v>
      </c>
      <c r="D20" s="382"/>
      <c r="E20" s="382"/>
      <c r="F20" s="382"/>
      <c r="G20" s="382"/>
      <c r="H20" s="382"/>
      <c r="I20" s="170"/>
      <c r="J20" s="170"/>
    </row>
    <row r="21" spans="1:10" ht="21" customHeight="1">
      <c r="A21" s="187" t="s">
        <v>18</v>
      </c>
      <c r="B21" s="188"/>
      <c r="C21" s="172"/>
      <c r="D21" s="172"/>
      <c r="E21" s="172"/>
      <c r="F21" s="173"/>
      <c r="G21" s="173"/>
      <c r="H21" s="173"/>
      <c r="I21" s="173"/>
      <c r="J21" s="173"/>
    </row>
    <row r="22" spans="1:10" ht="30" customHeight="1">
      <c r="A22" s="383" t="s">
        <v>214</v>
      </c>
      <c r="B22" s="384"/>
      <c r="C22" s="384"/>
      <c r="D22" s="189">
        <f>COUNTIFS('対象者リスト（変更）'!$C$20:$C$119,施設基本情報入力!G21)</f>
        <v>0</v>
      </c>
      <c r="E22" s="190" t="s">
        <v>20</v>
      </c>
      <c r="F22" s="176"/>
      <c r="G22" s="176"/>
      <c r="H22" s="176"/>
      <c r="I22" s="178"/>
      <c r="J22" s="178"/>
    </row>
    <row r="23" spans="1:10" ht="30" customHeight="1">
      <c r="A23" s="383" t="s">
        <v>26</v>
      </c>
      <c r="B23" s="384"/>
      <c r="C23" s="384"/>
      <c r="D23" s="189">
        <f>SUMIFS('対象者リスト（変更）'!$G$20:$G$119,'対象者リスト（変更）'!$C$20:$C$119,施設基本情報入力!G21)</f>
        <v>0</v>
      </c>
      <c r="E23" s="191" t="s">
        <v>22</v>
      </c>
      <c r="F23" s="192"/>
      <c r="G23" s="170"/>
      <c r="H23" s="170"/>
      <c r="I23" s="178"/>
      <c r="J23" s="178"/>
    </row>
    <row r="24" spans="1:10" ht="30" customHeight="1">
      <c r="A24" s="385" t="s">
        <v>27</v>
      </c>
      <c r="B24" s="386"/>
      <c r="C24" s="386"/>
      <c r="D24" s="193">
        <f>9000*D23</f>
        <v>0</v>
      </c>
      <c r="E24" s="191" t="s">
        <v>19</v>
      </c>
    </row>
    <row r="27" spans="1:10" ht="30" customHeight="1">
      <c r="A27" s="183" t="s">
        <v>159</v>
      </c>
      <c r="B27" s="184"/>
      <c r="C27" s="382">
        <f>施設基本情報入力!G22</f>
        <v>0</v>
      </c>
      <c r="D27" s="382"/>
      <c r="E27" s="382"/>
      <c r="F27" s="382"/>
      <c r="G27" s="382"/>
      <c r="H27" s="382"/>
      <c r="I27" s="170"/>
      <c r="J27" s="170"/>
    </row>
    <row r="28" spans="1:10" ht="30" customHeight="1">
      <c r="A28" s="185" t="s">
        <v>25</v>
      </c>
      <c r="B28" s="186"/>
      <c r="C28" s="382">
        <f>施設基本情報入力!H22</f>
        <v>0</v>
      </c>
      <c r="D28" s="382"/>
      <c r="E28" s="382"/>
      <c r="F28" s="382"/>
      <c r="G28" s="382"/>
      <c r="H28" s="382"/>
      <c r="I28" s="170"/>
      <c r="J28" s="170"/>
    </row>
    <row r="29" spans="1:10" ht="21" customHeight="1">
      <c r="A29" s="187" t="s">
        <v>18</v>
      </c>
      <c r="B29" s="188"/>
      <c r="C29" s="172"/>
      <c r="D29" s="172"/>
      <c r="E29" s="172"/>
      <c r="F29" s="173"/>
      <c r="G29" s="173"/>
      <c r="H29" s="173"/>
      <c r="I29" s="173"/>
      <c r="J29" s="173"/>
    </row>
    <row r="30" spans="1:10" ht="30" customHeight="1">
      <c r="A30" s="383" t="s">
        <v>220</v>
      </c>
      <c r="B30" s="384"/>
      <c r="C30" s="384"/>
      <c r="D30" s="189">
        <f>COUNTIFS('対象者リスト（変更）'!$C$20:$C$119,施設基本情報入力!G22)</f>
        <v>0</v>
      </c>
      <c r="E30" s="190" t="s">
        <v>20</v>
      </c>
      <c r="F30" s="176"/>
      <c r="G30" s="176"/>
      <c r="H30" s="176"/>
      <c r="I30" s="178"/>
      <c r="J30" s="178"/>
    </row>
    <row r="31" spans="1:10" ht="30" customHeight="1">
      <c r="A31" s="383" t="s">
        <v>26</v>
      </c>
      <c r="B31" s="384"/>
      <c r="C31" s="384"/>
      <c r="D31" s="189">
        <f>SUMIFS('対象者リスト（変更）'!$G$20:$G$119,'対象者リスト（変更）'!$C$20:$C$119,施設基本情報入力!G22)</f>
        <v>0</v>
      </c>
      <c r="E31" s="191" t="s">
        <v>22</v>
      </c>
      <c r="F31" s="192"/>
      <c r="G31" s="170"/>
      <c r="H31" s="170"/>
      <c r="I31" s="178"/>
      <c r="J31" s="178"/>
    </row>
    <row r="32" spans="1:10" ht="30" customHeight="1">
      <c r="A32" s="385" t="s">
        <v>27</v>
      </c>
      <c r="B32" s="386"/>
      <c r="C32" s="386"/>
      <c r="D32" s="193">
        <f>9000*D31</f>
        <v>0</v>
      </c>
      <c r="E32" s="191" t="s">
        <v>19</v>
      </c>
    </row>
  </sheetData>
  <sheetProtection algorithmName="SHA-512" hashValue="H+T/jzb/5b2T0YorpH6KUrMS7NvivF/Fg7uOmUoSweG62hm/S1h0lhW9S1IjDaAfHMXqApG8gY0X16/oBCh3jg==" saltValue="r8nf1+lcbA/Iu8NOWcF3Eg==" spinCount="100000" sheet="1" objects="1" scenarios="1"/>
  <mergeCells count="20">
    <mergeCell ref="A31:C31"/>
    <mergeCell ref="A32:C32"/>
    <mergeCell ref="A30:C30"/>
    <mergeCell ref="C12:H12"/>
    <mergeCell ref="A14:C14"/>
    <mergeCell ref="A15:C15"/>
    <mergeCell ref="A16:C16"/>
    <mergeCell ref="C19:H19"/>
    <mergeCell ref="C20:H20"/>
    <mergeCell ref="A22:C22"/>
    <mergeCell ref="A23:C23"/>
    <mergeCell ref="A24:C24"/>
    <mergeCell ref="C27:H27"/>
    <mergeCell ref="C28:H28"/>
    <mergeCell ref="C11:H11"/>
    <mergeCell ref="C3:H3"/>
    <mergeCell ref="C4:H4"/>
    <mergeCell ref="A6:C6"/>
    <mergeCell ref="A7:C7"/>
    <mergeCell ref="A8:C8"/>
  </mergeCells>
  <phoneticPr fontId="27"/>
  <pageMargins left="0.7" right="0.7" top="0.75" bottom="0.75" header="0.3" footer="0.3"/>
  <pageSetup paperSize="9" fitToHeight="0" orientation="portrait" r:id="rId1"/>
  <rowBreaks count="1" manualBreakCount="1">
    <brk id="24"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11759-A819-438D-A506-4AE8504487AF}">
  <sheetPr codeName="Sheet19">
    <tabColor rgb="FF00B050"/>
  </sheetPr>
  <dimension ref="A3:H14"/>
  <sheetViews>
    <sheetView showGridLines="0" showRowColHeaders="0" view="pageBreakPreview" zoomScaleNormal="100" zoomScaleSheetLayoutView="100" workbookViewId="0">
      <selection activeCell="L7" sqref="L7"/>
    </sheetView>
  </sheetViews>
  <sheetFormatPr defaultColWidth="9" defaultRowHeight="12.6"/>
  <cols>
    <col min="1" max="16384" width="9" style="59"/>
  </cols>
  <sheetData>
    <row r="3" spans="1:8" ht="21.75" customHeight="1">
      <c r="A3" s="412">
        <f>'第３号様式（変更交付申請）'!F2</f>
        <v>0</v>
      </c>
      <c r="B3" s="412"/>
      <c r="C3" s="412"/>
      <c r="D3" s="128" t="s">
        <v>105</v>
      </c>
    </row>
    <row r="4" spans="1:8" ht="21.75" customHeight="1">
      <c r="A4" s="133" t="s">
        <v>101</v>
      </c>
      <c r="B4" s="128"/>
      <c r="C4" s="128"/>
    </row>
    <row r="5" spans="1:8" ht="21.75" customHeight="1">
      <c r="A5" s="133" t="s">
        <v>102</v>
      </c>
      <c r="B5" s="128"/>
      <c r="C5" s="128"/>
    </row>
    <row r="6" spans="1:8" ht="21.75" customHeight="1">
      <c r="A6" s="133" t="s">
        <v>103</v>
      </c>
      <c r="B6" s="128"/>
      <c r="C6" s="128"/>
    </row>
    <row r="7" spans="1:8" ht="23.25" customHeight="1"/>
    <row r="8" spans="1:8" ht="23.25" customHeight="1"/>
    <row r="9" spans="1:8" ht="23.25" customHeight="1"/>
    <row r="10" spans="1:8" ht="18.600000000000001">
      <c r="A10" s="390">
        <f>A3</f>
        <v>0</v>
      </c>
      <c r="B10" s="391"/>
      <c r="C10" s="391"/>
      <c r="D10" s="391"/>
    </row>
    <row r="11" spans="1:8" ht="13.5" customHeight="1">
      <c r="A11" s="131"/>
      <c r="B11" s="132"/>
      <c r="C11" s="132"/>
      <c r="D11" s="132"/>
    </row>
    <row r="12" spans="1:8" ht="39.75" customHeight="1">
      <c r="A12" s="392" t="s">
        <v>1</v>
      </c>
      <c r="B12" s="392"/>
      <c r="C12" s="393">
        <f>施設基本情報入力!D8</f>
        <v>0</v>
      </c>
      <c r="D12" s="393"/>
      <c r="E12" s="393"/>
      <c r="F12" s="393"/>
      <c r="G12" s="393"/>
      <c r="H12" s="393"/>
    </row>
    <row r="13" spans="1:8" ht="39.75" customHeight="1">
      <c r="A13" s="392" t="s">
        <v>104</v>
      </c>
      <c r="B13" s="392"/>
      <c r="C13" s="393">
        <f>施設基本情報入力!D7</f>
        <v>0</v>
      </c>
      <c r="D13" s="393"/>
      <c r="E13" s="393"/>
      <c r="F13" s="393"/>
      <c r="G13" s="393"/>
      <c r="H13" s="393"/>
    </row>
    <row r="14" spans="1:8" ht="43.5" customHeight="1">
      <c r="A14" s="392" t="s">
        <v>3</v>
      </c>
      <c r="B14" s="392"/>
      <c r="C14" s="393" t="str">
        <f>施設基本情報入力!D9&amp;"　"&amp;施設基本情報入力!D10&amp;"　　　　　印"</f>
        <v>　　　　　　印</v>
      </c>
      <c r="D14" s="393"/>
      <c r="E14" s="393"/>
      <c r="F14" s="393"/>
      <c r="G14" s="393"/>
      <c r="H14" s="393"/>
    </row>
  </sheetData>
  <sheetProtection algorithmName="SHA-512" hashValue="bzBJK2MMBaPx6yFBh30I5k2zerI6UdPOQUbAsTeE4tAzHfuCcRLkunBeb5ExsAOFAJx1vnwfyNXGyCQ5jPMl0A==" saltValue="CKsWierR0AoH4G2f/Z0GOQ==" spinCount="100000" sheet="1" objects="1" scenarios="1"/>
  <mergeCells count="8">
    <mergeCell ref="A14:B14"/>
    <mergeCell ref="C14:H14"/>
    <mergeCell ref="A3:C3"/>
    <mergeCell ref="A10:D10"/>
    <mergeCell ref="A12:B12"/>
    <mergeCell ref="C12:H12"/>
    <mergeCell ref="A13:B13"/>
    <mergeCell ref="C13:H13"/>
  </mergeCells>
  <phoneticPr fontId="27"/>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70C58-BD31-413B-82BB-94EFDCE2B497}">
  <sheetPr codeName="Sheet13">
    <tabColor rgb="FFFF0000"/>
  </sheetPr>
  <dimension ref="A1:Q44"/>
  <sheetViews>
    <sheetView showGridLines="0" view="pageBreakPreview" zoomScaleNormal="100" zoomScaleSheetLayoutView="100" workbookViewId="0">
      <selection activeCell="G2" sqref="G2:H2"/>
    </sheetView>
  </sheetViews>
  <sheetFormatPr defaultColWidth="9" defaultRowHeight="12.6"/>
  <cols>
    <col min="1" max="1" width="8.59765625" style="59" customWidth="1"/>
    <col min="2" max="2" width="10.5" style="59" customWidth="1"/>
    <col min="3" max="3" width="8.8984375" style="59" customWidth="1"/>
    <col min="4" max="4" width="8.69921875" style="59" customWidth="1"/>
    <col min="5" max="5" width="11.19921875" style="59" customWidth="1"/>
    <col min="6" max="6" width="9.5" style="59" customWidth="1"/>
    <col min="7" max="7" width="9.19921875" style="59" customWidth="1"/>
    <col min="8" max="8" width="9.59765625" style="59" customWidth="1"/>
    <col min="9" max="9" width="2.3984375" style="59" customWidth="1"/>
    <col min="10" max="10" width="14.19921875" style="59" bestFit="1" customWidth="1"/>
    <col min="11" max="11" width="9" style="59"/>
    <col min="12" max="12" width="14.19921875" style="59" bestFit="1" customWidth="1"/>
    <col min="13" max="16384" width="9" style="59"/>
  </cols>
  <sheetData>
    <row r="1" spans="1:17" ht="18.75" customHeight="1">
      <c r="A1" s="415" t="s">
        <v>227</v>
      </c>
      <c r="B1" s="415"/>
      <c r="C1" s="415"/>
      <c r="D1" s="415"/>
      <c r="E1" s="58"/>
      <c r="F1" s="58"/>
      <c r="G1" s="58"/>
      <c r="H1" s="58"/>
    </row>
    <row r="2" spans="1:17" ht="13.8">
      <c r="A2" s="408"/>
      <c r="B2" s="408"/>
      <c r="C2" s="408"/>
      <c r="D2" s="408"/>
      <c r="E2" s="408"/>
      <c r="F2" s="408"/>
      <c r="G2" s="416"/>
      <c r="H2" s="416"/>
    </row>
    <row r="3" spans="1:17" ht="11.25" customHeight="1">
      <c r="A3" s="2"/>
      <c r="B3" s="58"/>
      <c r="C3" s="58"/>
      <c r="D3" s="58"/>
      <c r="E3" s="58"/>
      <c r="F3" s="58"/>
      <c r="G3" s="58"/>
      <c r="H3" s="58"/>
    </row>
    <row r="4" spans="1:17" ht="13.8">
      <c r="A4" s="407" t="s">
        <v>0</v>
      </c>
      <c r="B4" s="407"/>
      <c r="C4" s="407"/>
      <c r="D4" s="58"/>
      <c r="E4" s="58"/>
      <c r="F4" s="58"/>
      <c r="G4" s="58"/>
      <c r="H4" s="58"/>
    </row>
    <row r="5" spans="1:17" ht="11.25" customHeight="1">
      <c r="A5" s="2"/>
      <c r="B5" s="58"/>
      <c r="C5" s="58"/>
      <c r="D5" s="58"/>
      <c r="E5" s="58"/>
      <c r="F5" s="58"/>
      <c r="G5" s="58"/>
      <c r="H5" s="58"/>
    </row>
    <row r="6" spans="1:17" ht="35.25" customHeight="1">
      <c r="A6" s="408"/>
      <c r="B6" s="58"/>
      <c r="C6" s="54"/>
      <c r="D6" s="58"/>
      <c r="E6" s="261" t="s">
        <v>1</v>
      </c>
      <c r="F6" s="401">
        <f>施設基本情報入力!D8</f>
        <v>0</v>
      </c>
      <c r="G6" s="401"/>
      <c r="H6" s="401"/>
      <c r="I6" s="401"/>
    </row>
    <row r="7" spans="1:17" ht="30" customHeight="1">
      <c r="A7" s="408"/>
      <c r="B7" s="58"/>
      <c r="C7" s="54"/>
      <c r="D7" s="1"/>
      <c r="E7" s="261" t="s">
        <v>2</v>
      </c>
      <c r="F7" s="401">
        <f>施設基本情報入力!D7</f>
        <v>0</v>
      </c>
      <c r="G7" s="401"/>
      <c r="H7" s="401"/>
      <c r="I7" s="401"/>
    </row>
    <row r="8" spans="1:17" ht="30" customHeight="1">
      <c r="A8" s="408"/>
      <c r="B8" s="58"/>
      <c r="C8" s="255"/>
      <c r="D8" s="1"/>
      <c r="E8" s="258" t="s">
        <v>228</v>
      </c>
      <c r="F8" s="401">
        <f>施設基本情報入力!G8</f>
        <v>0</v>
      </c>
      <c r="G8" s="401"/>
      <c r="H8" s="401"/>
      <c r="I8" s="401"/>
    </row>
    <row r="9" spans="1:17" ht="33.75" customHeight="1">
      <c r="A9" s="408"/>
      <c r="B9" s="58"/>
      <c r="C9" s="54"/>
      <c r="D9" s="58"/>
      <c r="E9" s="259" t="s">
        <v>74</v>
      </c>
      <c r="F9" s="401" t="str">
        <f>施設基本情報入力!D9&amp;"  "&amp;施設基本情報入力!D10</f>
        <v xml:space="preserve">  </v>
      </c>
      <c r="G9" s="401"/>
      <c r="H9" s="401"/>
      <c r="I9" s="401"/>
    </row>
    <row r="10" spans="1:17" ht="9.75" customHeight="1">
      <c r="A10" s="2"/>
      <c r="B10" s="58"/>
      <c r="C10" s="58"/>
      <c r="D10" s="58"/>
      <c r="E10" s="58"/>
      <c r="F10" s="58"/>
      <c r="G10" s="58"/>
      <c r="H10" s="58"/>
    </row>
    <row r="11" spans="1:17" ht="18.75" customHeight="1">
      <c r="A11" s="409" t="s">
        <v>205</v>
      </c>
      <c r="B11" s="409"/>
      <c r="C11" s="409"/>
      <c r="D11" s="409"/>
      <c r="E11" s="409"/>
      <c r="F11" s="409"/>
      <c r="G11" s="409"/>
      <c r="H11" s="409"/>
      <c r="J11" s="96"/>
    </row>
    <row r="12" spans="1:17" ht="6.75" customHeight="1">
      <c r="A12" s="71"/>
      <c r="B12" s="71"/>
      <c r="C12" s="71"/>
      <c r="D12" s="71"/>
      <c r="E12" s="71"/>
      <c r="F12" s="71"/>
      <c r="G12" s="71"/>
      <c r="H12" s="71"/>
      <c r="J12" s="96"/>
    </row>
    <row r="13" spans="1:17" ht="19.5" customHeight="1">
      <c r="A13" s="405">
        <f>施設基本情報入力!D17</f>
        <v>0</v>
      </c>
      <c r="B13" s="405"/>
      <c r="C13" s="138" t="s">
        <v>229</v>
      </c>
      <c r="D13" s="138"/>
      <c r="E13" s="136">
        <f>施設基本情報入力!D18</f>
        <v>0</v>
      </c>
      <c r="F13" s="138" t="s">
        <v>230</v>
      </c>
      <c r="G13" s="138"/>
      <c r="H13" s="138"/>
      <c r="I13" s="257"/>
      <c r="J13" s="96"/>
    </row>
    <row r="14" spans="1:17" ht="19.5" customHeight="1">
      <c r="A14" s="138" t="s">
        <v>233</v>
      </c>
      <c r="B14" s="138"/>
      <c r="C14" s="138"/>
      <c r="D14" s="138"/>
      <c r="E14" s="138"/>
      <c r="F14" s="138"/>
      <c r="G14" s="138"/>
      <c r="H14" s="138"/>
      <c r="I14" s="138"/>
      <c r="L14" s="96"/>
      <c r="M14" s="414"/>
      <c r="N14" s="414"/>
    </row>
    <row r="15" spans="1:17" ht="19.5" customHeight="1">
      <c r="A15" s="253" t="s">
        <v>234</v>
      </c>
      <c r="B15" s="256"/>
      <c r="C15" s="256"/>
      <c r="D15" s="256"/>
      <c r="E15" s="256"/>
      <c r="F15" s="256"/>
      <c r="G15" s="72"/>
      <c r="H15" s="72"/>
      <c r="J15" s="413"/>
      <c r="K15" s="413"/>
      <c r="L15" s="413"/>
      <c r="M15" s="413"/>
      <c r="N15" s="413"/>
      <c r="O15" s="413"/>
      <c r="P15" s="413"/>
      <c r="Q15" s="413"/>
    </row>
    <row r="16" spans="1:17" ht="21.75" customHeight="1">
      <c r="A16" s="409" t="s">
        <v>4</v>
      </c>
      <c r="B16" s="409"/>
      <c r="C16" s="409"/>
      <c r="D16" s="409"/>
      <c r="E16" s="409"/>
      <c r="F16" s="409"/>
      <c r="G16" s="409"/>
      <c r="H16" s="409"/>
      <c r="I16" s="409"/>
    </row>
    <row r="17" spans="1:8" ht="18.75" customHeight="1">
      <c r="A17" s="401" t="s">
        <v>222</v>
      </c>
      <c r="B17" s="401"/>
      <c r="C17" s="401"/>
      <c r="D17" s="401"/>
      <c r="E17" s="401"/>
      <c r="F17" s="401"/>
      <c r="G17" s="401"/>
      <c r="H17" s="401"/>
    </row>
    <row r="18" spans="1:8" ht="5.25" customHeight="1">
      <c r="A18" s="67"/>
      <c r="B18" s="67"/>
      <c r="C18" s="67"/>
      <c r="D18" s="67"/>
      <c r="E18" s="67"/>
      <c r="F18" s="67"/>
      <c r="G18" s="67"/>
      <c r="H18" s="67"/>
    </row>
    <row r="19" spans="1:8" ht="15" customHeight="1">
      <c r="A19" s="68" t="str">
        <f>"　　"&amp;施設基本情報入力!G8</f>
        <v>　　</v>
      </c>
      <c r="B19" s="68"/>
      <c r="C19" s="68"/>
      <c r="D19" s="68"/>
      <c r="E19" s="68"/>
      <c r="F19" s="68"/>
      <c r="G19" s="68"/>
      <c r="H19" s="68"/>
    </row>
    <row r="20" spans="1:8" ht="15" customHeight="1">
      <c r="A20" s="68" t="str">
        <f>"　　"&amp;施設基本情報入力!G9</f>
        <v>　　</v>
      </c>
      <c r="B20" s="68"/>
      <c r="C20" s="68"/>
      <c r="D20" s="68"/>
      <c r="E20" s="68"/>
      <c r="F20" s="68"/>
      <c r="G20" s="68"/>
      <c r="H20" s="68"/>
    </row>
    <row r="21" spans="1:8" ht="15" customHeight="1">
      <c r="A21" s="68" t="str">
        <f>"　　"&amp;施設基本情報入力!G10</f>
        <v>　　</v>
      </c>
      <c r="B21" s="68"/>
      <c r="C21" s="68"/>
      <c r="D21" s="68"/>
      <c r="E21" s="68"/>
      <c r="F21" s="68"/>
      <c r="G21" s="68"/>
      <c r="H21" s="68"/>
    </row>
    <row r="22" spans="1:8" ht="15" customHeight="1">
      <c r="A22" s="68" t="str">
        <f>"　　"&amp;施設基本情報入力!G11</f>
        <v>　　</v>
      </c>
      <c r="B22" s="68"/>
      <c r="C22" s="68"/>
      <c r="D22" s="68"/>
      <c r="E22" s="68"/>
      <c r="F22" s="68"/>
      <c r="G22" s="68"/>
      <c r="H22" s="68"/>
    </row>
    <row r="23" spans="1:8" ht="15" customHeight="1">
      <c r="A23" s="68" t="str">
        <f>"　　"&amp;施設基本情報入力!G12</f>
        <v>　　</v>
      </c>
      <c r="B23" s="68"/>
      <c r="C23" s="68"/>
      <c r="D23" s="68"/>
      <c r="E23" s="68"/>
      <c r="F23" s="68"/>
      <c r="G23" s="68"/>
      <c r="H23" s="68"/>
    </row>
    <row r="24" spans="1:8" ht="15" customHeight="1">
      <c r="A24" s="68" t="str">
        <f>"　　"&amp;施設基本情報入力!G13</f>
        <v>　　</v>
      </c>
      <c r="B24" s="68"/>
      <c r="C24" s="68"/>
      <c r="D24" s="68"/>
      <c r="E24" s="68"/>
      <c r="F24" s="68"/>
      <c r="G24" s="68"/>
      <c r="H24" s="68"/>
    </row>
    <row r="25" spans="1:8" ht="15" customHeight="1">
      <c r="A25" s="68" t="str">
        <f>"　　"&amp;施設基本情報入力!G14</f>
        <v>　　</v>
      </c>
      <c r="B25" s="68"/>
      <c r="C25" s="68"/>
      <c r="D25" s="68"/>
      <c r="E25" s="68"/>
      <c r="F25" s="68"/>
      <c r="G25" s="68"/>
      <c r="H25" s="68"/>
    </row>
    <row r="26" spans="1:8" ht="15" customHeight="1">
      <c r="A26" s="209" t="str">
        <f>"　　"&amp;施設基本情報入力!G15</f>
        <v>　　</v>
      </c>
      <c r="B26" s="68"/>
      <c r="C26" s="68"/>
      <c r="D26" s="68"/>
      <c r="E26" s="68"/>
      <c r="F26" s="68"/>
      <c r="G26" s="68"/>
      <c r="H26" s="68"/>
    </row>
    <row r="27" spans="1:8" ht="15" customHeight="1">
      <c r="A27" s="209" t="str">
        <f>"　　"&amp;施設基本情報入力!G16</f>
        <v>　　</v>
      </c>
      <c r="B27" s="68"/>
      <c r="C27" s="68"/>
      <c r="D27" s="68"/>
      <c r="E27" s="68"/>
      <c r="F27" s="68"/>
      <c r="G27" s="68"/>
      <c r="H27" s="68"/>
    </row>
    <row r="28" spans="1:8" ht="15" customHeight="1">
      <c r="A28" s="209" t="str">
        <f>"　　"&amp;施設基本情報入力!G17</f>
        <v>　　</v>
      </c>
      <c r="B28" s="68"/>
      <c r="C28" s="68"/>
      <c r="D28" s="68"/>
      <c r="E28" s="68"/>
      <c r="F28" s="68"/>
      <c r="G28" s="68"/>
      <c r="H28" s="68"/>
    </row>
    <row r="29" spans="1:8" ht="15" customHeight="1">
      <c r="A29" s="209" t="str">
        <f>"　　"&amp;施設基本情報入力!G18</f>
        <v>　　</v>
      </c>
      <c r="B29" s="209"/>
      <c r="C29" s="209"/>
      <c r="D29" s="209"/>
      <c r="E29" s="209"/>
      <c r="F29" s="209"/>
      <c r="G29" s="209"/>
      <c r="H29" s="209"/>
    </row>
    <row r="30" spans="1:8" ht="15" customHeight="1">
      <c r="A30" s="209" t="str">
        <f>"　　"&amp;施設基本情報入力!G19</f>
        <v>　　</v>
      </c>
      <c r="B30" s="209"/>
      <c r="C30" s="209"/>
      <c r="D30" s="209"/>
      <c r="E30" s="209"/>
      <c r="F30" s="209"/>
      <c r="G30" s="209"/>
      <c r="H30" s="209"/>
    </row>
    <row r="31" spans="1:8" ht="15" hidden="1" customHeight="1">
      <c r="A31" s="209" t="str">
        <f>"　　"&amp;施設基本情報入力!G20</f>
        <v>　　</v>
      </c>
      <c r="B31" s="209"/>
      <c r="C31" s="209"/>
      <c r="D31" s="209"/>
      <c r="E31" s="209"/>
      <c r="F31" s="209"/>
      <c r="G31" s="209"/>
      <c r="H31" s="209"/>
    </row>
    <row r="32" spans="1:8" ht="15" hidden="1" customHeight="1">
      <c r="A32" s="209" t="str">
        <f>"　　"&amp;施設基本情報入力!G21</f>
        <v>　　</v>
      </c>
      <c r="B32" s="209"/>
      <c r="C32" s="209"/>
      <c r="D32" s="209"/>
      <c r="E32" s="209"/>
      <c r="F32" s="209"/>
      <c r="G32" s="209"/>
      <c r="H32" s="209"/>
    </row>
    <row r="33" spans="1:8" ht="15" hidden="1" customHeight="1">
      <c r="A33" s="209" t="str">
        <f>"　　"&amp;施設基本情報入力!G22</f>
        <v>　　</v>
      </c>
      <c r="B33" s="209"/>
      <c r="C33" s="209"/>
      <c r="D33" s="209"/>
      <c r="E33" s="209"/>
      <c r="F33" s="209"/>
      <c r="G33" s="209"/>
      <c r="H33" s="209"/>
    </row>
    <row r="34" spans="1:8" ht="11.25" customHeight="1">
      <c r="A34" s="209"/>
      <c r="B34" s="209"/>
      <c r="C34" s="209"/>
      <c r="D34" s="209"/>
      <c r="E34" s="209"/>
      <c r="F34" s="209"/>
      <c r="G34" s="209"/>
      <c r="H34" s="209"/>
    </row>
    <row r="35" spans="1:8" ht="16.5" customHeight="1">
      <c r="A35" s="417" t="s">
        <v>167</v>
      </c>
      <c r="B35" s="417"/>
      <c r="C35" s="417"/>
      <c r="D35" s="213"/>
      <c r="E35" s="213"/>
      <c r="F35" s="213"/>
      <c r="G35" s="213"/>
      <c r="H35" s="213"/>
    </row>
    <row r="36" spans="1:8" ht="18.75" customHeight="1">
      <c r="A36" s="418"/>
      <c r="B36" s="418"/>
      <c r="C36" s="418"/>
      <c r="D36" s="51" t="s">
        <v>75</v>
      </c>
      <c r="E36" s="51"/>
      <c r="F36" s="51"/>
      <c r="G36" s="51"/>
      <c r="H36" s="51"/>
    </row>
    <row r="37" spans="1:8" ht="8.25" customHeight="1">
      <c r="A37" s="2"/>
      <c r="B37" s="58"/>
      <c r="C37" s="58"/>
      <c r="D37" s="58"/>
      <c r="E37" s="58"/>
      <c r="F37" s="58"/>
      <c r="G37" s="58"/>
      <c r="H37" s="58"/>
    </row>
    <row r="38" spans="1:8" ht="23.25" customHeight="1" thickBot="1">
      <c r="A38" s="417" t="s">
        <v>5</v>
      </c>
      <c r="B38" s="417"/>
      <c r="C38" s="417"/>
      <c r="D38" s="58"/>
      <c r="E38" s="58"/>
      <c r="F38" s="58"/>
      <c r="G38" s="58"/>
      <c r="H38" s="58"/>
    </row>
    <row r="39" spans="1:8" s="60" customFormat="1" ht="39.75" customHeight="1" thickBot="1">
      <c r="A39" s="62"/>
      <c r="B39" s="419" t="s">
        <v>231</v>
      </c>
      <c r="C39" s="420"/>
      <c r="D39" s="420"/>
      <c r="E39" s="420"/>
      <c r="F39" s="420"/>
      <c r="G39" s="421"/>
      <c r="H39" s="161"/>
    </row>
    <row r="40" spans="1:8" s="60" customFormat="1" ht="39.75" customHeight="1" thickBot="1">
      <c r="A40" s="62"/>
      <c r="B40" s="419" t="s">
        <v>232</v>
      </c>
      <c r="C40" s="420"/>
      <c r="D40" s="420"/>
      <c r="E40" s="420"/>
      <c r="F40" s="420"/>
      <c r="G40" s="421"/>
      <c r="H40" s="162"/>
    </row>
    <row r="41" spans="1:8" s="60" customFormat="1" ht="30.75" customHeight="1" thickBot="1">
      <c r="A41" s="62"/>
      <c r="B41" s="419" t="s">
        <v>6</v>
      </c>
      <c r="C41" s="420"/>
      <c r="D41" s="420"/>
      <c r="E41" s="420"/>
      <c r="F41" s="420"/>
      <c r="G41" s="421"/>
      <c r="H41" s="163"/>
    </row>
    <row r="42" spans="1:8" s="63" customFormat="1" ht="21.75" customHeight="1">
      <c r="A42" s="422"/>
      <c r="B42" s="422"/>
      <c r="C42" s="422"/>
      <c r="D42" s="422"/>
      <c r="E42" s="422"/>
      <c r="F42" s="422"/>
      <c r="G42" s="422"/>
      <c r="H42" s="422"/>
    </row>
    <row r="43" spans="1:8" ht="26.25" customHeight="1">
      <c r="A43" s="349" t="s">
        <v>76</v>
      </c>
      <c r="B43" s="349"/>
      <c r="C43" s="349"/>
      <c r="D43" s="349"/>
      <c r="E43" s="349"/>
      <c r="F43" s="349"/>
      <c r="G43" s="349"/>
      <c r="H43" s="349"/>
    </row>
    <row r="44" spans="1:8" ht="13.8">
      <c r="A44" s="3"/>
      <c r="B44" s="58"/>
      <c r="C44" s="58"/>
      <c r="D44" s="58"/>
      <c r="E44" s="58"/>
      <c r="F44" s="58"/>
      <c r="G44" s="58"/>
      <c r="H44" s="58"/>
    </row>
  </sheetData>
  <sheetProtection algorithmName="SHA-512" hashValue="4+f5Q5vXrqSs/QZOOcq7bZIV8x1O91SrAuKK9Ju/jSjn6osmCzgstHQVEF0Bys03iAF3/nLHo5aJSl0v30iX7g==" saltValue="igRHuIEi9Cp5PZteY5pU6Q==" spinCount="100000" sheet="1" objects="1" scenarios="1"/>
  <mergeCells count="23">
    <mergeCell ref="A16:I16"/>
    <mergeCell ref="A35:C35"/>
    <mergeCell ref="A17:H17"/>
    <mergeCell ref="A43:H43"/>
    <mergeCell ref="A36:C36"/>
    <mergeCell ref="B39:G39"/>
    <mergeCell ref="B40:G40"/>
    <mergeCell ref="B41:G41"/>
    <mergeCell ref="A42:H42"/>
    <mergeCell ref="A38:C38"/>
    <mergeCell ref="J15:Q15"/>
    <mergeCell ref="M14:N14"/>
    <mergeCell ref="A13:B13"/>
    <mergeCell ref="A1:D1"/>
    <mergeCell ref="A2:F2"/>
    <mergeCell ref="G2:H2"/>
    <mergeCell ref="A4:C4"/>
    <mergeCell ref="A6:A9"/>
    <mergeCell ref="F6:I6"/>
    <mergeCell ref="F7:I7"/>
    <mergeCell ref="F9:I9"/>
    <mergeCell ref="F8:I8"/>
    <mergeCell ref="A11:H11"/>
  </mergeCells>
  <phoneticPr fontId="27"/>
  <conditionalFormatting sqref="G2:H2 A36">
    <cfRule type="cellIs" dxfId="17" priority="1" operator="equal">
      <formula>""</formula>
    </cfRule>
  </conditionalFormatting>
  <pageMargins left="0.74803149606299213" right="0.55118110236220474" top="0.98425196850393704" bottom="0.19685039370078741" header="0.51181102362204722" footer="0.11811023622047245"/>
  <pageSetup paperSize="9" scale="91"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4A6AF384-F0A1-4104-8F20-43487C00432E}">
          <x14:formula1>
            <xm:f>施設基本情報入力!$K$10</xm:f>
          </x14:formula1>
          <xm:sqref>H39:H40</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F6AB9-CB77-48E5-B2F9-51A804E87CE8}">
  <sheetPr codeName="Sheet14">
    <tabColor rgb="FFFF0000"/>
    <pageSetUpPr fitToPage="1"/>
  </sheetPr>
  <dimension ref="A6:P62"/>
  <sheetViews>
    <sheetView showGridLines="0" showRowColHeaders="0" showZeros="0" view="pageBreakPreview" topLeftCell="B1" zoomScaleNormal="100" zoomScaleSheetLayoutView="100" workbookViewId="0">
      <selection activeCell="L9" sqref="L9:P9"/>
    </sheetView>
  </sheetViews>
  <sheetFormatPr defaultColWidth="9" defaultRowHeight="13.8"/>
  <cols>
    <col min="1" max="1" width="0.3984375" style="7" hidden="1" customWidth="1"/>
    <col min="2" max="2" width="4" style="7" customWidth="1"/>
    <col min="3" max="3" width="14.19921875" style="7" customWidth="1"/>
    <col min="4" max="15" width="6.09765625" style="7" customWidth="1"/>
    <col min="16" max="16" width="9" style="7"/>
    <col min="17" max="17" width="10.09765625" style="7" customWidth="1"/>
    <col min="18" max="16384" width="9" style="7"/>
  </cols>
  <sheetData>
    <row r="6" spans="1:16" ht="12.75" customHeight="1"/>
    <row r="7" spans="1:16" ht="25.5" customHeight="1">
      <c r="B7" s="426" t="s">
        <v>206</v>
      </c>
      <c r="C7" s="426"/>
      <c r="D7" s="426"/>
      <c r="E7" s="426"/>
      <c r="F7" s="426"/>
      <c r="G7" s="426"/>
      <c r="H7" s="426"/>
      <c r="I7" s="426"/>
      <c r="J7" s="426"/>
      <c r="K7" s="426"/>
      <c r="L7" s="426"/>
      <c r="M7" s="426"/>
      <c r="N7" s="426"/>
      <c r="O7" s="426"/>
      <c r="P7" s="426"/>
    </row>
    <row r="8" spans="1:16" ht="18.600000000000001">
      <c r="B8" s="8"/>
      <c r="C8" s="8"/>
      <c r="D8" s="8"/>
      <c r="E8" s="8"/>
      <c r="F8" s="8"/>
      <c r="G8" s="8"/>
      <c r="H8" s="8"/>
      <c r="I8" s="8"/>
      <c r="J8" s="8"/>
      <c r="K8" s="6"/>
    </row>
    <row r="9" spans="1:16" ht="30" customHeight="1">
      <c r="G9" s="9"/>
      <c r="H9" s="9"/>
      <c r="I9" s="9"/>
      <c r="J9" s="427" t="s">
        <v>35</v>
      </c>
      <c r="K9" s="427"/>
      <c r="L9" s="373"/>
      <c r="M9" s="373"/>
      <c r="N9" s="373"/>
      <c r="O9" s="373"/>
      <c r="P9" s="373"/>
    </row>
    <row r="10" spans="1:16" ht="30" customHeight="1">
      <c r="G10" s="9"/>
      <c r="H10" s="9"/>
      <c r="I10" s="9"/>
      <c r="J10" s="428" t="s">
        <v>36</v>
      </c>
      <c r="K10" s="428"/>
      <c r="L10" s="429" t="str">
        <f>IFERROR(VLOOKUP($L$9,施設基本情報入力!$G$8:$H$22,2,0),"")</f>
        <v/>
      </c>
      <c r="M10" s="429"/>
      <c r="N10" s="429"/>
      <c r="O10" s="429"/>
      <c r="P10" s="429"/>
    </row>
    <row r="12" spans="1:16">
      <c r="P12" s="10" t="s">
        <v>37</v>
      </c>
    </row>
    <row r="13" spans="1:16">
      <c r="B13" s="11"/>
      <c r="C13" s="12" t="s">
        <v>38</v>
      </c>
      <c r="D13" s="12" t="s">
        <v>29</v>
      </c>
      <c r="E13" s="12" t="s">
        <v>30</v>
      </c>
      <c r="F13" s="12" t="s">
        <v>39</v>
      </c>
      <c r="G13" s="12" t="s">
        <v>40</v>
      </c>
      <c r="H13" s="12" t="s">
        <v>41</v>
      </c>
      <c r="I13" s="12" t="s">
        <v>42</v>
      </c>
      <c r="J13" s="12" t="s">
        <v>43</v>
      </c>
      <c r="K13" s="12" t="s">
        <v>44</v>
      </c>
      <c r="L13" s="12" t="s">
        <v>45</v>
      </c>
      <c r="M13" s="12" t="s">
        <v>31</v>
      </c>
      <c r="N13" s="12" t="s">
        <v>32</v>
      </c>
      <c r="O13" s="12" t="s">
        <v>33</v>
      </c>
      <c r="P13" s="12" t="s">
        <v>34</v>
      </c>
    </row>
    <row r="14" spans="1:16" ht="15.75" customHeight="1">
      <c r="A14" s="7" t="str">
        <f>IF($L$9="","",CONCATENATE($L$9,"-",B14))</f>
        <v/>
      </c>
      <c r="B14" s="11">
        <v>1</v>
      </c>
      <c r="C14" s="13" t="str">
        <f>IFERROR(VLOOKUP($A14,'対象者リスト（変更）'!$A$20:$D$119,4,0),"")</f>
        <v/>
      </c>
      <c r="D14" s="164"/>
      <c r="E14" s="164"/>
      <c r="F14" s="164"/>
      <c r="G14" s="164"/>
      <c r="H14" s="164"/>
      <c r="I14" s="164"/>
      <c r="J14" s="164"/>
      <c r="K14" s="164"/>
      <c r="L14" s="164"/>
      <c r="M14" s="164"/>
      <c r="N14" s="164"/>
      <c r="O14" s="164"/>
      <c r="P14" s="14" t="str">
        <f>IFERROR(VLOOKUP($A14,'対象者リスト（変更）'!$A$20:$H$119,8,0),"")</f>
        <v/>
      </c>
    </row>
    <row r="15" spans="1:16" ht="15.75" customHeight="1">
      <c r="A15" s="7" t="str">
        <f t="shared" ref="A15:A43" si="0">IF($L$9="","",CONCATENATE($L$9,"-",B15))</f>
        <v/>
      </c>
      <c r="B15" s="11">
        <v>2</v>
      </c>
      <c r="C15" s="13" t="str">
        <f>IFERROR(VLOOKUP($A15,'対象者リスト（変更）'!$A$20:$D$119,4,0),"")</f>
        <v/>
      </c>
      <c r="D15" s="164"/>
      <c r="E15" s="164"/>
      <c r="F15" s="164"/>
      <c r="G15" s="164"/>
      <c r="H15" s="164"/>
      <c r="I15" s="164"/>
      <c r="J15" s="164"/>
      <c r="K15" s="164"/>
      <c r="L15" s="164"/>
      <c r="M15" s="164"/>
      <c r="N15" s="164"/>
      <c r="O15" s="164"/>
      <c r="P15" s="14" t="str">
        <f>IFERROR(VLOOKUP($A15,'対象者リスト（変更）'!$A$20:$H$119,8,0),"")</f>
        <v/>
      </c>
    </row>
    <row r="16" spans="1:16" ht="15.75" customHeight="1">
      <c r="A16" s="7" t="str">
        <f t="shared" si="0"/>
        <v/>
      </c>
      <c r="B16" s="11">
        <v>3</v>
      </c>
      <c r="C16" s="13" t="str">
        <f>IFERROR(VLOOKUP($A16,'対象者リスト（変更）'!$A$20:$D$119,4,0),"")</f>
        <v/>
      </c>
      <c r="D16" s="164"/>
      <c r="E16" s="164"/>
      <c r="F16" s="164"/>
      <c r="G16" s="164"/>
      <c r="H16" s="164"/>
      <c r="I16" s="164"/>
      <c r="J16" s="164"/>
      <c r="K16" s="164"/>
      <c r="L16" s="164"/>
      <c r="M16" s="164"/>
      <c r="N16" s="164"/>
      <c r="O16" s="164"/>
      <c r="P16" s="14" t="str">
        <f>IFERROR(VLOOKUP($A16,'対象者リスト（変更）'!$A$20:$H$119,8,0),"")</f>
        <v/>
      </c>
    </row>
    <row r="17" spans="1:16" ht="15.75" customHeight="1">
      <c r="A17" s="7" t="str">
        <f t="shared" si="0"/>
        <v/>
      </c>
      <c r="B17" s="11">
        <v>4</v>
      </c>
      <c r="C17" s="13" t="str">
        <f>IFERROR(VLOOKUP($A17,'対象者リスト（変更）'!$A$20:$D$119,4,0),"")</f>
        <v/>
      </c>
      <c r="D17" s="164"/>
      <c r="E17" s="164"/>
      <c r="F17" s="164"/>
      <c r="G17" s="164"/>
      <c r="H17" s="164"/>
      <c r="I17" s="164"/>
      <c r="J17" s="164"/>
      <c r="K17" s="164"/>
      <c r="L17" s="164"/>
      <c r="M17" s="164"/>
      <c r="N17" s="164"/>
      <c r="O17" s="164"/>
      <c r="P17" s="14" t="str">
        <f>IFERROR(VLOOKUP($A17,'対象者リスト（変更）'!$A$20:$H$119,8,0),"")</f>
        <v/>
      </c>
    </row>
    <row r="18" spans="1:16" ht="15.75" customHeight="1">
      <c r="A18" s="7" t="str">
        <f t="shared" si="0"/>
        <v/>
      </c>
      <c r="B18" s="11">
        <v>5</v>
      </c>
      <c r="C18" s="13" t="str">
        <f>IFERROR(VLOOKUP($A18,'対象者リスト（変更）'!$A$20:$D$119,4,0),"")</f>
        <v/>
      </c>
      <c r="D18" s="164"/>
      <c r="E18" s="164"/>
      <c r="F18" s="164"/>
      <c r="G18" s="164"/>
      <c r="H18" s="164"/>
      <c r="I18" s="164"/>
      <c r="J18" s="164"/>
      <c r="K18" s="164"/>
      <c r="L18" s="164"/>
      <c r="M18" s="164"/>
      <c r="N18" s="164"/>
      <c r="O18" s="164"/>
      <c r="P18" s="14" t="str">
        <f>IFERROR(VLOOKUP($A18,'対象者リスト（変更）'!$A$20:$H$119,8,0),"")</f>
        <v/>
      </c>
    </row>
    <row r="19" spans="1:16" ht="15.75" customHeight="1">
      <c r="A19" s="7" t="str">
        <f t="shared" si="0"/>
        <v/>
      </c>
      <c r="B19" s="11">
        <v>6</v>
      </c>
      <c r="C19" s="13" t="str">
        <f>IFERROR(VLOOKUP($A19,'対象者リスト（変更）'!$A$20:$D$119,4,0),"")</f>
        <v/>
      </c>
      <c r="D19" s="164"/>
      <c r="E19" s="164"/>
      <c r="F19" s="164"/>
      <c r="G19" s="164"/>
      <c r="H19" s="164"/>
      <c r="I19" s="164"/>
      <c r="J19" s="164"/>
      <c r="K19" s="164"/>
      <c r="L19" s="164"/>
      <c r="M19" s="164"/>
      <c r="N19" s="164"/>
      <c r="O19" s="164"/>
      <c r="P19" s="14" t="str">
        <f>IFERROR(VLOOKUP($A19,'対象者リスト（変更）'!$A$20:$H$119,8,0),"")</f>
        <v/>
      </c>
    </row>
    <row r="20" spans="1:16" ht="15.75" customHeight="1">
      <c r="A20" s="7" t="str">
        <f t="shared" si="0"/>
        <v/>
      </c>
      <c r="B20" s="11">
        <v>7</v>
      </c>
      <c r="C20" s="13" t="str">
        <f>IFERROR(VLOOKUP($A20,'対象者リスト（変更）'!$A$20:$D$119,4,0),"")</f>
        <v/>
      </c>
      <c r="D20" s="164"/>
      <c r="E20" s="164"/>
      <c r="F20" s="164"/>
      <c r="G20" s="164"/>
      <c r="H20" s="164"/>
      <c r="I20" s="164"/>
      <c r="J20" s="164"/>
      <c r="K20" s="164"/>
      <c r="L20" s="164"/>
      <c r="M20" s="164"/>
      <c r="N20" s="164"/>
      <c r="O20" s="164"/>
      <c r="P20" s="14" t="str">
        <f>IFERROR(VLOOKUP($A20,'対象者リスト（変更）'!$A$20:$H$119,8,0),"")</f>
        <v/>
      </c>
    </row>
    <row r="21" spans="1:16" ht="15.75" customHeight="1">
      <c r="A21" s="7" t="str">
        <f t="shared" si="0"/>
        <v/>
      </c>
      <c r="B21" s="11">
        <v>8</v>
      </c>
      <c r="C21" s="13" t="str">
        <f>IFERROR(VLOOKUP($A21,'対象者リスト（変更）'!$A$20:$D$119,4,0),"")</f>
        <v/>
      </c>
      <c r="D21" s="164"/>
      <c r="E21" s="164"/>
      <c r="F21" s="164"/>
      <c r="G21" s="164"/>
      <c r="H21" s="164"/>
      <c r="I21" s="164"/>
      <c r="J21" s="164"/>
      <c r="K21" s="164"/>
      <c r="L21" s="164"/>
      <c r="M21" s="164"/>
      <c r="N21" s="164"/>
      <c r="O21" s="164"/>
      <c r="P21" s="14" t="str">
        <f>IFERROR(VLOOKUP($A21,'対象者リスト（変更）'!$A$20:$H$119,8,0),"")</f>
        <v/>
      </c>
    </row>
    <row r="22" spans="1:16" ht="15.75" customHeight="1">
      <c r="A22" s="7" t="str">
        <f t="shared" si="0"/>
        <v/>
      </c>
      <c r="B22" s="11">
        <v>9</v>
      </c>
      <c r="C22" s="13" t="str">
        <f>IFERROR(VLOOKUP($A22,'対象者リスト（変更）'!$A$20:$D$119,4,0),"")</f>
        <v/>
      </c>
      <c r="D22" s="164"/>
      <c r="E22" s="164"/>
      <c r="F22" s="164"/>
      <c r="G22" s="164"/>
      <c r="H22" s="164"/>
      <c r="I22" s="164"/>
      <c r="J22" s="164"/>
      <c r="K22" s="164"/>
      <c r="L22" s="164"/>
      <c r="M22" s="164"/>
      <c r="N22" s="164"/>
      <c r="O22" s="164"/>
      <c r="P22" s="14" t="str">
        <f>IFERROR(VLOOKUP($A22,'対象者リスト（変更）'!$A$20:$H$119,8,0),"")</f>
        <v/>
      </c>
    </row>
    <row r="23" spans="1:16" ht="15.75" customHeight="1">
      <c r="A23" s="7" t="str">
        <f t="shared" si="0"/>
        <v/>
      </c>
      <c r="B23" s="11">
        <v>10</v>
      </c>
      <c r="C23" s="13" t="str">
        <f>IFERROR(VLOOKUP($A23,'対象者リスト（変更）'!$A$20:$D$119,4,0),"")</f>
        <v/>
      </c>
      <c r="D23" s="164"/>
      <c r="E23" s="164"/>
      <c r="F23" s="164"/>
      <c r="G23" s="164"/>
      <c r="H23" s="164"/>
      <c r="I23" s="164"/>
      <c r="J23" s="164"/>
      <c r="K23" s="164"/>
      <c r="L23" s="164"/>
      <c r="M23" s="164"/>
      <c r="N23" s="164"/>
      <c r="O23" s="164"/>
      <c r="P23" s="14" t="str">
        <f>IFERROR(VLOOKUP($A23,'対象者リスト（変更）'!$A$20:$H$119,8,0),"")</f>
        <v/>
      </c>
    </row>
    <row r="24" spans="1:16" ht="15.75" customHeight="1">
      <c r="A24" s="7" t="str">
        <f t="shared" si="0"/>
        <v/>
      </c>
      <c r="B24" s="11">
        <v>11</v>
      </c>
      <c r="C24" s="13" t="str">
        <f>IFERROR(VLOOKUP($A24,'対象者リスト（変更）'!$A$20:$D$119,4,0),"")</f>
        <v/>
      </c>
      <c r="D24" s="164"/>
      <c r="E24" s="164"/>
      <c r="F24" s="164"/>
      <c r="G24" s="164"/>
      <c r="H24" s="164"/>
      <c r="I24" s="164"/>
      <c r="J24" s="164"/>
      <c r="K24" s="164"/>
      <c r="L24" s="164"/>
      <c r="M24" s="164"/>
      <c r="N24" s="164"/>
      <c r="O24" s="164"/>
      <c r="P24" s="14" t="str">
        <f>IFERROR(VLOOKUP($A24,'対象者リスト（変更）'!$A$20:$H$119,8,0),"")</f>
        <v/>
      </c>
    </row>
    <row r="25" spans="1:16" ht="15.75" customHeight="1">
      <c r="A25" s="7" t="str">
        <f t="shared" si="0"/>
        <v/>
      </c>
      <c r="B25" s="11">
        <v>12</v>
      </c>
      <c r="C25" s="13" t="str">
        <f>IFERROR(VLOOKUP($A25,'対象者リスト（変更）'!$A$20:$D$119,4,0),"")</f>
        <v/>
      </c>
      <c r="D25" s="164"/>
      <c r="E25" s="164"/>
      <c r="F25" s="164"/>
      <c r="G25" s="164"/>
      <c r="H25" s="164"/>
      <c r="I25" s="164"/>
      <c r="J25" s="164"/>
      <c r="K25" s="164"/>
      <c r="L25" s="164"/>
      <c r="M25" s="164"/>
      <c r="N25" s="164"/>
      <c r="O25" s="164"/>
      <c r="P25" s="14" t="str">
        <f>IFERROR(VLOOKUP($A25,'対象者リスト（変更）'!$A$20:$H$119,8,0),"")</f>
        <v/>
      </c>
    </row>
    <row r="26" spans="1:16" ht="15.75" customHeight="1">
      <c r="A26" s="7" t="str">
        <f t="shared" si="0"/>
        <v/>
      </c>
      <c r="B26" s="11">
        <v>13</v>
      </c>
      <c r="C26" s="13" t="str">
        <f>IFERROR(VLOOKUP($A26,'対象者リスト（変更）'!$A$20:$D$119,4,0),"")</f>
        <v/>
      </c>
      <c r="D26" s="164"/>
      <c r="E26" s="164"/>
      <c r="F26" s="164"/>
      <c r="G26" s="164"/>
      <c r="H26" s="164"/>
      <c r="I26" s="164"/>
      <c r="J26" s="164"/>
      <c r="K26" s="164"/>
      <c r="L26" s="164"/>
      <c r="M26" s="164"/>
      <c r="N26" s="164"/>
      <c r="O26" s="164"/>
      <c r="P26" s="14" t="str">
        <f>IFERROR(VLOOKUP($A26,'対象者リスト（変更）'!$A$20:$H$119,8,0),"")</f>
        <v/>
      </c>
    </row>
    <row r="27" spans="1:16" ht="15.75" customHeight="1">
      <c r="A27" s="7" t="str">
        <f t="shared" si="0"/>
        <v/>
      </c>
      <c r="B27" s="11">
        <v>14</v>
      </c>
      <c r="C27" s="13" t="str">
        <f>IFERROR(VLOOKUP($A27,'対象者リスト（変更）'!$A$20:$D$119,4,0),"")</f>
        <v/>
      </c>
      <c r="D27" s="164"/>
      <c r="E27" s="164"/>
      <c r="F27" s="164"/>
      <c r="G27" s="164"/>
      <c r="H27" s="164"/>
      <c r="I27" s="164"/>
      <c r="J27" s="164"/>
      <c r="K27" s="164"/>
      <c r="L27" s="164"/>
      <c r="M27" s="164"/>
      <c r="N27" s="164"/>
      <c r="O27" s="164"/>
      <c r="P27" s="14" t="str">
        <f>IFERROR(VLOOKUP($A27,'対象者リスト（変更）'!$A$20:$H$119,8,0),"")</f>
        <v/>
      </c>
    </row>
    <row r="28" spans="1:16" ht="15.75" customHeight="1">
      <c r="A28" s="7" t="str">
        <f t="shared" si="0"/>
        <v/>
      </c>
      <c r="B28" s="11">
        <v>15</v>
      </c>
      <c r="C28" s="13" t="str">
        <f>IFERROR(VLOOKUP($A28,'対象者リスト（変更）'!$A$20:$D$119,4,0),"")</f>
        <v/>
      </c>
      <c r="D28" s="164"/>
      <c r="E28" s="164"/>
      <c r="F28" s="164"/>
      <c r="G28" s="164"/>
      <c r="H28" s="164"/>
      <c r="I28" s="164"/>
      <c r="J28" s="164"/>
      <c r="K28" s="164"/>
      <c r="L28" s="164"/>
      <c r="M28" s="164"/>
      <c r="N28" s="164"/>
      <c r="O28" s="164"/>
      <c r="P28" s="14" t="str">
        <f>IFERROR(VLOOKUP($A28,'対象者リスト（変更）'!$A$20:$H$119,8,0),"")</f>
        <v/>
      </c>
    </row>
    <row r="29" spans="1:16" ht="15.75" customHeight="1">
      <c r="A29" s="7" t="str">
        <f t="shared" si="0"/>
        <v/>
      </c>
      <c r="B29" s="11">
        <v>16</v>
      </c>
      <c r="C29" s="13" t="str">
        <f>IFERROR(VLOOKUP($A29,'対象者リスト（変更）'!$A$20:$D$119,4,0),"")</f>
        <v/>
      </c>
      <c r="D29" s="164"/>
      <c r="E29" s="164"/>
      <c r="F29" s="164"/>
      <c r="G29" s="164"/>
      <c r="H29" s="164"/>
      <c r="I29" s="164"/>
      <c r="J29" s="164"/>
      <c r="K29" s="164"/>
      <c r="L29" s="164"/>
      <c r="M29" s="164"/>
      <c r="N29" s="164"/>
      <c r="O29" s="164"/>
      <c r="P29" s="14" t="str">
        <f>IFERROR(VLOOKUP($A29,'対象者リスト（変更）'!$A$20:$H$119,8,0),"")</f>
        <v/>
      </c>
    </row>
    <row r="30" spans="1:16" ht="15.75" customHeight="1">
      <c r="A30" s="7" t="str">
        <f t="shared" si="0"/>
        <v/>
      </c>
      <c r="B30" s="11">
        <v>17</v>
      </c>
      <c r="C30" s="13" t="str">
        <f>IFERROR(VLOOKUP($A30,'対象者リスト（変更）'!$A$20:$D$119,4,0),"")</f>
        <v/>
      </c>
      <c r="D30" s="164"/>
      <c r="E30" s="164"/>
      <c r="F30" s="164"/>
      <c r="G30" s="164"/>
      <c r="H30" s="164"/>
      <c r="I30" s="164"/>
      <c r="J30" s="164"/>
      <c r="K30" s="164"/>
      <c r="L30" s="164"/>
      <c r="M30" s="164"/>
      <c r="N30" s="164"/>
      <c r="O30" s="164"/>
      <c r="P30" s="14" t="str">
        <f>IFERROR(VLOOKUP($A30,'対象者リスト（変更）'!$A$20:$H$119,8,0),"")</f>
        <v/>
      </c>
    </row>
    <row r="31" spans="1:16" ht="15.75" customHeight="1">
      <c r="A31" s="7" t="str">
        <f t="shared" si="0"/>
        <v/>
      </c>
      <c r="B31" s="11">
        <v>18</v>
      </c>
      <c r="C31" s="13" t="str">
        <f>IFERROR(VLOOKUP($A31,'対象者リスト（変更）'!$A$20:$D$119,4,0),"")</f>
        <v/>
      </c>
      <c r="D31" s="164"/>
      <c r="E31" s="164"/>
      <c r="F31" s="164"/>
      <c r="G31" s="164"/>
      <c r="H31" s="164"/>
      <c r="I31" s="164"/>
      <c r="J31" s="164"/>
      <c r="K31" s="164"/>
      <c r="L31" s="164"/>
      <c r="M31" s="164"/>
      <c r="N31" s="164"/>
      <c r="O31" s="164"/>
      <c r="P31" s="14" t="str">
        <f>IFERROR(VLOOKUP($A31,'対象者リスト（変更）'!$A$20:$H$119,8,0),"")</f>
        <v/>
      </c>
    </row>
    <row r="32" spans="1:16" ht="15.75" customHeight="1">
      <c r="A32" s="7" t="str">
        <f t="shared" si="0"/>
        <v/>
      </c>
      <c r="B32" s="11">
        <v>19</v>
      </c>
      <c r="C32" s="13" t="str">
        <f>IFERROR(VLOOKUP($A32,'対象者リスト（変更）'!$A$20:$D$119,4,0),"")</f>
        <v/>
      </c>
      <c r="D32" s="164"/>
      <c r="E32" s="164"/>
      <c r="F32" s="164"/>
      <c r="G32" s="164"/>
      <c r="H32" s="164"/>
      <c r="I32" s="164"/>
      <c r="J32" s="164"/>
      <c r="K32" s="164"/>
      <c r="L32" s="164"/>
      <c r="M32" s="164"/>
      <c r="N32" s="164"/>
      <c r="O32" s="164"/>
      <c r="P32" s="14" t="str">
        <f>IFERROR(VLOOKUP($A32,'対象者リスト（変更）'!$A$20:$H$119,8,0),"")</f>
        <v/>
      </c>
    </row>
    <row r="33" spans="1:16" ht="15.75" customHeight="1">
      <c r="A33" s="7" t="str">
        <f t="shared" si="0"/>
        <v/>
      </c>
      <c r="B33" s="11">
        <v>20</v>
      </c>
      <c r="C33" s="13" t="str">
        <f>IFERROR(VLOOKUP($A33,'対象者リスト（変更）'!$A$20:$D$119,4,0),"")</f>
        <v/>
      </c>
      <c r="D33" s="164"/>
      <c r="E33" s="164"/>
      <c r="F33" s="164"/>
      <c r="G33" s="164"/>
      <c r="H33" s="164"/>
      <c r="I33" s="164"/>
      <c r="J33" s="164"/>
      <c r="K33" s="164"/>
      <c r="L33" s="164"/>
      <c r="M33" s="164"/>
      <c r="N33" s="164"/>
      <c r="O33" s="164"/>
      <c r="P33" s="14" t="str">
        <f>IFERROR(VLOOKUP($A33,'対象者リスト（変更）'!$A$20:$H$119,8,0),"")</f>
        <v/>
      </c>
    </row>
    <row r="34" spans="1:16" ht="15.75" customHeight="1">
      <c r="A34" s="7" t="str">
        <f t="shared" si="0"/>
        <v/>
      </c>
      <c r="B34" s="11">
        <v>21</v>
      </c>
      <c r="C34" s="13" t="str">
        <f>IFERROR(VLOOKUP($A34,'対象者リスト（変更）'!$A$20:$D$119,4,0),"")</f>
        <v/>
      </c>
      <c r="D34" s="164"/>
      <c r="E34" s="164"/>
      <c r="F34" s="164"/>
      <c r="G34" s="164"/>
      <c r="H34" s="164"/>
      <c r="I34" s="164"/>
      <c r="J34" s="164"/>
      <c r="K34" s="164"/>
      <c r="L34" s="164"/>
      <c r="M34" s="164"/>
      <c r="N34" s="164"/>
      <c r="O34" s="164"/>
      <c r="P34" s="14" t="str">
        <f>IFERROR(VLOOKUP($A34,'対象者リスト（変更）'!$A$20:$H$119,8,0),"")</f>
        <v/>
      </c>
    </row>
    <row r="35" spans="1:16" ht="15.75" customHeight="1">
      <c r="A35" s="7" t="str">
        <f t="shared" si="0"/>
        <v/>
      </c>
      <c r="B35" s="11">
        <v>22</v>
      </c>
      <c r="C35" s="13" t="str">
        <f>IFERROR(VLOOKUP($A35,'対象者リスト（変更）'!$A$20:$D$119,4,0),"")</f>
        <v/>
      </c>
      <c r="D35" s="164"/>
      <c r="E35" s="164"/>
      <c r="F35" s="164"/>
      <c r="G35" s="164"/>
      <c r="H35" s="164"/>
      <c r="I35" s="164"/>
      <c r="J35" s="164"/>
      <c r="K35" s="164"/>
      <c r="L35" s="164"/>
      <c r="M35" s="164"/>
      <c r="N35" s="164"/>
      <c r="O35" s="164"/>
      <c r="P35" s="14" t="str">
        <f>IFERROR(VLOOKUP($A35,'対象者リスト（変更）'!$A$20:$H$119,8,0),"")</f>
        <v/>
      </c>
    </row>
    <row r="36" spans="1:16" ht="15.75" customHeight="1">
      <c r="A36" s="7" t="str">
        <f t="shared" si="0"/>
        <v/>
      </c>
      <c r="B36" s="11">
        <v>23</v>
      </c>
      <c r="C36" s="13" t="str">
        <f>IFERROR(VLOOKUP($A36,'対象者リスト（変更）'!$A$20:$D$119,4,0),"")</f>
        <v/>
      </c>
      <c r="D36" s="164"/>
      <c r="E36" s="164"/>
      <c r="F36" s="164"/>
      <c r="G36" s="164"/>
      <c r="H36" s="164"/>
      <c r="I36" s="164"/>
      <c r="J36" s="164"/>
      <c r="K36" s="164"/>
      <c r="L36" s="164"/>
      <c r="M36" s="164"/>
      <c r="N36" s="164"/>
      <c r="O36" s="164"/>
      <c r="P36" s="14" t="str">
        <f>IFERROR(VLOOKUP($A36,'対象者リスト（変更）'!$A$20:$H$119,8,0),"")</f>
        <v/>
      </c>
    </row>
    <row r="37" spans="1:16" ht="15.75" customHeight="1">
      <c r="A37" s="7" t="str">
        <f t="shared" si="0"/>
        <v/>
      </c>
      <c r="B37" s="11">
        <v>24</v>
      </c>
      <c r="C37" s="13" t="str">
        <f>IFERROR(VLOOKUP($A37,'対象者リスト（変更）'!$A$20:$D$119,4,0),"")</f>
        <v/>
      </c>
      <c r="D37" s="164"/>
      <c r="E37" s="164"/>
      <c r="F37" s="164"/>
      <c r="G37" s="164"/>
      <c r="H37" s="164"/>
      <c r="I37" s="164"/>
      <c r="J37" s="164"/>
      <c r="K37" s="164"/>
      <c r="L37" s="164"/>
      <c r="M37" s="164"/>
      <c r="N37" s="164"/>
      <c r="O37" s="164"/>
      <c r="P37" s="14" t="str">
        <f>IFERROR(VLOOKUP($A37,'対象者リスト（変更）'!$A$20:$H$119,8,0),"")</f>
        <v/>
      </c>
    </row>
    <row r="38" spans="1:16" ht="15.75" customHeight="1">
      <c r="A38" s="7" t="str">
        <f t="shared" si="0"/>
        <v/>
      </c>
      <c r="B38" s="11">
        <v>25</v>
      </c>
      <c r="C38" s="13" t="str">
        <f>IFERROR(VLOOKUP($A38,'対象者リスト（変更）'!$A$20:$D$119,4,0),"")</f>
        <v/>
      </c>
      <c r="D38" s="164"/>
      <c r="E38" s="164"/>
      <c r="F38" s="164"/>
      <c r="G38" s="164"/>
      <c r="H38" s="164"/>
      <c r="I38" s="164"/>
      <c r="J38" s="164"/>
      <c r="K38" s="164"/>
      <c r="L38" s="164"/>
      <c r="M38" s="164"/>
      <c r="N38" s="164"/>
      <c r="O38" s="164"/>
      <c r="P38" s="14" t="str">
        <f>IFERROR(VLOOKUP($A38,'対象者リスト（変更）'!$A$20:$H$119,8,0),"")</f>
        <v/>
      </c>
    </row>
    <row r="39" spans="1:16" ht="15.75" customHeight="1">
      <c r="A39" s="7" t="str">
        <f t="shared" si="0"/>
        <v/>
      </c>
      <c r="B39" s="11">
        <v>26</v>
      </c>
      <c r="C39" s="13" t="str">
        <f>IFERROR(VLOOKUP($A39,'対象者リスト（変更）'!$A$20:$D$119,4,0),"")</f>
        <v/>
      </c>
      <c r="D39" s="164"/>
      <c r="E39" s="164"/>
      <c r="F39" s="164"/>
      <c r="G39" s="164"/>
      <c r="H39" s="164"/>
      <c r="I39" s="164"/>
      <c r="J39" s="164"/>
      <c r="K39" s="164"/>
      <c r="L39" s="164"/>
      <c r="M39" s="164"/>
      <c r="N39" s="164"/>
      <c r="O39" s="164"/>
      <c r="P39" s="14" t="str">
        <f>IFERROR(VLOOKUP($A39,'対象者リスト（変更）'!$A$20:$H$119,8,0),"")</f>
        <v/>
      </c>
    </row>
    <row r="40" spans="1:16" ht="15.75" customHeight="1">
      <c r="A40" s="7" t="str">
        <f t="shared" si="0"/>
        <v/>
      </c>
      <c r="B40" s="11">
        <v>27</v>
      </c>
      <c r="C40" s="13" t="str">
        <f>IFERROR(VLOOKUP($A40,'対象者リスト（変更）'!$A$20:$D$119,4,0),"")</f>
        <v/>
      </c>
      <c r="D40" s="164"/>
      <c r="E40" s="164"/>
      <c r="F40" s="164"/>
      <c r="G40" s="164"/>
      <c r="H40" s="164"/>
      <c r="I40" s="164"/>
      <c r="J40" s="164"/>
      <c r="K40" s="164"/>
      <c r="L40" s="164"/>
      <c r="M40" s="164"/>
      <c r="N40" s="164"/>
      <c r="O40" s="164"/>
      <c r="P40" s="14" t="str">
        <f>IFERROR(VLOOKUP($A40,'対象者リスト（変更）'!$A$20:$H$119,8,0),"")</f>
        <v/>
      </c>
    </row>
    <row r="41" spans="1:16" ht="15.75" customHeight="1">
      <c r="A41" s="7" t="str">
        <f t="shared" si="0"/>
        <v/>
      </c>
      <c r="B41" s="11">
        <v>28</v>
      </c>
      <c r="C41" s="13" t="str">
        <f>IFERROR(VLOOKUP($A41,'対象者リスト（変更）'!$A$20:$D$119,4,0),"")</f>
        <v/>
      </c>
      <c r="D41" s="164"/>
      <c r="E41" s="164"/>
      <c r="F41" s="164"/>
      <c r="G41" s="164"/>
      <c r="H41" s="164"/>
      <c r="I41" s="164"/>
      <c r="J41" s="164"/>
      <c r="K41" s="164"/>
      <c r="L41" s="164"/>
      <c r="M41" s="164"/>
      <c r="N41" s="164"/>
      <c r="O41" s="164"/>
      <c r="P41" s="14" t="str">
        <f>IFERROR(VLOOKUP($A41,'対象者リスト（変更）'!$A$20:$H$119,8,0),"")</f>
        <v/>
      </c>
    </row>
    <row r="42" spans="1:16" ht="15.75" customHeight="1">
      <c r="A42" s="7" t="str">
        <f t="shared" si="0"/>
        <v/>
      </c>
      <c r="B42" s="11">
        <v>29</v>
      </c>
      <c r="C42" s="13" t="str">
        <f>IFERROR(VLOOKUP($A42,'対象者リスト（変更）'!$A$20:$D$119,4,0),"")</f>
        <v/>
      </c>
      <c r="D42" s="164"/>
      <c r="E42" s="164"/>
      <c r="F42" s="164"/>
      <c r="G42" s="164"/>
      <c r="H42" s="164"/>
      <c r="I42" s="164"/>
      <c r="J42" s="164"/>
      <c r="K42" s="164"/>
      <c r="L42" s="164"/>
      <c r="M42" s="164"/>
      <c r="N42" s="164"/>
      <c r="O42" s="164"/>
      <c r="P42" s="14" t="str">
        <f>IFERROR(VLOOKUP($A42,'対象者リスト（変更）'!$A$20:$H$119,8,0),"")</f>
        <v/>
      </c>
    </row>
    <row r="43" spans="1:16" ht="15.75" customHeight="1" thickBot="1">
      <c r="A43" s="7" t="str">
        <f t="shared" si="0"/>
        <v/>
      </c>
      <c r="B43" s="11">
        <v>30</v>
      </c>
      <c r="C43" s="13" t="str">
        <f>IFERROR(VLOOKUP($A43,'対象者リスト（変更）'!$A$20:$D$119,4,0),"")</f>
        <v/>
      </c>
      <c r="D43" s="164"/>
      <c r="E43" s="164"/>
      <c r="F43" s="164"/>
      <c r="G43" s="164"/>
      <c r="H43" s="164"/>
      <c r="I43" s="164"/>
      <c r="J43" s="164"/>
      <c r="K43" s="164"/>
      <c r="L43" s="164"/>
      <c r="M43" s="164"/>
      <c r="N43" s="164"/>
      <c r="O43" s="164"/>
      <c r="P43" s="14" t="str">
        <f>IFERROR(VLOOKUP($A43,'対象者リスト（変更）'!$A$20:$H$119,8,0),"")</f>
        <v/>
      </c>
    </row>
    <row r="44" spans="1:16" ht="26.25" customHeight="1" thickBot="1">
      <c r="C44" s="15"/>
      <c r="D44" s="15"/>
      <c r="E44" s="15"/>
      <c r="F44" s="15"/>
      <c r="G44" s="15"/>
      <c r="H44" s="15"/>
      <c r="I44" s="15"/>
      <c r="J44" s="15"/>
      <c r="K44" s="15"/>
      <c r="L44" s="15"/>
      <c r="M44" s="423" t="s">
        <v>46</v>
      </c>
      <c r="N44" s="423"/>
      <c r="O44" s="424">
        <f>SUM(P14:P43)</f>
        <v>0</v>
      </c>
      <c r="P44" s="425"/>
    </row>
    <row r="45" spans="1:16">
      <c r="C45" s="15"/>
      <c r="D45" s="15"/>
      <c r="E45" s="15"/>
      <c r="F45" s="15"/>
      <c r="G45" s="15"/>
      <c r="H45" s="15"/>
      <c r="I45" s="15"/>
      <c r="J45" s="15"/>
      <c r="K45" s="15"/>
      <c r="L45" s="15"/>
      <c r="M45" s="15"/>
      <c r="N45" s="15"/>
      <c r="O45" s="15"/>
      <c r="P45" s="16"/>
    </row>
    <row r="46" spans="1:16">
      <c r="D46" s="7" t="s">
        <v>47</v>
      </c>
    </row>
    <row r="47" spans="1:16">
      <c r="D47" s="17">
        <v>1</v>
      </c>
      <c r="E47" s="17">
        <v>2</v>
      </c>
      <c r="F47" s="17">
        <v>3</v>
      </c>
      <c r="G47" s="17">
        <v>4</v>
      </c>
      <c r="H47" s="17">
        <v>5</v>
      </c>
      <c r="I47" s="17">
        <v>6</v>
      </c>
      <c r="J47" s="17">
        <v>7</v>
      </c>
      <c r="K47" s="17">
        <v>8</v>
      </c>
      <c r="L47" s="17">
        <v>9</v>
      </c>
      <c r="M47" s="17">
        <v>10</v>
      </c>
    </row>
    <row r="48" spans="1:16" ht="34.5" customHeight="1">
      <c r="D48" s="17"/>
      <c r="E48" s="17"/>
      <c r="F48" s="17"/>
      <c r="G48" s="17"/>
      <c r="H48" s="17"/>
      <c r="I48" s="17"/>
      <c r="J48" s="17"/>
      <c r="K48" s="17"/>
      <c r="L48" s="17"/>
      <c r="M48" s="17"/>
    </row>
    <row r="49" spans="3:16">
      <c r="D49" s="17">
        <v>11</v>
      </c>
      <c r="E49" s="17">
        <v>12</v>
      </c>
      <c r="F49" s="17">
        <v>13</v>
      </c>
      <c r="G49" s="17">
        <v>14</v>
      </c>
      <c r="H49" s="17">
        <v>15</v>
      </c>
      <c r="I49" s="17">
        <v>16</v>
      </c>
      <c r="J49" s="17">
        <v>17</v>
      </c>
      <c r="K49" s="17">
        <v>18</v>
      </c>
      <c r="L49" s="17">
        <v>19</v>
      </c>
      <c r="M49" s="17">
        <v>20</v>
      </c>
    </row>
    <row r="50" spans="3:16" ht="34.5" customHeight="1">
      <c r="D50" s="17"/>
      <c r="E50" s="17"/>
      <c r="F50" s="17"/>
      <c r="G50" s="17"/>
      <c r="H50" s="17"/>
      <c r="I50" s="17"/>
      <c r="J50" s="17"/>
      <c r="K50" s="17"/>
      <c r="L50" s="17"/>
      <c r="M50" s="17"/>
    </row>
    <row r="51" spans="3:16">
      <c r="D51" s="17">
        <v>21</v>
      </c>
      <c r="E51" s="17">
        <v>22</v>
      </c>
      <c r="F51" s="17">
        <v>23</v>
      </c>
      <c r="G51" s="17">
        <v>24</v>
      </c>
      <c r="H51" s="17">
        <v>25</v>
      </c>
      <c r="I51" s="17">
        <v>26</v>
      </c>
      <c r="J51" s="17">
        <v>27</v>
      </c>
      <c r="K51" s="17">
        <v>28</v>
      </c>
      <c r="L51" s="17">
        <v>29</v>
      </c>
      <c r="M51" s="17">
        <v>30</v>
      </c>
    </row>
    <row r="52" spans="3:16" ht="34.5" customHeight="1">
      <c r="D52" s="11"/>
      <c r="E52" s="11"/>
      <c r="F52" s="11"/>
      <c r="G52" s="11"/>
      <c r="H52" s="11"/>
      <c r="I52" s="11"/>
      <c r="J52" s="11"/>
      <c r="K52" s="11"/>
      <c r="L52" s="11"/>
      <c r="M52" s="11"/>
    </row>
    <row r="55" spans="3:16">
      <c r="C55" s="7" t="s">
        <v>48</v>
      </c>
    </row>
    <row r="56" spans="3:16">
      <c r="C56" s="7" t="s">
        <v>49</v>
      </c>
    </row>
    <row r="58" spans="3:16" ht="17.25" customHeight="1">
      <c r="C58" s="432">
        <f>第５号様式!G2</f>
        <v>0</v>
      </c>
      <c r="D58" s="432"/>
      <c r="E58" s="432"/>
      <c r="F58" s="432"/>
      <c r="G58" s="432"/>
      <c r="J58" s="18"/>
      <c r="K58" s="432">
        <f>C58</f>
        <v>0</v>
      </c>
      <c r="L58" s="432"/>
      <c r="M58" s="432"/>
      <c r="N58" s="432"/>
      <c r="O58" s="432"/>
      <c r="P58" s="432"/>
    </row>
    <row r="59" spans="3:16" ht="30" customHeight="1">
      <c r="C59" s="19" t="s">
        <v>35</v>
      </c>
      <c r="D59" s="436">
        <f>L9</f>
        <v>0</v>
      </c>
      <c r="E59" s="436"/>
      <c r="F59" s="436"/>
      <c r="G59" s="436"/>
      <c r="H59" s="436"/>
      <c r="J59" s="433" t="s">
        <v>14</v>
      </c>
      <c r="K59" s="433"/>
      <c r="L59" s="433"/>
      <c r="M59" s="434">
        <f>施設基本情報入力!D7</f>
        <v>0</v>
      </c>
      <c r="N59" s="434"/>
      <c r="O59" s="434"/>
      <c r="P59" s="434"/>
    </row>
    <row r="60" spans="3:16" ht="30" customHeight="1">
      <c r="C60" s="19" t="s">
        <v>50</v>
      </c>
      <c r="D60" s="435"/>
      <c r="E60" s="435"/>
      <c r="F60" s="435"/>
      <c r="G60" s="435"/>
      <c r="J60" s="433" t="s">
        <v>15</v>
      </c>
      <c r="K60" s="433"/>
      <c r="L60" s="433"/>
      <c r="M60" s="431" t="str">
        <f>施設基本情報入力!D9&amp;"  "&amp;施設基本情報入力!D10</f>
        <v xml:space="preserve">  </v>
      </c>
      <c r="N60" s="431"/>
      <c r="O60" s="431"/>
      <c r="P60" s="431"/>
    </row>
    <row r="61" spans="3:16" ht="30" customHeight="1">
      <c r="J61" s="430" t="s">
        <v>51</v>
      </c>
      <c r="K61" s="430"/>
      <c r="L61" s="430"/>
      <c r="M61" s="431">
        <f>施設基本情報入力!D11</f>
        <v>0</v>
      </c>
      <c r="N61" s="431"/>
      <c r="O61" s="431"/>
      <c r="P61" s="431"/>
    </row>
    <row r="62" spans="3:16" ht="30" customHeight="1">
      <c r="J62" s="430" t="s">
        <v>52</v>
      </c>
      <c r="K62" s="430"/>
      <c r="L62" s="430"/>
      <c r="M62" s="431">
        <f>施設基本情報入力!D12</f>
        <v>0</v>
      </c>
      <c r="N62" s="431"/>
      <c r="O62" s="431"/>
      <c r="P62" s="431"/>
    </row>
  </sheetData>
  <sheetProtection algorithmName="SHA-512" hashValue="E5jocomxjsVgPfMd+R7A8ZnvTKTrm4QsPSVJt2ocRLTgd1yACsHDwI3zpk/QdMkOWZSBQFNdb68ldxM6ptB6vg==" saltValue="83PRdtQL9roYDuy7zYILag==" spinCount="100000" sheet="1" objects="1" scenarios="1"/>
  <mergeCells count="19">
    <mergeCell ref="J61:L61"/>
    <mergeCell ref="M61:P61"/>
    <mergeCell ref="J62:L62"/>
    <mergeCell ref="M62:P62"/>
    <mergeCell ref="C58:G58"/>
    <mergeCell ref="K58:P58"/>
    <mergeCell ref="J59:L59"/>
    <mergeCell ref="M59:P59"/>
    <mergeCell ref="D60:G60"/>
    <mergeCell ref="J60:L60"/>
    <mergeCell ref="M60:P60"/>
    <mergeCell ref="D59:H59"/>
    <mergeCell ref="M44:N44"/>
    <mergeCell ref="O44:P44"/>
    <mergeCell ref="B7:P7"/>
    <mergeCell ref="J9:K9"/>
    <mergeCell ref="L9:P9"/>
    <mergeCell ref="J10:K10"/>
    <mergeCell ref="L10:P10"/>
  </mergeCells>
  <phoneticPr fontId="27"/>
  <conditionalFormatting sqref="C58">
    <cfRule type="cellIs" dxfId="16" priority="2" operator="equal">
      <formula>""</formula>
    </cfRule>
  </conditionalFormatting>
  <conditionalFormatting sqref="D60">
    <cfRule type="cellIs" dxfId="15" priority="1" operator="equal">
      <formula>""</formula>
    </cfRule>
  </conditionalFormatting>
  <conditionalFormatting sqref="K58">
    <cfRule type="cellIs" dxfId="14" priority="3" operator="equal">
      <formula>""</formula>
    </cfRule>
  </conditionalFormatting>
  <conditionalFormatting sqref="L9:P10">
    <cfRule type="cellIs" dxfId="13" priority="14" operator="equal">
      <formula>""</formula>
    </cfRule>
  </conditionalFormatting>
  <conditionalFormatting sqref="M61:P62">
    <cfRule type="cellIs" dxfId="12" priority="12" operator="equal">
      <formula>""</formula>
    </cfRule>
  </conditionalFormatting>
  <conditionalFormatting sqref="P14:P43">
    <cfRule type="cellIs" dxfId="11" priority="4" operator="equal">
      <formula>""</formula>
    </cfRule>
    <cfRule type="cellIs" dxfId="10" priority="5" operator="notEqual">
      <formula>SUM($D14:$O14)</formula>
    </cfRule>
  </conditionalFormatting>
  <pageMargins left="0.7" right="0.7" top="0.75" bottom="0.75" header="0.3" footer="0.3"/>
  <pageSetup paperSize="9" scale="69"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8CBB73F-C871-4C74-8B29-8B7B3C2EBD5B}">
          <x14:formula1>
            <xm:f>施設基本情報入力!$G$8:$G$22</xm:f>
          </x14:formula1>
          <xm:sqref>L9:P9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6C3B2-B308-4F7A-9221-421E6844497E}">
  <sheetPr codeName="Sheet15">
    <tabColor rgb="FFFF0000"/>
    <pageSetUpPr fitToPage="1"/>
  </sheetPr>
  <dimension ref="A7:P62"/>
  <sheetViews>
    <sheetView showGridLines="0" showRowColHeaders="0" showZeros="0" view="pageBreakPreview" topLeftCell="B1" zoomScaleNormal="100" zoomScaleSheetLayoutView="100" workbookViewId="0">
      <selection activeCell="O3" sqref="O3"/>
    </sheetView>
  </sheetViews>
  <sheetFormatPr defaultColWidth="9" defaultRowHeight="13.8"/>
  <cols>
    <col min="1" max="1" width="9" style="7" hidden="1" customWidth="1"/>
    <col min="2" max="2" width="4" style="7" customWidth="1"/>
    <col min="3" max="3" width="14.19921875" style="7" customWidth="1"/>
    <col min="4" max="15" width="6.09765625" style="7" customWidth="1"/>
    <col min="16" max="16" width="9" style="7"/>
    <col min="17" max="17" width="10.09765625" style="7" customWidth="1"/>
    <col min="18" max="16384" width="9" style="7"/>
  </cols>
  <sheetData>
    <row r="7" spans="1:16" ht="25.5" customHeight="1">
      <c r="B7" s="426" t="s">
        <v>207</v>
      </c>
      <c r="C7" s="426"/>
      <c r="D7" s="426"/>
      <c r="E7" s="426"/>
      <c r="F7" s="426"/>
      <c r="G7" s="426"/>
      <c r="H7" s="426"/>
      <c r="I7" s="426"/>
      <c r="J7" s="426"/>
      <c r="K7" s="426"/>
      <c r="L7" s="426"/>
      <c r="M7" s="426"/>
      <c r="N7" s="426"/>
      <c r="O7" s="426"/>
      <c r="P7" s="426"/>
    </row>
    <row r="8" spans="1:16" ht="18.600000000000001">
      <c r="B8" s="66"/>
      <c r="C8" s="66"/>
      <c r="D8" s="66"/>
      <c r="E8" s="66"/>
      <c r="F8" s="66"/>
      <c r="G8" s="66"/>
      <c r="H8" s="66"/>
      <c r="I8" s="66"/>
      <c r="J8" s="66"/>
      <c r="K8" s="6"/>
    </row>
    <row r="9" spans="1:16" ht="30" customHeight="1">
      <c r="G9" s="9"/>
      <c r="H9" s="9"/>
      <c r="I9" s="9"/>
      <c r="J9" s="427" t="s">
        <v>35</v>
      </c>
      <c r="K9" s="427"/>
      <c r="L9" s="373"/>
      <c r="M9" s="373"/>
      <c r="N9" s="373"/>
      <c r="O9" s="373"/>
      <c r="P9" s="373"/>
    </row>
    <row r="10" spans="1:16" ht="30" customHeight="1">
      <c r="G10" s="9"/>
      <c r="H10" s="9"/>
      <c r="I10" s="9"/>
      <c r="J10" s="428" t="s">
        <v>36</v>
      </c>
      <c r="K10" s="428"/>
      <c r="L10" s="429" t="str">
        <f>IFERROR(VLOOKUP($L$9,施設基本情報入力!$G$8:$H$22,2,0),"")</f>
        <v/>
      </c>
      <c r="M10" s="429"/>
      <c r="N10" s="429"/>
      <c r="O10" s="429"/>
      <c r="P10" s="429"/>
    </row>
    <row r="12" spans="1:16">
      <c r="P12" s="64" t="s">
        <v>37</v>
      </c>
    </row>
    <row r="13" spans="1:16">
      <c r="B13" s="11"/>
      <c r="C13" s="12" t="s">
        <v>38</v>
      </c>
      <c r="D13" s="12" t="s">
        <v>29</v>
      </c>
      <c r="E13" s="12" t="s">
        <v>30</v>
      </c>
      <c r="F13" s="12" t="s">
        <v>39</v>
      </c>
      <c r="G13" s="12" t="s">
        <v>40</v>
      </c>
      <c r="H13" s="12" t="s">
        <v>41</v>
      </c>
      <c r="I13" s="12" t="s">
        <v>42</v>
      </c>
      <c r="J13" s="12" t="s">
        <v>43</v>
      </c>
      <c r="K13" s="12" t="s">
        <v>44</v>
      </c>
      <c r="L13" s="12" t="s">
        <v>45</v>
      </c>
      <c r="M13" s="12" t="s">
        <v>31</v>
      </c>
      <c r="N13" s="12" t="s">
        <v>32</v>
      </c>
      <c r="O13" s="12" t="s">
        <v>33</v>
      </c>
      <c r="P13" s="12" t="s">
        <v>34</v>
      </c>
    </row>
    <row r="14" spans="1:16" ht="15.75" customHeight="1">
      <c r="A14" s="7" t="str">
        <f>IF($L$9="","",CONCATENATE($L$9,"-",B14))</f>
        <v/>
      </c>
      <c r="B14" s="11">
        <v>31</v>
      </c>
      <c r="C14" s="13" t="str">
        <f>IFERROR(VLOOKUP($A14,'対象者リスト（変更）'!$A$20:$D$119,4,0),"")</f>
        <v/>
      </c>
      <c r="D14" s="164"/>
      <c r="E14" s="164"/>
      <c r="F14" s="164"/>
      <c r="G14" s="164"/>
      <c r="H14" s="164"/>
      <c r="I14" s="164"/>
      <c r="J14" s="164"/>
      <c r="K14" s="164"/>
      <c r="L14" s="164"/>
      <c r="M14" s="164"/>
      <c r="N14" s="164"/>
      <c r="O14" s="164"/>
      <c r="P14" s="14" t="str">
        <f>IFERROR(VLOOKUP($A14,'対象者リスト（変更）'!$A$20:$H$119,8,0),"")</f>
        <v/>
      </c>
    </row>
    <row r="15" spans="1:16" ht="15.75" customHeight="1">
      <c r="A15" s="7" t="str">
        <f t="shared" ref="A15:A43" si="0">IF($L$9="","",CONCATENATE($L$9,"-",B15))</f>
        <v/>
      </c>
      <c r="B15" s="11">
        <v>32</v>
      </c>
      <c r="C15" s="13" t="str">
        <f>IFERROR(VLOOKUP($A15,'対象者リスト（変更）'!$A$20:$D$119,4,0),"")</f>
        <v/>
      </c>
      <c r="D15" s="164"/>
      <c r="E15" s="164"/>
      <c r="F15" s="164"/>
      <c r="G15" s="164"/>
      <c r="H15" s="164"/>
      <c r="I15" s="164"/>
      <c r="J15" s="164"/>
      <c r="K15" s="164"/>
      <c r="L15" s="164"/>
      <c r="M15" s="164"/>
      <c r="N15" s="164"/>
      <c r="O15" s="164"/>
      <c r="P15" s="14" t="str">
        <f>IFERROR(VLOOKUP($A15,'対象者リスト（変更）'!$A$20:$H$119,8,0),"")</f>
        <v/>
      </c>
    </row>
    <row r="16" spans="1:16" ht="15.75" customHeight="1">
      <c r="A16" s="7" t="str">
        <f t="shared" si="0"/>
        <v/>
      </c>
      <c r="B16" s="11">
        <v>33</v>
      </c>
      <c r="C16" s="13" t="str">
        <f>IFERROR(VLOOKUP($A16,'対象者リスト（変更）'!$A$20:$D$119,4,0),"")</f>
        <v/>
      </c>
      <c r="D16" s="164"/>
      <c r="E16" s="164"/>
      <c r="F16" s="164"/>
      <c r="G16" s="164"/>
      <c r="H16" s="164"/>
      <c r="I16" s="164"/>
      <c r="J16" s="164"/>
      <c r="K16" s="164"/>
      <c r="L16" s="164"/>
      <c r="M16" s="164"/>
      <c r="N16" s="164"/>
      <c r="O16" s="164"/>
      <c r="P16" s="14" t="str">
        <f>IFERROR(VLOOKUP($A16,'対象者リスト（変更）'!$A$20:$H$119,8,0),"")</f>
        <v/>
      </c>
    </row>
    <row r="17" spans="1:16" ht="15.75" customHeight="1">
      <c r="A17" s="7" t="str">
        <f t="shared" si="0"/>
        <v/>
      </c>
      <c r="B17" s="11">
        <v>34</v>
      </c>
      <c r="C17" s="13" t="str">
        <f>IFERROR(VLOOKUP($A17,'対象者リスト（変更）'!$A$20:$D$119,4,0),"")</f>
        <v/>
      </c>
      <c r="D17" s="164"/>
      <c r="E17" s="164"/>
      <c r="F17" s="164"/>
      <c r="G17" s="164"/>
      <c r="H17" s="164"/>
      <c r="I17" s="164"/>
      <c r="J17" s="164"/>
      <c r="K17" s="164"/>
      <c r="L17" s="164"/>
      <c r="M17" s="164"/>
      <c r="N17" s="164"/>
      <c r="O17" s="164"/>
      <c r="P17" s="14" t="str">
        <f>IFERROR(VLOOKUP($A17,'対象者リスト（変更）'!$A$20:$H$119,8,0),"")</f>
        <v/>
      </c>
    </row>
    <row r="18" spans="1:16" ht="15.75" customHeight="1">
      <c r="A18" s="7" t="str">
        <f t="shared" si="0"/>
        <v/>
      </c>
      <c r="B18" s="11">
        <v>35</v>
      </c>
      <c r="C18" s="13" t="str">
        <f>IFERROR(VLOOKUP($A18,'対象者リスト（変更）'!$A$20:$D$119,4,0),"")</f>
        <v/>
      </c>
      <c r="D18" s="164"/>
      <c r="E18" s="164"/>
      <c r="F18" s="164"/>
      <c r="G18" s="164"/>
      <c r="H18" s="164"/>
      <c r="I18" s="164"/>
      <c r="J18" s="164"/>
      <c r="K18" s="164"/>
      <c r="L18" s="164"/>
      <c r="M18" s="164"/>
      <c r="N18" s="164"/>
      <c r="O18" s="164"/>
      <c r="P18" s="14" t="str">
        <f>IFERROR(VLOOKUP($A18,'対象者リスト（変更）'!$A$20:$H$119,8,0),"")</f>
        <v/>
      </c>
    </row>
    <row r="19" spans="1:16" ht="15.75" customHeight="1">
      <c r="A19" s="7" t="str">
        <f t="shared" si="0"/>
        <v/>
      </c>
      <c r="B19" s="11">
        <v>36</v>
      </c>
      <c r="C19" s="13" t="str">
        <f>IFERROR(VLOOKUP($A19,'対象者リスト（変更）'!$A$20:$D$119,4,0),"")</f>
        <v/>
      </c>
      <c r="D19" s="164"/>
      <c r="E19" s="164"/>
      <c r="F19" s="164"/>
      <c r="G19" s="164"/>
      <c r="H19" s="164"/>
      <c r="I19" s="164"/>
      <c r="J19" s="164"/>
      <c r="K19" s="164"/>
      <c r="L19" s="164"/>
      <c r="M19" s="164"/>
      <c r="N19" s="164"/>
      <c r="O19" s="164"/>
      <c r="P19" s="14" t="str">
        <f>IFERROR(VLOOKUP($A19,'対象者リスト（変更）'!$A$20:$H$119,8,0),"")</f>
        <v/>
      </c>
    </row>
    <row r="20" spans="1:16" ht="15.75" customHeight="1">
      <c r="A20" s="7" t="str">
        <f t="shared" si="0"/>
        <v/>
      </c>
      <c r="B20" s="11">
        <v>37</v>
      </c>
      <c r="C20" s="13" t="str">
        <f>IFERROR(VLOOKUP($A20,'対象者リスト（変更）'!$A$20:$D$119,4,0),"")</f>
        <v/>
      </c>
      <c r="D20" s="164"/>
      <c r="E20" s="164"/>
      <c r="F20" s="164"/>
      <c r="G20" s="164"/>
      <c r="H20" s="164"/>
      <c r="I20" s="164"/>
      <c r="J20" s="164"/>
      <c r="K20" s="164"/>
      <c r="L20" s="164"/>
      <c r="M20" s="164"/>
      <c r="N20" s="164"/>
      <c r="O20" s="164"/>
      <c r="P20" s="14" t="str">
        <f>IFERROR(VLOOKUP($A20,'対象者リスト（変更）'!$A$20:$H$119,8,0),"")</f>
        <v/>
      </c>
    </row>
    <row r="21" spans="1:16" ht="15.75" customHeight="1">
      <c r="A21" s="7" t="str">
        <f t="shared" si="0"/>
        <v/>
      </c>
      <c r="B21" s="11">
        <v>38</v>
      </c>
      <c r="C21" s="13" t="str">
        <f>IFERROR(VLOOKUP($A21,'対象者リスト（変更）'!$A$20:$D$119,4,0),"")</f>
        <v/>
      </c>
      <c r="D21" s="164"/>
      <c r="E21" s="164"/>
      <c r="F21" s="164"/>
      <c r="G21" s="164"/>
      <c r="H21" s="164"/>
      <c r="I21" s="164"/>
      <c r="J21" s="164"/>
      <c r="K21" s="164"/>
      <c r="L21" s="164"/>
      <c r="M21" s="164"/>
      <c r="N21" s="164"/>
      <c r="O21" s="164"/>
      <c r="P21" s="14" t="str">
        <f>IFERROR(VLOOKUP($A21,'対象者リスト（変更）'!$A$20:$H$119,8,0),"")</f>
        <v/>
      </c>
    </row>
    <row r="22" spans="1:16" ht="15.75" customHeight="1">
      <c r="A22" s="7" t="str">
        <f t="shared" si="0"/>
        <v/>
      </c>
      <c r="B22" s="11">
        <v>39</v>
      </c>
      <c r="C22" s="13" t="str">
        <f>IFERROR(VLOOKUP($A22,'対象者リスト（変更）'!$A$20:$D$119,4,0),"")</f>
        <v/>
      </c>
      <c r="D22" s="164"/>
      <c r="E22" s="164"/>
      <c r="F22" s="164"/>
      <c r="G22" s="164"/>
      <c r="H22" s="164"/>
      <c r="I22" s="164"/>
      <c r="J22" s="164"/>
      <c r="K22" s="164"/>
      <c r="L22" s="164"/>
      <c r="M22" s="164"/>
      <c r="N22" s="164"/>
      <c r="O22" s="164"/>
      <c r="P22" s="14" t="str">
        <f>IFERROR(VLOOKUP($A22,'対象者リスト（変更）'!$A$20:$H$119,8,0),"")</f>
        <v/>
      </c>
    </row>
    <row r="23" spans="1:16" ht="15.75" customHeight="1">
      <c r="A23" s="7" t="str">
        <f t="shared" si="0"/>
        <v/>
      </c>
      <c r="B23" s="11">
        <v>40</v>
      </c>
      <c r="C23" s="13" t="str">
        <f>IFERROR(VLOOKUP($A23,'対象者リスト（変更）'!$A$20:$D$119,4,0),"")</f>
        <v/>
      </c>
      <c r="D23" s="164"/>
      <c r="E23" s="164"/>
      <c r="F23" s="164"/>
      <c r="G23" s="164"/>
      <c r="H23" s="164"/>
      <c r="I23" s="164"/>
      <c r="J23" s="164"/>
      <c r="K23" s="164"/>
      <c r="L23" s="164"/>
      <c r="M23" s="164"/>
      <c r="N23" s="164"/>
      <c r="O23" s="164"/>
      <c r="P23" s="14" t="str">
        <f>IFERROR(VLOOKUP($A23,'対象者リスト（変更）'!$A$20:$H$119,8,0),"")</f>
        <v/>
      </c>
    </row>
    <row r="24" spans="1:16" ht="15.75" customHeight="1">
      <c r="A24" s="7" t="str">
        <f t="shared" si="0"/>
        <v/>
      </c>
      <c r="B24" s="11">
        <v>41</v>
      </c>
      <c r="C24" s="13" t="str">
        <f>IFERROR(VLOOKUP($A24,'対象者リスト（変更）'!$A$20:$D$119,4,0),"")</f>
        <v/>
      </c>
      <c r="D24" s="164"/>
      <c r="E24" s="164"/>
      <c r="F24" s="164"/>
      <c r="G24" s="164"/>
      <c r="H24" s="164"/>
      <c r="I24" s="164"/>
      <c r="J24" s="164"/>
      <c r="K24" s="164"/>
      <c r="L24" s="164"/>
      <c r="M24" s="164"/>
      <c r="N24" s="164"/>
      <c r="O24" s="164"/>
      <c r="P24" s="14" t="str">
        <f>IFERROR(VLOOKUP($A24,'対象者リスト（変更）'!$A$20:$H$119,8,0),"")</f>
        <v/>
      </c>
    </row>
    <row r="25" spans="1:16" ht="15.75" customHeight="1">
      <c r="A25" s="7" t="str">
        <f t="shared" si="0"/>
        <v/>
      </c>
      <c r="B25" s="11">
        <v>42</v>
      </c>
      <c r="C25" s="13" t="str">
        <f>IFERROR(VLOOKUP($A25,'対象者リスト（変更）'!$A$20:$D$119,4,0),"")</f>
        <v/>
      </c>
      <c r="D25" s="164"/>
      <c r="E25" s="164"/>
      <c r="F25" s="164"/>
      <c r="G25" s="164"/>
      <c r="H25" s="164"/>
      <c r="I25" s="164"/>
      <c r="J25" s="164"/>
      <c r="K25" s="164"/>
      <c r="L25" s="164"/>
      <c r="M25" s="164"/>
      <c r="N25" s="164"/>
      <c r="O25" s="164"/>
      <c r="P25" s="14" t="str">
        <f>IFERROR(VLOOKUP($A25,'対象者リスト（変更）'!$A$20:$H$119,8,0),"")</f>
        <v/>
      </c>
    </row>
    <row r="26" spans="1:16" ht="15.75" customHeight="1">
      <c r="A26" s="7" t="str">
        <f t="shared" si="0"/>
        <v/>
      </c>
      <c r="B26" s="11">
        <v>43</v>
      </c>
      <c r="C26" s="13" t="str">
        <f>IFERROR(VLOOKUP($A26,'対象者リスト（変更）'!$A$20:$D$119,4,0),"")</f>
        <v/>
      </c>
      <c r="D26" s="164"/>
      <c r="E26" s="164"/>
      <c r="F26" s="164"/>
      <c r="G26" s="164"/>
      <c r="H26" s="164"/>
      <c r="I26" s="164"/>
      <c r="J26" s="164"/>
      <c r="K26" s="164"/>
      <c r="L26" s="164"/>
      <c r="M26" s="164"/>
      <c r="N26" s="164"/>
      <c r="O26" s="164"/>
      <c r="P26" s="14" t="str">
        <f>IFERROR(VLOOKUP($A26,'対象者リスト（変更）'!$A$20:$H$119,8,0),"")</f>
        <v/>
      </c>
    </row>
    <row r="27" spans="1:16" ht="15.75" customHeight="1">
      <c r="A27" s="7" t="str">
        <f t="shared" si="0"/>
        <v/>
      </c>
      <c r="B27" s="11">
        <v>44</v>
      </c>
      <c r="C27" s="13" t="str">
        <f>IFERROR(VLOOKUP($A27,'対象者リスト（変更）'!$A$20:$D$119,4,0),"")</f>
        <v/>
      </c>
      <c r="D27" s="164"/>
      <c r="E27" s="164"/>
      <c r="F27" s="164"/>
      <c r="G27" s="164"/>
      <c r="H27" s="164"/>
      <c r="I27" s="164"/>
      <c r="J27" s="164"/>
      <c r="K27" s="164"/>
      <c r="L27" s="164"/>
      <c r="M27" s="164"/>
      <c r="N27" s="164"/>
      <c r="O27" s="164"/>
      <c r="P27" s="14" t="str">
        <f>IFERROR(VLOOKUP($A27,'対象者リスト（変更）'!$A$20:$H$119,8,0),"")</f>
        <v/>
      </c>
    </row>
    <row r="28" spans="1:16" ht="15.75" customHeight="1">
      <c r="A28" s="7" t="str">
        <f t="shared" si="0"/>
        <v/>
      </c>
      <c r="B28" s="11">
        <v>45</v>
      </c>
      <c r="C28" s="13" t="str">
        <f>IFERROR(VLOOKUP($A28,'対象者リスト（変更）'!$A$20:$D$119,4,0),"")</f>
        <v/>
      </c>
      <c r="D28" s="164"/>
      <c r="E28" s="164"/>
      <c r="F28" s="164"/>
      <c r="G28" s="164"/>
      <c r="H28" s="164"/>
      <c r="I28" s="164"/>
      <c r="J28" s="164"/>
      <c r="K28" s="164"/>
      <c r="L28" s="164"/>
      <c r="M28" s="164"/>
      <c r="N28" s="164"/>
      <c r="O28" s="164"/>
      <c r="P28" s="14" t="str">
        <f>IFERROR(VLOOKUP($A28,'対象者リスト（変更）'!$A$20:$H$119,8,0),"")</f>
        <v/>
      </c>
    </row>
    <row r="29" spans="1:16" ht="15.75" customHeight="1">
      <c r="A29" s="7" t="str">
        <f t="shared" si="0"/>
        <v/>
      </c>
      <c r="B29" s="11">
        <v>46</v>
      </c>
      <c r="C29" s="13" t="str">
        <f>IFERROR(VLOOKUP($A29,'対象者リスト（変更）'!$A$20:$D$119,4,0),"")</f>
        <v/>
      </c>
      <c r="D29" s="164"/>
      <c r="E29" s="164"/>
      <c r="F29" s="164"/>
      <c r="G29" s="164"/>
      <c r="H29" s="164"/>
      <c r="I29" s="164"/>
      <c r="J29" s="164"/>
      <c r="K29" s="164"/>
      <c r="L29" s="164"/>
      <c r="M29" s="164"/>
      <c r="N29" s="164"/>
      <c r="O29" s="164"/>
      <c r="P29" s="14" t="str">
        <f>IFERROR(VLOOKUP($A29,'対象者リスト（変更）'!$A$20:$H$119,8,0),"")</f>
        <v/>
      </c>
    </row>
    <row r="30" spans="1:16" ht="15.75" customHeight="1">
      <c r="A30" s="7" t="str">
        <f t="shared" si="0"/>
        <v/>
      </c>
      <c r="B30" s="11">
        <v>47</v>
      </c>
      <c r="C30" s="13" t="str">
        <f>IFERROR(VLOOKUP($A30,'対象者リスト（変更）'!$A$20:$D$119,4,0),"")</f>
        <v/>
      </c>
      <c r="D30" s="164"/>
      <c r="E30" s="164"/>
      <c r="F30" s="164"/>
      <c r="G30" s="164"/>
      <c r="H30" s="164"/>
      <c r="I30" s="164"/>
      <c r="J30" s="164"/>
      <c r="K30" s="164"/>
      <c r="L30" s="164"/>
      <c r="M30" s="164"/>
      <c r="N30" s="164"/>
      <c r="O30" s="164"/>
      <c r="P30" s="14" t="str">
        <f>IFERROR(VLOOKUP($A30,'対象者リスト（変更）'!$A$20:$H$119,8,0),"")</f>
        <v/>
      </c>
    </row>
    <row r="31" spans="1:16" ht="15.75" customHeight="1">
      <c r="A31" s="7" t="str">
        <f t="shared" si="0"/>
        <v/>
      </c>
      <c r="B31" s="11">
        <v>48</v>
      </c>
      <c r="C31" s="13" t="str">
        <f>IFERROR(VLOOKUP($A31,'対象者リスト（変更）'!$A$20:$D$119,4,0),"")</f>
        <v/>
      </c>
      <c r="D31" s="164"/>
      <c r="E31" s="164"/>
      <c r="F31" s="164"/>
      <c r="G31" s="164"/>
      <c r="H31" s="164"/>
      <c r="I31" s="164"/>
      <c r="J31" s="164"/>
      <c r="K31" s="164"/>
      <c r="L31" s="164"/>
      <c r="M31" s="164"/>
      <c r="N31" s="164"/>
      <c r="O31" s="164"/>
      <c r="P31" s="14" t="str">
        <f>IFERROR(VLOOKUP($A31,'対象者リスト（変更）'!$A$20:$H$119,8,0),"")</f>
        <v/>
      </c>
    </row>
    <row r="32" spans="1:16" ht="15.75" customHeight="1">
      <c r="A32" s="7" t="str">
        <f t="shared" si="0"/>
        <v/>
      </c>
      <c r="B32" s="11">
        <v>49</v>
      </c>
      <c r="C32" s="13" t="str">
        <f>IFERROR(VLOOKUP($A32,'対象者リスト（変更）'!$A$20:$D$119,4,0),"")</f>
        <v/>
      </c>
      <c r="D32" s="164"/>
      <c r="E32" s="164"/>
      <c r="F32" s="164"/>
      <c r="G32" s="164"/>
      <c r="H32" s="164"/>
      <c r="I32" s="164"/>
      <c r="J32" s="164"/>
      <c r="K32" s="164"/>
      <c r="L32" s="164"/>
      <c r="M32" s="164"/>
      <c r="N32" s="164"/>
      <c r="O32" s="164"/>
      <c r="P32" s="14" t="str">
        <f>IFERROR(VLOOKUP($A32,'対象者リスト（変更）'!$A$20:$H$119,8,0),"")</f>
        <v/>
      </c>
    </row>
    <row r="33" spans="1:16" ht="15.75" customHeight="1">
      <c r="A33" s="7" t="str">
        <f t="shared" si="0"/>
        <v/>
      </c>
      <c r="B33" s="11">
        <v>50</v>
      </c>
      <c r="C33" s="13" t="str">
        <f>IFERROR(VLOOKUP($A33,'対象者リスト（変更）'!$A$20:$D$119,4,0),"")</f>
        <v/>
      </c>
      <c r="D33" s="164"/>
      <c r="E33" s="164"/>
      <c r="F33" s="164"/>
      <c r="G33" s="164"/>
      <c r="H33" s="164"/>
      <c r="I33" s="164"/>
      <c r="J33" s="164"/>
      <c r="K33" s="164"/>
      <c r="L33" s="164"/>
      <c r="M33" s="164"/>
      <c r="N33" s="164"/>
      <c r="O33" s="164"/>
      <c r="P33" s="14" t="str">
        <f>IFERROR(VLOOKUP($A33,'対象者リスト（変更）'!$A$20:$H$119,8,0),"")</f>
        <v/>
      </c>
    </row>
    <row r="34" spans="1:16" ht="15.75" customHeight="1">
      <c r="A34" s="7" t="str">
        <f t="shared" si="0"/>
        <v/>
      </c>
      <c r="B34" s="11">
        <v>51</v>
      </c>
      <c r="C34" s="13" t="str">
        <f>IFERROR(VLOOKUP($A34,'対象者リスト（変更）'!$A$20:$D$119,4,0),"")</f>
        <v/>
      </c>
      <c r="D34" s="164"/>
      <c r="E34" s="164"/>
      <c r="F34" s="164"/>
      <c r="G34" s="164"/>
      <c r="H34" s="164"/>
      <c r="I34" s="164"/>
      <c r="J34" s="164"/>
      <c r="K34" s="164"/>
      <c r="L34" s="164"/>
      <c r="M34" s="164"/>
      <c r="N34" s="164"/>
      <c r="O34" s="164"/>
      <c r="P34" s="14" t="str">
        <f>IFERROR(VLOOKUP($A34,'対象者リスト（変更）'!$A$20:$H$119,8,0),"")</f>
        <v/>
      </c>
    </row>
    <row r="35" spans="1:16" ht="15.75" customHeight="1">
      <c r="A35" s="7" t="str">
        <f t="shared" si="0"/>
        <v/>
      </c>
      <c r="B35" s="11">
        <v>52</v>
      </c>
      <c r="C35" s="13" t="str">
        <f>IFERROR(VLOOKUP($A35,'対象者リスト（変更）'!$A$20:$D$119,4,0),"")</f>
        <v/>
      </c>
      <c r="D35" s="164"/>
      <c r="E35" s="164"/>
      <c r="F35" s="164"/>
      <c r="G35" s="164"/>
      <c r="H35" s="164"/>
      <c r="I35" s="164"/>
      <c r="J35" s="164"/>
      <c r="K35" s="164"/>
      <c r="L35" s="164"/>
      <c r="M35" s="164"/>
      <c r="N35" s="164"/>
      <c r="O35" s="164"/>
      <c r="P35" s="14" t="str">
        <f>IFERROR(VLOOKUP($A35,'対象者リスト（変更）'!$A$20:$H$119,8,0),"")</f>
        <v/>
      </c>
    </row>
    <row r="36" spans="1:16" ht="15.75" customHeight="1">
      <c r="A36" s="7" t="str">
        <f t="shared" si="0"/>
        <v/>
      </c>
      <c r="B36" s="11">
        <v>53</v>
      </c>
      <c r="C36" s="13" t="str">
        <f>IFERROR(VLOOKUP($A36,'対象者リスト（変更）'!$A$20:$D$119,4,0),"")</f>
        <v/>
      </c>
      <c r="D36" s="164"/>
      <c r="E36" s="164"/>
      <c r="F36" s="164"/>
      <c r="G36" s="164"/>
      <c r="H36" s="164"/>
      <c r="I36" s="164"/>
      <c r="J36" s="164"/>
      <c r="K36" s="164"/>
      <c r="L36" s="164"/>
      <c r="M36" s="164"/>
      <c r="N36" s="164"/>
      <c r="O36" s="164"/>
      <c r="P36" s="14" t="str">
        <f>IFERROR(VLOOKUP($A36,'対象者リスト（変更）'!$A$20:$H$119,8,0),"")</f>
        <v/>
      </c>
    </row>
    <row r="37" spans="1:16" ht="15.75" customHeight="1">
      <c r="A37" s="7" t="str">
        <f t="shared" si="0"/>
        <v/>
      </c>
      <c r="B37" s="11">
        <v>54</v>
      </c>
      <c r="C37" s="13" t="str">
        <f>IFERROR(VLOOKUP($A37,'対象者リスト（変更）'!$A$20:$D$119,4,0),"")</f>
        <v/>
      </c>
      <c r="D37" s="164"/>
      <c r="E37" s="164"/>
      <c r="F37" s="164"/>
      <c r="G37" s="164"/>
      <c r="H37" s="164"/>
      <c r="I37" s="164"/>
      <c r="J37" s="164"/>
      <c r="K37" s="164"/>
      <c r="L37" s="164"/>
      <c r="M37" s="164"/>
      <c r="N37" s="164"/>
      <c r="O37" s="164"/>
      <c r="P37" s="14" t="str">
        <f>IFERROR(VLOOKUP($A37,'対象者リスト（変更）'!$A$20:$H$119,8,0),"")</f>
        <v/>
      </c>
    </row>
    <row r="38" spans="1:16" ht="15.75" customHeight="1">
      <c r="A38" s="7" t="str">
        <f t="shared" si="0"/>
        <v/>
      </c>
      <c r="B38" s="11">
        <v>55</v>
      </c>
      <c r="C38" s="13" t="str">
        <f>IFERROR(VLOOKUP($A38,'対象者リスト（変更）'!$A$20:$D$119,4,0),"")</f>
        <v/>
      </c>
      <c r="D38" s="164"/>
      <c r="E38" s="164"/>
      <c r="F38" s="164"/>
      <c r="G38" s="164"/>
      <c r="H38" s="164"/>
      <c r="I38" s="164"/>
      <c r="J38" s="164"/>
      <c r="K38" s="164"/>
      <c r="L38" s="164"/>
      <c r="M38" s="164"/>
      <c r="N38" s="164"/>
      <c r="O38" s="164"/>
      <c r="P38" s="14" t="str">
        <f>IFERROR(VLOOKUP($A38,'対象者リスト（変更）'!$A$20:$H$119,8,0),"")</f>
        <v/>
      </c>
    </row>
    <row r="39" spans="1:16" ht="15.75" customHeight="1">
      <c r="A39" s="7" t="str">
        <f t="shared" si="0"/>
        <v/>
      </c>
      <c r="B39" s="11">
        <v>56</v>
      </c>
      <c r="C39" s="13" t="str">
        <f>IFERROR(VLOOKUP($A39,'対象者リスト（変更）'!$A$20:$D$119,4,0),"")</f>
        <v/>
      </c>
      <c r="D39" s="164"/>
      <c r="E39" s="164"/>
      <c r="F39" s="164"/>
      <c r="G39" s="164"/>
      <c r="H39" s="164"/>
      <c r="I39" s="164"/>
      <c r="J39" s="164"/>
      <c r="K39" s="164"/>
      <c r="L39" s="164"/>
      <c r="M39" s="164"/>
      <c r="N39" s="164"/>
      <c r="O39" s="164"/>
      <c r="P39" s="14" t="str">
        <f>IFERROR(VLOOKUP($A39,'対象者リスト（変更）'!$A$20:$H$119,8,0),"")</f>
        <v/>
      </c>
    </row>
    <row r="40" spans="1:16" ht="15.75" customHeight="1">
      <c r="A40" s="7" t="str">
        <f t="shared" si="0"/>
        <v/>
      </c>
      <c r="B40" s="11">
        <v>57</v>
      </c>
      <c r="C40" s="13" t="str">
        <f>IFERROR(VLOOKUP($A40,'対象者リスト（変更）'!$A$20:$D$119,4,0),"")</f>
        <v/>
      </c>
      <c r="D40" s="164"/>
      <c r="E40" s="164"/>
      <c r="F40" s="164"/>
      <c r="G40" s="164"/>
      <c r="H40" s="164"/>
      <c r="I40" s="164"/>
      <c r="J40" s="164"/>
      <c r="K40" s="164"/>
      <c r="L40" s="164"/>
      <c r="M40" s="164"/>
      <c r="N40" s="164"/>
      <c r="O40" s="164"/>
      <c r="P40" s="14" t="str">
        <f>IFERROR(VLOOKUP($A40,'対象者リスト（変更）'!$A$20:$H$119,8,0),"")</f>
        <v/>
      </c>
    </row>
    <row r="41" spans="1:16" ht="15.75" customHeight="1">
      <c r="A41" s="7" t="str">
        <f t="shared" si="0"/>
        <v/>
      </c>
      <c r="B41" s="11">
        <v>58</v>
      </c>
      <c r="C41" s="13" t="str">
        <f>IFERROR(VLOOKUP($A41,'対象者リスト（変更）'!$A$20:$D$119,4,0),"")</f>
        <v/>
      </c>
      <c r="D41" s="164"/>
      <c r="E41" s="164"/>
      <c r="F41" s="164"/>
      <c r="G41" s="164"/>
      <c r="H41" s="164"/>
      <c r="I41" s="164"/>
      <c r="J41" s="164"/>
      <c r="K41" s="164"/>
      <c r="L41" s="164"/>
      <c r="M41" s="164"/>
      <c r="N41" s="164"/>
      <c r="O41" s="164"/>
      <c r="P41" s="14" t="str">
        <f>IFERROR(VLOOKUP($A41,'対象者リスト（変更）'!$A$20:$H$119,8,0),"")</f>
        <v/>
      </c>
    </row>
    <row r="42" spans="1:16" ht="15.75" customHeight="1">
      <c r="A42" s="7" t="str">
        <f t="shared" si="0"/>
        <v/>
      </c>
      <c r="B42" s="11">
        <v>59</v>
      </c>
      <c r="C42" s="13" t="str">
        <f>IFERROR(VLOOKUP($A42,'対象者リスト（変更）'!$A$20:$D$119,4,0),"")</f>
        <v/>
      </c>
      <c r="D42" s="164"/>
      <c r="E42" s="164"/>
      <c r="F42" s="164"/>
      <c r="G42" s="164"/>
      <c r="H42" s="164"/>
      <c r="I42" s="164"/>
      <c r="J42" s="164"/>
      <c r="K42" s="164"/>
      <c r="L42" s="164"/>
      <c r="M42" s="164"/>
      <c r="N42" s="164"/>
      <c r="O42" s="164"/>
      <c r="P42" s="14" t="str">
        <f>IFERROR(VLOOKUP($A42,'対象者リスト（変更）'!$A$20:$H$119,8,0),"")</f>
        <v/>
      </c>
    </row>
    <row r="43" spans="1:16" ht="15.75" customHeight="1" thickBot="1">
      <c r="A43" s="7" t="str">
        <f t="shared" si="0"/>
        <v/>
      </c>
      <c r="B43" s="11">
        <v>60</v>
      </c>
      <c r="C43" s="13" t="str">
        <f>IFERROR(VLOOKUP($A43,'対象者リスト（変更）'!$A$20:$D$119,4,0),"")</f>
        <v/>
      </c>
      <c r="D43" s="164"/>
      <c r="E43" s="164"/>
      <c r="F43" s="164"/>
      <c r="G43" s="164"/>
      <c r="H43" s="164"/>
      <c r="I43" s="164"/>
      <c r="J43" s="164"/>
      <c r="K43" s="164"/>
      <c r="L43" s="164"/>
      <c r="M43" s="164"/>
      <c r="N43" s="164"/>
      <c r="O43" s="164"/>
      <c r="P43" s="14" t="str">
        <f>IFERROR(VLOOKUP($A43,'対象者リスト（変更）'!$A$20:$H$119,8,0),"")</f>
        <v/>
      </c>
    </row>
    <row r="44" spans="1:16" ht="26.25" customHeight="1" thickBot="1">
      <c r="C44" s="15"/>
      <c r="D44" s="15"/>
      <c r="E44" s="15"/>
      <c r="F44" s="15"/>
      <c r="G44" s="15"/>
      <c r="H44" s="15"/>
      <c r="I44" s="15"/>
      <c r="J44" s="15"/>
      <c r="K44" s="15"/>
      <c r="L44" s="15"/>
      <c r="M44" s="423" t="s">
        <v>46</v>
      </c>
      <c r="N44" s="423"/>
      <c r="O44" s="424">
        <f>SUM(P14:P43)</f>
        <v>0</v>
      </c>
      <c r="P44" s="425"/>
    </row>
    <row r="45" spans="1:16">
      <c r="C45" s="15"/>
      <c r="D45" s="15"/>
      <c r="E45" s="15"/>
      <c r="F45" s="15"/>
      <c r="G45" s="15"/>
      <c r="H45" s="15"/>
      <c r="I45" s="15"/>
      <c r="J45" s="15"/>
      <c r="K45" s="15"/>
      <c r="L45" s="15"/>
      <c r="M45" s="15"/>
      <c r="N45" s="15"/>
      <c r="O45" s="15"/>
      <c r="P45" s="16"/>
    </row>
    <row r="46" spans="1:16">
      <c r="D46" s="7" t="s">
        <v>47</v>
      </c>
    </row>
    <row r="47" spans="1:16">
      <c r="D47" s="17">
        <v>1</v>
      </c>
      <c r="E47" s="17">
        <v>2</v>
      </c>
      <c r="F47" s="17">
        <v>3</v>
      </c>
      <c r="G47" s="17">
        <v>4</v>
      </c>
      <c r="H47" s="17">
        <v>5</v>
      </c>
      <c r="I47" s="17">
        <v>6</v>
      </c>
      <c r="J47" s="17">
        <v>7</v>
      </c>
      <c r="K47" s="17">
        <v>8</v>
      </c>
      <c r="L47" s="17">
        <v>9</v>
      </c>
      <c r="M47" s="17">
        <v>10</v>
      </c>
    </row>
    <row r="48" spans="1:16" ht="34.5" customHeight="1">
      <c r="D48" s="17"/>
      <c r="E48" s="17"/>
      <c r="F48" s="17"/>
      <c r="G48" s="17"/>
      <c r="H48" s="17"/>
      <c r="I48" s="17"/>
      <c r="J48" s="17"/>
      <c r="K48" s="17"/>
      <c r="L48" s="17"/>
      <c r="M48" s="17"/>
    </row>
    <row r="49" spans="3:16">
      <c r="D49" s="17">
        <v>11</v>
      </c>
      <c r="E49" s="17">
        <v>12</v>
      </c>
      <c r="F49" s="17">
        <v>13</v>
      </c>
      <c r="G49" s="17">
        <v>14</v>
      </c>
      <c r="H49" s="17">
        <v>15</v>
      </c>
      <c r="I49" s="17">
        <v>16</v>
      </c>
      <c r="J49" s="17">
        <v>17</v>
      </c>
      <c r="K49" s="17">
        <v>18</v>
      </c>
      <c r="L49" s="17">
        <v>19</v>
      </c>
      <c r="M49" s="17">
        <v>20</v>
      </c>
    </row>
    <row r="50" spans="3:16" ht="34.5" customHeight="1">
      <c r="D50" s="17"/>
      <c r="E50" s="17"/>
      <c r="F50" s="17"/>
      <c r="G50" s="17"/>
      <c r="H50" s="17"/>
      <c r="I50" s="17"/>
      <c r="J50" s="17"/>
      <c r="K50" s="17"/>
      <c r="L50" s="17"/>
      <c r="M50" s="17"/>
    </row>
    <row r="51" spans="3:16">
      <c r="D51" s="17">
        <v>21</v>
      </c>
      <c r="E51" s="17">
        <v>22</v>
      </c>
      <c r="F51" s="17">
        <v>23</v>
      </c>
      <c r="G51" s="17">
        <v>24</v>
      </c>
      <c r="H51" s="17">
        <v>25</v>
      </c>
      <c r="I51" s="17">
        <v>26</v>
      </c>
      <c r="J51" s="17">
        <v>27</v>
      </c>
      <c r="K51" s="17">
        <v>28</v>
      </c>
      <c r="L51" s="17">
        <v>29</v>
      </c>
      <c r="M51" s="17">
        <v>30</v>
      </c>
    </row>
    <row r="52" spans="3:16" ht="34.5" customHeight="1">
      <c r="D52" s="11"/>
      <c r="E52" s="11"/>
      <c r="F52" s="11"/>
      <c r="G52" s="11"/>
      <c r="H52" s="11"/>
      <c r="I52" s="11"/>
      <c r="J52" s="11"/>
      <c r="K52" s="11"/>
      <c r="L52" s="11"/>
      <c r="M52" s="11"/>
    </row>
    <row r="55" spans="3:16">
      <c r="C55" s="7" t="s">
        <v>48</v>
      </c>
    </row>
    <row r="56" spans="3:16">
      <c r="C56" s="7" t="s">
        <v>49</v>
      </c>
    </row>
    <row r="58" spans="3:16" ht="17.25" customHeight="1">
      <c r="C58" s="432">
        <f>第５号様式!G2</f>
        <v>0</v>
      </c>
      <c r="D58" s="432"/>
      <c r="E58" s="432"/>
      <c r="F58" s="432"/>
      <c r="G58" s="432"/>
      <c r="J58" s="18"/>
      <c r="K58" s="432">
        <f>C58</f>
        <v>0</v>
      </c>
      <c r="L58" s="432"/>
      <c r="M58" s="432"/>
      <c r="N58" s="432"/>
      <c r="O58" s="432"/>
      <c r="P58" s="432"/>
    </row>
    <row r="59" spans="3:16" ht="30" customHeight="1">
      <c r="C59" s="65" t="s">
        <v>35</v>
      </c>
      <c r="D59" s="436">
        <f>L9</f>
        <v>0</v>
      </c>
      <c r="E59" s="436"/>
      <c r="F59" s="436"/>
      <c r="G59" s="436"/>
      <c r="H59" s="436"/>
      <c r="J59" s="433" t="s">
        <v>14</v>
      </c>
      <c r="K59" s="433"/>
      <c r="L59" s="433"/>
      <c r="M59" s="434">
        <f>施設基本情報入力!D7</f>
        <v>0</v>
      </c>
      <c r="N59" s="434"/>
      <c r="O59" s="434"/>
      <c r="P59" s="434"/>
    </row>
    <row r="60" spans="3:16" ht="30" customHeight="1">
      <c r="C60" s="65" t="s">
        <v>50</v>
      </c>
      <c r="D60" s="435"/>
      <c r="E60" s="435"/>
      <c r="F60" s="435"/>
      <c r="G60" s="435"/>
      <c r="J60" s="433" t="s">
        <v>15</v>
      </c>
      <c r="K60" s="433"/>
      <c r="L60" s="433"/>
      <c r="M60" s="431" t="str">
        <f>施設基本情報入力!D9&amp;"  "&amp;施設基本情報入力!D10</f>
        <v xml:space="preserve">  </v>
      </c>
      <c r="N60" s="431"/>
      <c r="O60" s="431"/>
      <c r="P60" s="431"/>
    </row>
    <row r="61" spans="3:16" ht="30" customHeight="1">
      <c r="J61" s="430" t="s">
        <v>51</v>
      </c>
      <c r="K61" s="430"/>
      <c r="L61" s="430"/>
      <c r="M61" s="431">
        <f>施設基本情報入力!D11</f>
        <v>0</v>
      </c>
      <c r="N61" s="431"/>
      <c r="O61" s="431"/>
      <c r="P61" s="431"/>
    </row>
    <row r="62" spans="3:16" ht="30" customHeight="1">
      <c r="J62" s="430" t="s">
        <v>52</v>
      </c>
      <c r="K62" s="430"/>
      <c r="L62" s="430"/>
      <c r="M62" s="431">
        <f>施設基本情報入力!D12</f>
        <v>0</v>
      </c>
      <c r="N62" s="431"/>
      <c r="O62" s="431"/>
      <c r="P62" s="431"/>
    </row>
  </sheetData>
  <sheetProtection algorithmName="SHA-512" hashValue="HopGt3vrzRtJPudOpyu3xglB+Z/M4KxvJ1mov4UBlO36Vy9l26wnH57AcCr3LC1aZp87YPXf9vXdK0+EHP5+qw==" saltValue="Q33sWz+7BqAuFVP2c32gBA==" spinCount="100000" sheet="1" objects="1" scenarios="1"/>
  <mergeCells count="19">
    <mergeCell ref="J61:L61"/>
    <mergeCell ref="M61:P61"/>
    <mergeCell ref="J62:L62"/>
    <mergeCell ref="M62:P62"/>
    <mergeCell ref="C58:G58"/>
    <mergeCell ref="K58:P58"/>
    <mergeCell ref="D59:H59"/>
    <mergeCell ref="J59:L59"/>
    <mergeCell ref="M59:P59"/>
    <mergeCell ref="D60:G60"/>
    <mergeCell ref="J60:L60"/>
    <mergeCell ref="M60:P60"/>
    <mergeCell ref="M44:N44"/>
    <mergeCell ref="O44:P44"/>
    <mergeCell ref="B7:P7"/>
    <mergeCell ref="J9:K9"/>
    <mergeCell ref="L9:P9"/>
    <mergeCell ref="J10:K10"/>
    <mergeCell ref="L10:P10"/>
  </mergeCells>
  <phoneticPr fontId="27"/>
  <conditionalFormatting sqref="C58">
    <cfRule type="cellIs" dxfId="9" priority="2" operator="equal">
      <formula>""</formula>
    </cfRule>
  </conditionalFormatting>
  <conditionalFormatting sqref="D60:G60">
    <cfRule type="cellIs" dxfId="8" priority="6" operator="equal">
      <formula>""</formula>
    </cfRule>
  </conditionalFormatting>
  <conditionalFormatting sqref="K58">
    <cfRule type="cellIs" dxfId="7" priority="1" operator="equal">
      <formula>""</formula>
    </cfRule>
  </conditionalFormatting>
  <conditionalFormatting sqref="L9:P10">
    <cfRule type="cellIs" dxfId="6" priority="7" operator="equal">
      <formula>""</formula>
    </cfRule>
  </conditionalFormatting>
  <conditionalFormatting sqref="M61:P62">
    <cfRule type="cellIs" dxfId="5" priority="5" operator="equal">
      <formula>""</formula>
    </cfRule>
  </conditionalFormatting>
  <conditionalFormatting sqref="P14:P43">
    <cfRule type="cellIs" dxfId="4" priority="3" operator="equal">
      <formula>""</formula>
    </cfRule>
    <cfRule type="cellIs" dxfId="3" priority="4" operator="notEqual">
      <formula>SUM($D14:$O14)</formula>
    </cfRule>
  </conditionalFormatting>
  <pageMargins left="0.7" right="0.7" top="0.75" bottom="0.75" header="0.3" footer="0.3"/>
  <pageSetup paperSize="9" scale="6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47DBB0A-E2EA-4A86-91A2-24977A2B039D}">
          <x14:formula1>
            <xm:f>施設基本情報入力!$G$8:$G$22</xm:f>
          </x14:formula1>
          <xm:sqref>L9:P9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151E9-F6B9-4868-85CE-13FA5F590565}">
  <sheetPr codeName="Sheet16">
    <tabColor rgb="FFFF0000"/>
  </sheetPr>
  <dimension ref="A3:H14"/>
  <sheetViews>
    <sheetView showGridLines="0" showRowColHeaders="0" view="pageBreakPreview" zoomScaleNormal="100" zoomScaleSheetLayoutView="100" workbookViewId="0">
      <selection activeCell="J21" sqref="J21"/>
    </sheetView>
  </sheetViews>
  <sheetFormatPr defaultColWidth="9" defaultRowHeight="12.6"/>
  <cols>
    <col min="1" max="16384" width="9" style="59"/>
  </cols>
  <sheetData>
    <row r="3" spans="1:8" ht="21.75" customHeight="1">
      <c r="A3" s="412">
        <f>第５号様式!G2</f>
        <v>0</v>
      </c>
      <c r="B3" s="412"/>
      <c r="C3" s="412"/>
      <c r="D3" s="126" t="s">
        <v>107</v>
      </c>
    </row>
    <row r="4" spans="1:8" ht="21.75" customHeight="1">
      <c r="A4" s="123" t="s">
        <v>101</v>
      </c>
      <c r="B4" s="126"/>
      <c r="C4" s="126"/>
    </row>
    <row r="5" spans="1:8" ht="21.75" customHeight="1">
      <c r="A5" s="123" t="s">
        <v>102</v>
      </c>
      <c r="B5" s="126"/>
      <c r="C5" s="126"/>
    </row>
    <row r="6" spans="1:8" ht="21.75" customHeight="1">
      <c r="A6" s="123" t="s">
        <v>103</v>
      </c>
      <c r="B6" s="126"/>
      <c r="C6" s="126"/>
    </row>
    <row r="7" spans="1:8" ht="23.25" customHeight="1"/>
    <row r="8" spans="1:8" ht="23.25" customHeight="1"/>
    <row r="9" spans="1:8" ht="23.25" customHeight="1"/>
    <row r="10" spans="1:8" ht="16.2">
      <c r="A10" s="412">
        <f>A3</f>
        <v>0</v>
      </c>
      <c r="B10" s="437"/>
      <c r="C10" s="437"/>
      <c r="D10" s="437"/>
    </row>
    <row r="11" spans="1:8" ht="13.5" customHeight="1">
      <c r="A11" s="127"/>
      <c r="B11" s="124"/>
      <c r="C11" s="124"/>
      <c r="D11" s="124"/>
    </row>
    <row r="12" spans="1:8" ht="32.25" customHeight="1">
      <c r="A12" s="392" t="s">
        <v>1</v>
      </c>
      <c r="B12" s="392"/>
      <c r="C12" s="393">
        <f>施設基本情報入力!D8</f>
        <v>0</v>
      </c>
      <c r="D12" s="393"/>
      <c r="E12" s="393"/>
      <c r="F12" s="393"/>
      <c r="G12" s="393"/>
      <c r="H12" s="393"/>
    </row>
    <row r="13" spans="1:8" ht="32.25" customHeight="1">
      <c r="A13" s="392" t="s">
        <v>104</v>
      </c>
      <c r="B13" s="392"/>
      <c r="C13" s="393">
        <f>施設基本情報入力!D7</f>
        <v>0</v>
      </c>
      <c r="D13" s="393"/>
      <c r="E13" s="393"/>
      <c r="F13" s="393"/>
      <c r="G13" s="393"/>
      <c r="H13" s="393"/>
    </row>
    <row r="14" spans="1:8" ht="35.25" customHeight="1">
      <c r="A14" s="392" t="s">
        <v>3</v>
      </c>
      <c r="B14" s="392"/>
      <c r="C14" s="393" t="str">
        <f>施設基本情報入力!D9&amp;"　"&amp;施設基本情報入力!D10&amp;"　　　　印"</f>
        <v>　　　　　印</v>
      </c>
      <c r="D14" s="393"/>
      <c r="E14" s="393"/>
      <c r="F14" s="393"/>
      <c r="G14" s="393"/>
      <c r="H14" s="393"/>
    </row>
  </sheetData>
  <sheetProtection algorithmName="SHA-512" hashValue="jbhNC5Z9fjlNsbOFGHQ1MX6GiPU/K90d0Rj1Nw67/+jMWSbe8SvUv7uyePoUnEk+ccX91XzQhS889L9/yTqGVg==" saltValue="KHdse/P44KkcFY2obScmFQ==" spinCount="100000" sheet="1" objects="1" scenarios="1"/>
  <mergeCells count="8">
    <mergeCell ref="A14:B14"/>
    <mergeCell ref="C14:H14"/>
    <mergeCell ref="A3:C3"/>
    <mergeCell ref="A10:D10"/>
    <mergeCell ref="A12:B12"/>
    <mergeCell ref="C12:H12"/>
    <mergeCell ref="A13:B13"/>
    <mergeCell ref="C13:H13"/>
  </mergeCells>
  <phoneticPr fontId="27"/>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920E5-8B32-4083-9E6F-520A2CBFBCE7}">
  <sheetPr codeName="Sheet17">
    <tabColor rgb="FFFFFF00"/>
  </sheetPr>
  <dimension ref="A1:N27"/>
  <sheetViews>
    <sheetView showGridLines="0" view="pageBreakPreview" zoomScaleNormal="100" zoomScaleSheetLayoutView="100" workbookViewId="0">
      <selection activeCell="G2" sqref="G2:H2"/>
    </sheetView>
  </sheetViews>
  <sheetFormatPr defaultColWidth="9" defaultRowHeight="13.8"/>
  <cols>
    <col min="1" max="1" width="5.09765625" style="122" customWidth="1"/>
    <col min="2" max="2" width="15.5" style="23" customWidth="1"/>
    <col min="3" max="3" width="9.3984375" style="23" customWidth="1"/>
    <col min="4" max="4" width="5.8984375" style="23" customWidth="1"/>
    <col min="5" max="5" width="10.59765625" style="23" customWidth="1"/>
    <col min="6" max="6" width="3" style="23" customWidth="1"/>
    <col min="7" max="7" width="14" style="23" customWidth="1"/>
    <col min="8" max="8" width="11" style="23" customWidth="1"/>
    <col min="9" max="9" width="2.59765625" style="23" customWidth="1"/>
    <col min="10" max="16384" width="9" style="23"/>
  </cols>
  <sheetData>
    <row r="1" spans="1:14" ht="14.25" customHeight="1">
      <c r="A1" s="463" t="s">
        <v>239</v>
      </c>
      <c r="B1" s="463"/>
      <c r="C1" s="463"/>
      <c r="D1" s="463"/>
      <c r="E1" s="463"/>
      <c r="F1" s="463"/>
    </row>
    <row r="2" spans="1:14">
      <c r="B2" s="24"/>
      <c r="C2" s="25"/>
      <c r="D2" s="25"/>
      <c r="E2" s="25"/>
      <c r="F2" s="130"/>
      <c r="G2" s="469"/>
      <c r="H2" s="469"/>
    </row>
    <row r="3" spans="1:14">
      <c r="B3" s="26"/>
    </row>
    <row r="4" spans="1:14" ht="14.25" customHeight="1">
      <c r="A4" s="463" t="s">
        <v>113</v>
      </c>
      <c r="B4" s="463"/>
      <c r="C4" s="463"/>
      <c r="D4" s="463"/>
      <c r="E4" s="463"/>
      <c r="F4" s="463"/>
    </row>
    <row r="5" spans="1:14">
      <c r="B5" s="26"/>
    </row>
    <row r="6" spans="1:14" ht="35.25" customHeight="1">
      <c r="B6" s="470"/>
      <c r="C6" s="27"/>
      <c r="D6" s="27"/>
      <c r="E6" s="260" t="s">
        <v>1</v>
      </c>
      <c r="F6" s="463">
        <f>施設基本情報入力!D8</f>
        <v>0</v>
      </c>
      <c r="G6" s="463"/>
      <c r="H6" s="463"/>
      <c r="I6" s="463"/>
    </row>
    <row r="7" spans="1:14" ht="35.25" customHeight="1">
      <c r="B7" s="470"/>
      <c r="C7" s="462"/>
      <c r="D7" s="462"/>
      <c r="E7" s="261" t="s">
        <v>240</v>
      </c>
      <c r="F7" s="463">
        <f>施設基本情報入力!D7</f>
        <v>0</v>
      </c>
      <c r="G7" s="463"/>
      <c r="H7" s="463"/>
      <c r="I7" s="463"/>
    </row>
    <row r="8" spans="1:14" s="122" customFormat="1" ht="35.25" customHeight="1">
      <c r="B8" s="470"/>
      <c r="C8" s="90"/>
      <c r="D8" s="90"/>
      <c r="E8" s="258" t="s">
        <v>228</v>
      </c>
      <c r="F8" s="401">
        <f>施設基本情報入力!G8</f>
        <v>0</v>
      </c>
      <c r="G8" s="401"/>
      <c r="H8" s="401"/>
      <c r="I8" s="401"/>
    </row>
    <row r="9" spans="1:14" ht="35.25" customHeight="1">
      <c r="B9" s="470"/>
      <c r="C9" s="27"/>
      <c r="D9" s="27"/>
      <c r="E9" s="262" t="s">
        <v>74</v>
      </c>
      <c r="F9" s="463" t="str">
        <f>施設基本情報入力!D9&amp;"  "&amp;施設基本情報入力!D10</f>
        <v xml:space="preserve">  </v>
      </c>
      <c r="G9" s="463"/>
      <c r="H9" s="463"/>
      <c r="I9" s="463"/>
    </row>
    <row r="10" spans="1:14">
      <c r="B10" s="26"/>
    </row>
    <row r="11" spans="1:14" ht="14.25" customHeight="1">
      <c r="A11" s="462" t="s">
        <v>208</v>
      </c>
      <c r="B11" s="462"/>
      <c r="C11" s="462"/>
      <c r="D11" s="462"/>
      <c r="E11" s="462"/>
      <c r="F11" s="462"/>
      <c r="G11" s="462"/>
      <c r="H11" s="462"/>
      <c r="I11" s="462"/>
    </row>
    <row r="12" spans="1:14" ht="10.5" customHeight="1">
      <c r="B12" s="28"/>
    </row>
    <row r="13" spans="1:14" ht="18.75" customHeight="1">
      <c r="A13" s="457" t="s">
        <v>112</v>
      </c>
      <c r="B13" s="457"/>
      <c r="C13" s="461" t="s">
        <v>106</v>
      </c>
      <c r="D13" s="461"/>
      <c r="E13" s="458"/>
      <c r="F13" s="458"/>
      <c r="G13" s="459" t="s">
        <v>235</v>
      </c>
      <c r="H13" s="459"/>
      <c r="I13" s="459"/>
      <c r="M13" s="122"/>
    </row>
    <row r="14" spans="1:14" ht="18.75" customHeight="1">
      <c r="A14" s="460" t="s">
        <v>236</v>
      </c>
      <c r="B14" s="460"/>
      <c r="C14" s="460"/>
      <c r="D14" s="460"/>
      <c r="E14" s="460"/>
      <c r="F14" s="460"/>
      <c r="G14" s="460"/>
      <c r="H14" s="460"/>
      <c r="I14" s="460"/>
      <c r="J14" s="122" t="s">
        <v>111</v>
      </c>
    </row>
    <row r="15" spans="1:14" s="122" customFormat="1" ht="18.75" customHeight="1">
      <c r="A15" s="460"/>
      <c r="B15" s="460"/>
      <c r="C15" s="460"/>
      <c r="D15" s="460"/>
      <c r="E15" s="460"/>
      <c r="F15" s="460"/>
      <c r="G15" s="460"/>
      <c r="H15" s="460"/>
      <c r="I15" s="460"/>
    </row>
    <row r="16" spans="1:14" ht="21.75" customHeight="1">
      <c r="B16" s="462" t="s">
        <v>4</v>
      </c>
      <c r="C16" s="462"/>
      <c r="D16" s="462"/>
      <c r="E16" s="462"/>
      <c r="F16" s="462"/>
      <c r="G16" s="462"/>
      <c r="H16" s="462"/>
      <c r="M16" s="122"/>
      <c r="N16" s="122"/>
    </row>
    <row r="17" spans="1:13" ht="21.75" customHeight="1">
      <c r="A17" s="463" t="s">
        <v>64</v>
      </c>
      <c r="B17" s="463"/>
      <c r="C17" s="463"/>
      <c r="D17" s="464"/>
      <c r="E17" s="464"/>
      <c r="F17" s="464"/>
      <c r="G17" s="25" t="s">
        <v>13</v>
      </c>
    </row>
    <row r="18" spans="1:13" ht="21.75" customHeight="1">
      <c r="A18" s="23"/>
      <c r="E18" s="25"/>
      <c r="F18" s="25"/>
    </row>
    <row r="19" spans="1:13" ht="21.75" customHeight="1">
      <c r="B19" s="26"/>
    </row>
    <row r="20" spans="1:13" ht="21.75" customHeight="1">
      <c r="A20" s="463" t="s">
        <v>57</v>
      </c>
      <c r="B20" s="463"/>
      <c r="C20" s="463"/>
      <c r="D20" s="463"/>
      <c r="E20" s="463"/>
      <c r="F20" s="463"/>
    </row>
    <row r="21" spans="1:13" s="91" customFormat="1" ht="12.75" customHeight="1" thickBot="1">
      <c r="A21" s="122"/>
      <c r="B21" s="90"/>
    </row>
    <row r="22" spans="1:13" ht="29.25" customHeight="1">
      <c r="B22" s="440" t="s">
        <v>58</v>
      </c>
      <c r="C22" s="444"/>
      <c r="D22" s="465"/>
      <c r="E22" s="442" t="s">
        <v>59</v>
      </c>
      <c r="F22" s="444"/>
      <c r="G22" s="445"/>
      <c r="H22" s="467" t="s">
        <v>170</v>
      </c>
      <c r="I22" s="122"/>
    </row>
    <row r="23" spans="1:13" ht="33.9" customHeight="1" thickBot="1">
      <c r="B23" s="441"/>
      <c r="C23" s="446"/>
      <c r="D23" s="466"/>
      <c r="E23" s="443"/>
      <c r="F23" s="446"/>
      <c r="G23" s="447"/>
      <c r="H23" s="468"/>
      <c r="I23" s="122"/>
    </row>
    <row r="24" spans="1:13" ht="39.75" customHeight="1" thickBot="1">
      <c r="B24" s="129" t="s">
        <v>60</v>
      </c>
      <c r="C24" s="454" t="s">
        <v>169</v>
      </c>
      <c r="D24" s="455"/>
      <c r="E24" s="455"/>
      <c r="F24" s="455"/>
      <c r="G24" s="455"/>
      <c r="H24" s="456"/>
      <c r="L24" s="439"/>
      <c r="M24" s="439"/>
    </row>
    <row r="25" spans="1:13" ht="33.9" customHeight="1" thickBot="1">
      <c r="B25" s="129" t="s">
        <v>61</v>
      </c>
      <c r="C25" s="448"/>
      <c r="D25" s="449"/>
      <c r="E25" s="449"/>
      <c r="F25" s="449"/>
      <c r="G25" s="449"/>
      <c r="H25" s="450"/>
      <c r="L25" s="438"/>
      <c r="M25" s="438"/>
    </row>
    <row r="26" spans="1:13" ht="45.75" customHeight="1" thickBot="1">
      <c r="B26" s="129" t="s">
        <v>62</v>
      </c>
      <c r="C26" s="451"/>
      <c r="D26" s="452"/>
      <c r="E26" s="452"/>
      <c r="F26" s="452"/>
      <c r="G26" s="452"/>
      <c r="H26" s="453"/>
      <c r="L26" s="438"/>
      <c r="M26" s="438"/>
    </row>
    <row r="27" spans="1:13" ht="45.75" customHeight="1" thickBot="1">
      <c r="B27" s="129" t="s">
        <v>63</v>
      </c>
      <c r="C27" s="451"/>
      <c r="D27" s="452"/>
      <c r="E27" s="452"/>
      <c r="F27" s="452"/>
      <c r="G27" s="452"/>
      <c r="H27" s="453"/>
      <c r="L27" s="438"/>
      <c r="M27" s="438"/>
    </row>
  </sheetData>
  <sheetProtection algorithmName="SHA-512" hashValue="hlP/Gfch2bB1cODDRvsELo6lmzlXctYgljc10Kh1rUNYzol6j5tPsDw5ImZL4Q0sx2RQRXjjuIbm1WvUJhmfPg==" saltValue="ubaNRmOFDs2CHf6kGZ7WHQ==" spinCount="100000" sheet="1" scenarios="1"/>
  <mergeCells count="33">
    <mergeCell ref="A11:I11"/>
    <mergeCell ref="A1:F1"/>
    <mergeCell ref="A4:F4"/>
    <mergeCell ref="G2:H2"/>
    <mergeCell ref="F9:I9"/>
    <mergeCell ref="F7:I7"/>
    <mergeCell ref="F6:I6"/>
    <mergeCell ref="B6:B9"/>
    <mergeCell ref="C7:D7"/>
    <mergeCell ref="F8:I8"/>
    <mergeCell ref="B16:H16"/>
    <mergeCell ref="A20:F20"/>
    <mergeCell ref="D17:F17"/>
    <mergeCell ref="C22:D23"/>
    <mergeCell ref="H22:H23"/>
    <mergeCell ref="A17:C17"/>
    <mergeCell ref="A13:B13"/>
    <mergeCell ref="E13:F13"/>
    <mergeCell ref="G13:I13"/>
    <mergeCell ref="A14:I14"/>
    <mergeCell ref="A15:I15"/>
    <mergeCell ref="C13:D13"/>
    <mergeCell ref="L27:M27"/>
    <mergeCell ref="L24:M24"/>
    <mergeCell ref="L25:M25"/>
    <mergeCell ref="L26:M26"/>
    <mergeCell ref="B22:B23"/>
    <mergeCell ref="E22:E23"/>
    <mergeCell ref="F22:G23"/>
    <mergeCell ref="C25:H25"/>
    <mergeCell ref="C26:H26"/>
    <mergeCell ref="C27:H27"/>
    <mergeCell ref="C24:H24"/>
  </mergeCells>
  <phoneticPr fontId="27"/>
  <conditionalFormatting sqref="C22 F22 C25 C26:H27">
    <cfRule type="cellIs" dxfId="2" priority="2" operator="equal">
      <formula>""</formula>
    </cfRule>
  </conditionalFormatting>
  <conditionalFormatting sqref="G2 A13">
    <cfRule type="cellIs" dxfId="1" priority="1" operator="equal">
      <formula>""</formula>
    </cfRule>
  </conditionalFormatting>
  <pageMargins left="0.75" right="0.75" top="1" bottom="1" header="0.5" footer="0.5"/>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4FD3-F98C-40A1-9ACC-8E4C3F9BDB5B}">
  <sheetPr>
    <tabColor rgb="FFFFFF00"/>
  </sheetPr>
  <dimension ref="A6:H25"/>
  <sheetViews>
    <sheetView showGridLines="0" showRowColHeaders="0" view="pageBreakPreview" zoomScaleNormal="100" zoomScaleSheetLayoutView="100" workbookViewId="0">
      <selection activeCell="I11" sqref="I11"/>
    </sheetView>
  </sheetViews>
  <sheetFormatPr defaultColWidth="9" defaultRowHeight="18.75" customHeight="1"/>
  <cols>
    <col min="1" max="1" width="4.09765625" style="59" customWidth="1"/>
    <col min="2" max="2" width="25.3984375" style="59" customWidth="1"/>
    <col min="3" max="16384" width="9" style="59"/>
  </cols>
  <sheetData>
    <row r="6" spans="1:8" ht="36" customHeight="1">
      <c r="A6" s="471" t="s">
        <v>120</v>
      </c>
      <c r="B6" s="471"/>
      <c r="C6" s="471"/>
      <c r="D6" s="471"/>
      <c r="E6" s="471"/>
      <c r="F6" s="471"/>
      <c r="G6" s="471"/>
      <c r="H6" s="228"/>
    </row>
    <row r="7" spans="1:8" ht="6.75" customHeight="1"/>
    <row r="8" spans="1:8" ht="28.5" customHeight="1">
      <c r="A8" s="97" t="s">
        <v>121</v>
      </c>
      <c r="B8" s="97"/>
    </row>
    <row r="9" spans="1:8" ht="8.25" customHeight="1"/>
    <row r="10" spans="1:8" ht="18.75" customHeight="1">
      <c r="B10" s="138" t="s">
        <v>126</v>
      </c>
      <c r="C10" s="139"/>
      <c r="D10" s="139"/>
      <c r="E10" s="139"/>
      <c r="F10" s="139"/>
      <c r="G10" s="139"/>
    </row>
    <row r="11" spans="1:8" ht="37.5" customHeight="1">
      <c r="B11" s="136" t="s">
        <v>122</v>
      </c>
      <c r="C11" s="474"/>
      <c r="D11" s="474"/>
      <c r="E11" s="474"/>
      <c r="F11" s="474"/>
      <c r="G11" s="474"/>
    </row>
    <row r="12" spans="1:8" ht="37.5" customHeight="1">
      <c r="B12" s="136" t="s">
        <v>123</v>
      </c>
      <c r="C12" s="474"/>
      <c r="D12" s="474"/>
      <c r="E12" s="474"/>
      <c r="F12" s="474"/>
      <c r="G12" s="474"/>
    </row>
    <row r="13" spans="1:8" ht="37.5" customHeight="1">
      <c r="B13" s="136" t="s">
        <v>74</v>
      </c>
      <c r="C13" s="474"/>
      <c r="D13" s="474"/>
      <c r="E13" s="474"/>
      <c r="F13" s="474"/>
      <c r="G13" s="474"/>
    </row>
    <row r="14" spans="1:8" ht="18.75" customHeight="1">
      <c r="B14" s="1"/>
    </row>
    <row r="15" spans="1:8" ht="18.75" customHeight="1">
      <c r="B15" s="138" t="s">
        <v>209</v>
      </c>
    </row>
    <row r="16" spans="1:8" ht="18.75" customHeight="1">
      <c r="B16" s="138" t="s">
        <v>210</v>
      </c>
    </row>
    <row r="18" spans="2:7" ht="18.75" customHeight="1">
      <c r="E18" s="475">
        <f>第７号様式!G2</f>
        <v>0</v>
      </c>
      <c r="F18" s="475"/>
      <c r="G18" s="475"/>
    </row>
    <row r="19" spans="2:7" ht="18.75" customHeight="1">
      <c r="B19" s="135" t="s">
        <v>125</v>
      </c>
      <c r="C19" s="140"/>
      <c r="D19" s="140"/>
      <c r="E19" s="140"/>
      <c r="F19" s="140"/>
      <c r="G19" s="140"/>
    </row>
    <row r="20" spans="2:7" ht="37.5" customHeight="1">
      <c r="B20" s="136" t="s">
        <v>122</v>
      </c>
      <c r="C20" s="472">
        <f>施設基本情報入力!D8</f>
        <v>0</v>
      </c>
      <c r="D20" s="472"/>
      <c r="E20" s="472"/>
      <c r="F20" s="472"/>
      <c r="G20" s="472"/>
    </row>
    <row r="21" spans="2:7" ht="37.5" customHeight="1">
      <c r="B21" s="136" t="s">
        <v>123</v>
      </c>
      <c r="C21" s="472">
        <f>施設基本情報入力!D7</f>
        <v>0</v>
      </c>
      <c r="D21" s="472"/>
      <c r="E21" s="472"/>
      <c r="F21" s="472"/>
      <c r="G21" s="472"/>
    </row>
    <row r="22" spans="2:7" ht="37.5" customHeight="1">
      <c r="B22" s="226" t="s">
        <v>168</v>
      </c>
      <c r="C22" s="472" t="str">
        <f>施設基本情報入力!D9&amp;"　"&amp;施設基本情報入力!D10&amp;"　　　　印"</f>
        <v>　　　　　印</v>
      </c>
      <c r="D22" s="472"/>
      <c r="E22" s="472"/>
      <c r="F22" s="472"/>
      <c r="G22" s="472"/>
    </row>
    <row r="25" spans="2:7" ht="18.75" customHeight="1">
      <c r="F25" s="473" t="s">
        <v>124</v>
      </c>
      <c r="G25" s="473"/>
    </row>
  </sheetData>
  <sheetProtection algorithmName="SHA-512" hashValue="sZZRZQTMuBG1ogmDi0eZbwq4hdLzL+VJ5C3mu5v0aZxETjd7jkUmXWMWMMvSf6f4UkoF+r2XV07x3ZibMPUWGA==" saltValue="aIQR0iDyQMte/dX9V9fdmw==" spinCount="100000" sheet="1" objects="1" scenarios="1"/>
  <mergeCells count="9">
    <mergeCell ref="A6:G6"/>
    <mergeCell ref="C21:G21"/>
    <mergeCell ref="C22:G22"/>
    <mergeCell ref="F25:G25"/>
    <mergeCell ref="C11:G11"/>
    <mergeCell ref="C12:G12"/>
    <mergeCell ref="C13:G13"/>
    <mergeCell ref="E18:G18"/>
    <mergeCell ref="C20:G20"/>
  </mergeCells>
  <phoneticPr fontId="27"/>
  <conditionalFormatting sqref="C11:C13 E18 C20:C22">
    <cfRule type="cellIs" dxfId="0" priority="1" operator="equal">
      <formula>""</formula>
    </cfRule>
  </conditionalFormatting>
  <pageMargins left="0.7" right="0.7" top="0.75" bottom="0.75" header="0.3" footer="0.3"/>
  <pageSetup paperSize="9"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20</vt:i4>
      </vt:variant>
      <vt:variant>
        <vt:lpstr>名前付き一覧</vt:lpstr>
      </vt:variant>
      <vt:variant>
        <vt:i4>20</vt:i4>
      </vt:variant>
    </vt:vector>
  </HeadingPairs>
  <TitlesOfParts>
    <vt:vector baseType="lpstr" size="40">
      <vt:lpstr>提出書類について </vt:lpstr>
      <vt:lpstr>施設基本情報入力</vt:lpstr>
      <vt:lpstr>対象者リスト（申請）</vt:lpstr>
      <vt:lpstr>第１号様式（申請書）</vt:lpstr>
      <vt:lpstr>１号添付　補助金算出調書</vt:lpstr>
      <vt:lpstr>１号添付　事業所追加分①</vt:lpstr>
      <vt:lpstr>１号添付　事業所追加分 ②</vt:lpstr>
      <vt:lpstr>原本証明書（申請）</vt:lpstr>
      <vt:lpstr>対象者リスト（変更）</vt:lpstr>
      <vt:lpstr>第３号様式（変更交付申請）</vt:lpstr>
      <vt:lpstr>３号添付　変更申請額算出調書</vt:lpstr>
      <vt:lpstr>３号添付　事業所追加分①</vt:lpstr>
      <vt:lpstr>３号添付　事業所追加分②</vt:lpstr>
      <vt:lpstr>原本証明書（変更）</vt:lpstr>
      <vt:lpstr>第５号様式</vt:lpstr>
      <vt:lpstr>5号添付　支給額一覧表（1~30）</vt:lpstr>
      <vt:lpstr>5号添付　支給額一覧表 (31~60)</vt:lpstr>
      <vt:lpstr>原本証明書 （実績報告）</vt:lpstr>
      <vt:lpstr>第７号様式</vt:lpstr>
      <vt:lpstr>委任状（精算）</vt:lpstr>
      <vt:lpstr>'１号添付　事業所追加分 ②'!Print_Area</vt:lpstr>
      <vt:lpstr>'１号添付　事業所追加分①'!Print_Area</vt:lpstr>
      <vt:lpstr>'１号添付　補助金算出調書'!Print_Area</vt:lpstr>
      <vt:lpstr>'３号添付　事業所追加分①'!Print_Area</vt:lpstr>
      <vt:lpstr>'３号添付　事業所追加分②'!Print_Area</vt:lpstr>
      <vt:lpstr>'３号添付　変更申請額算出調書'!Print_Area</vt:lpstr>
      <vt:lpstr>'5号添付　支給額一覧表 (31~60)'!Print_Area</vt:lpstr>
      <vt:lpstr>'5号添付　支給額一覧表（1~30）'!Print_Area</vt:lpstr>
      <vt:lpstr>'委任状（精算）'!Print_Area</vt:lpstr>
      <vt:lpstr>'原本証明書 （実績報告）'!Print_Area</vt:lpstr>
      <vt:lpstr>'原本証明書（申請）'!Print_Area</vt:lpstr>
      <vt:lpstr>'原本証明書（変更）'!Print_Area</vt:lpstr>
      <vt:lpstr>施設基本情報入力!Print_Area</vt:lpstr>
      <vt:lpstr>'対象者リスト（申請）'!Print_Area</vt:lpstr>
      <vt:lpstr>'対象者リスト（変更）'!Print_Area</vt:lpstr>
      <vt:lpstr>'第１号様式（申請書）'!Print_Area</vt:lpstr>
      <vt:lpstr>'第３号様式（変更交付申請）'!Print_Area</vt:lpstr>
      <vt:lpstr>第５号様式!Print_Area</vt:lpstr>
      <vt:lpstr>第７号様式!Print_Area</vt:lpstr>
      <vt:lpstr>'提出書類について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2026-09-10T02:38:19Z</cp:lastPrinted>
  <dcterms:created xsi:type="dcterms:W3CDTF">2024-12-04T05:31:52Z</dcterms:created>
  <dcterms:modified xsi:type="dcterms:W3CDTF">2026-09-10T07:16:23Z</dcterms:modified>
</cp:coreProperties>
</file>