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comments15.xml" ContentType="application/vnd.openxmlformats-officedocument.spreadsheetml.comments+xml"/>
  <Override PartName="/xl/drawings/drawing21.xml" ContentType="application/vnd.openxmlformats-officedocument.drawing+xml"/>
  <Override PartName="/xl/comments16.xml" ContentType="application/vnd.openxmlformats-officedocument.spreadsheetml.comments+xml"/>
  <Override PartName="/xl/drawings/drawing22.xml" ContentType="application/vnd.openxmlformats-officedocument.drawing+xml"/>
  <Override PartName="/xl/comments17.xml" ContentType="application/vnd.openxmlformats-officedocument.spreadsheetml.comments+xml"/>
  <Override PartName="/xl/drawings/drawing23.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codeName="ThisWorkbook" defaultThemeVersion="166925"/>
  <xr:revisionPtr xr6:coauthVersionLast="47" xr6:coauthVersionMax="47" documentId="13_ncr:1_{4796DCC1-5130-4B58-B985-9C5DAB413F90}" revIDLastSave="0" xr10:uidLastSave="{00000000-0000-0000-0000-000000000000}"/>
  <bookViews>
    <workbookView tabRatio="700" xr2:uid="{00000000-000D-0000-FFFF-FFFF00000000}" windowHeight="11160" windowWidth="20730" xWindow="-120" yWindow="-120"/>
  </bookViews>
  <sheets>
    <sheet r:id="rId1" name="提出書類について " sheetId="39"/>
    <sheet r:id="rId2" name="施設基本情報入力" sheetId="9"/>
    <sheet r:id="rId3" name="対象者リスト（申請）" sheetId="19"/>
    <sheet r:id="rId4" name="第１号様式（申請書）" sheetId="24"/>
    <sheet r:id="rId5" name="１号添付　補助金算出調書" sheetId="25"/>
    <sheet r:id="rId6" name="１号添付　事業所追加分①" sheetId="26"/>
    <sheet r:id="rId7" name="１号添付　事業所追加分 ②" sheetId="37"/>
    <sheet r:id="rId8" name="原本証明書（申請）" sheetId="30"/>
    <sheet r:id="rId9" name="第８号様式" sheetId="27"/>
    <sheet r:id="rId10" name="委任状" sheetId="35"/>
    <sheet r:id="rId11" name="対象者リスト（変更）" sheetId="28"/>
    <sheet r:id="rId12" name="第３号様式（変更交付申請）" sheetId="2"/>
    <sheet r:id="rId13" name="３号添付　変更申請額算出調書" sheetId="5"/>
    <sheet r:id="rId14" name="３号添付　事業所追加分①" sheetId="6"/>
    <sheet r:id="rId15" name="３号添付　事業所追加分②" sheetId="38"/>
    <sheet r:id="rId16" name="原本証明書（変更）" sheetId="33"/>
    <sheet r:id="rId17" name="第５号様式" sheetId="17"/>
    <sheet r:id="rId18" name="5号添付　支給額一覧表（1~30）" sheetId="8"/>
    <sheet r:id="rId19" name="5号添付　支給額一覧表 (31~60)" sheetId="23"/>
    <sheet r:id="rId20" name="原本証明書 （実績報告）" sheetId="31"/>
    <sheet r:id="rId21" name="精算書" sheetId="4"/>
    <sheet r:id="rId22" name="第７号様式" sheetId="15"/>
    <sheet r:id="rId23" name="委任状（精算）" sheetId="36"/>
  </sheets>
  <definedNames>
    <definedName localSheetId="6" name="_xlnm.Print_Area">'１号添付　事業所追加分 ②'!$A$1:$J$42</definedName>
    <definedName localSheetId="5" name="_xlnm.Print_Area">'１号添付　事業所追加分①'!$A$1:$J$63</definedName>
    <definedName localSheetId="4" name="_xlnm.Print_Area">'１号添付　補助金算出調書'!$A$1:$J$67</definedName>
    <definedName localSheetId="13" name="_xlnm.Print_Area">'３号添付　事業所追加分①'!$A$1:$H$48</definedName>
    <definedName localSheetId="14" name="_xlnm.Print_Area">'３号添付　事業所追加分②'!$A$1:$H$32</definedName>
    <definedName localSheetId="12" name="_xlnm.Print_Area">'３号添付　変更申請額算出調書'!$A:$J</definedName>
    <definedName localSheetId="18" name="_xlnm.Print_Area">'5号添付　支給額一覧表 (31~60)'!$B$7:$P$62</definedName>
    <definedName localSheetId="17" name="_xlnm.Print_Area">'5号添付　支給額一覧表（1~30）'!$B$7:$P$62</definedName>
    <definedName localSheetId="9" name="_xlnm.Print_Area">委任状!$A$6:$G$25</definedName>
    <definedName localSheetId="22" name="_xlnm.Print_Area">'委任状（精算）'!$A$6:$G$25</definedName>
    <definedName localSheetId="19" name="_xlnm.Print_Area">'原本証明書 （実績報告）'!$A$1:$H$19</definedName>
    <definedName localSheetId="7" name="_xlnm.Print_Area">'原本証明書（申請）'!$A$1:$H$22</definedName>
    <definedName localSheetId="15" name="_xlnm.Print_Area">'原本証明書（変更）'!$A$1:$H$22</definedName>
    <definedName localSheetId="1" name="_xlnm.Print_Area">施設基本情報入力!$A$1:$L$27</definedName>
    <definedName localSheetId="20" name="_xlnm.Print_Area">精算書!$A$1:$H$27</definedName>
    <definedName localSheetId="2" name="_xlnm.Print_Area">'対象者リスト（申請）'!$B$1:$J$221</definedName>
    <definedName localSheetId="10" name="_xlnm.Print_Area">'対象者リスト（変更）'!$B$1:$J$220</definedName>
    <definedName localSheetId="3" name="_xlnm.Print_Area">'第１号様式（申請書）'!$A$10:$I$52</definedName>
    <definedName localSheetId="11" name="_xlnm.Print_Area">'第３号様式（変更交付申請）'!$A$1:$H$22</definedName>
    <definedName localSheetId="16" name="_xlnm.Print_Area">第５号様式!$A$1:$I$43</definedName>
    <definedName localSheetId="21" name="_xlnm.Print_Area">第７号様式!$A$1:$I$26</definedName>
    <definedName localSheetId="8" name="_xlnm.Print_Area">第８号様式!$A$8:$G$35</definedName>
    <definedName localSheetId="0" name="_xlnm.Print_Area">'提出書類について '!$B$6:$N$52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9" i="8" l="1"/>
  <c r="G12" i="17"/>
  <c r="C12" i="17"/>
  <c r="E18" i="35" l="1"/>
  <c r="E18" i="36"/>
  <c r="D7" i="19" l="1"/>
  <c r="D6" i="19"/>
  <c r="D5" i="19"/>
  <c r="D4" i="19"/>
  <c r="D3" i="28"/>
  <c r="D4" i="28"/>
  <c r="D5" i="28"/>
  <c r="D6" i="28"/>
  <c r="E13" i="19" l="1"/>
  <c r="C3" i="37"/>
  <c r="L10" i="8"/>
  <c r="A33" i="17"/>
  <c r="A32" i="17"/>
  <c r="A31" i="17"/>
  <c r="A30" i="17"/>
  <c r="A29" i="17"/>
  <c r="A28" i="17"/>
  <c r="A27" i="17"/>
  <c r="A26" i="17"/>
  <c r="A25" i="17"/>
  <c r="D39" i="38"/>
  <c r="D40" i="38" s="1"/>
  <c r="D38" i="38"/>
  <c r="C36" i="38"/>
  <c r="C35" i="38"/>
  <c r="D31" i="38"/>
  <c r="D32" i="38" s="1"/>
  <c r="D30" i="38"/>
  <c r="C28" i="38"/>
  <c r="C27" i="38"/>
  <c r="D23" i="38"/>
  <c r="D24" i="38" s="1"/>
  <c r="D22" i="38"/>
  <c r="C20" i="38"/>
  <c r="C19" i="38"/>
  <c r="D15" i="38"/>
  <c r="D16" i="38" s="1"/>
  <c r="D14" i="38"/>
  <c r="C12" i="38"/>
  <c r="C11" i="38"/>
  <c r="D7" i="38"/>
  <c r="D8" i="38" s="1"/>
  <c r="D6" i="38"/>
  <c r="C4" i="38"/>
  <c r="C3" i="38"/>
  <c r="D47" i="6"/>
  <c r="D48" i="6" s="1"/>
  <c r="D39" i="6"/>
  <c r="D40" i="6" s="1"/>
  <c r="D46" i="6"/>
  <c r="D38" i="6"/>
  <c r="C44" i="6"/>
  <c r="C36" i="6"/>
  <c r="C43" i="6"/>
  <c r="C35" i="6"/>
  <c r="D31" i="6"/>
  <c r="D30" i="6"/>
  <c r="C28" i="6"/>
  <c r="C27" i="6"/>
  <c r="D23" i="6"/>
  <c r="D22" i="6"/>
  <c r="C20" i="6"/>
  <c r="C19" i="6"/>
  <c r="D58" i="26" l="1"/>
  <c r="D59" i="26" s="1"/>
  <c r="D57" i="26"/>
  <c r="D48" i="26"/>
  <c r="D47" i="26"/>
  <c r="D37" i="26"/>
  <c r="D38" i="26"/>
  <c r="D27" i="26"/>
  <c r="D26" i="26"/>
  <c r="D7" i="37"/>
  <c r="D8" i="37" s="1"/>
  <c r="D6" i="37"/>
  <c r="D17" i="37"/>
  <c r="D18" i="37" s="1"/>
  <c r="D16" i="37"/>
  <c r="D27" i="37"/>
  <c r="D28" i="37" s="1"/>
  <c r="D26" i="37"/>
  <c r="D48" i="37"/>
  <c r="D49" i="37" s="1"/>
  <c r="D47" i="37"/>
  <c r="D38" i="37"/>
  <c r="D37" i="37"/>
  <c r="C24" i="37"/>
  <c r="C14" i="37"/>
  <c r="C4" i="37"/>
  <c r="C24" i="26"/>
  <c r="C35" i="26"/>
  <c r="C45" i="26"/>
  <c r="C55" i="26"/>
  <c r="C35" i="37"/>
  <c r="C45" i="37"/>
  <c r="C44" i="37"/>
  <c r="C34" i="37"/>
  <c r="C23" i="37"/>
  <c r="C13" i="37"/>
  <c r="C54" i="26"/>
  <c r="C44" i="26"/>
  <c r="C34" i="26"/>
  <c r="C23" i="26"/>
  <c r="A30" i="24"/>
  <c r="A31" i="24"/>
  <c r="A32" i="24"/>
  <c r="A33" i="24"/>
  <c r="A34" i="24"/>
  <c r="A35" i="24"/>
  <c r="A36" i="24"/>
  <c r="A37" i="24"/>
  <c r="A38" i="24"/>
  <c r="A39" i="24"/>
  <c r="A40" i="24"/>
  <c r="A41" i="24"/>
  <c r="A42" i="24"/>
  <c r="A29" i="24"/>
  <c r="D39" i="37" l="1"/>
  <c r="F15" i="24"/>
  <c r="E14" i="19"/>
  <c r="H219" i="19"/>
  <c r="E13" i="28" l="1"/>
  <c r="E12" i="28" l="1"/>
  <c r="C20" i="36" l="1"/>
  <c r="D34" i="5" l="1"/>
  <c r="C13" i="17" l="1"/>
  <c r="C13" i="2"/>
  <c r="C20" i="27"/>
  <c r="F7" i="15" l="1"/>
  <c r="E14" i="27"/>
  <c r="D20" i="25"/>
  <c r="C3" i="26"/>
  <c r="A36" i="17" l="1"/>
  <c r="C14" i="30" l="1"/>
  <c r="C22" i="35"/>
  <c r="C14" i="33"/>
  <c r="C14" i="31"/>
  <c r="C22" i="36"/>
  <c r="C21" i="36"/>
  <c r="C21" i="35"/>
  <c r="C20" i="35"/>
  <c r="A3" i="33" l="1"/>
  <c r="A10" i="33" s="1"/>
  <c r="C13" i="33"/>
  <c r="C12" i="33"/>
  <c r="A3" i="31" l="1"/>
  <c r="A10" i="31" s="1"/>
  <c r="C13" i="31"/>
  <c r="C12" i="31"/>
  <c r="C12" i="30"/>
  <c r="C13" i="30"/>
  <c r="A3" i="30"/>
  <c r="A10" i="30" s="1"/>
  <c r="C58" i="23" l="1"/>
  <c r="K58" i="23" s="1"/>
  <c r="C58" i="8"/>
  <c r="K58" i="8" s="1"/>
  <c r="G6" i="5" l="1"/>
  <c r="M62" i="23" l="1"/>
  <c r="M61" i="23"/>
  <c r="M62" i="8" l="1"/>
  <c r="M61" i="8"/>
  <c r="G5" i="25"/>
  <c r="F8" i="2" l="1"/>
  <c r="G9" i="5" l="1"/>
  <c r="G8" i="25"/>
  <c r="L10" i="23" l="1"/>
  <c r="A14" i="8"/>
  <c r="C12" i="6" l="1"/>
  <c r="C4" i="6"/>
  <c r="C59" i="5"/>
  <c r="C49" i="5"/>
  <c r="C39" i="5"/>
  <c r="C31" i="5"/>
  <c r="C20" i="5"/>
  <c r="C19" i="5"/>
  <c r="C14" i="26"/>
  <c r="C4" i="26"/>
  <c r="C60" i="25"/>
  <c r="C50" i="25"/>
  <c r="C40" i="25"/>
  <c r="C30" i="25"/>
  <c r="C18" i="25"/>
  <c r="C17" i="25"/>
  <c r="E16" i="27"/>
  <c r="E15" i="27"/>
  <c r="D15" i="6"/>
  <c r="D62" i="5"/>
  <c r="D52" i="5"/>
  <c r="D42" i="5"/>
  <c r="D14" i="6"/>
  <c r="D7" i="6"/>
  <c r="D6" i="6"/>
  <c r="D61" i="5"/>
  <c r="D51" i="5"/>
  <c r="D41" i="5"/>
  <c r="D33" i="5"/>
  <c r="D23" i="5"/>
  <c r="D22" i="5"/>
  <c r="G220" i="28"/>
  <c r="E10" i="28" s="1"/>
  <c r="D220" i="28"/>
  <c r="E9" i="28" s="1"/>
  <c r="H219" i="28"/>
  <c r="A219" i="28"/>
  <c r="H218" i="28"/>
  <c r="A218" i="28"/>
  <c r="H217" i="28"/>
  <c r="A217" i="28"/>
  <c r="H216" i="28"/>
  <c r="A216" i="28"/>
  <c r="H215" i="28"/>
  <c r="A215" i="28"/>
  <c r="H214" i="28"/>
  <c r="A214" i="28"/>
  <c r="H213" i="28"/>
  <c r="A213" i="28"/>
  <c r="H212" i="28"/>
  <c r="A212" i="28"/>
  <c r="H211" i="28"/>
  <c r="A211" i="28"/>
  <c r="H210" i="28"/>
  <c r="A210" i="28"/>
  <c r="H209" i="28"/>
  <c r="A209" i="28"/>
  <c r="H208" i="28"/>
  <c r="A208" i="28"/>
  <c r="H207" i="28"/>
  <c r="A207" i="28"/>
  <c r="H206" i="28"/>
  <c r="A206" i="28"/>
  <c r="H205" i="28"/>
  <c r="A205" i="28"/>
  <c r="H204" i="28"/>
  <c r="A204" i="28"/>
  <c r="H203" i="28"/>
  <c r="A203" i="28"/>
  <c r="H202" i="28"/>
  <c r="A202" i="28"/>
  <c r="H201" i="28"/>
  <c r="A201" i="28"/>
  <c r="H200" i="28"/>
  <c r="A200" i="28"/>
  <c r="H199" i="28"/>
  <c r="A199" i="28"/>
  <c r="H198" i="28"/>
  <c r="A198" i="28"/>
  <c r="H197" i="28"/>
  <c r="A197" i="28"/>
  <c r="H196" i="28"/>
  <c r="A196" i="28"/>
  <c r="H195" i="28"/>
  <c r="A195" i="28"/>
  <c r="H194" i="28"/>
  <c r="A194" i="28"/>
  <c r="H193" i="28"/>
  <c r="A193" i="28"/>
  <c r="H192" i="28"/>
  <c r="A192" i="28"/>
  <c r="H191" i="28"/>
  <c r="A191" i="28"/>
  <c r="H190" i="28"/>
  <c r="A190" i="28"/>
  <c r="H189" i="28"/>
  <c r="A189" i="28"/>
  <c r="H188" i="28"/>
  <c r="A188" i="28"/>
  <c r="H187" i="28"/>
  <c r="A187" i="28"/>
  <c r="H186" i="28"/>
  <c r="A186" i="28"/>
  <c r="H185" i="28"/>
  <c r="A185" i="28"/>
  <c r="H184" i="28"/>
  <c r="A184" i="28"/>
  <c r="H183" i="28"/>
  <c r="A183" i="28"/>
  <c r="H182" i="28"/>
  <c r="A182" i="28"/>
  <c r="H181" i="28"/>
  <c r="A181" i="28"/>
  <c r="H180" i="28"/>
  <c r="A180" i="28"/>
  <c r="H179" i="28"/>
  <c r="A179" i="28"/>
  <c r="H178" i="28"/>
  <c r="A178" i="28"/>
  <c r="H177" i="28"/>
  <c r="A177" i="28"/>
  <c r="H176" i="28"/>
  <c r="A176" i="28"/>
  <c r="H175" i="28"/>
  <c r="A175" i="28"/>
  <c r="H174" i="28"/>
  <c r="A174" i="28"/>
  <c r="H173" i="28"/>
  <c r="A173" i="28"/>
  <c r="H172" i="28"/>
  <c r="A172" i="28"/>
  <c r="H171" i="28"/>
  <c r="A171" i="28"/>
  <c r="H170" i="28"/>
  <c r="A170" i="28"/>
  <c r="H169" i="28"/>
  <c r="A169" i="28"/>
  <c r="H168" i="28"/>
  <c r="A168" i="28"/>
  <c r="H167" i="28"/>
  <c r="A167" i="28"/>
  <c r="H166" i="28"/>
  <c r="A166" i="28"/>
  <c r="H165" i="28"/>
  <c r="A165" i="28"/>
  <c r="H164" i="28"/>
  <c r="A164" i="28"/>
  <c r="H163" i="28"/>
  <c r="A163" i="28"/>
  <c r="H162" i="28"/>
  <c r="A162" i="28"/>
  <c r="H161" i="28"/>
  <c r="A161" i="28"/>
  <c r="H160" i="28"/>
  <c r="A160" i="28"/>
  <c r="H159" i="28"/>
  <c r="A159" i="28"/>
  <c r="H158" i="28"/>
  <c r="A158" i="28"/>
  <c r="H157" i="28"/>
  <c r="A157" i="28"/>
  <c r="H156" i="28"/>
  <c r="A156" i="28"/>
  <c r="H155" i="28"/>
  <c r="A155" i="28"/>
  <c r="H154" i="28"/>
  <c r="A154" i="28"/>
  <c r="H153" i="28"/>
  <c r="A153" i="28"/>
  <c r="H152" i="28"/>
  <c r="A152" i="28"/>
  <c r="H151" i="28"/>
  <c r="A151" i="28"/>
  <c r="H150" i="28"/>
  <c r="A150" i="28"/>
  <c r="H149" i="28"/>
  <c r="A149" i="28"/>
  <c r="H148" i="28"/>
  <c r="A148" i="28"/>
  <c r="H147" i="28"/>
  <c r="A147" i="28"/>
  <c r="H146" i="28"/>
  <c r="A146" i="28"/>
  <c r="H145" i="28"/>
  <c r="A145" i="28"/>
  <c r="H144" i="28"/>
  <c r="A144" i="28"/>
  <c r="H143" i="28"/>
  <c r="A143" i="28"/>
  <c r="H142" i="28"/>
  <c r="A142" i="28"/>
  <c r="H141" i="28"/>
  <c r="A141" i="28"/>
  <c r="H140" i="28"/>
  <c r="A140" i="28"/>
  <c r="H139" i="28"/>
  <c r="A139" i="28"/>
  <c r="H138" i="28"/>
  <c r="A138" i="28"/>
  <c r="H137" i="28"/>
  <c r="A137" i="28"/>
  <c r="H136" i="28"/>
  <c r="A136" i="28"/>
  <c r="H135" i="28"/>
  <c r="A135" i="28"/>
  <c r="H134" i="28"/>
  <c r="A134" i="28"/>
  <c r="H133" i="28"/>
  <c r="A133" i="28"/>
  <c r="H132" i="28"/>
  <c r="A132" i="28"/>
  <c r="H131" i="28"/>
  <c r="A131" i="28"/>
  <c r="H130" i="28"/>
  <c r="A130" i="28"/>
  <c r="H129" i="28"/>
  <c r="A129" i="28"/>
  <c r="H128" i="28"/>
  <c r="A128" i="28"/>
  <c r="H127" i="28"/>
  <c r="A127" i="28"/>
  <c r="H126" i="28"/>
  <c r="A126" i="28"/>
  <c r="H125" i="28"/>
  <c r="A125" i="28"/>
  <c r="H124" i="28"/>
  <c r="A124" i="28"/>
  <c r="H123" i="28"/>
  <c r="A123" i="28"/>
  <c r="H122" i="28"/>
  <c r="A122" i="28"/>
  <c r="H121" i="28"/>
  <c r="A121" i="28"/>
  <c r="H120" i="28"/>
  <c r="A120" i="28"/>
  <c r="H119" i="28"/>
  <c r="A119" i="28"/>
  <c r="H118" i="28"/>
  <c r="A118" i="28"/>
  <c r="H117" i="28"/>
  <c r="A117" i="28"/>
  <c r="H116" i="28"/>
  <c r="A116" i="28"/>
  <c r="H115" i="28"/>
  <c r="A115" i="28"/>
  <c r="H114" i="28"/>
  <c r="A114" i="28"/>
  <c r="H113" i="28"/>
  <c r="A113" i="28"/>
  <c r="H112" i="28"/>
  <c r="A112" i="28"/>
  <c r="H111" i="28"/>
  <c r="A111" i="28"/>
  <c r="H110" i="28"/>
  <c r="A110" i="28"/>
  <c r="H109" i="28"/>
  <c r="A109" i="28"/>
  <c r="H108" i="28"/>
  <c r="A108" i="28"/>
  <c r="H107" i="28"/>
  <c r="A107" i="28"/>
  <c r="H106" i="28"/>
  <c r="A106" i="28"/>
  <c r="H105" i="28"/>
  <c r="A105" i="28"/>
  <c r="H104" i="28"/>
  <c r="A104" i="28"/>
  <c r="H103" i="28"/>
  <c r="A103" i="28"/>
  <c r="H102" i="28"/>
  <c r="A102" i="28"/>
  <c r="H101" i="28"/>
  <c r="A101" i="28"/>
  <c r="H100" i="28"/>
  <c r="A100" i="28"/>
  <c r="H99" i="28"/>
  <c r="A99" i="28"/>
  <c r="H98" i="28"/>
  <c r="A98" i="28"/>
  <c r="H97" i="28"/>
  <c r="A97" i="28"/>
  <c r="H96" i="28"/>
  <c r="A96" i="28"/>
  <c r="H95" i="28"/>
  <c r="A95" i="28"/>
  <c r="H94" i="28"/>
  <c r="A94" i="28"/>
  <c r="H93" i="28"/>
  <c r="A93" i="28"/>
  <c r="H92" i="28"/>
  <c r="A92" i="28"/>
  <c r="H91" i="28"/>
  <c r="A91" i="28"/>
  <c r="H90" i="28"/>
  <c r="A90" i="28"/>
  <c r="H89" i="28"/>
  <c r="A89" i="28"/>
  <c r="H88" i="28"/>
  <c r="A88" i="28"/>
  <c r="H87" i="28"/>
  <c r="A87" i="28"/>
  <c r="H86" i="28"/>
  <c r="A86" i="28"/>
  <c r="H85" i="28"/>
  <c r="A85" i="28"/>
  <c r="H84" i="28"/>
  <c r="A84" i="28"/>
  <c r="H83" i="28"/>
  <c r="A83" i="28"/>
  <c r="H82" i="28"/>
  <c r="A82" i="28"/>
  <c r="H81" i="28"/>
  <c r="A81" i="28"/>
  <c r="H80" i="28"/>
  <c r="A80" i="28"/>
  <c r="H79" i="28"/>
  <c r="A79" i="28"/>
  <c r="H78" i="28"/>
  <c r="A78" i="28"/>
  <c r="H77" i="28"/>
  <c r="A77" i="28"/>
  <c r="H76" i="28"/>
  <c r="A76" i="28"/>
  <c r="H75" i="28"/>
  <c r="A75" i="28"/>
  <c r="H74" i="28"/>
  <c r="A74" i="28"/>
  <c r="H73" i="28"/>
  <c r="A73" i="28"/>
  <c r="H72" i="28"/>
  <c r="A72" i="28"/>
  <c r="H71" i="28"/>
  <c r="A71" i="28"/>
  <c r="H70" i="28"/>
  <c r="A70" i="28"/>
  <c r="H69" i="28"/>
  <c r="A69" i="28"/>
  <c r="H68" i="28"/>
  <c r="A68" i="28"/>
  <c r="H67" i="28"/>
  <c r="A67" i="28"/>
  <c r="H66" i="28"/>
  <c r="A66" i="28"/>
  <c r="H65" i="28"/>
  <c r="A65" i="28"/>
  <c r="H64" i="28"/>
  <c r="A64" i="28"/>
  <c r="H63" i="28"/>
  <c r="A63" i="28"/>
  <c r="H62" i="28"/>
  <c r="A62" i="28"/>
  <c r="H61" i="28"/>
  <c r="A61" i="28"/>
  <c r="H60" i="28"/>
  <c r="A60" i="28"/>
  <c r="H59" i="28"/>
  <c r="A59" i="28"/>
  <c r="H58" i="28"/>
  <c r="A58" i="28"/>
  <c r="H57" i="28"/>
  <c r="A57" i="28"/>
  <c r="H56" i="28"/>
  <c r="A56" i="28"/>
  <c r="H55" i="28"/>
  <c r="A55" i="28"/>
  <c r="H54" i="28"/>
  <c r="A54" i="28"/>
  <c r="H53" i="28"/>
  <c r="A53" i="28"/>
  <c r="H52" i="28"/>
  <c r="A52" i="28"/>
  <c r="H51" i="28"/>
  <c r="A51" i="28"/>
  <c r="H50" i="28"/>
  <c r="A50" i="28"/>
  <c r="H49" i="28"/>
  <c r="A49" i="28"/>
  <c r="H48" i="28"/>
  <c r="A48" i="28"/>
  <c r="H47" i="28"/>
  <c r="A47" i="28"/>
  <c r="H46" i="28"/>
  <c r="A46" i="28"/>
  <c r="H45" i="28"/>
  <c r="A45" i="28"/>
  <c r="H44" i="28"/>
  <c r="A44" i="28"/>
  <c r="H43" i="28"/>
  <c r="A43" i="28"/>
  <c r="H42" i="28"/>
  <c r="A42" i="28"/>
  <c r="H41" i="28"/>
  <c r="A41" i="28"/>
  <c r="H40" i="28"/>
  <c r="A40" i="28"/>
  <c r="H39" i="28"/>
  <c r="A39" i="28"/>
  <c r="H38" i="28"/>
  <c r="A38" i="28"/>
  <c r="H37" i="28"/>
  <c r="A37" i="28"/>
  <c r="H36" i="28"/>
  <c r="A36" i="28"/>
  <c r="H35" i="28"/>
  <c r="A35" i="28"/>
  <c r="H34" i="28"/>
  <c r="A34" i="28"/>
  <c r="H33" i="28"/>
  <c r="A33" i="28"/>
  <c r="H32" i="28"/>
  <c r="A32" i="28"/>
  <c r="H31" i="28"/>
  <c r="A31" i="28"/>
  <c r="H30" i="28"/>
  <c r="A30" i="28"/>
  <c r="H29" i="28"/>
  <c r="A29" i="28"/>
  <c r="H28" i="28"/>
  <c r="A28" i="28"/>
  <c r="H27" i="28"/>
  <c r="A27" i="28"/>
  <c r="H26" i="28"/>
  <c r="A26" i="28"/>
  <c r="H25" i="28"/>
  <c r="A25" i="28"/>
  <c r="H24" i="28"/>
  <c r="A24" i="28"/>
  <c r="H23" i="28"/>
  <c r="A23" i="28"/>
  <c r="H22" i="28"/>
  <c r="A22" i="28"/>
  <c r="H21" i="28"/>
  <c r="A21" i="28"/>
  <c r="H20" i="28"/>
  <c r="A20" i="28"/>
  <c r="F14" i="5" l="1"/>
  <c r="P14" i="8"/>
  <c r="C14" i="8"/>
  <c r="F13" i="5"/>
  <c r="H220" i="28"/>
  <c r="D18" i="2"/>
  <c r="A26" i="27"/>
  <c r="A20" i="27"/>
  <c r="D5" i="4" l="1"/>
  <c r="E11" i="28"/>
  <c r="C13" i="4"/>
  <c r="D17" i="2"/>
  <c r="D19" i="2" s="1"/>
  <c r="A12" i="17"/>
  <c r="C12" i="4"/>
  <c r="A13" i="2"/>
  <c r="D221" i="19"/>
  <c r="G221" i="19"/>
  <c r="A28" i="24"/>
  <c r="D49" i="26"/>
  <c r="D39" i="26"/>
  <c r="D28" i="26"/>
  <c r="D17" i="26"/>
  <c r="D18" i="26" s="1"/>
  <c r="D7" i="26"/>
  <c r="D8" i="26" s="1"/>
  <c r="D63" i="25"/>
  <c r="D64" i="25" s="1"/>
  <c r="D53" i="25"/>
  <c r="D54" i="25" s="1"/>
  <c r="D43" i="25"/>
  <c r="D44" i="25" s="1"/>
  <c r="D33" i="25"/>
  <c r="D34" i="25" s="1"/>
  <c r="D21" i="25"/>
  <c r="D16" i="26"/>
  <c r="D6" i="26"/>
  <c r="D62" i="25"/>
  <c r="D52" i="25"/>
  <c r="D42" i="25"/>
  <c r="D32" i="25"/>
  <c r="C13" i="26"/>
  <c r="C59" i="25"/>
  <c r="C49" i="25"/>
  <c r="C39" i="25"/>
  <c r="C29" i="25"/>
  <c r="G7" i="25"/>
  <c r="G6" i="25"/>
  <c r="F13" i="25" l="1"/>
  <c r="F14" i="25" s="1"/>
  <c r="C11" i="25" s="1"/>
  <c r="F12" i="25"/>
  <c r="D22" i="25"/>
  <c r="F17" i="24"/>
  <c r="F16" i="24"/>
  <c r="A21" i="19" l="1"/>
  <c r="F8" i="15" l="1"/>
  <c r="F6" i="15"/>
  <c r="F7" i="2"/>
  <c r="F23" i="4"/>
  <c r="F22" i="4"/>
  <c r="F21" i="4"/>
  <c r="M60" i="23"/>
  <c r="M59" i="23"/>
  <c r="D59" i="23"/>
  <c r="A43" i="23"/>
  <c r="P43" i="23" s="1"/>
  <c r="A42" i="23"/>
  <c r="P42" i="23" s="1"/>
  <c r="A41" i="23"/>
  <c r="P41" i="23" s="1"/>
  <c r="A40" i="23"/>
  <c r="P40" i="23" s="1"/>
  <c r="A39" i="23"/>
  <c r="P39" i="23" s="1"/>
  <c r="A38" i="23"/>
  <c r="P38" i="23" s="1"/>
  <c r="A37" i="23"/>
  <c r="P37" i="23" s="1"/>
  <c r="A36" i="23"/>
  <c r="P36" i="23" s="1"/>
  <c r="A35" i="23"/>
  <c r="P35" i="23" s="1"/>
  <c r="A34" i="23"/>
  <c r="P34" i="23" s="1"/>
  <c r="A33" i="23"/>
  <c r="P33" i="23" s="1"/>
  <c r="A32" i="23"/>
  <c r="P32" i="23" s="1"/>
  <c r="A31" i="23"/>
  <c r="P31" i="23" s="1"/>
  <c r="A30" i="23"/>
  <c r="P30" i="23" s="1"/>
  <c r="A29" i="23"/>
  <c r="P29" i="23" s="1"/>
  <c r="A28" i="23"/>
  <c r="P28" i="23" s="1"/>
  <c r="A27" i="23"/>
  <c r="P27" i="23" s="1"/>
  <c r="A26" i="23"/>
  <c r="P26" i="23" s="1"/>
  <c r="A25" i="23"/>
  <c r="P25" i="23" s="1"/>
  <c r="A24" i="23"/>
  <c r="P24" i="23" s="1"/>
  <c r="A23" i="23"/>
  <c r="P23" i="23" s="1"/>
  <c r="A22" i="23"/>
  <c r="P22" i="23" s="1"/>
  <c r="A21" i="23"/>
  <c r="P21" i="23" s="1"/>
  <c r="A20" i="23"/>
  <c r="P20" i="23" s="1"/>
  <c r="A19" i="23"/>
  <c r="P19" i="23" s="1"/>
  <c r="A18" i="23"/>
  <c r="P18" i="23" s="1"/>
  <c r="A17" i="23"/>
  <c r="P17" i="23" s="1"/>
  <c r="A16" i="23"/>
  <c r="P16" i="23" s="1"/>
  <c r="A15" i="23"/>
  <c r="P15" i="23" s="1"/>
  <c r="A14" i="23"/>
  <c r="P14" i="23" s="1"/>
  <c r="A43" i="8"/>
  <c r="P43" i="8" s="1"/>
  <c r="A42" i="8"/>
  <c r="P42" i="8" s="1"/>
  <c r="A41" i="8"/>
  <c r="P41" i="8" s="1"/>
  <c r="A40" i="8"/>
  <c r="P40" i="8" s="1"/>
  <c r="A39" i="8"/>
  <c r="P39" i="8" s="1"/>
  <c r="A38" i="8"/>
  <c r="P38" i="8" s="1"/>
  <c r="A37" i="8"/>
  <c r="P37" i="8" s="1"/>
  <c r="A36" i="8"/>
  <c r="P36" i="8" s="1"/>
  <c r="A35" i="8"/>
  <c r="P35" i="8" s="1"/>
  <c r="A34" i="8"/>
  <c r="P34" i="8" s="1"/>
  <c r="A33" i="8"/>
  <c r="P33" i="8" s="1"/>
  <c r="A32" i="8"/>
  <c r="P32" i="8" s="1"/>
  <c r="A31" i="8"/>
  <c r="P31" i="8" s="1"/>
  <c r="A30" i="8"/>
  <c r="P30" i="8" s="1"/>
  <c r="A29" i="8"/>
  <c r="P29" i="8" s="1"/>
  <c r="A28" i="8"/>
  <c r="P28" i="8" s="1"/>
  <c r="A27" i="8"/>
  <c r="P27" i="8" s="1"/>
  <c r="A26" i="8"/>
  <c r="P26" i="8" s="1"/>
  <c r="A25" i="8"/>
  <c r="P25" i="8" s="1"/>
  <c r="A24" i="8"/>
  <c r="P24" i="8" s="1"/>
  <c r="A23" i="8"/>
  <c r="P23" i="8" s="1"/>
  <c r="A22" i="8"/>
  <c r="P22" i="8" s="1"/>
  <c r="A21" i="8"/>
  <c r="P21" i="8" s="1"/>
  <c r="A20" i="8"/>
  <c r="P20" i="8" s="1"/>
  <c r="A19" i="8"/>
  <c r="P19" i="8" s="1"/>
  <c r="A18" i="8"/>
  <c r="P18" i="8" s="1"/>
  <c r="A17" i="8"/>
  <c r="P17" i="8" s="1"/>
  <c r="A16" i="8"/>
  <c r="P16" i="8" s="1"/>
  <c r="A15" i="8"/>
  <c r="P15" i="8" s="1"/>
  <c r="A220" i="19"/>
  <c r="A219" i="19"/>
  <c r="A218" i="19"/>
  <c r="A217" i="19"/>
  <c r="A216" i="19"/>
  <c r="A215" i="19"/>
  <c r="A214" i="19"/>
  <c r="A213" i="19"/>
  <c r="A212" i="19"/>
  <c r="A211" i="19"/>
  <c r="A210" i="19"/>
  <c r="A209" i="19"/>
  <c r="A208" i="19"/>
  <c r="A207" i="19"/>
  <c r="A206" i="19"/>
  <c r="A205" i="19"/>
  <c r="A204" i="19"/>
  <c r="A203" i="19"/>
  <c r="A202" i="19"/>
  <c r="A201" i="19"/>
  <c r="A200" i="19"/>
  <c r="A199" i="19"/>
  <c r="A198" i="19"/>
  <c r="A197" i="19"/>
  <c r="A196" i="19"/>
  <c r="A195" i="19"/>
  <c r="A194" i="19"/>
  <c r="A193" i="19"/>
  <c r="A192" i="19"/>
  <c r="A191" i="19"/>
  <c r="A190" i="19"/>
  <c r="A189" i="19"/>
  <c r="A188" i="19"/>
  <c r="A187" i="19"/>
  <c r="A186" i="19"/>
  <c r="A185" i="19"/>
  <c r="A184" i="19"/>
  <c r="A183" i="19"/>
  <c r="A182" i="19"/>
  <c r="A181" i="19"/>
  <c r="A180" i="19"/>
  <c r="A179" i="19"/>
  <c r="A178" i="19"/>
  <c r="A177" i="19"/>
  <c r="A176" i="19"/>
  <c r="A175" i="19"/>
  <c r="A174" i="19"/>
  <c r="A173" i="19"/>
  <c r="A172" i="19"/>
  <c r="A171" i="19"/>
  <c r="A170" i="19"/>
  <c r="A169" i="19"/>
  <c r="A168" i="19"/>
  <c r="A167" i="19"/>
  <c r="A166" i="19"/>
  <c r="A165" i="19"/>
  <c r="A164" i="19"/>
  <c r="A163" i="19"/>
  <c r="A162" i="19"/>
  <c r="A161" i="19"/>
  <c r="A160" i="19"/>
  <c r="A159" i="19"/>
  <c r="A158" i="19"/>
  <c r="A157" i="19"/>
  <c r="A156" i="19"/>
  <c r="A155" i="19"/>
  <c r="A154" i="19"/>
  <c r="A153" i="19"/>
  <c r="A152" i="19"/>
  <c r="A151" i="19"/>
  <c r="A150" i="19"/>
  <c r="A149" i="19"/>
  <c r="A148" i="19"/>
  <c r="A147" i="19"/>
  <c r="A146" i="19"/>
  <c r="A145" i="19"/>
  <c r="A144" i="19"/>
  <c r="A143" i="19"/>
  <c r="A142" i="19"/>
  <c r="A141" i="19"/>
  <c r="A140" i="19"/>
  <c r="A139" i="19"/>
  <c r="A138" i="19"/>
  <c r="A137" i="19"/>
  <c r="A136" i="19"/>
  <c r="A135" i="19"/>
  <c r="A134" i="19"/>
  <c r="A133" i="19"/>
  <c r="A132" i="19"/>
  <c r="A131" i="19"/>
  <c r="A130" i="19"/>
  <c r="A129" i="19"/>
  <c r="A128" i="19"/>
  <c r="A127" i="19"/>
  <c r="A126" i="19"/>
  <c r="A125" i="19"/>
  <c r="A124" i="19"/>
  <c r="A123" i="19"/>
  <c r="A122" i="19"/>
  <c r="A121" i="19"/>
  <c r="A120" i="19"/>
  <c r="A119" i="19"/>
  <c r="A118" i="19"/>
  <c r="A117" i="19"/>
  <c r="A116" i="19"/>
  <c r="A115" i="19"/>
  <c r="A114" i="19"/>
  <c r="A113" i="19"/>
  <c r="A112" i="19"/>
  <c r="A111" i="19"/>
  <c r="A110" i="19"/>
  <c r="A109" i="19"/>
  <c r="A108" i="19"/>
  <c r="A107" i="19"/>
  <c r="A106" i="19"/>
  <c r="A105" i="19"/>
  <c r="A104" i="19"/>
  <c r="A103" i="19"/>
  <c r="A102" i="19"/>
  <c r="A101" i="19"/>
  <c r="A100" i="19"/>
  <c r="A99" i="19"/>
  <c r="A98" i="19"/>
  <c r="A97" i="19"/>
  <c r="A96" i="19"/>
  <c r="A95" i="19"/>
  <c r="A94" i="19"/>
  <c r="A93" i="19"/>
  <c r="A92" i="19"/>
  <c r="A91" i="19"/>
  <c r="A90" i="19"/>
  <c r="A89" i="19"/>
  <c r="A88" i="19"/>
  <c r="A87" i="19"/>
  <c r="A86" i="19"/>
  <c r="A85" i="19"/>
  <c r="A84" i="19"/>
  <c r="A83" i="19"/>
  <c r="A82" i="19"/>
  <c r="A81" i="19"/>
  <c r="A80" i="19"/>
  <c r="A79" i="19"/>
  <c r="A78" i="19"/>
  <c r="A77" i="19"/>
  <c r="A76" i="19"/>
  <c r="A75" i="19"/>
  <c r="A74" i="19"/>
  <c r="A73" i="19"/>
  <c r="A72" i="19"/>
  <c r="A71" i="19"/>
  <c r="A70" i="19"/>
  <c r="A69" i="19"/>
  <c r="A68" i="19"/>
  <c r="A67" i="19"/>
  <c r="A66" i="19"/>
  <c r="A65" i="19"/>
  <c r="A64" i="19"/>
  <c r="A63" i="19"/>
  <c r="A62" i="19"/>
  <c r="A61" i="19"/>
  <c r="A60" i="19"/>
  <c r="A59" i="19"/>
  <c r="A58" i="19"/>
  <c r="A57" i="19"/>
  <c r="A56" i="19"/>
  <c r="A55" i="19"/>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C14" i="23" l="1"/>
  <c r="C22" i="23"/>
  <c r="C30" i="23"/>
  <c r="C38" i="23"/>
  <c r="C16" i="23"/>
  <c r="C24" i="23"/>
  <c r="C32" i="23"/>
  <c r="C40" i="23"/>
  <c r="C39" i="23"/>
  <c r="C17" i="23"/>
  <c r="C25" i="23"/>
  <c r="C33" i="23"/>
  <c r="C41" i="23"/>
  <c r="C15" i="23"/>
  <c r="C18" i="23"/>
  <c r="C26" i="23"/>
  <c r="C34" i="23"/>
  <c r="C42" i="23"/>
  <c r="C31" i="23"/>
  <c r="C19" i="23"/>
  <c r="C27" i="23"/>
  <c r="C35" i="23"/>
  <c r="C43" i="23"/>
  <c r="C23" i="23"/>
  <c r="C20" i="23"/>
  <c r="C28" i="23"/>
  <c r="C36" i="23"/>
  <c r="C21" i="23"/>
  <c r="C29" i="23"/>
  <c r="C37" i="23"/>
  <c r="C21" i="8"/>
  <c r="C20" i="8"/>
  <c r="C28" i="8"/>
  <c r="C36" i="8"/>
  <c r="C22" i="8"/>
  <c r="C30" i="8"/>
  <c r="C38" i="8"/>
  <c r="C15" i="8"/>
  <c r="C23" i="8"/>
  <c r="C31" i="8"/>
  <c r="C39" i="8"/>
  <c r="C16" i="8"/>
  <c r="C24" i="8"/>
  <c r="C32" i="8"/>
  <c r="C40" i="8"/>
  <c r="C37" i="8"/>
  <c r="C17" i="8"/>
  <c r="C25" i="8"/>
  <c r="C33" i="8"/>
  <c r="C41" i="8"/>
  <c r="C29" i="8"/>
  <c r="C18" i="8"/>
  <c r="C26" i="8"/>
  <c r="C34" i="8"/>
  <c r="C42" i="8"/>
  <c r="C19" i="8"/>
  <c r="C27" i="8"/>
  <c r="C35" i="8"/>
  <c r="C43" i="8"/>
  <c r="H220" i="19"/>
  <c r="H218" i="19"/>
  <c r="H217" i="19"/>
  <c r="H216" i="19"/>
  <c r="H215" i="19"/>
  <c r="H214" i="19"/>
  <c r="H213" i="19"/>
  <c r="H212" i="19"/>
  <c r="H211" i="19"/>
  <c r="H210" i="19"/>
  <c r="H209" i="19"/>
  <c r="H208" i="19"/>
  <c r="H207" i="19"/>
  <c r="H206" i="19"/>
  <c r="H205" i="19"/>
  <c r="H204" i="19"/>
  <c r="H203" i="19"/>
  <c r="H202" i="19"/>
  <c r="H201" i="19"/>
  <c r="H200" i="19"/>
  <c r="H199" i="19"/>
  <c r="H198" i="19"/>
  <c r="H197" i="19"/>
  <c r="H196" i="19"/>
  <c r="H195" i="19"/>
  <c r="H194" i="19"/>
  <c r="H193" i="19"/>
  <c r="H192" i="19"/>
  <c r="H191" i="19"/>
  <c r="H190" i="19"/>
  <c r="H189" i="19"/>
  <c r="H188" i="19"/>
  <c r="H187" i="19"/>
  <c r="H186" i="19"/>
  <c r="H185" i="19"/>
  <c r="H184" i="19"/>
  <c r="H183" i="19"/>
  <c r="H182" i="19"/>
  <c r="H181" i="19"/>
  <c r="H180" i="19"/>
  <c r="H179" i="19"/>
  <c r="H178" i="19"/>
  <c r="H177" i="19"/>
  <c r="H176" i="19"/>
  <c r="H175" i="19"/>
  <c r="H174" i="19"/>
  <c r="H173" i="19"/>
  <c r="H172" i="19"/>
  <c r="H171" i="19"/>
  <c r="H170" i="19"/>
  <c r="H169" i="19"/>
  <c r="H168" i="19"/>
  <c r="H167" i="19"/>
  <c r="H166" i="19"/>
  <c r="H165" i="19"/>
  <c r="H164" i="19"/>
  <c r="H163" i="19"/>
  <c r="H162" i="19"/>
  <c r="H161" i="19"/>
  <c r="H160" i="19"/>
  <c r="H159" i="19"/>
  <c r="H158" i="19"/>
  <c r="H157" i="19"/>
  <c r="H156" i="19"/>
  <c r="H155" i="19"/>
  <c r="H154" i="19"/>
  <c r="H153" i="19"/>
  <c r="H152" i="19"/>
  <c r="H151" i="19"/>
  <c r="H150" i="19"/>
  <c r="H149" i="19"/>
  <c r="H148" i="19"/>
  <c r="H147" i="19"/>
  <c r="H146" i="19"/>
  <c r="H145" i="19"/>
  <c r="H144" i="19"/>
  <c r="H143" i="19"/>
  <c r="H142" i="19"/>
  <c r="H141" i="19"/>
  <c r="H140" i="19"/>
  <c r="H139" i="19"/>
  <c r="H138" i="19"/>
  <c r="H137" i="19"/>
  <c r="H136" i="19"/>
  <c r="H135" i="19"/>
  <c r="H134" i="19"/>
  <c r="H133" i="19"/>
  <c r="H132" i="19"/>
  <c r="H131" i="19"/>
  <c r="H130" i="19"/>
  <c r="H129" i="19"/>
  <c r="H128" i="19"/>
  <c r="H127" i="19"/>
  <c r="H126" i="19"/>
  <c r="H125" i="19"/>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O44" i="23" l="1"/>
  <c r="H70" i="19"/>
  <c r="H69" i="19"/>
  <c r="H68" i="19"/>
  <c r="H67" i="19"/>
  <c r="H66" i="19"/>
  <c r="H65" i="19"/>
  <c r="H64" i="19"/>
  <c r="H63" i="19"/>
  <c r="H62" i="19"/>
  <c r="H61" i="19"/>
  <c r="H71" i="19"/>
  <c r="H72" i="19"/>
  <c r="H73" i="19"/>
  <c r="H74" i="19"/>
  <c r="H75" i="19"/>
  <c r="H76" i="19"/>
  <c r="H77" i="19"/>
  <c r="H78" i="19"/>
  <c r="H79" i="19"/>
  <c r="H80" i="19"/>
  <c r="H52" i="19"/>
  <c r="H53" i="19"/>
  <c r="H54" i="19"/>
  <c r="H55" i="19"/>
  <c r="H56" i="19"/>
  <c r="H57" i="19"/>
  <c r="H58" i="19"/>
  <c r="H59" i="19"/>
  <c r="H60" i="19"/>
  <c r="G8" i="5"/>
  <c r="G7" i="5"/>
  <c r="D32" i="6"/>
  <c r="D24" i="6"/>
  <c r="D16" i="6"/>
  <c r="D8" i="6"/>
  <c r="D63" i="5"/>
  <c r="D53" i="5"/>
  <c r="D43" i="5"/>
  <c r="D35" i="5"/>
  <c r="D24" i="5"/>
  <c r="C11" i="6"/>
  <c r="C3" i="6"/>
  <c r="C58" i="5"/>
  <c r="C48" i="5"/>
  <c r="C38" i="5"/>
  <c r="C30" i="5"/>
  <c r="E11" i="19"/>
  <c r="E10"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A23" i="17"/>
  <c r="A24" i="17"/>
  <c r="A20" i="17"/>
  <c r="A21" i="17"/>
  <c r="A22" i="17"/>
  <c r="A19" i="17"/>
  <c r="F8" i="17"/>
  <c r="F7" i="17"/>
  <c r="F6" i="17"/>
  <c r="M60" i="8"/>
  <c r="D59" i="8"/>
  <c r="H221" i="19" l="1"/>
  <c r="C14" i="4"/>
  <c r="A17" i="15" s="1"/>
  <c r="F15" i="5"/>
  <c r="B45" i="24" l="1"/>
  <c r="E12" i="19"/>
  <c r="F6" i="2"/>
  <c r="O44" i="8" l="1"/>
  <c r="C1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C17" authorId="0" shapeId="0" xr:uid="{EDDE3150-3529-4BDF-9DED-30ECF0B0DCEF}">
      <text>
        <r>
          <rPr>
            <b/>
            <sz val="9"/>
            <color indexed="81"/>
            <rFont val="MS P ゴシック"/>
            <family val="3"/>
            <charset val="128"/>
          </rPr>
          <t>事業所が流山市内に６か所以上ある場合に使用してください。</t>
        </r>
      </text>
    </comment>
    <comment ref="C33" authorId="0" shapeId="0" xr:uid="{18D89A22-69DB-4648-B96F-7C066ACE759D}">
      <text>
        <r>
          <rPr>
            <b/>
            <sz val="9"/>
            <color indexed="81"/>
            <rFont val="MS P ゴシック"/>
            <family val="3"/>
            <charset val="128"/>
          </rPr>
          <t>流山市内に事業所が６か所以上ある場合に使用</t>
        </r>
      </text>
    </comment>
    <comment ref="C43" authorId="0" shapeId="0" xr:uid="{B00A57C5-FB4D-4C77-88DE-415B1370AC5A}">
      <text>
        <r>
          <rPr>
            <b/>
            <sz val="9"/>
            <color indexed="81"/>
            <rFont val="MS P ゴシック"/>
            <family val="3"/>
            <charset val="128"/>
          </rPr>
          <t>同一事業所に処遇改善対象職員が31人以上いる時に使用。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F2" authorId="0" shapeId="0" xr:uid="{49787E2E-4E0C-4338-9A23-A1CECFFC571F}">
      <text>
        <r>
          <rPr>
            <b/>
            <sz val="9"/>
            <color indexed="81"/>
            <rFont val="MS P ゴシック"/>
            <family val="3"/>
            <charset val="128"/>
          </rPr>
          <t>申請日を入力してください。
入力例①：2026/2/1
入力例②：令和８年２月１日
どちらの入力でもOKです。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G7" authorId="0" shapeId="0" xr:uid="{C12C2DC3-57DC-4989-9B9C-6AAEAF474B08}">
      <text>
        <r>
          <rPr>
            <b/>
            <sz val="9"/>
            <color indexed="81"/>
            <rFont val="MS P ゴシック"/>
            <family val="3"/>
            <charset val="128"/>
          </rPr>
          <t>入力不要。
自動入力です。</t>
        </r>
      </text>
    </comment>
    <comment ref="C12" authorId="0" shapeId="0" xr:uid="{DBC7C2C6-6C85-40DE-A008-5DF9AB7EE638}">
      <text>
        <r>
          <rPr>
            <b/>
            <sz val="9"/>
            <color indexed="81"/>
            <rFont val="MS P ゴシック"/>
            <family val="3"/>
            <charset val="128"/>
          </rPr>
          <t>合計金額を確認してください。
異なる場合は、「対象者リスト」の入力を確認してください。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A3" authorId="0" shapeId="0" xr:uid="{366D0CC8-3B51-4EC5-8092-B4D3E562F89F}">
      <text>
        <r>
          <rPr>
            <b/>
            <sz val="10"/>
            <color indexed="81"/>
            <rFont val="MS P ゴシック"/>
            <family val="3"/>
            <charset val="128"/>
          </rPr>
          <t>第３号様式（変更交付申請）と同じ日付が入力されます。</t>
        </r>
      </text>
    </comment>
    <comment ref="A10" authorId="0" shapeId="0" xr:uid="{037B63FD-29FF-4258-AD98-B5F45544549B}">
      <text>
        <r>
          <rPr>
            <b/>
            <sz val="10"/>
            <color indexed="81"/>
            <rFont val="MS P ゴシック"/>
            <family val="3"/>
            <charset val="128"/>
          </rPr>
          <t>第３号様式（変更交付申請）と同じ日付が入力されます。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G2" authorId="0" shapeId="0" xr:uid="{9FBD2667-9901-498E-97B2-3F1FA9E3C2E0}">
      <text>
        <r>
          <rPr>
            <b/>
            <sz val="9"/>
            <color indexed="81"/>
            <rFont val="MS P ゴシック"/>
            <family val="3"/>
            <charset val="128"/>
          </rPr>
          <t>翌年度の４月１日以降の日付を入力してください。</t>
        </r>
      </text>
    </comment>
    <comment ref="A36" authorId="0" shapeId="0" xr:uid="{6CF90BB6-77F2-4B32-A4D4-89B24B306FDB}">
      <text>
        <r>
          <rPr>
            <b/>
            <sz val="10"/>
            <color indexed="81"/>
            <rFont val="MS P ゴシック"/>
            <family val="3"/>
            <charset val="128"/>
          </rPr>
          <t>変更交付申請額と同じ（変更交付申請していない場合は、当初の申請額と同じ）であることを確認してください。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L9" authorId="0" shapeId="0" xr:uid="{20CAA856-24D9-4349-83A4-89D09D73251C}">
      <text>
        <r>
          <rPr>
            <b/>
            <sz val="9"/>
            <color indexed="81"/>
            <rFont val="MS P ゴシック"/>
            <family val="3"/>
            <charset val="128"/>
          </rPr>
          <t>プルダウンで選択してください。</t>
        </r>
      </text>
    </comment>
    <comment ref="L10" authorId="0" shapeId="0" xr:uid="{D3925363-522D-4BB4-85A3-41D572E0345E}">
      <text>
        <r>
          <rPr>
            <b/>
            <sz val="9"/>
            <color indexed="81"/>
            <rFont val="MS P ゴシック"/>
            <family val="3"/>
            <charset val="128"/>
          </rPr>
          <t>入力不要。
事業所名をプルダウンで選択すると、自動で入力されます。</t>
        </r>
      </text>
    </comment>
    <comment ref="P13" authorId="0" shapeId="0" xr:uid="{7A08FB23-C92B-4470-9448-F1E0A88DA576}">
      <text>
        <r>
          <rPr>
            <b/>
            <sz val="9"/>
            <color indexed="81"/>
            <rFont val="MS P ゴシック"/>
            <family val="3"/>
            <charset val="128"/>
          </rPr>
          <t>４月～３月までの支給額を入力しても「計」のセルが赤いままの時は、
合計金額が相違しています。入力を確認してください。</t>
        </r>
      </text>
    </comment>
    <comment ref="C14" authorId="0" shapeId="0" xr:uid="{60BF1172-AB40-4CE3-B41E-D466AA604889}">
      <text>
        <r>
          <rPr>
            <b/>
            <sz val="9"/>
            <color indexed="81"/>
            <rFont val="MS P ゴシック"/>
            <family val="3"/>
            <charset val="128"/>
          </rPr>
          <t>入力不要。
事業所名をプルダウンで選択すると自動で表示されます。</t>
        </r>
      </text>
    </comment>
    <comment ref="D60" authorId="0" shapeId="0" xr:uid="{D19FF8A9-98CE-457A-906B-0FB5B85EF298}">
      <text>
        <r>
          <rPr>
            <b/>
            <sz val="9"/>
            <color indexed="81"/>
            <rFont val="MS P ゴシック"/>
            <family val="3"/>
            <charset val="128"/>
          </rPr>
          <t>事業所の担当者名を入力してください。
法人の担当者と同じであれば、法人の担当者名を入力してください。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A3" authorId="0" shapeId="0" xr:uid="{411A2450-B055-4F88-9FC4-34E9D2CF9406}">
      <text>
        <r>
          <rPr>
            <b/>
            <sz val="9"/>
            <color indexed="81"/>
            <rFont val="MS P ゴシック"/>
            <family val="3"/>
            <charset val="128"/>
          </rPr>
          <t>第５号様式（実績報告）と同じ日付が入ります。</t>
        </r>
      </text>
    </comment>
    <comment ref="A10" authorId="0" shapeId="0" xr:uid="{92DDBA7F-6BFA-4D63-861A-5467DFBCC659}">
      <text>
        <r>
          <rPr>
            <b/>
            <sz val="9"/>
            <color indexed="81"/>
            <rFont val="MS P ゴシック"/>
            <family val="3"/>
            <charset val="128"/>
          </rPr>
          <t>第５号様式（実績報告）と同じ日付が入ります。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F19" authorId="0" shapeId="0" xr:uid="{3DA93318-EF32-4415-9B65-B0786B423678}">
      <text>
        <r>
          <rPr>
            <b/>
            <sz val="11"/>
            <color indexed="81"/>
            <rFont val="MS P ゴシック"/>
            <family val="3"/>
            <charset val="128"/>
          </rPr>
          <t>日付は入力しないでください。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G2" authorId="0" shapeId="0" xr:uid="{95B772F4-606E-46D4-80F1-1273A04F982B}">
      <text>
        <r>
          <rPr>
            <b/>
            <sz val="9"/>
            <color indexed="81"/>
            <rFont val="MS P ゴシック"/>
            <family val="3"/>
            <charset val="128"/>
          </rPr>
          <t>送付年月日を入力してください。</t>
        </r>
      </text>
    </comment>
    <comment ref="A12" authorId="0" shapeId="0" xr:uid="{0F8C9E54-7AA9-4891-A94A-82177DF0A6CD}">
      <text>
        <r>
          <rPr>
            <b/>
            <sz val="12"/>
            <color indexed="81"/>
            <rFont val="MS P ゴシック"/>
            <family val="3"/>
            <charset val="128"/>
          </rPr>
          <t>実績報告後、市から確定通知書が届いていたら、確定通知書右上の日付を入力してください。
※届いていない場合は入力不要です。
（空欄のまま提出してください）</t>
        </r>
      </text>
    </comment>
    <comment ref="E12" authorId="0" shapeId="0" xr:uid="{27255C65-B99D-4242-BBA4-78EACB9E8511}">
      <text>
        <r>
          <rPr>
            <b/>
            <sz val="12"/>
            <color indexed="81"/>
            <rFont val="MS P ゴシック"/>
            <family val="3"/>
            <charset val="128"/>
          </rPr>
          <t>実績報告後、市から確定通知書が届いていたら、確定通知書の右上に記載されている番号を入力してください。
※届いていない場合は入力不要です。
（空欄のまま提出してください）</t>
        </r>
        <r>
          <rPr>
            <sz val="12"/>
            <color indexed="81"/>
            <rFont val="MS P ゴシック"/>
            <family val="3"/>
            <charset val="128"/>
          </rPr>
          <t xml:space="preserve">
</t>
        </r>
      </text>
    </comment>
    <comment ref="E21" authorId="0" shapeId="0" xr:uid="{CE3AA838-D102-4705-86F2-6A96723FE446}">
      <text>
        <r>
          <rPr>
            <b/>
            <sz val="9"/>
            <color indexed="81"/>
            <rFont val="MS P ゴシック"/>
            <family val="3"/>
            <charset val="128"/>
          </rPr>
          <t>〇は動かせます。</t>
        </r>
      </text>
    </comment>
    <comment ref="C25" authorId="0" shapeId="0" xr:uid="{0EE3C14F-0E46-49AF-85D4-9E1A73B8BE06}">
      <text>
        <r>
          <rPr>
            <b/>
            <sz val="11"/>
            <color indexed="81"/>
            <rFont val="MS P ゴシック"/>
            <family val="3"/>
            <charset val="128"/>
          </rPr>
          <t xml:space="preserve">カタカナで入力してください。
</t>
        </r>
      </text>
    </comment>
    <comment ref="C26" authorId="0" shapeId="0" xr:uid="{3A2630CA-1211-4282-B943-620FDD8B83CA}">
      <text>
        <r>
          <rPr>
            <b/>
            <sz val="11"/>
            <color indexed="81"/>
            <rFont val="MS P ゴシック"/>
            <family val="3"/>
            <charset val="128"/>
          </rPr>
          <t>通帳に記載されているとおり、省略せずに入力してください。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C11" authorId="0" shapeId="0" xr:uid="{A662A66A-98B0-43D1-AFD2-34B68C1582C7}">
      <text>
        <r>
          <rPr>
            <b/>
            <sz val="9"/>
            <color indexed="81"/>
            <rFont val="MS P ゴシック"/>
            <family val="3"/>
            <charset val="128"/>
          </rPr>
          <t>入金口座の名義人について入力してください。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D7" authorId="0" shapeId="0" xr:uid="{F06A213D-9760-4205-AE6D-406CA609AACA}">
      <text>
        <r>
          <rPr>
            <b/>
            <sz val="14"/>
            <color indexed="81"/>
            <rFont val="MS P ゴシック"/>
            <family val="3"/>
            <charset val="128"/>
          </rPr>
          <t>法人格は省略せずに入力してください。
例）社会福祉法人　森のまち
例）株式会社　森のまち</t>
        </r>
      </text>
    </comment>
    <comment ref="D8" authorId="0" shapeId="0" xr:uid="{884DAA23-8648-4383-A88C-B89E005A68BA}">
      <text>
        <r>
          <rPr>
            <b/>
            <sz val="14"/>
            <color indexed="81"/>
            <rFont val="MS P ゴシック"/>
            <family val="3"/>
            <charset val="128"/>
          </rPr>
          <t>都道府県から入力してください。</t>
        </r>
        <r>
          <rPr>
            <sz val="14"/>
            <color indexed="81"/>
            <rFont val="MS P ゴシック"/>
            <family val="3"/>
            <charset val="128"/>
          </rPr>
          <t xml:space="preserve">
</t>
        </r>
      </text>
    </comment>
    <comment ref="G8" authorId="0" shapeId="0" xr:uid="{AEDCCFE1-F482-4095-9AA0-2E4AAFB421E4}">
      <text>
        <r>
          <rPr>
            <b/>
            <sz val="16"/>
            <color indexed="81"/>
            <rFont val="MS P ゴシック"/>
            <family val="3"/>
            <charset val="128"/>
          </rPr>
          <t>処遇改善対象となる事業所名を入力してください。
上の注意事項を参照の上、入力してください。</t>
        </r>
      </text>
    </comment>
    <comment ref="H8" authorId="0" shapeId="0" xr:uid="{8D147B88-AC26-4C5F-8BDE-660A9278D313}">
      <text>
        <r>
          <rPr>
            <b/>
            <sz val="14"/>
            <color indexed="81"/>
            <rFont val="MS P ゴシック"/>
            <family val="3"/>
            <charset val="128"/>
          </rPr>
          <t>左記の事業所のサービス種別を入力してください。</t>
        </r>
        <r>
          <rPr>
            <sz val="9"/>
            <color indexed="81"/>
            <rFont val="MS P ゴシック"/>
            <family val="3"/>
            <charset val="128"/>
          </rPr>
          <t xml:space="preserve">
</t>
        </r>
      </text>
    </comment>
    <comment ref="D9" authorId="0" shapeId="0" xr:uid="{D6E8C46A-FB03-46A6-B3CE-4A1894B6B6A1}">
      <text>
        <r>
          <rPr>
            <b/>
            <sz val="14"/>
            <color indexed="81"/>
            <rFont val="MS P ゴシック"/>
            <family val="3"/>
            <charset val="128"/>
          </rPr>
          <t>職名を省略せずに入力してください。
〇　代表取締役
×　代取</t>
        </r>
      </text>
    </comment>
    <comment ref="D17" authorId="0" shapeId="0" xr:uid="{C8CD7D26-9501-4E60-8D55-4847DAB5CE4A}">
      <text>
        <r>
          <rPr>
            <b/>
            <sz val="14"/>
            <color indexed="81"/>
            <rFont val="MS P ゴシック"/>
            <family val="3"/>
            <charset val="128"/>
          </rPr>
          <t>市から届いた交付決定通知書の右上に記載されている日付を入力してください。</t>
        </r>
      </text>
    </comment>
    <comment ref="D18" authorId="0" shapeId="0" xr:uid="{E4D99EBE-BFD8-46C8-8ECC-B2C048E96DE2}">
      <text>
        <r>
          <rPr>
            <b/>
            <sz val="14"/>
            <color indexed="81"/>
            <rFont val="MS P ゴシック"/>
            <family val="3"/>
            <charset val="128"/>
          </rPr>
          <t>市から届いた交付決定通知書の右上の指令番号を入力してください。</t>
        </r>
        <r>
          <rPr>
            <b/>
            <sz val="12"/>
            <color indexed="81"/>
            <rFont val="MS P ゴシック"/>
            <family val="3"/>
            <charset val="128"/>
          </rPr>
          <t xml:space="preserve">
</t>
        </r>
        <r>
          <rPr>
            <b/>
            <sz val="14"/>
            <color indexed="81"/>
            <rFont val="MS P ゴシック"/>
            <family val="3"/>
            <charset val="128"/>
          </rPr>
          <t>例①　流山市指令第１２３号 　　　例②　流山市指令第１２３号の１５
 　　　　　↓　　　　　　　　　　　　　　↓
　　　第１２３号　　　　　　　　　　第１２３号の１５</t>
        </r>
      </text>
    </comment>
    <comment ref="D19" authorId="0" shapeId="0" xr:uid="{58F1A788-1DDB-4096-8473-7D398E092D0E}">
      <text>
        <r>
          <rPr>
            <b/>
            <sz val="14"/>
            <color indexed="81"/>
            <rFont val="MS P ゴシック"/>
            <family val="3"/>
            <charset val="128"/>
          </rPr>
          <t>金額だけを入力してください。
例：１００００００</t>
        </r>
      </text>
    </comment>
    <comment ref="D24" authorId="0" shapeId="0" xr:uid="{63A60DE6-E58C-4527-AC65-FFEE2DF894DF}">
      <text>
        <r>
          <rPr>
            <b/>
            <sz val="14"/>
            <color indexed="81"/>
            <rFont val="MS P ゴシック"/>
            <family val="3"/>
            <charset val="128"/>
          </rPr>
          <t>市から届いた交付決定通知書の右上に記載されている日付を入力してください。</t>
        </r>
      </text>
    </comment>
    <comment ref="D25" authorId="0" shapeId="0" xr:uid="{4B8B55C0-2325-465E-AA28-6829E319F91B}">
      <text>
        <r>
          <rPr>
            <b/>
            <sz val="14"/>
            <color indexed="81"/>
            <rFont val="MS P ゴシック"/>
            <family val="3"/>
            <charset val="128"/>
          </rPr>
          <t>市から届いた変更交付決定通知書の右上の指令番号を入力してください。</t>
        </r>
        <r>
          <rPr>
            <b/>
            <sz val="12"/>
            <color indexed="81"/>
            <rFont val="MS P ゴシック"/>
            <family val="3"/>
            <charset val="128"/>
          </rPr>
          <t xml:space="preserve">
</t>
        </r>
        <r>
          <rPr>
            <b/>
            <sz val="14"/>
            <color indexed="81"/>
            <rFont val="MS P ゴシック"/>
            <family val="3"/>
            <charset val="128"/>
          </rPr>
          <t>例①　流山市指令第１２３４号 　　　例②　流山市指令第１２３４号の１５
 　　　　　↓　　　　　　　　　　　　　　↓
　　　第１２３４号　　　　　　　　　　第１２３４号の１５</t>
        </r>
      </text>
    </comment>
    <comment ref="D26" authorId="0" shapeId="0" xr:uid="{2683206B-8EB7-4CB5-9F9F-8D9443DDC18B}">
      <text>
        <r>
          <rPr>
            <b/>
            <sz val="14"/>
            <color indexed="81"/>
            <rFont val="MS P ゴシック"/>
            <family val="3"/>
            <charset val="128"/>
          </rPr>
          <t>金額だけを入力してください。
例：１００００００</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C21" authorId="0" shapeId="0" xr:uid="{E3584458-1CFA-4F01-A78B-CCE4AD015E67}">
      <text>
        <r>
          <rPr>
            <b/>
            <sz val="9"/>
            <color indexed="81"/>
            <rFont val="MS P ゴシック"/>
            <family val="3"/>
            <charset val="128"/>
          </rPr>
          <t>プルダウンから事業所を選択してください。</t>
        </r>
        <r>
          <rPr>
            <sz val="9"/>
            <color indexed="81"/>
            <rFont val="MS P ゴシック"/>
            <family val="3"/>
            <charset val="128"/>
          </rPr>
          <t xml:space="preserve">
</t>
        </r>
      </text>
    </comment>
    <comment ref="D21" authorId="0" shapeId="0" xr:uid="{10957A7E-9296-4EDC-B8DB-1CDC73E9F235}">
      <text>
        <r>
          <rPr>
            <b/>
            <sz val="9"/>
            <color indexed="81"/>
            <rFont val="MS P ゴシック"/>
            <family val="3"/>
            <charset val="128"/>
          </rPr>
          <t>職員氏名を入力してください。
（省略せず、フルネームで）</t>
        </r>
      </text>
    </comment>
    <comment ref="G21" authorId="0" shapeId="0" xr:uid="{917BF535-AACB-48BB-8B36-A39932FE42E7}">
      <text>
        <r>
          <rPr>
            <b/>
            <sz val="9"/>
            <color indexed="81"/>
            <rFont val="MS P ゴシック"/>
            <family val="3"/>
            <charset val="128"/>
          </rPr>
          <t xml:space="preserve">補助対象月数を入力してください。
例：１２か月
　　　↓
   　１２
</t>
        </r>
      </text>
    </comment>
    <comment ref="I21" authorId="0" shapeId="0" xr:uid="{F1C52048-5A1D-452A-918B-DA76A61F42AB}">
      <text>
        <r>
          <rPr>
            <b/>
            <sz val="9"/>
            <color indexed="81"/>
            <rFont val="MS P ゴシック"/>
            <family val="3"/>
            <charset val="128"/>
          </rPr>
          <t>補助対象月数が１２か月ではない時に、その理由を入力してください。
例：９月退職予定
　　１０月産休予定
　　６月入社予定　　など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F11" authorId="0" shapeId="0" xr:uid="{A612AA31-8CF9-4A4D-B913-C9002651A9C1}">
      <text>
        <r>
          <rPr>
            <b/>
            <sz val="9"/>
            <color indexed="81"/>
            <rFont val="MS P ゴシック"/>
            <family val="3"/>
            <charset val="128"/>
          </rPr>
          <t xml:space="preserve">申請日を入力してください。
入力例：令和７年４月１０日
　　　　　　　or
　　　　　2025/04/10
どちらの入力でも大丈夫です。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G6" authorId="0" shapeId="0" xr:uid="{AC01B9A1-8FD7-41B6-9574-6C493DA888CB}">
      <text>
        <r>
          <rPr>
            <sz val="9"/>
            <color indexed="81"/>
            <rFont val="MS P ゴシック"/>
            <family val="3"/>
            <charset val="128"/>
          </rPr>
          <t>自動入力されます。</t>
        </r>
      </text>
    </comment>
    <comment ref="C11" authorId="0" shapeId="0" xr:uid="{DFC73705-44A7-4EE3-A02F-6C7BDAC1D68F}">
      <text>
        <r>
          <rPr>
            <b/>
            <sz val="11"/>
            <color indexed="81"/>
            <rFont val="MS P ゴシック"/>
            <family val="3"/>
            <charset val="128"/>
          </rPr>
          <t>合計金額を確認してください。
異なる場合は、「対象者リスト（申請）」の入力を確認してください。</t>
        </r>
      </text>
    </comment>
    <comment ref="F12" authorId="0" shapeId="0" xr:uid="{E440E290-9CFF-47F5-9143-F5D9A4AB2307}">
      <text>
        <r>
          <rPr>
            <b/>
            <sz val="9"/>
            <color indexed="81"/>
            <rFont val="MS P ゴシック"/>
            <family val="3"/>
            <charset val="128"/>
          </rPr>
          <t>自動入力されます</t>
        </r>
      </text>
    </comment>
    <comment ref="F15" authorId="0" shapeId="0" xr:uid="{647BB3D8-38BF-46F2-897D-4AFCF264D590}">
      <text>
        <r>
          <rPr>
            <b/>
            <sz val="10"/>
            <color indexed="81"/>
            <rFont val="MS P ゴシック"/>
            <family val="3"/>
            <charset val="128"/>
          </rPr>
          <t>初めての処遇改善予定日（9,000円の支給日）を入力してください。
入力例①：2025/04/30
入力例②：令和７年４月３０日
どちらの入力でもOKです。</t>
        </r>
      </text>
    </comment>
    <comment ref="D23" authorId="0" shapeId="0" xr:uid="{69DCF81E-7044-4B6A-A812-B6B36822D9CE}">
      <text>
        <r>
          <rPr>
            <b/>
            <sz val="11"/>
            <color indexed="81"/>
            <rFont val="MS P ゴシック"/>
            <family val="3"/>
            <charset val="128"/>
          </rPr>
          <t>賃金改善方法（支給頻度）を入力して下さい。
例：毎月9,000円を支給
　　〇か月ごとに〇〇円を支給
　　〇月の賞与時に支給　　など</t>
        </r>
      </text>
    </comment>
    <comment ref="D35" authorId="0" shapeId="0" xr:uid="{9BA1E59A-6A47-4DC2-BAA7-53D4B4DB4FD8}">
      <text>
        <r>
          <rPr>
            <b/>
            <sz val="9"/>
            <color indexed="81"/>
            <rFont val="MS P ゴシック"/>
            <family val="3"/>
            <charset val="128"/>
          </rPr>
          <t>賃金改善方法を記入して下さい。</t>
        </r>
      </text>
    </comment>
    <comment ref="D45" authorId="0" shapeId="0" xr:uid="{7F3631B6-AEDD-4347-8C74-39844D5DD79D}">
      <text>
        <r>
          <rPr>
            <b/>
            <sz val="9"/>
            <color indexed="81"/>
            <rFont val="MS P ゴシック"/>
            <family val="3"/>
            <charset val="128"/>
          </rPr>
          <t>賃金改善方法を記入して下さい。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A3" authorId="0" shapeId="0" xr:uid="{DE8AA0E2-9CB5-47C3-8047-334CE97C64AE}">
      <text>
        <r>
          <rPr>
            <b/>
            <sz val="10"/>
            <color indexed="81"/>
            <rFont val="MS P ゴシック"/>
            <family val="3"/>
            <charset val="128"/>
          </rPr>
          <t>第１号様式（申請書）と同じ日付が入力されます。</t>
        </r>
      </text>
    </comment>
    <comment ref="A10" authorId="0" shapeId="0" xr:uid="{9DA2E80B-1C60-4EE8-9BB5-EEFE7A34D5A5}">
      <text>
        <r>
          <rPr>
            <b/>
            <sz val="10"/>
            <color indexed="81"/>
            <rFont val="MS P ゴシック"/>
            <family val="3"/>
            <charset val="128"/>
          </rPr>
          <t>第１号様式（申請書）と同じ日付が入力されます。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F10" authorId="0" shapeId="0" xr:uid="{E9BF74B4-F308-4B52-9E76-B2C20BC3F82D}">
      <text>
        <r>
          <rPr>
            <b/>
            <sz val="9"/>
            <color indexed="81"/>
            <rFont val="MS P ゴシック"/>
            <family val="3"/>
            <charset val="128"/>
          </rPr>
          <t>送付日を入力してください。
入力例①：2025/04/15
入力例②：令和７年４月１５日
どちらの入力でもOKです。</t>
        </r>
      </text>
    </comment>
    <comment ref="A26" authorId="0" shapeId="0" xr:uid="{8C176748-C4A6-469D-9EE9-65BD60A66446}">
      <text>
        <r>
          <rPr>
            <b/>
            <sz val="10"/>
            <color indexed="81"/>
            <rFont val="MS P ゴシック"/>
            <family val="3"/>
            <charset val="128"/>
          </rPr>
          <t>市から送られた「交付決定通知書」の金額と
同じであることを確認してください。</t>
        </r>
      </text>
    </comment>
    <comment ref="G30" authorId="0" shapeId="0" xr:uid="{4A6FE22D-2377-41C5-925B-A9861E7C16FD}">
      <text>
        <r>
          <rPr>
            <sz val="9"/>
            <color indexed="81"/>
            <rFont val="MS P ゴシック"/>
            <family val="3"/>
            <charset val="128"/>
          </rPr>
          <t xml:space="preserve">
</t>
        </r>
        <r>
          <rPr>
            <b/>
            <sz val="10"/>
            <color indexed="81"/>
            <rFont val="MS P ゴシック"/>
            <family val="3"/>
            <charset val="128"/>
          </rPr>
          <t>〇は動かせます。</t>
        </r>
      </text>
    </comment>
    <comment ref="B34" authorId="0" shapeId="0" xr:uid="{EBE52733-1DC1-41D6-B9EF-C56C494852B1}">
      <text>
        <r>
          <rPr>
            <b/>
            <sz val="11"/>
            <color indexed="81"/>
            <rFont val="MS P ゴシック"/>
            <family val="3"/>
            <charset val="128"/>
          </rPr>
          <t>カタカナで入力してください。</t>
        </r>
      </text>
    </comment>
    <comment ref="B35" authorId="0" shapeId="0" xr:uid="{385CECBA-A009-4CD5-B31E-3265B7C23085}">
      <text>
        <r>
          <rPr>
            <b/>
            <sz val="11"/>
            <color indexed="81"/>
            <rFont val="MS P ゴシック"/>
            <family val="3"/>
            <charset val="128"/>
          </rPr>
          <t>通帳に記載されているとおり、
省略せずに入力してください。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C11" authorId="0" shapeId="0" xr:uid="{3A3A4E26-258E-4D72-8AA5-96E8A9EF57EE}">
      <text>
        <r>
          <rPr>
            <b/>
            <sz val="9"/>
            <color indexed="81"/>
            <rFont val="MS P ゴシック"/>
            <family val="3"/>
            <charset val="128"/>
          </rPr>
          <t>入金口座の名義人について入力してください。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木村 ありさ</author>
  </authors>
  <commentList>
    <comment ref="C20" authorId="0" shapeId="0" xr:uid="{168C1B4A-2AC9-4F4C-8AA5-1172A3B4798C}">
      <text>
        <r>
          <rPr>
            <b/>
            <sz val="9"/>
            <color indexed="81"/>
            <rFont val="MS P ゴシック"/>
            <family val="3"/>
            <charset val="128"/>
          </rPr>
          <t>プルダウンで選択してください</t>
        </r>
      </text>
    </comment>
    <comment ref="D20" authorId="0" shapeId="0" xr:uid="{EE2B4A6C-2F42-4693-9319-ACF3518AE1BC}">
      <text>
        <r>
          <rPr>
            <b/>
            <sz val="9"/>
            <color indexed="81"/>
            <rFont val="MS P ゴシック"/>
            <family val="3"/>
            <charset val="128"/>
          </rPr>
          <t>職員氏名を入力してください。
（省略せず、フルネームで。）</t>
        </r>
      </text>
    </comment>
    <comment ref="G20" authorId="0" shapeId="0" xr:uid="{CA73333A-4412-4A23-A367-9C57D02061B6}">
      <text>
        <r>
          <rPr>
            <b/>
            <sz val="9"/>
            <color indexed="81"/>
            <rFont val="MS P ゴシック"/>
            <family val="3"/>
            <charset val="128"/>
          </rPr>
          <t>補助対象月数を入力してください。
数字だけでOKです。
入力例：１２</t>
        </r>
      </text>
    </comment>
    <comment ref="H20" authorId="0" shapeId="0" xr:uid="{3331032F-DBA5-49F3-8FEF-7C95F6E182C7}">
      <text>
        <r>
          <rPr>
            <b/>
            <sz val="9"/>
            <color indexed="81"/>
            <rFont val="MS P ゴシック"/>
            <family val="3"/>
            <charset val="128"/>
          </rPr>
          <t>自動入力されます。
入力しないでください。</t>
        </r>
      </text>
    </comment>
    <comment ref="I20" authorId="0" shapeId="0" xr:uid="{4093AA98-0750-4963-85A6-4450D47F8E43}">
      <text>
        <r>
          <rPr>
            <b/>
            <sz val="9"/>
            <color indexed="81"/>
            <rFont val="MS P ゴシック"/>
            <family val="3"/>
            <charset val="128"/>
          </rPr>
          <t>補助対象月数が１２か月ではない時に、その理由を入力してください。
例：９月退職
　　１０月産休
　　６月入社
　　１１月資格取得　　など</t>
        </r>
      </text>
    </comment>
  </commentList>
</comments>
</file>

<file path=xl/sharedStrings.xml><?xml version="1.0" encoding="utf-8"?>
<sst xmlns="http://schemas.openxmlformats.org/spreadsheetml/2006/main" count="731" uniqueCount="271">
  <si>
    <t>第５号様式（第５条、別表関係）</t>
  </si>
  <si>
    <t>　（宛先）流山市長</t>
  </si>
  <si>
    <t>所在地</t>
  </si>
  <si>
    <t>報告者</t>
  </si>
  <si>
    <t>名称</t>
  </si>
  <si>
    <t>代表者職氏名</t>
  </si>
  <si>
    <t>流山市介護職員等処遇改善事業補助金実績報告書</t>
  </si>
  <si>
    <t>記</t>
  </si>
  <si>
    <t>１　対象介護職員等を配置している事業所の名称</t>
  </si>
  <si>
    <t>３　添付書類</t>
  </si>
  <si>
    <t>給与明細その他の賃金改善が実施されたことを確認できる書類</t>
  </si>
  <si>
    <t>対象介護職員等の勤務状況が確認できる書類</t>
  </si>
  <si>
    <t>その他市長が必要と認める書類</t>
  </si>
  <si>
    <t>第３号様式（第５条、別表関係）</t>
  </si>
  <si>
    <t>流山市介護職員等処遇改善事業補助金変更交付申請書</t>
  </si>
  <si>
    <t>　変更後の交付申請額</t>
  </si>
  <si>
    <t>円</t>
    <rPh sb="0" eb="1">
      <t>エン</t>
    </rPh>
    <phoneticPr fontId="22"/>
  </si>
  <si>
    <t>　（変更前交付決定額</t>
  </si>
  <si>
    <t>円）</t>
    <rPh sb="0" eb="1">
      <t>エン</t>
    </rPh>
    <phoneticPr fontId="22"/>
  </si>
  <si>
    <t>　（差引増減額</t>
  </si>
  <si>
    <t>注　変更の内容を確認できる書類を添付すること。</t>
  </si>
  <si>
    <t>　　　　　　　　</t>
  </si>
  <si>
    <t>　　　　　　　　　</t>
  </si>
  <si>
    <t>　　　　</t>
    <phoneticPr fontId="29"/>
  </si>
  <si>
    <t>　　　</t>
    <phoneticPr fontId="29"/>
  </si>
  <si>
    <t>所在地　　　　</t>
    <phoneticPr fontId="29"/>
  </si>
  <si>
    <t>円</t>
    <rPh sb="0" eb="1">
      <t>エン</t>
    </rPh>
    <phoneticPr fontId="29"/>
  </si>
  <si>
    <t>差額　　　　　　　　　　　円</t>
  </si>
  <si>
    <t>交付確定額　　　　　　　　円</t>
  </si>
  <si>
    <t>既交付額　　　　　　　　　円</t>
  </si>
  <si>
    <t>上記のとおり、精算いたします。</t>
  </si>
  <si>
    <t>事業名　　流山市介護職員等処遇改善事業</t>
  </si>
  <si>
    <t>金</t>
    <rPh sb="0" eb="1">
      <t>キン</t>
    </rPh>
    <phoneticPr fontId="29"/>
  </si>
  <si>
    <t>精　算　書</t>
  </si>
  <si>
    <t>流山市介護職員等処遇改善補助金　変更申請額算出調書</t>
    <rPh sb="0" eb="3">
      <t>ナガレヤマシ</t>
    </rPh>
    <rPh sb="3" eb="5">
      <t>カイゴ</t>
    </rPh>
    <rPh sb="5" eb="7">
      <t>ショクイン</t>
    </rPh>
    <rPh sb="7" eb="8">
      <t>ナド</t>
    </rPh>
    <rPh sb="8" eb="12">
      <t>ショグウカイゼン</t>
    </rPh>
    <rPh sb="12" eb="15">
      <t>ホジョキン</t>
    </rPh>
    <rPh sb="16" eb="18">
      <t>ヘンコウ</t>
    </rPh>
    <rPh sb="18" eb="20">
      <t>シンセイ</t>
    </rPh>
    <rPh sb="20" eb="21">
      <t>ガク</t>
    </rPh>
    <rPh sb="21" eb="23">
      <t>サンシュツ</t>
    </rPh>
    <rPh sb="23" eb="25">
      <t>チョウショ</t>
    </rPh>
    <phoneticPr fontId="34"/>
  </si>
  <si>
    <t>流山市介護職員等処遇改善事業について、補助対象介護職員に周知をした上で、提出していることを</t>
    <rPh sb="0" eb="3">
      <t>ナガレヤマシ</t>
    </rPh>
    <rPh sb="3" eb="5">
      <t>カイゴ</t>
    </rPh>
    <rPh sb="5" eb="7">
      <t>ショクイン</t>
    </rPh>
    <rPh sb="7" eb="8">
      <t>ナド</t>
    </rPh>
    <rPh sb="8" eb="10">
      <t>ショグウ</t>
    </rPh>
    <rPh sb="10" eb="12">
      <t>カイゼン</t>
    </rPh>
    <rPh sb="12" eb="14">
      <t>ジギョウ</t>
    </rPh>
    <rPh sb="19" eb="21">
      <t>ホジョ</t>
    </rPh>
    <rPh sb="21" eb="23">
      <t>タイショウ</t>
    </rPh>
    <rPh sb="23" eb="25">
      <t>カイゴ</t>
    </rPh>
    <rPh sb="25" eb="27">
      <t>ショクイン</t>
    </rPh>
    <rPh sb="28" eb="30">
      <t>シュウチ</t>
    </rPh>
    <rPh sb="33" eb="34">
      <t>ウエ</t>
    </rPh>
    <rPh sb="36" eb="38">
      <t>テイシュツ</t>
    </rPh>
    <phoneticPr fontId="34"/>
  </si>
  <si>
    <t>証明いたします。</t>
    <phoneticPr fontId="34"/>
  </si>
  <si>
    <t>法人名</t>
    <rPh sb="0" eb="2">
      <t>ホウジン</t>
    </rPh>
    <rPh sb="2" eb="3">
      <t>メイ</t>
    </rPh>
    <phoneticPr fontId="34"/>
  </si>
  <si>
    <t>代表者職氏名</t>
    <rPh sb="0" eb="3">
      <t>ダイヒョウシャ</t>
    </rPh>
    <rPh sb="3" eb="4">
      <t>ショク</t>
    </rPh>
    <rPh sb="4" eb="6">
      <t>シメイ</t>
    </rPh>
    <phoneticPr fontId="34"/>
  </si>
  <si>
    <t>担当者（連絡先）</t>
    <rPh sb="0" eb="3">
      <t>タントウシャ</t>
    </rPh>
    <rPh sb="4" eb="6">
      <t>レンラク</t>
    </rPh>
    <rPh sb="6" eb="7">
      <t>サキ</t>
    </rPh>
    <phoneticPr fontId="34"/>
  </si>
  <si>
    <t>法人全体</t>
    <rPh sb="0" eb="2">
      <t>ホウジン</t>
    </rPh>
    <rPh sb="2" eb="4">
      <t>ゼンタイ</t>
    </rPh>
    <phoneticPr fontId="34"/>
  </si>
  <si>
    <t>交付申請額</t>
    <rPh sb="0" eb="2">
      <t>コウフ</t>
    </rPh>
    <rPh sb="2" eb="4">
      <t>シンセイ</t>
    </rPh>
    <rPh sb="4" eb="5">
      <t>ガク</t>
    </rPh>
    <phoneticPr fontId="34"/>
  </si>
  <si>
    <t>円</t>
    <rPh sb="0" eb="1">
      <t>エン</t>
    </rPh>
    <phoneticPr fontId="34"/>
  </si>
  <si>
    <t>対象介護職員等の計  （ａの合計）</t>
    <rPh sb="0" eb="2">
      <t>タイショウ</t>
    </rPh>
    <rPh sb="2" eb="4">
      <t>カイゴ</t>
    </rPh>
    <rPh sb="4" eb="6">
      <t>ショクイン</t>
    </rPh>
    <rPh sb="6" eb="7">
      <t>ナド</t>
    </rPh>
    <rPh sb="8" eb="9">
      <t>ケイ</t>
    </rPh>
    <rPh sb="14" eb="16">
      <t>ゴウケイ</t>
    </rPh>
    <phoneticPr fontId="34"/>
  </si>
  <si>
    <t>人</t>
    <rPh sb="0" eb="1">
      <t>ニン</t>
    </rPh>
    <phoneticPr fontId="34"/>
  </si>
  <si>
    <t>補助対象月数の計    （ｂの合計）</t>
    <rPh sb="0" eb="2">
      <t>ホジョ</t>
    </rPh>
    <rPh sb="2" eb="4">
      <t>タイショウ</t>
    </rPh>
    <rPh sb="4" eb="5">
      <t>ツキ</t>
    </rPh>
    <rPh sb="5" eb="6">
      <t>スウ</t>
    </rPh>
    <rPh sb="7" eb="8">
      <t>ケイ</t>
    </rPh>
    <rPh sb="15" eb="17">
      <t>ゴウケイ</t>
    </rPh>
    <phoneticPr fontId="34"/>
  </si>
  <si>
    <t>か月</t>
    <rPh sb="1" eb="2">
      <t>ゲツ</t>
    </rPh>
    <phoneticPr fontId="34"/>
  </si>
  <si>
    <t>補助金額（年計）　  （ｃの合計）</t>
    <rPh sb="0" eb="2">
      <t>ホジョ</t>
    </rPh>
    <rPh sb="2" eb="3">
      <t>キン</t>
    </rPh>
    <rPh sb="3" eb="4">
      <t>ガク</t>
    </rPh>
    <rPh sb="5" eb="6">
      <t>ネン</t>
    </rPh>
    <rPh sb="6" eb="7">
      <t>ケイ</t>
    </rPh>
    <rPh sb="14" eb="16">
      <t>ゴウケイ</t>
    </rPh>
    <phoneticPr fontId="34"/>
  </si>
  <si>
    <t>・主たる事業所名</t>
    <rPh sb="1" eb="2">
      <t>シュ</t>
    </rPh>
    <rPh sb="4" eb="7">
      <t>ジギョウショ</t>
    </rPh>
    <rPh sb="7" eb="8">
      <t>メイ</t>
    </rPh>
    <phoneticPr fontId="34"/>
  </si>
  <si>
    <t>・サービス種別</t>
    <rPh sb="5" eb="6">
      <t>シュ</t>
    </rPh>
    <rPh sb="6" eb="7">
      <t>ベツ</t>
    </rPh>
    <phoneticPr fontId="34"/>
  </si>
  <si>
    <t>対象介護職員等の計  （ａ）</t>
    <rPh sb="0" eb="2">
      <t>タイショウ</t>
    </rPh>
    <rPh sb="2" eb="4">
      <t>カイゴ</t>
    </rPh>
    <rPh sb="4" eb="6">
      <t>ショクイン</t>
    </rPh>
    <rPh sb="6" eb="7">
      <t>ナド</t>
    </rPh>
    <rPh sb="8" eb="9">
      <t>ケイ</t>
    </rPh>
    <phoneticPr fontId="34"/>
  </si>
  <si>
    <t>補助対象月数の計    （ｂ）</t>
    <rPh sb="0" eb="2">
      <t>ホジョ</t>
    </rPh>
    <rPh sb="2" eb="4">
      <t>タイショウ</t>
    </rPh>
    <rPh sb="4" eb="5">
      <t>ツキ</t>
    </rPh>
    <rPh sb="5" eb="6">
      <t>スウ</t>
    </rPh>
    <rPh sb="7" eb="8">
      <t>ケイ</t>
    </rPh>
    <phoneticPr fontId="34"/>
  </si>
  <si>
    <r>
      <t xml:space="preserve">補助金額（年計）　　（ｃ）
</t>
    </r>
    <r>
      <rPr>
        <sz val="10"/>
        <rFont val="BIZ UD明朝 Medium"/>
        <family val="1"/>
        <charset val="128"/>
      </rPr>
      <t>（9,000円×（ｂ））</t>
    </r>
    <rPh sb="0" eb="2">
      <t>ホジョ</t>
    </rPh>
    <rPh sb="2" eb="3">
      <t>キン</t>
    </rPh>
    <rPh sb="3" eb="4">
      <t>ガク</t>
    </rPh>
    <rPh sb="5" eb="6">
      <t>ネン</t>
    </rPh>
    <rPh sb="6" eb="7">
      <t>ケイ</t>
    </rPh>
    <rPh sb="20" eb="21">
      <t>エン</t>
    </rPh>
    <phoneticPr fontId="34"/>
  </si>
  <si>
    <t>以下、同法人の市内別事業所があれば記入してください。</t>
    <rPh sb="0" eb="2">
      <t>イカ</t>
    </rPh>
    <rPh sb="3" eb="4">
      <t>ドウ</t>
    </rPh>
    <rPh sb="4" eb="6">
      <t>ホウジン</t>
    </rPh>
    <rPh sb="7" eb="9">
      <t>シナイ</t>
    </rPh>
    <rPh sb="9" eb="10">
      <t>ベツ</t>
    </rPh>
    <rPh sb="10" eb="13">
      <t>ジギョウショ</t>
    </rPh>
    <rPh sb="17" eb="19">
      <t>キニュウ</t>
    </rPh>
    <phoneticPr fontId="34"/>
  </si>
  <si>
    <t>４月</t>
    <rPh sb="1" eb="2">
      <t>ガツ</t>
    </rPh>
    <phoneticPr fontId="34"/>
  </si>
  <si>
    <t>５月</t>
    <rPh sb="1" eb="2">
      <t>ガツ</t>
    </rPh>
    <phoneticPr fontId="34"/>
  </si>
  <si>
    <t>１月</t>
    <rPh sb="1" eb="2">
      <t>ガツ</t>
    </rPh>
    <phoneticPr fontId="34"/>
  </si>
  <si>
    <t>２月</t>
    <rPh sb="1" eb="2">
      <t>ガツ</t>
    </rPh>
    <phoneticPr fontId="34"/>
  </si>
  <si>
    <t>３月</t>
    <rPh sb="1" eb="2">
      <t>ガツ</t>
    </rPh>
    <phoneticPr fontId="34"/>
  </si>
  <si>
    <t>計</t>
    <rPh sb="0" eb="1">
      <t>ケイ</t>
    </rPh>
    <phoneticPr fontId="34"/>
  </si>
  <si>
    <t>流山市介護職員等処遇改善補助金　対象者支給額一覧表</t>
    <rPh sb="0" eb="3">
      <t>ナガレヤマシ</t>
    </rPh>
    <rPh sb="3" eb="5">
      <t>カイゴ</t>
    </rPh>
    <rPh sb="5" eb="7">
      <t>ショクイン</t>
    </rPh>
    <rPh sb="7" eb="8">
      <t>ナド</t>
    </rPh>
    <rPh sb="8" eb="12">
      <t>ショグウカイゼン</t>
    </rPh>
    <rPh sb="12" eb="15">
      <t>ホジョキン</t>
    </rPh>
    <rPh sb="16" eb="18">
      <t>タイショウ</t>
    </rPh>
    <rPh sb="18" eb="19">
      <t>シャ</t>
    </rPh>
    <rPh sb="19" eb="21">
      <t>シキュウ</t>
    </rPh>
    <rPh sb="21" eb="22">
      <t>ガク</t>
    </rPh>
    <rPh sb="22" eb="25">
      <t>イチランヒョウ</t>
    </rPh>
    <phoneticPr fontId="34"/>
  </si>
  <si>
    <t>事業所名</t>
    <rPh sb="0" eb="3">
      <t>ジギョウショ</t>
    </rPh>
    <rPh sb="3" eb="4">
      <t>メイ</t>
    </rPh>
    <phoneticPr fontId="34"/>
  </si>
  <si>
    <t>サービス
種別</t>
    <rPh sb="5" eb="6">
      <t>シュ</t>
    </rPh>
    <rPh sb="6" eb="7">
      <t>ベツ</t>
    </rPh>
    <phoneticPr fontId="34"/>
  </si>
  <si>
    <t>(円)</t>
    <rPh sb="1" eb="2">
      <t>エン</t>
    </rPh>
    <phoneticPr fontId="34"/>
  </si>
  <si>
    <t>職員氏名</t>
    <rPh sb="0" eb="2">
      <t>ショクイン</t>
    </rPh>
    <rPh sb="2" eb="4">
      <t>シメイ</t>
    </rPh>
    <phoneticPr fontId="34"/>
  </si>
  <si>
    <t>６月</t>
  </si>
  <si>
    <t>７月</t>
  </si>
  <si>
    <t>８月</t>
  </si>
  <si>
    <t>９月</t>
  </si>
  <si>
    <t>１０月</t>
  </si>
  <si>
    <t>１１月</t>
  </si>
  <si>
    <t>１２月</t>
  </si>
  <si>
    <t>支給合計</t>
    <rPh sb="0" eb="2">
      <t>シキュウ</t>
    </rPh>
    <rPh sb="2" eb="4">
      <t>ゴウケイ</t>
    </rPh>
    <phoneticPr fontId="34"/>
  </si>
  <si>
    <t>受領印</t>
    <rPh sb="0" eb="3">
      <t>ジュリョウイン</t>
    </rPh>
    <phoneticPr fontId="34"/>
  </si>
  <si>
    <t>上記について相違ないことを証明する。</t>
    <rPh sb="0" eb="2">
      <t>ジョウキ</t>
    </rPh>
    <rPh sb="6" eb="8">
      <t>ソウイ</t>
    </rPh>
    <rPh sb="13" eb="15">
      <t>ショウメイ</t>
    </rPh>
    <phoneticPr fontId="34"/>
  </si>
  <si>
    <t>なお、書類に齟齬があった場合、速やかに対処することを確約します。</t>
    <rPh sb="3" eb="5">
      <t>ショルイ</t>
    </rPh>
    <rPh sb="6" eb="8">
      <t>ソゴ</t>
    </rPh>
    <rPh sb="12" eb="14">
      <t>バアイ</t>
    </rPh>
    <rPh sb="15" eb="16">
      <t>スミ</t>
    </rPh>
    <rPh sb="19" eb="21">
      <t>タイショ</t>
    </rPh>
    <rPh sb="26" eb="28">
      <t>カクヤク</t>
    </rPh>
    <phoneticPr fontId="34"/>
  </si>
  <si>
    <t>担当者名</t>
    <rPh sb="0" eb="3">
      <t>タントウシャ</t>
    </rPh>
    <rPh sb="3" eb="4">
      <t>メイ</t>
    </rPh>
    <phoneticPr fontId="34"/>
  </si>
  <si>
    <t>担当者</t>
    <rPh sb="0" eb="3">
      <t>タントウシャ</t>
    </rPh>
    <phoneticPr fontId="34"/>
  </si>
  <si>
    <t>連絡先</t>
    <rPh sb="0" eb="3">
      <t>レンラクサキ</t>
    </rPh>
    <phoneticPr fontId="34"/>
  </si>
  <si>
    <t>施設基本情報入力</t>
    <rPh sb="0" eb="2">
      <t>シセツ</t>
    </rPh>
    <phoneticPr fontId="27"/>
  </si>
  <si>
    <t>法人名</t>
    <rPh sb="0" eb="2">
      <t>ホウジン</t>
    </rPh>
    <rPh sb="2" eb="3">
      <t>メイ</t>
    </rPh>
    <phoneticPr fontId="27"/>
  </si>
  <si>
    <t>法人所在地</t>
    <rPh sb="0" eb="2">
      <t>ホウジン</t>
    </rPh>
    <rPh sb="2" eb="5">
      <t>ショザイチ</t>
    </rPh>
    <phoneticPr fontId="27"/>
  </si>
  <si>
    <t>法人代表者　氏名</t>
    <rPh sb="0" eb="2">
      <t>ホウジン</t>
    </rPh>
    <rPh sb="2" eb="5">
      <t>ダイヒョウシャ</t>
    </rPh>
    <rPh sb="6" eb="8">
      <t>シメイ</t>
    </rPh>
    <phoneticPr fontId="27"/>
  </si>
  <si>
    <t>所在地</t>
    <phoneticPr fontId="29"/>
  </si>
  <si>
    <t>請求者</t>
  </si>
  <si>
    <t>名称</t>
    <phoneticPr fontId="29"/>
  </si>
  <si>
    <t>２　振込口座</t>
  </si>
  <si>
    <t>金融機関</t>
  </si>
  <si>
    <t>銀行
信用金庫
農協　
信用組合</t>
    <rPh sb="3" eb="5">
      <t>シンヨウ</t>
    </rPh>
    <rPh sb="5" eb="7">
      <t>キンコ</t>
    </rPh>
    <rPh sb="8" eb="10">
      <t>ノウキョウ</t>
    </rPh>
    <phoneticPr fontId="29"/>
  </si>
  <si>
    <t>預金種別</t>
  </si>
  <si>
    <t>普通　・　当座</t>
    <rPh sb="0" eb="2">
      <t>フツウ</t>
    </rPh>
    <rPh sb="5" eb="7">
      <t>トウザ</t>
    </rPh>
    <phoneticPr fontId="29"/>
  </si>
  <si>
    <t>口座番号</t>
  </si>
  <si>
    <t>フリガナ</t>
  </si>
  <si>
    <t>口座名義人</t>
  </si>
  <si>
    <t>第７号様式（第５条、別表関係）</t>
    <phoneticPr fontId="29"/>
  </si>
  <si>
    <t>流山市介護職員等処遇改善事業補助金交付請求書</t>
    <phoneticPr fontId="29"/>
  </si>
  <si>
    <t>１　補助金交付請求額</t>
    <phoneticPr fontId="29"/>
  </si>
  <si>
    <t>職員数の計(A)</t>
    <rPh sb="0" eb="2">
      <t>ショクイン</t>
    </rPh>
    <rPh sb="2" eb="3">
      <t>スウ</t>
    </rPh>
    <rPh sb="4" eb="5">
      <t>ケイ</t>
    </rPh>
    <phoneticPr fontId="49"/>
  </si>
  <si>
    <t>補助対象月数の計(B)</t>
    <rPh sb="0" eb="2">
      <t>ホジョ</t>
    </rPh>
    <rPh sb="2" eb="4">
      <t>タイショウ</t>
    </rPh>
    <rPh sb="4" eb="6">
      <t>ツキスウ</t>
    </rPh>
    <rPh sb="7" eb="8">
      <t>ケイ</t>
    </rPh>
    <phoneticPr fontId="49"/>
  </si>
  <si>
    <t>（２）内訳書</t>
    <rPh sb="3" eb="6">
      <t>ウチワケショ</t>
    </rPh>
    <phoneticPr fontId="49"/>
  </si>
  <si>
    <t>職員氏名</t>
    <rPh sb="0" eb="2">
      <t>ショクイン</t>
    </rPh>
    <rPh sb="2" eb="4">
      <t>シメイ</t>
    </rPh>
    <phoneticPr fontId="49"/>
  </si>
  <si>
    <t>補助対象
月数</t>
    <rPh sb="0" eb="2">
      <t>ホジョ</t>
    </rPh>
    <rPh sb="2" eb="4">
      <t>タイショウ</t>
    </rPh>
    <rPh sb="5" eb="7">
      <t>ツキスウ</t>
    </rPh>
    <phoneticPr fontId="49"/>
  </si>
  <si>
    <t>備考</t>
    <rPh sb="0" eb="2">
      <t>ビコウ</t>
    </rPh>
    <phoneticPr fontId="47"/>
  </si>
  <si>
    <t>(A)</t>
    <phoneticPr fontId="49"/>
  </si>
  <si>
    <t>(B)</t>
    <phoneticPr fontId="49"/>
  </si>
  <si>
    <t>(C)</t>
    <phoneticPr fontId="49"/>
  </si>
  <si>
    <t>計</t>
    <rPh sb="0" eb="1">
      <t>ケイ</t>
    </rPh>
    <phoneticPr fontId="49"/>
  </si>
  <si>
    <t>代表者職氏名</t>
    <phoneticPr fontId="27"/>
  </si>
  <si>
    <t>円</t>
    <rPh sb="0" eb="1">
      <t>エン</t>
    </rPh>
    <phoneticPr fontId="27"/>
  </si>
  <si>
    <t>　　※添付書類に○を付けること。</t>
    <phoneticPr fontId="27"/>
  </si>
  <si>
    <t>法人名　</t>
    <phoneticPr fontId="27"/>
  </si>
  <si>
    <t>令和　　年　　月　　日　</t>
    <phoneticPr fontId="27"/>
  </si>
  <si>
    <t>第１号様式（第５条、別表関係）</t>
    <phoneticPr fontId="29"/>
  </si>
  <si>
    <t>流山市介護職員等処遇改善事業補助金交付申請書</t>
    <phoneticPr fontId="29"/>
  </si>
  <si>
    <t>　流山市介護職員等処遇改善事業補助金の交付を受けたいので、流山市補助金等交付規則第３条の規定により次のとおり申請します｡</t>
    <phoneticPr fontId="29"/>
  </si>
  <si>
    <t>２　交付申請額</t>
    <phoneticPr fontId="29"/>
  </si>
  <si>
    <t>流山市介護職員等処遇改善補助金算出調書</t>
    <phoneticPr fontId="29"/>
  </si>
  <si>
    <t>補助対象介護職員等の雇用契約書又は労働条件通知書の写し</t>
  </si>
  <si>
    <t>流山市介護職員等処遇改善補助金算出調書</t>
    <rPh sb="0" eb="3">
      <t>ナガレヤマシ</t>
    </rPh>
    <rPh sb="3" eb="5">
      <t>カイゴ</t>
    </rPh>
    <rPh sb="5" eb="7">
      <t>ショクイン</t>
    </rPh>
    <rPh sb="7" eb="8">
      <t>ナド</t>
    </rPh>
    <rPh sb="8" eb="12">
      <t>ショグウカイゼン</t>
    </rPh>
    <rPh sb="12" eb="15">
      <t>ホジョキン</t>
    </rPh>
    <rPh sb="15" eb="17">
      <t>サンシュツ</t>
    </rPh>
    <rPh sb="17" eb="19">
      <t>チョウショ</t>
    </rPh>
    <phoneticPr fontId="34"/>
  </si>
  <si>
    <t>補助金額（年計） 　 （ｃの合計）</t>
    <rPh sb="0" eb="2">
      <t>ホジョ</t>
    </rPh>
    <rPh sb="2" eb="3">
      <t>キン</t>
    </rPh>
    <rPh sb="3" eb="4">
      <t>ガク</t>
    </rPh>
    <rPh sb="5" eb="6">
      <t>ネン</t>
    </rPh>
    <rPh sb="6" eb="7">
      <t>ケイ</t>
    </rPh>
    <rPh sb="14" eb="16">
      <t>ゴウケイ</t>
    </rPh>
    <phoneticPr fontId="34"/>
  </si>
  <si>
    <t>年度初めの処遇改善日（給与支払日）</t>
    <rPh sb="0" eb="2">
      <t>ネンド</t>
    </rPh>
    <rPh sb="2" eb="3">
      <t>ハジ</t>
    </rPh>
    <rPh sb="5" eb="7">
      <t>ショグウ</t>
    </rPh>
    <rPh sb="7" eb="9">
      <t>カイゼン</t>
    </rPh>
    <rPh sb="9" eb="10">
      <t>ビ</t>
    </rPh>
    <rPh sb="11" eb="16">
      <t>キュウヨシハライビ</t>
    </rPh>
    <phoneticPr fontId="34"/>
  </si>
  <si>
    <t>賃金改善方法について</t>
    <rPh sb="0" eb="2">
      <t>チンギン</t>
    </rPh>
    <rPh sb="2" eb="4">
      <t>カイゼン</t>
    </rPh>
    <rPh sb="4" eb="6">
      <t>ホウホウ</t>
    </rPh>
    <phoneticPr fontId="34"/>
  </si>
  <si>
    <t>例）毎月9,000円を支給　　3か月ごとに9,000円×該当月数を支給　など</t>
    <rPh sb="0" eb="1">
      <t>レイ</t>
    </rPh>
    <rPh sb="2" eb="4">
      <t>マイツキ</t>
    </rPh>
    <rPh sb="9" eb="10">
      <t>エン</t>
    </rPh>
    <rPh sb="11" eb="13">
      <t>シキュウ</t>
    </rPh>
    <rPh sb="17" eb="18">
      <t>ゲツ</t>
    </rPh>
    <rPh sb="26" eb="27">
      <t>エン</t>
    </rPh>
    <rPh sb="28" eb="30">
      <t>ガイトウ</t>
    </rPh>
    <rPh sb="30" eb="31">
      <t>ツキ</t>
    </rPh>
    <rPh sb="31" eb="32">
      <t>スウ</t>
    </rPh>
    <rPh sb="33" eb="35">
      <t>シキュウ</t>
    </rPh>
    <phoneticPr fontId="34"/>
  </si>
  <si>
    <t>・事業所名２</t>
    <rPh sb="1" eb="4">
      <t>ジギョウショ</t>
    </rPh>
    <rPh sb="4" eb="5">
      <t>メイ</t>
    </rPh>
    <phoneticPr fontId="34"/>
  </si>
  <si>
    <t>・事業所名３</t>
    <rPh sb="1" eb="4">
      <t>ジギョウショ</t>
    </rPh>
    <rPh sb="4" eb="5">
      <t>メイ</t>
    </rPh>
    <phoneticPr fontId="34"/>
  </si>
  <si>
    <t>・事業所名４</t>
    <rPh sb="1" eb="4">
      <t>ジギョウショ</t>
    </rPh>
    <rPh sb="4" eb="5">
      <t>メイ</t>
    </rPh>
    <phoneticPr fontId="34"/>
  </si>
  <si>
    <t>・事業所名５</t>
    <rPh sb="1" eb="4">
      <t>ジギョウショ</t>
    </rPh>
    <rPh sb="4" eb="5">
      <t>メイ</t>
    </rPh>
    <phoneticPr fontId="34"/>
  </si>
  <si>
    <t>・事業所名１１</t>
    <rPh sb="1" eb="4">
      <t>ジギョウショ</t>
    </rPh>
    <rPh sb="4" eb="5">
      <t>メイ</t>
    </rPh>
    <phoneticPr fontId="34"/>
  </si>
  <si>
    <t>・事業所名１０</t>
    <rPh sb="1" eb="4">
      <t>ジギョウショ</t>
    </rPh>
    <rPh sb="4" eb="5">
      <t>メイ</t>
    </rPh>
    <phoneticPr fontId="34"/>
  </si>
  <si>
    <t>・事業所名９</t>
    <rPh sb="1" eb="4">
      <t>ジギョウショ</t>
    </rPh>
    <rPh sb="4" eb="5">
      <t>メイ</t>
    </rPh>
    <phoneticPr fontId="34"/>
  </si>
  <si>
    <t>・事業所名８</t>
    <rPh sb="1" eb="4">
      <t>ジギョウショ</t>
    </rPh>
    <rPh sb="4" eb="5">
      <t>メイ</t>
    </rPh>
    <phoneticPr fontId="34"/>
  </si>
  <si>
    <t>・事業所名７</t>
    <rPh sb="1" eb="4">
      <t>ジギョウショ</t>
    </rPh>
    <rPh sb="4" eb="5">
      <t>メイ</t>
    </rPh>
    <phoneticPr fontId="34"/>
  </si>
  <si>
    <t>・事業所名６</t>
    <rPh sb="1" eb="4">
      <t>ジギョウショ</t>
    </rPh>
    <rPh sb="4" eb="5">
      <t>メイ</t>
    </rPh>
    <phoneticPr fontId="34"/>
  </si>
  <si>
    <t>第８号様式（第５条、別表関係）</t>
  </si>
  <si>
    <t>流山市介護職員等処遇改善事業補助金概算交付請求書</t>
  </si>
  <si>
    <t>※添付書類に○を付けること。</t>
    <phoneticPr fontId="27"/>
  </si>
  <si>
    <t>補助金交付決定日</t>
    <rPh sb="0" eb="3">
      <t>ホジョキン</t>
    </rPh>
    <rPh sb="3" eb="5">
      <t>コウフ</t>
    </rPh>
    <rPh sb="5" eb="7">
      <t>ケッテイ</t>
    </rPh>
    <rPh sb="7" eb="8">
      <t>ビ</t>
    </rPh>
    <phoneticPr fontId="27"/>
  </si>
  <si>
    <t>当初交付確定額</t>
    <rPh sb="0" eb="2">
      <t>トウショ</t>
    </rPh>
    <rPh sb="2" eb="4">
      <t>コウフ</t>
    </rPh>
    <rPh sb="4" eb="6">
      <t>カクテイ</t>
    </rPh>
    <rPh sb="6" eb="7">
      <t>ガク</t>
    </rPh>
    <phoneticPr fontId="27"/>
  </si>
  <si>
    <t>（１）補助額</t>
    <rPh sb="3" eb="5">
      <t>ホジョ</t>
    </rPh>
    <rPh sb="5" eb="6">
      <t>ガク</t>
    </rPh>
    <phoneticPr fontId="49"/>
  </si>
  <si>
    <t>補助額
（月額）</t>
    <rPh sb="0" eb="2">
      <t>ホジョ</t>
    </rPh>
    <rPh sb="2" eb="3">
      <t>ガク</t>
    </rPh>
    <rPh sb="5" eb="7">
      <t>ゲツガク</t>
    </rPh>
    <phoneticPr fontId="49"/>
  </si>
  <si>
    <t>補助合計額
9,000×B</t>
    <rPh sb="0" eb="2">
      <t>ホジョ</t>
    </rPh>
    <rPh sb="2" eb="4">
      <t>ゴウケイ</t>
    </rPh>
    <rPh sb="4" eb="5">
      <t>ガク</t>
    </rPh>
    <phoneticPr fontId="49"/>
  </si>
  <si>
    <t>補助合計額（年計）(C)</t>
    <rPh sb="0" eb="2">
      <t>ホジョ</t>
    </rPh>
    <rPh sb="2" eb="4">
      <t>ゴウケイ</t>
    </rPh>
    <rPh sb="4" eb="5">
      <t>ガク</t>
    </rPh>
    <rPh sb="6" eb="8">
      <t>ネンケイ</t>
    </rPh>
    <phoneticPr fontId="49"/>
  </si>
  <si>
    <t>補助金変更交付決定日</t>
    <rPh sb="0" eb="3">
      <t>ホジョキン</t>
    </rPh>
    <rPh sb="3" eb="5">
      <t>ヘンコウ</t>
    </rPh>
    <rPh sb="5" eb="7">
      <t>コウフ</t>
    </rPh>
    <rPh sb="7" eb="9">
      <t>ケッテイ</t>
    </rPh>
    <rPh sb="9" eb="10">
      <t>ビ</t>
    </rPh>
    <phoneticPr fontId="27"/>
  </si>
  <si>
    <t>変更交付額</t>
    <rPh sb="0" eb="2">
      <t>ヘンコウ</t>
    </rPh>
    <rPh sb="2" eb="4">
      <t>コウフ</t>
    </rPh>
    <rPh sb="4" eb="5">
      <t>ガク</t>
    </rPh>
    <phoneticPr fontId="27"/>
  </si>
  <si>
    <t>銀行
信用金庫
農協　
信用組合</t>
    <phoneticPr fontId="27"/>
  </si>
  <si>
    <t>　１　補助金概算交付請求額</t>
    <phoneticPr fontId="27"/>
  </si>
  <si>
    <t>（宛先）流山市長</t>
    <phoneticPr fontId="22"/>
  </si>
  <si>
    <t>介護職員処遇改善事業　算出内訳（交付申請）</t>
    <rPh sb="0" eb="2">
      <t>カイゴ</t>
    </rPh>
    <rPh sb="2" eb="4">
      <t>ショクイン</t>
    </rPh>
    <rPh sb="4" eb="6">
      <t>ショグウ</t>
    </rPh>
    <rPh sb="6" eb="8">
      <t>カイゼン</t>
    </rPh>
    <rPh sb="8" eb="10">
      <t>ジギョウ</t>
    </rPh>
    <rPh sb="11" eb="13">
      <t>サンシュツ</t>
    </rPh>
    <rPh sb="13" eb="15">
      <t>ウチワケ</t>
    </rPh>
    <rPh sb="16" eb="18">
      <t>コウフ</t>
    </rPh>
    <rPh sb="18" eb="20">
      <t>シンセイ</t>
    </rPh>
    <phoneticPr fontId="47"/>
  </si>
  <si>
    <t>介護職員処遇改善事業　算出内訳（変更交付申請）</t>
    <rPh sb="0" eb="2">
      <t>カイゴ</t>
    </rPh>
    <rPh sb="2" eb="4">
      <t>ショクイン</t>
    </rPh>
    <rPh sb="4" eb="6">
      <t>ショグウ</t>
    </rPh>
    <rPh sb="6" eb="8">
      <t>カイゼン</t>
    </rPh>
    <rPh sb="8" eb="10">
      <t>ジギョウ</t>
    </rPh>
    <rPh sb="11" eb="13">
      <t>サンシュツ</t>
    </rPh>
    <rPh sb="13" eb="15">
      <t>ウチワケ</t>
    </rPh>
    <rPh sb="16" eb="18">
      <t>ヘンコウ</t>
    </rPh>
    <rPh sb="18" eb="20">
      <t>コウフ</t>
    </rPh>
    <rPh sb="20" eb="22">
      <t>シンセイ</t>
    </rPh>
    <phoneticPr fontId="47"/>
  </si>
  <si>
    <t>　所在地</t>
    <phoneticPr fontId="29"/>
  </si>
  <si>
    <t>　名称</t>
    <phoneticPr fontId="29"/>
  </si>
  <si>
    <t>　代表者職氏名</t>
    <phoneticPr fontId="27"/>
  </si>
  <si>
    <t>事業所名</t>
    <rPh sb="0" eb="3">
      <t>ジギョウショ</t>
    </rPh>
    <rPh sb="3" eb="4">
      <t>メイ</t>
    </rPh>
    <phoneticPr fontId="27"/>
  </si>
  <si>
    <t>担当者 氏名</t>
    <rPh sb="0" eb="3">
      <t>タントウシャ</t>
    </rPh>
    <rPh sb="4" eb="6">
      <t>シメイ</t>
    </rPh>
    <phoneticPr fontId="27"/>
  </si>
  <si>
    <t>流山市介護職員等処遇改善事業について、補助対象介護職員に周知をした上で、提出している</t>
    <rPh sb="0" eb="3">
      <t>ナガレヤマシ</t>
    </rPh>
    <rPh sb="3" eb="5">
      <t>カイゴ</t>
    </rPh>
    <rPh sb="5" eb="7">
      <t>ショクイン</t>
    </rPh>
    <rPh sb="7" eb="8">
      <t>ナド</t>
    </rPh>
    <rPh sb="8" eb="10">
      <t>ショグウ</t>
    </rPh>
    <rPh sb="10" eb="12">
      <t>カイゼン</t>
    </rPh>
    <rPh sb="12" eb="14">
      <t>ジギョウ</t>
    </rPh>
    <rPh sb="19" eb="21">
      <t>ホジョ</t>
    </rPh>
    <rPh sb="21" eb="23">
      <t>タイショウ</t>
    </rPh>
    <rPh sb="23" eb="25">
      <t>カイゴ</t>
    </rPh>
    <rPh sb="25" eb="27">
      <t>ショクイン</t>
    </rPh>
    <rPh sb="28" eb="30">
      <t>シュウチ</t>
    </rPh>
    <rPh sb="33" eb="34">
      <t>ウエ</t>
    </rPh>
    <rPh sb="36" eb="38">
      <t>テイシュツ</t>
    </rPh>
    <phoneticPr fontId="34"/>
  </si>
  <si>
    <t>ことを証明いたします。</t>
    <phoneticPr fontId="34"/>
  </si>
  <si>
    <t>書類の内容に虚偽がないことを保証します。</t>
  </si>
  <si>
    <t>また、写しの提出がある場合、写しはすべて原本と相違ない</t>
  </si>
  <si>
    <t>ことを証明します。</t>
  </si>
  <si>
    <t>法人名</t>
  </si>
  <si>
    <t>付けで提出した書類について作成した</t>
  </si>
  <si>
    <t>付け流山市達第</t>
  </si>
  <si>
    <t>付けで提出した書類について、作成した</t>
    <phoneticPr fontId="27"/>
  </si>
  <si>
    <t>法人情報</t>
    <rPh sb="0" eb="2">
      <t>ホウジン</t>
    </rPh>
    <rPh sb="2" eb="4">
      <t>ジョウホウ</t>
    </rPh>
    <phoneticPr fontId="27"/>
  </si>
  <si>
    <t>事業所情報</t>
    <rPh sb="0" eb="3">
      <t>ジギョウショ</t>
    </rPh>
    <rPh sb="3" eb="5">
      <t>ジョウホウ</t>
    </rPh>
    <phoneticPr fontId="27"/>
  </si>
  <si>
    <t>①申請後、市から交付決定通知書が届いたら入力</t>
    <rPh sb="1" eb="3">
      <t>シンセイ</t>
    </rPh>
    <rPh sb="3" eb="4">
      <t>ゴ</t>
    </rPh>
    <rPh sb="5" eb="6">
      <t>シ</t>
    </rPh>
    <rPh sb="8" eb="10">
      <t>コウフ</t>
    </rPh>
    <rPh sb="10" eb="15">
      <t>ケッテイツウチショ</t>
    </rPh>
    <rPh sb="16" eb="17">
      <t>トド</t>
    </rPh>
    <rPh sb="20" eb="22">
      <t>ニュウリョク</t>
    </rPh>
    <phoneticPr fontId="27"/>
  </si>
  <si>
    <t>②変更申請後、市から変更交付決定通知書が届いたら入力</t>
    <rPh sb="1" eb="3">
      <t>ヘンコウ</t>
    </rPh>
    <rPh sb="3" eb="5">
      <t>シンセイ</t>
    </rPh>
    <rPh sb="5" eb="6">
      <t>ゴ</t>
    </rPh>
    <rPh sb="7" eb="8">
      <t>シ</t>
    </rPh>
    <rPh sb="10" eb="12">
      <t>ヘンコウ</t>
    </rPh>
    <rPh sb="12" eb="14">
      <t>コウフ</t>
    </rPh>
    <rPh sb="14" eb="16">
      <t>ケッテイ</t>
    </rPh>
    <rPh sb="16" eb="19">
      <t>ツウチショ</t>
    </rPh>
    <rPh sb="20" eb="21">
      <t>トド</t>
    </rPh>
    <rPh sb="24" eb="26">
      <t>ニュウリョク</t>
    </rPh>
    <phoneticPr fontId="27"/>
  </si>
  <si>
    <t>次のとおり請求します。</t>
    <phoneticPr fontId="27"/>
  </si>
  <si>
    <t>　　　　</t>
    <phoneticPr fontId="27"/>
  </si>
  <si>
    <t>職員等処遇改善事業補助金について、流山市補助金等交付規則第１５条の規定により、</t>
    <rPh sb="2" eb="3">
      <t>トウ</t>
    </rPh>
    <phoneticPr fontId="27"/>
  </si>
  <si>
    <t>号で確定のあった流山市介護</t>
    <phoneticPr fontId="27"/>
  </si>
  <si>
    <t>令和　年　月　日</t>
    <rPh sb="0" eb="2">
      <t>レイワ</t>
    </rPh>
    <rPh sb="3" eb="4">
      <t>ネン</t>
    </rPh>
    <rPh sb="5" eb="6">
      <t>ガツ</t>
    </rPh>
    <rPh sb="7" eb="8">
      <t>ニチ</t>
    </rPh>
    <phoneticPr fontId="27"/>
  </si>
  <si>
    <t>　（宛先）流山市長</t>
    <phoneticPr fontId="27"/>
  </si>
  <si>
    <t>対象者リスト（申請）</t>
    <rPh sb="0" eb="3">
      <t>タイショウシャ</t>
    </rPh>
    <rPh sb="7" eb="9">
      <t>シンセイ</t>
    </rPh>
    <phoneticPr fontId="27"/>
  </si>
  <si>
    <t>第１号様式（申請書）</t>
    <rPh sb="0" eb="1">
      <t>ダイ</t>
    </rPh>
    <rPh sb="2" eb="3">
      <t>ゴウ</t>
    </rPh>
    <rPh sb="3" eb="5">
      <t>ヨウシキ</t>
    </rPh>
    <rPh sb="6" eb="9">
      <t>シンセイショ</t>
    </rPh>
    <phoneticPr fontId="27"/>
  </si>
  <si>
    <t>１号添付　補助金算出調書</t>
    <rPh sb="1" eb="2">
      <t>ゴウ</t>
    </rPh>
    <rPh sb="2" eb="4">
      <t>テンプ</t>
    </rPh>
    <rPh sb="5" eb="8">
      <t>ホジョキン</t>
    </rPh>
    <rPh sb="8" eb="10">
      <t>サンシュツ</t>
    </rPh>
    <rPh sb="10" eb="12">
      <t>チョウショ</t>
    </rPh>
    <phoneticPr fontId="27"/>
  </si>
  <si>
    <t>原本証明書（申請）</t>
    <rPh sb="0" eb="2">
      <t>ゲンポン</t>
    </rPh>
    <rPh sb="2" eb="5">
      <t>ショウメイショ</t>
    </rPh>
    <rPh sb="6" eb="8">
      <t>シンセイ</t>
    </rPh>
    <phoneticPr fontId="27"/>
  </si>
  <si>
    <t>施設基本情報入力</t>
    <phoneticPr fontId="27"/>
  </si>
  <si>
    <t>このファイルは、流山市介護職員等処遇改善事業補助金に係る市の様式をまとめたものです。</t>
    <rPh sb="8" eb="11">
      <t>ナガレヤマシ</t>
    </rPh>
    <rPh sb="11" eb="13">
      <t>カイゴ</t>
    </rPh>
    <rPh sb="13" eb="15">
      <t>ショクイン</t>
    </rPh>
    <rPh sb="15" eb="16">
      <t>トウ</t>
    </rPh>
    <rPh sb="16" eb="18">
      <t>ショグウ</t>
    </rPh>
    <rPh sb="18" eb="20">
      <t>カイゼン</t>
    </rPh>
    <rPh sb="20" eb="22">
      <t>ジギョウ</t>
    </rPh>
    <rPh sb="22" eb="25">
      <t>ホジョキン</t>
    </rPh>
    <rPh sb="26" eb="27">
      <t>カカ</t>
    </rPh>
    <rPh sb="28" eb="29">
      <t>シ</t>
    </rPh>
    <rPh sb="30" eb="32">
      <t>ヨウシキ</t>
    </rPh>
    <phoneticPr fontId="27"/>
  </si>
  <si>
    <t>雇用契約書又は労働条件通知書</t>
    <rPh sb="0" eb="2">
      <t>コヨウ</t>
    </rPh>
    <rPh sb="2" eb="5">
      <t>ケイヤクショ</t>
    </rPh>
    <rPh sb="5" eb="6">
      <t>マタ</t>
    </rPh>
    <rPh sb="7" eb="9">
      <t>ロウドウ</t>
    </rPh>
    <rPh sb="9" eb="11">
      <t>ジョウケン</t>
    </rPh>
    <rPh sb="11" eb="14">
      <t>ツウチショ</t>
    </rPh>
    <phoneticPr fontId="27"/>
  </si>
  <si>
    <t>委任状</t>
    <phoneticPr fontId="27"/>
  </si>
  <si>
    <t>　流山市長　様</t>
    <phoneticPr fontId="27"/>
  </si>
  <si>
    <t>住　　　　所　</t>
  </si>
  <si>
    <t>名　　　　称　</t>
  </si>
  <si>
    <t>　　上記の者に流山市介護職員等処遇改善事業補助金の受領に関する権限を</t>
    <phoneticPr fontId="27"/>
  </si>
  <si>
    <t>　委任いたします。</t>
    <phoneticPr fontId="27"/>
  </si>
  <si>
    <t>　以　上</t>
    <phoneticPr fontId="27"/>
  </si>
  <si>
    <t>委任者（申請者）</t>
    <rPh sb="0" eb="3">
      <t>イニンシャ</t>
    </rPh>
    <rPh sb="4" eb="7">
      <t>シンセイシャ</t>
    </rPh>
    <phoneticPr fontId="27"/>
  </si>
  <si>
    <t>受任者（口座名義人）</t>
    <phoneticPr fontId="27"/>
  </si>
  <si>
    <t>※前年度に引き続き補助対象とする職員は、任意様式に前年度申請職員の「氏名」・「生年月日」の一覧表を作成して提出すれば、登録証や専門員証、雇用契約書等の写しは不要です。</t>
    <rPh sb="1" eb="4">
      <t>ゼンネンド</t>
    </rPh>
    <rPh sb="5" eb="6">
      <t>ヒ</t>
    </rPh>
    <rPh sb="7" eb="8">
      <t>ツヅ</t>
    </rPh>
    <rPh sb="9" eb="11">
      <t>ホジョ</t>
    </rPh>
    <rPh sb="11" eb="13">
      <t>タイショウ</t>
    </rPh>
    <rPh sb="16" eb="18">
      <t>ショクイン</t>
    </rPh>
    <rPh sb="20" eb="22">
      <t>ニンイ</t>
    </rPh>
    <rPh sb="22" eb="24">
      <t>ヨウシキ</t>
    </rPh>
    <phoneticPr fontId="27"/>
  </si>
  <si>
    <t>の①に「交付決定通知書」の内容を入力する。</t>
    <rPh sb="4" eb="6">
      <t>コウフ</t>
    </rPh>
    <rPh sb="6" eb="8">
      <t>ケッテイ</t>
    </rPh>
    <rPh sb="8" eb="11">
      <t>ツウチショ</t>
    </rPh>
    <rPh sb="13" eb="15">
      <t>ナイヨウ</t>
    </rPh>
    <rPh sb="16" eb="18">
      <t>ニュウリョク</t>
    </rPh>
    <phoneticPr fontId="27"/>
  </si>
  <si>
    <t>第８号様式</t>
    <rPh sb="0" eb="1">
      <t>ダイ</t>
    </rPh>
    <rPh sb="2" eb="3">
      <t>ゴウ</t>
    </rPh>
    <rPh sb="3" eb="5">
      <t>ヨウシキ</t>
    </rPh>
    <phoneticPr fontId="27"/>
  </si>
  <si>
    <t>変更申請</t>
    <rPh sb="0" eb="2">
      <t>ヘンコウ</t>
    </rPh>
    <rPh sb="2" eb="4">
      <t>シンセイ</t>
    </rPh>
    <phoneticPr fontId="27"/>
  </si>
  <si>
    <t>対象者リスト（変更）</t>
    <rPh sb="0" eb="3">
      <t>タイショウシャ</t>
    </rPh>
    <rPh sb="7" eb="9">
      <t>ヘンコウ</t>
    </rPh>
    <phoneticPr fontId="27"/>
  </si>
  <si>
    <t>第３号様式（変更交付申請）</t>
    <rPh sb="0" eb="1">
      <t>ダイ</t>
    </rPh>
    <rPh sb="2" eb="3">
      <t>ゴウ</t>
    </rPh>
    <rPh sb="3" eb="5">
      <t>ヨウシキ</t>
    </rPh>
    <rPh sb="6" eb="8">
      <t>ヘンコウ</t>
    </rPh>
    <rPh sb="8" eb="10">
      <t>コウフ</t>
    </rPh>
    <rPh sb="10" eb="12">
      <t>シンセイ</t>
    </rPh>
    <phoneticPr fontId="27"/>
  </si>
  <si>
    <t>３号添付　変更申請額算出調書</t>
    <rPh sb="1" eb="2">
      <t>ゴウ</t>
    </rPh>
    <rPh sb="2" eb="4">
      <t>テンプ</t>
    </rPh>
    <rPh sb="5" eb="7">
      <t>ヘンコウ</t>
    </rPh>
    <rPh sb="7" eb="10">
      <t>シンセイガク</t>
    </rPh>
    <rPh sb="10" eb="12">
      <t>サンシュツ</t>
    </rPh>
    <rPh sb="12" eb="14">
      <t>チョウショ</t>
    </rPh>
    <phoneticPr fontId="27"/>
  </si>
  <si>
    <t>原本証明書（変更）</t>
    <rPh sb="0" eb="2">
      <t>ゲンポン</t>
    </rPh>
    <rPh sb="2" eb="5">
      <t>ショウメイショ</t>
    </rPh>
    <rPh sb="6" eb="8">
      <t>ヘンコウ</t>
    </rPh>
    <phoneticPr fontId="27"/>
  </si>
  <si>
    <t>実績報告</t>
    <rPh sb="0" eb="2">
      <t>ジッセキ</t>
    </rPh>
    <rPh sb="2" eb="4">
      <t>ホウコク</t>
    </rPh>
    <phoneticPr fontId="27"/>
  </si>
  <si>
    <t>第５号様式</t>
    <rPh sb="0" eb="1">
      <t>ダイ</t>
    </rPh>
    <rPh sb="2" eb="3">
      <t>ゴウ</t>
    </rPh>
    <rPh sb="3" eb="5">
      <t>ヨウシキ</t>
    </rPh>
    <phoneticPr fontId="27"/>
  </si>
  <si>
    <t>５号添付　支給額一覧表(1～30)</t>
    <rPh sb="1" eb="2">
      <t>ゴウ</t>
    </rPh>
    <rPh sb="2" eb="4">
      <t>テンプ</t>
    </rPh>
    <rPh sb="5" eb="8">
      <t>シキュウガク</t>
    </rPh>
    <rPh sb="8" eb="11">
      <t>イチランヒョウ</t>
    </rPh>
    <phoneticPr fontId="27"/>
  </si>
  <si>
    <t>５号添付　支給額一覧表(31~60)</t>
    <rPh sb="1" eb="2">
      <t>ゴウ</t>
    </rPh>
    <rPh sb="2" eb="4">
      <t>テンプ</t>
    </rPh>
    <rPh sb="5" eb="8">
      <t>シキュウガク</t>
    </rPh>
    <rPh sb="8" eb="11">
      <t>イチランヒョウ</t>
    </rPh>
    <phoneticPr fontId="27"/>
  </si>
  <si>
    <t>精算書</t>
    <rPh sb="0" eb="3">
      <t>セイサンショ</t>
    </rPh>
    <phoneticPr fontId="27"/>
  </si>
  <si>
    <t>第７号様式</t>
    <rPh sb="0" eb="1">
      <t>ダイ</t>
    </rPh>
    <rPh sb="2" eb="3">
      <t>ゴウ</t>
    </rPh>
    <rPh sb="3" eb="5">
      <t>ヨウシキ</t>
    </rPh>
    <phoneticPr fontId="27"/>
  </si>
  <si>
    <t>追加請求</t>
  </si>
  <si>
    <t>添付書類</t>
    <rPh sb="0" eb="2">
      <t>テンプ</t>
    </rPh>
    <rPh sb="2" eb="4">
      <t>ショルイ</t>
    </rPh>
    <phoneticPr fontId="27"/>
  </si>
  <si>
    <t>はじめに</t>
    <phoneticPr fontId="27"/>
  </si>
  <si>
    <t>概算交付請求</t>
    <rPh sb="0" eb="2">
      <t>ガイサン</t>
    </rPh>
    <rPh sb="2" eb="4">
      <t>コウフ</t>
    </rPh>
    <rPh sb="4" eb="6">
      <t>セイキュウ</t>
    </rPh>
    <phoneticPr fontId="27"/>
  </si>
  <si>
    <t>【市から交付決定通知書が届いたらすぐに】</t>
  </si>
  <si>
    <t>※年度途中に補助対象となった職員（入職者、資格取得者）のもの</t>
    <phoneticPr fontId="27"/>
  </si>
  <si>
    <t>【市から交付確定通知書が届いたらすぐに】</t>
    <rPh sb="1" eb="2">
      <t>シ</t>
    </rPh>
    <rPh sb="4" eb="6">
      <t>コウフ</t>
    </rPh>
    <rPh sb="6" eb="8">
      <t>カクテイ</t>
    </rPh>
    <rPh sb="8" eb="11">
      <t>ツウチショ</t>
    </rPh>
    <rPh sb="12" eb="13">
      <t>トド</t>
    </rPh>
    <phoneticPr fontId="27"/>
  </si>
  <si>
    <t>の②に「変更交付決定通知書」の内容を入力する。（変更申請していない場合は入力不要）</t>
    <rPh sb="4" eb="6">
      <t>ヘンコウ</t>
    </rPh>
    <rPh sb="6" eb="8">
      <t>コウフ</t>
    </rPh>
    <rPh sb="8" eb="10">
      <t>ケッテイ</t>
    </rPh>
    <rPh sb="10" eb="13">
      <t>ツウチショ</t>
    </rPh>
    <rPh sb="15" eb="17">
      <t>ナイヨウ</t>
    </rPh>
    <rPh sb="18" eb="20">
      <t>ニュウリョク</t>
    </rPh>
    <rPh sb="24" eb="26">
      <t>ヘンコウ</t>
    </rPh>
    <rPh sb="26" eb="28">
      <t>シンセイ</t>
    </rPh>
    <rPh sb="33" eb="35">
      <t>バアイ</t>
    </rPh>
    <rPh sb="36" eb="38">
      <t>ニュウリョク</t>
    </rPh>
    <rPh sb="38" eb="40">
      <t>フヨウ</t>
    </rPh>
    <phoneticPr fontId="27"/>
  </si>
  <si>
    <t>　介護職員等処遇改善事業補助金について、流山市補助金等交付規則第１６条第２項の</t>
    <phoneticPr fontId="22"/>
  </si>
  <si>
    <t>　規定により、次のとおり概算交付を請求します。</t>
    <phoneticPr fontId="27"/>
  </si>
  <si>
    <t>交付申請の内容について、次のとおり変更したいので申請します。</t>
    <phoneticPr fontId="22"/>
  </si>
  <si>
    <t>付け流山市指令</t>
    <phoneticPr fontId="27"/>
  </si>
  <si>
    <t>のあった流山市介護職員等処遇改善事業の実績については、流山市補助金等交付規則</t>
    <phoneticPr fontId="27"/>
  </si>
  <si>
    <t>第１２条の規定により下記のとおり報告します。</t>
    <phoneticPr fontId="27"/>
  </si>
  <si>
    <t>による変更交付決定後の決定）</t>
    <phoneticPr fontId="27"/>
  </si>
  <si>
    <t>　に法人情報と事業所情報を入力してください。</t>
    <rPh sb="2" eb="4">
      <t>ホウジン</t>
    </rPh>
    <rPh sb="4" eb="6">
      <t>ジョウホウ</t>
    </rPh>
    <rPh sb="7" eb="10">
      <t>ジギョウショ</t>
    </rPh>
    <rPh sb="10" eb="12">
      <t>ジョウホウ</t>
    </rPh>
    <rPh sb="13" eb="15">
      <t>ニュウリョク</t>
    </rPh>
    <phoneticPr fontId="27"/>
  </si>
  <si>
    <t>　　　を作成し、市に送付する。</t>
    <rPh sb="4" eb="6">
      <t>サクセイ</t>
    </rPh>
    <rPh sb="8" eb="9">
      <t>シ</t>
    </rPh>
    <rPh sb="10" eb="12">
      <t>ソウフ</t>
    </rPh>
    <phoneticPr fontId="27"/>
  </si>
  <si>
    <t>　　　＋</t>
    <phoneticPr fontId="27"/>
  </si>
  <si>
    <t>原本証明書（実績報告）</t>
    <rPh sb="0" eb="2">
      <t>ゲンポン</t>
    </rPh>
    <rPh sb="2" eb="5">
      <t>ショウメイショ</t>
    </rPh>
    <rPh sb="6" eb="8">
      <t>ジッセキ</t>
    </rPh>
    <rPh sb="8" eb="10">
      <t>ホウコク</t>
    </rPh>
    <phoneticPr fontId="27"/>
  </si>
  <si>
    <t>事業所名</t>
    <rPh sb="0" eb="3">
      <t>ジギョウショ</t>
    </rPh>
    <rPh sb="3" eb="4">
      <t>メイ</t>
    </rPh>
    <phoneticPr fontId="49"/>
  </si>
  <si>
    <t>介護福祉士の人数</t>
    <rPh sb="0" eb="2">
      <t>カイゴ</t>
    </rPh>
    <rPh sb="2" eb="5">
      <t>フクシシ</t>
    </rPh>
    <rPh sb="6" eb="8">
      <t>ニンズウ</t>
    </rPh>
    <phoneticPr fontId="27"/>
  </si>
  <si>
    <t>介護支援専門員の人数</t>
    <rPh sb="0" eb="2">
      <t>カイゴ</t>
    </rPh>
    <rPh sb="2" eb="4">
      <t>シエン</t>
    </rPh>
    <rPh sb="4" eb="7">
      <t>センモンイン</t>
    </rPh>
    <rPh sb="8" eb="10">
      <t>ニンズウ</t>
    </rPh>
    <phoneticPr fontId="27"/>
  </si>
  <si>
    <t>計</t>
    <rPh sb="0" eb="1">
      <t>ケイ</t>
    </rPh>
    <phoneticPr fontId="27"/>
  </si>
  <si>
    <t>資格</t>
    <rPh sb="0" eb="2">
      <t>シカク</t>
    </rPh>
    <phoneticPr fontId="27"/>
  </si>
  <si>
    <t>介護福祉士</t>
    <rPh sb="0" eb="2">
      <t>カイゴ</t>
    </rPh>
    <rPh sb="2" eb="5">
      <t>フクシシ</t>
    </rPh>
    <phoneticPr fontId="27"/>
  </si>
  <si>
    <t>介護支援専門員</t>
    <rPh sb="0" eb="2">
      <t>カイゴ</t>
    </rPh>
    <rPh sb="2" eb="4">
      <t>シエン</t>
    </rPh>
    <rPh sb="4" eb="7">
      <t>センモンイン</t>
    </rPh>
    <phoneticPr fontId="27"/>
  </si>
  <si>
    <t>【翌年度の４月１日から４月１０日までに！！】</t>
    <rPh sb="1" eb="4">
      <t>ヨクネンド</t>
    </rPh>
    <rPh sb="6" eb="7">
      <t>ガツ</t>
    </rPh>
    <rPh sb="8" eb="9">
      <t>ニチ</t>
    </rPh>
    <rPh sb="12" eb="13">
      <t>ガツ</t>
    </rPh>
    <rPh sb="15" eb="16">
      <t>ニチ</t>
    </rPh>
    <phoneticPr fontId="27"/>
  </si>
  <si>
    <t>補助対象介護職員等の介護福祉士登録証の写し又は介護支援専門員証の写し</t>
    <phoneticPr fontId="29"/>
  </si>
  <si>
    <t>・事業所名１２</t>
    <rPh sb="1" eb="4">
      <t>ジギョウショ</t>
    </rPh>
    <rPh sb="4" eb="5">
      <t>メイ</t>
    </rPh>
    <phoneticPr fontId="34"/>
  </si>
  <si>
    <t>・事業所名１３</t>
    <rPh sb="1" eb="4">
      <t>ジギョウショ</t>
    </rPh>
    <rPh sb="4" eb="5">
      <t>メイ</t>
    </rPh>
    <phoneticPr fontId="34"/>
  </si>
  <si>
    <t>・事業所名１４</t>
    <rPh sb="1" eb="4">
      <t>ジギョウショ</t>
    </rPh>
    <rPh sb="4" eb="5">
      <t>メイ</t>
    </rPh>
    <phoneticPr fontId="34"/>
  </si>
  <si>
    <t>・事業所名１５</t>
    <rPh sb="1" eb="4">
      <t>ジギョウショ</t>
    </rPh>
    <rPh sb="4" eb="5">
      <t>メイ</t>
    </rPh>
    <phoneticPr fontId="34"/>
  </si>
  <si>
    <t>・事業所名１６</t>
    <rPh sb="1" eb="4">
      <t>ジギョウショ</t>
    </rPh>
    <rPh sb="4" eb="5">
      <t>メイ</t>
    </rPh>
    <phoneticPr fontId="34"/>
  </si>
  <si>
    <t>・事業所名１７</t>
    <rPh sb="1" eb="4">
      <t>ジギョウショ</t>
    </rPh>
    <rPh sb="4" eb="5">
      <t>メイ</t>
    </rPh>
    <phoneticPr fontId="34"/>
  </si>
  <si>
    <t>【提出期限：３月中旬頃（別途連絡します）】</t>
    <rPh sb="1" eb="3">
      <t>テイシュツ</t>
    </rPh>
    <rPh sb="3" eb="5">
      <t>キゲン</t>
    </rPh>
    <rPh sb="7" eb="8">
      <t>ガツ</t>
    </rPh>
    <rPh sb="8" eb="10">
      <t>チュウジュン</t>
    </rPh>
    <rPh sb="10" eb="11">
      <t>コロ</t>
    </rPh>
    <rPh sb="12" eb="14">
      <t>ベット</t>
    </rPh>
    <rPh sb="14" eb="16">
      <t>レンラク</t>
    </rPh>
    <phoneticPr fontId="27"/>
  </si>
  <si>
    <r>
      <t xml:space="preserve">指令番号　
</t>
    </r>
    <r>
      <rPr>
        <b/>
        <sz val="14"/>
        <color rgb="FFFF0000"/>
        <rFont val="ＭＳ Ｐゴシック"/>
        <family val="3"/>
        <charset val="128"/>
      </rPr>
      <t>（下記の入力例を参照して入力すること</t>
    </r>
    <r>
      <rPr>
        <b/>
        <sz val="12"/>
        <color rgb="FFFF0000"/>
        <rFont val="ＭＳ Ｐゴシック"/>
        <family val="3"/>
        <charset val="128"/>
      </rPr>
      <t>）</t>
    </r>
    <rPh sb="0" eb="2">
      <t>シレイ</t>
    </rPh>
    <rPh sb="2" eb="4">
      <t>バンゴウ</t>
    </rPh>
    <rPh sb="7" eb="9">
      <t>カキ</t>
    </rPh>
    <rPh sb="10" eb="12">
      <t>ニュウリョク</t>
    </rPh>
    <rPh sb="12" eb="13">
      <t>レイ</t>
    </rPh>
    <rPh sb="14" eb="16">
      <t>サンショウ</t>
    </rPh>
    <rPh sb="18" eb="20">
      <t>ニュウリョク</t>
    </rPh>
    <phoneticPr fontId="27"/>
  </si>
  <si>
    <r>
      <t xml:space="preserve">書類送付希望先
</t>
    </r>
    <r>
      <rPr>
        <b/>
        <sz val="14"/>
        <color rgb="FFFF0000"/>
        <rFont val="ＭＳ Ｐゴシック"/>
        <family val="3"/>
        <charset val="128"/>
      </rPr>
      <t>法人所在地以外への送付をご希望の際は入力してください。
（希望なければ入力は不要。）</t>
    </r>
    <rPh sb="0" eb="2">
      <t>ショルイ</t>
    </rPh>
    <rPh sb="2" eb="4">
      <t>ソウフ</t>
    </rPh>
    <rPh sb="4" eb="6">
      <t>キボウ</t>
    </rPh>
    <rPh sb="6" eb="7">
      <t>サキ</t>
    </rPh>
    <rPh sb="9" eb="11">
      <t>ホウジン</t>
    </rPh>
    <rPh sb="11" eb="14">
      <t>ショザイチ</t>
    </rPh>
    <rPh sb="14" eb="16">
      <t>イガイ</t>
    </rPh>
    <rPh sb="18" eb="20">
      <t>ソウフ</t>
    </rPh>
    <rPh sb="22" eb="24">
      <t>キボウ</t>
    </rPh>
    <rPh sb="25" eb="26">
      <t>サイ</t>
    </rPh>
    <rPh sb="27" eb="29">
      <t>ニュウリョク</t>
    </rPh>
    <rPh sb="38" eb="40">
      <t>キボウ</t>
    </rPh>
    <rPh sb="44" eb="46">
      <t>ニュウリョク</t>
    </rPh>
    <rPh sb="47" eb="49">
      <t>フヨウ</t>
    </rPh>
    <phoneticPr fontId="27"/>
  </si>
  <si>
    <t>法人名</t>
    <rPh sb="0" eb="2">
      <t>ホウジン</t>
    </rPh>
    <rPh sb="2" eb="3">
      <t>メイ</t>
    </rPh>
    <phoneticPr fontId="27"/>
  </si>
  <si>
    <t>法人所在地</t>
    <rPh sb="0" eb="2">
      <t>ホウジン</t>
    </rPh>
    <rPh sb="2" eb="5">
      <t>ショザイチ</t>
    </rPh>
    <phoneticPr fontId="27"/>
  </si>
  <si>
    <t>担当者</t>
    <rPh sb="0" eb="3">
      <t>タントウシャ</t>
    </rPh>
    <phoneticPr fontId="27"/>
  </si>
  <si>
    <t>書類送付先</t>
    <rPh sb="0" eb="2">
      <t>ショルイ</t>
    </rPh>
    <rPh sb="2" eb="4">
      <t>ソウフ</t>
    </rPh>
    <rPh sb="4" eb="5">
      <t>サキ</t>
    </rPh>
    <phoneticPr fontId="27"/>
  </si>
  <si>
    <t>〇</t>
    <phoneticPr fontId="27"/>
  </si>
  <si>
    <t>２　補助事業実績額</t>
    <rPh sb="2" eb="4">
      <t>ホジョ</t>
    </rPh>
    <rPh sb="4" eb="6">
      <t>ジギョウ</t>
    </rPh>
    <rPh sb="6" eb="8">
      <t>ジッセキ</t>
    </rPh>
    <rPh sb="8" eb="9">
      <t>ガク</t>
    </rPh>
    <phoneticPr fontId="27"/>
  </si>
  <si>
    <r>
      <t xml:space="preserve">指令番号
</t>
    </r>
    <r>
      <rPr>
        <b/>
        <sz val="14"/>
        <color rgb="FFFF0000"/>
        <rFont val="ＭＳ Ｐゴシック"/>
        <family val="3"/>
        <charset val="128"/>
      </rPr>
      <t>（右記の入力例を参照して入力すること）</t>
    </r>
    <rPh sb="0" eb="2">
      <t>シレイ</t>
    </rPh>
    <rPh sb="2" eb="4">
      <t>バンゴウ</t>
    </rPh>
    <rPh sb="6" eb="8">
      <t>ウキ</t>
    </rPh>
    <phoneticPr fontId="27"/>
  </si>
  <si>
    <t xml:space="preserve">代表者職氏名
</t>
    <phoneticPr fontId="27"/>
  </si>
  <si>
    <t>普通　・　当座</t>
    <rPh sb="0" eb="2">
      <t>フツウ</t>
    </rPh>
    <phoneticPr fontId="29"/>
  </si>
  <si>
    <t>店
出張所</t>
    <rPh sb="0" eb="1">
      <t>ミセ</t>
    </rPh>
    <rPh sb="2" eb="4">
      <t>シュッチョウ</t>
    </rPh>
    <rPh sb="4" eb="5">
      <t>ジョ</t>
    </rPh>
    <phoneticPr fontId="27"/>
  </si>
  <si>
    <r>
      <t xml:space="preserve">法人代表者　職名
</t>
    </r>
    <r>
      <rPr>
        <b/>
        <sz val="14"/>
        <color rgb="FFFF0000"/>
        <rFont val="ＭＳ Ｐゴシック"/>
        <family val="3"/>
        <charset val="128"/>
      </rPr>
      <t>（理事長、代表取締役など）</t>
    </r>
    <rPh sb="0" eb="2">
      <t>ホウジン</t>
    </rPh>
    <rPh sb="2" eb="5">
      <t>ダイヒョウシャ</t>
    </rPh>
    <rPh sb="6" eb="8">
      <t>ショクメイ</t>
    </rPh>
    <rPh sb="10" eb="13">
      <t>リジチョウ</t>
    </rPh>
    <rPh sb="14" eb="16">
      <t>ダイヒョウ</t>
    </rPh>
    <rPh sb="16" eb="19">
      <t>トリシマリヤク</t>
    </rPh>
    <phoneticPr fontId="27"/>
  </si>
  <si>
    <t>１号添付　事業所追加分①・②　</t>
    <rPh sb="1" eb="2">
      <t>ゴウ</t>
    </rPh>
    <rPh sb="2" eb="4">
      <t>テンプ</t>
    </rPh>
    <rPh sb="5" eb="8">
      <t>ジギョウショ</t>
    </rPh>
    <rPh sb="8" eb="10">
      <t>ツイカ</t>
    </rPh>
    <rPh sb="10" eb="11">
      <t>ブン</t>
    </rPh>
    <phoneticPr fontId="27"/>
  </si>
  <si>
    <t>３号添付　事業所追加分①・②</t>
    <rPh sb="1" eb="2">
      <t>ゴウ</t>
    </rPh>
    <rPh sb="2" eb="4">
      <t>テンプ</t>
    </rPh>
    <rPh sb="5" eb="8">
      <t>ジギョウショ</t>
    </rPh>
    <rPh sb="8" eb="10">
      <t>ツイカ</t>
    </rPh>
    <rPh sb="10" eb="11">
      <t>ブン</t>
    </rPh>
    <phoneticPr fontId="27"/>
  </si>
  <si>
    <t>サービス種別
（通所介護、介護老人福祉施設　等）</t>
    <rPh sb="4" eb="6">
      <t>シュベツ</t>
    </rPh>
    <rPh sb="8" eb="10">
      <t>ツウショ</t>
    </rPh>
    <rPh sb="10" eb="12">
      <t>カイゴ</t>
    </rPh>
    <rPh sb="13" eb="15">
      <t>カイゴ</t>
    </rPh>
    <rPh sb="15" eb="17">
      <t>ロウジン</t>
    </rPh>
    <rPh sb="17" eb="19">
      <t>フクシ</t>
    </rPh>
    <rPh sb="19" eb="21">
      <t>シセツ</t>
    </rPh>
    <rPh sb="22" eb="23">
      <t>トウ</t>
    </rPh>
    <phoneticPr fontId="27"/>
  </si>
  <si>
    <r>
      <rPr>
        <b/>
        <sz val="14"/>
        <rFont val="ＭＳ Ｐゴシック"/>
        <family val="3"/>
        <charset val="128"/>
      </rPr>
      <t>連絡先</t>
    </r>
    <r>
      <rPr>
        <b/>
        <sz val="14"/>
        <color rgb="FFFF0000"/>
        <rFont val="ＭＳ Ｐゴシック"/>
        <family val="3"/>
        <charset val="128"/>
      </rPr>
      <t>　
電話番号を入力してください</t>
    </r>
    <rPh sb="0" eb="3">
      <t>レンラクサキ</t>
    </rPh>
    <rPh sb="5" eb="7">
      <t>デンワ</t>
    </rPh>
    <rPh sb="7" eb="9">
      <t>バンゴウ</t>
    </rPh>
    <rPh sb="10" eb="12">
      <t>ニュウリョク</t>
    </rPh>
    <phoneticPr fontId="27"/>
  </si>
  <si>
    <t xml:space="preserve">
（Ａ）職員氏名は、介護福祉士または介護支援専門員の資格を持ち、介護職員・訪問介護員・
　　　生活相談員・サービス提供責任者・オペレーター・介護支援専門員・計画作成担当者
　　　として勤務する職員の氏名を記載すること。
（Ｂ）補助対象月数は、１２８時間以上勤務予定の月数を記載すること。
（Ｃ）補助合計額は、補助額（月額）に補助対象月数を乗じた額。
＊途中入社、途中退社、産休・育休等で補助対象月数が１２カ月でない場合、備考欄に
「○月入社予定」「○月末退職予定」等のように記載すること。</t>
    <rPh sb="10" eb="12">
      <t>カイゴ</t>
    </rPh>
    <rPh sb="12" eb="15">
      <t>フクシシ</t>
    </rPh>
    <rPh sb="18" eb="20">
      <t>カイゴ</t>
    </rPh>
    <rPh sb="20" eb="22">
      <t>シエン</t>
    </rPh>
    <rPh sb="22" eb="25">
      <t>センモンイン</t>
    </rPh>
    <rPh sb="26" eb="28">
      <t>シカク</t>
    </rPh>
    <rPh sb="29" eb="30">
      <t>モ</t>
    </rPh>
    <rPh sb="32" eb="34">
      <t>カイゴ</t>
    </rPh>
    <rPh sb="34" eb="36">
      <t>ショクイン</t>
    </rPh>
    <rPh sb="37" eb="39">
      <t>ホウモン</t>
    </rPh>
    <rPh sb="39" eb="41">
      <t>カイゴ</t>
    </rPh>
    <rPh sb="41" eb="42">
      <t>イン</t>
    </rPh>
    <rPh sb="47" eb="49">
      <t>セイカツ</t>
    </rPh>
    <rPh sb="49" eb="52">
      <t>ソウダンイン</t>
    </rPh>
    <rPh sb="57" eb="59">
      <t>テイキョウ</t>
    </rPh>
    <rPh sb="59" eb="62">
      <t>セキニンシャ</t>
    </rPh>
    <rPh sb="70" eb="72">
      <t>カイゴ</t>
    </rPh>
    <rPh sb="72" eb="74">
      <t>シエン</t>
    </rPh>
    <rPh sb="74" eb="77">
      <t>センモンイン</t>
    </rPh>
    <rPh sb="78" eb="80">
      <t>ケイカク</t>
    </rPh>
    <rPh sb="80" eb="82">
      <t>サクセイ</t>
    </rPh>
    <rPh sb="82" eb="85">
      <t>タントウシャ</t>
    </rPh>
    <rPh sb="124" eb="126">
      <t>ジカン</t>
    </rPh>
    <rPh sb="126" eb="128">
      <t>イジョウ</t>
    </rPh>
    <rPh sb="128" eb="130">
      <t>キンム</t>
    </rPh>
    <rPh sb="130" eb="132">
      <t>ヨテイ</t>
    </rPh>
    <rPh sb="149" eb="151">
      <t>ゴウケイ</t>
    </rPh>
    <rPh sb="154" eb="156">
      <t>ホジョ</t>
    </rPh>
    <phoneticPr fontId="49"/>
  </si>
  <si>
    <t xml:space="preserve">
（Ａ）職員氏名は、介護福祉士または介護支援専門員の資格を持ち、介護職員・訪問介護員・
　　　生活相談員・サービス提供責任者・オペレーター・介護支援専門員・計画作成担当者
　　　として勤務する職員の氏名を記載すること。
（Ｂ）補助対象月数は、１２８時間以上勤務した月数を記載すること。
（Ｃ）補助合計額は、補助額（月額）に補助対象月数を乗じた額。
＊途中入社、途中退社、産休・育休等で補助対象月数が１２カ月でない場合、備考欄に
「○月入社」「○月末退職」等のように記載すること。</t>
    <rPh sb="10" eb="12">
      <t>カイゴ</t>
    </rPh>
    <rPh sb="12" eb="15">
      <t>フクシシ</t>
    </rPh>
    <rPh sb="18" eb="20">
      <t>カイゴ</t>
    </rPh>
    <rPh sb="20" eb="22">
      <t>シエン</t>
    </rPh>
    <rPh sb="22" eb="25">
      <t>センモンイン</t>
    </rPh>
    <rPh sb="26" eb="28">
      <t>シカク</t>
    </rPh>
    <rPh sb="29" eb="30">
      <t>モ</t>
    </rPh>
    <rPh sb="32" eb="34">
      <t>カイゴ</t>
    </rPh>
    <rPh sb="34" eb="36">
      <t>ショクイン</t>
    </rPh>
    <rPh sb="37" eb="39">
      <t>ホウモン</t>
    </rPh>
    <rPh sb="39" eb="41">
      <t>カイゴ</t>
    </rPh>
    <rPh sb="41" eb="42">
      <t>イン</t>
    </rPh>
    <rPh sb="47" eb="49">
      <t>セイカツ</t>
    </rPh>
    <rPh sb="49" eb="52">
      <t>ソウダンイン</t>
    </rPh>
    <rPh sb="57" eb="59">
      <t>テイキョウ</t>
    </rPh>
    <rPh sb="59" eb="62">
      <t>セキニンシャ</t>
    </rPh>
    <rPh sb="70" eb="72">
      <t>カイゴ</t>
    </rPh>
    <rPh sb="72" eb="74">
      <t>シエン</t>
    </rPh>
    <rPh sb="74" eb="77">
      <t>センモンイン</t>
    </rPh>
    <rPh sb="78" eb="80">
      <t>ケイカク</t>
    </rPh>
    <rPh sb="80" eb="82">
      <t>サクセイ</t>
    </rPh>
    <rPh sb="82" eb="85">
      <t>タントウシャ</t>
    </rPh>
    <rPh sb="124" eb="126">
      <t>ジカン</t>
    </rPh>
    <rPh sb="126" eb="128">
      <t>イジョウ</t>
    </rPh>
    <rPh sb="128" eb="130">
      <t>キンム</t>
    </rPh>
    <rPh sb="148" eb="150">
      <t>ゴウケイ</t>
    </rPh>
    <rPh sb="153" eb="155">
      <t>ホジョ</t>
    </rPh>
    <phoneticPr fontId="49"/>
  </si>
  <si>
    <r>
      <t>色がついているものは、各エクセルシートのタブを表しています。</t>
    </r>
    <r>
      <rPr>
        <b/>
        <sz val="12"/>
        <color rgb="FFFF0000"/>
        <rFont val="游ゴシック"/>
        <family val="3"/>
        <charset val="128"/>
        <scheme val="minor"/>
      </rPr>
      <t>【　】</t>
    </r>
    <r>
      <rPr>
        <b/>
        <sz val="12"/>
        <color rgb="FF002060"/>
        <rFont val="游ゴシック"/>
        <family val="3"/>
        <charset val="128"/>
        <scheme val="minor"/>
      </rPr>
      <t>は提出時期です。</t>
    </r>
    <rPh sb="0" eb="1">
      <t>イロ</t>
    </rPh>
    <rPh sb="11" eb="12">
      <t>カク</t>
    </rPh>
    <rPh sb="23" eb="24">
      <t>アラワ</t>
    </rPh>
    <phoneticPr fontId="27"/>
  </si>
  <si>
    <t>交付申請</t>
    <rPh sb="0" eb="2">
      <t>コウフ</t>
    </rPh>
    <rPh sb="2" eb="4">
      <t>シンセイ</t>
    </rPh>
    <phoneticPr fontId="27"/>
  </si>
  <si>
    <t xml:space="preserve">【４月１日～】
</t>
    <rPh sb="2" eb="3">
      <t>ガツ</t>
    </rPh>
    <rPh sb="4" eb="5">
      <t>ニチ</t>
    </rPh>
    <phoneticPr fontId="27"/>
  </si>
  <si>
    <t>※年度始めの処遇改善日（給与支払日）の１０日前までに提出してください。</t>
    <phoneticPr fontId="27"/>
  </si>
  <si>
    <t>※交付決定前に支給した分は、補助対象として認められませんのでご注意ください。</t>
    <rPh sb="1" eb="3">
      <t>コウフ</t>
    </rPh>
    <phoneticPr fontId="27"/>
  </si>
  <si>
    <t>介護福祉士登録証※</t>
    <rPh sb="0" eb="2">
      <t>カイゴ</t>
    </rPh>
    <rPh sb="2" eb="5">
      <t>フクシシ</t>
    </rPh>
    <rPh sb="5" eb="7">
      <t>トウロク</t>
    </rPh>
    <rPh sb="7" eb="8">
      <t>ショウ</t>
    </rPh>
    <phoneticPr fontId="27"/>
  </si>
  <si>
    <t>介護支援専門員証※</t>
    <rPh sb="0" eb="2">
      <t>カイゴ</t>
    </rPh>
    <rPh sb="2" eb="4">
      <t>シエン</t>
    </rPh>
    <rPh sb="4" eb="7">
      <t>センモンイン</t>
    </rPh>
    <rPh sb="7" eb="8">
      <t>ショウ</t>
    </rPh>
    <phoneticPr fontId="27"/>
  </si>
  <si>
    <t>委任状※</t>
    <rPh sb="0" eb="3">
      <t>イニンジョウ</t>
    </rPh>
    <phoneticPr fontId="27"/>
  </si>
  <si>
    <t>※振込口座が法人名義でない場合は作成してください</t>
    <rPh sb="1" eb="3">
      <t>フリコミ</t>
    </rPh>
    <rPh sb="3" eb="5">
      <t>コウザ</t>
    </rPh>
    <rPh sb="6" eb="8">
      <t>ホウジン</t>
    </rPh>
    <rPh sb="8" eb="10">
      <t>メイギ</t>
    </rPh>
    <rPh sb="13" eb="15">
      <t>バアイ</t>
    </rPh>
    <rPh sb="16" eb="18">
      <t>サクセイ</t>
    </rPh>
    <phoneticPr fontId="27"/>
  </si>
  <si>
    <t>※年度途中の入退職者等により交付金額に変更がある場合はまとめてこの時期に変更申請をお願いします。</t>
    <rPh sb="1" eb="3">
      <t>ネンド</t>
    </rPh>
    <rPh sb="3" eb="5">
      <t>トチュウ</t>
    </rPh>
    <rPh sb="6" eb="7">
      <t>ニュウ</t>
    </rPh>
    <rPh sb="7" eb="9">
      <t>タイショク</t>
    </rPh>
    <rPh sb="9" eb="10">
      <t>シャ</t>
    </rPh>
    <rPh sb="10" eb="11">
      <t>トウ</t>
    </rPh>
    <rPh sb="14" eb="16">
      <t>コウフ</t>
    </rPh>
    <rPh sb="16" eb="18">
      <t>キンガク</t>
    </rPh>
    <rPh sb="19" eb="21">
      <t>ヘンコウ</t>
    </rPh>
    <rPh sb="24" eb="26">
      <t>バアイ</t>
    </rPh>
    <rPh sb="33" eb="35">
      <t>ジキ</t>
    </rPh>
    <rPh sb="36" eb="38">
      <t>ヘンコウ</t>
    </rPh>
    <rPh sb="38" eb="40">
      <t>シンセイ</t>
    </rPh>
    <rPh sb="42" eb="43">
      <t>ネガ</t>
    </rPh>
    <phoneticPr fontId="27"/>
  </si>
  <si>
    <t>支給明細書又は賃金台帳※（対象職員全員分×支給月分）</t>
    <rPh sb="0" eb="2">
      <t>シキュウ</t>
    </rPh>
    <rPh sb="2" eb="5">
      <t>メイサイショ</t>
    </rPh>
    <rPh sb="5" eb="6">
      <t>マタ</t>
    </rPh>
    <rPh sb="7" eb="9">
      <t>チンギン</t>
    </rPh>
    <rPh sb="9" eb="11">
      <t>ダイチョウ</t>
    </rPh>
    <rPh sb="13" eb="15">
      <t>タイショウ</t>
    </rPh>
    <rPh sb="15" eb="17">
      <t>ショクイン</t>
    </rPh>
    <rPh sb="17" eb="19">
      <t>ゼンイン</t>
    </rPh>
    <rPh sb="19" eb="20">
      <t>ブン</t>
    </rPh>
    <rPh sb="21" eb="23">
      <t>シキュウ</t>
    </rPh>
    <rPh sb="23" eb="24">
      <t>ヅキ</t>
    </rPh>
    <rPh sb="24" eb="25">
      <t>ブン</t>
    </rPh>
    <phoneticPr fontId="27"/>
  </si>
  <si>
    <t>※支給明細書等において流山手当9,000円の支給が、</t>
    <rPh sb="1" eb="3">
      <t>シキュウ</t>
    </rPh>
    <rPh sb="3" eb="5">
      <t>メイサイ</t>
    </rPh>
    <rPh sb="5" eb="6">
      <t>ショ</t>
    </rPh>
    <rPh sb="6" eb="7">
      <t>トウ</t>
    </rPh>
    <rPh sb="11" eb="13">
      <t>ナガレヤマ</t>
    </rPh>
    <rPh sb="13" eb="15">
      <t>テアテ</t>
    </rPh>
    <rPh sb="20" eb="21">
      <t>エン</t>
    </rPh>
    <rPh sb="22" eb="24">
      <t>シキュウ</t>
    </rPh>
    <phoneticPr fontId="27"/>
  </si>
  <si>
    <t>　明確になっているものを提出ください。</t>
    <rPh sb="12" eb="14">
      <t>テイシュツ</t>
    </rPh>
    <phoneticPr fontId="27"/>
  </si>
  <si>
    <t>委任状（精算）※</t>
    <rPh sb="0" eb="3">
      <t>イニンジョウ</t>
    </rPh>
    <rPh sb="4" eb="6">
      <t>セイサン</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</si>
</sst>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円&quot;"/>
    <numFmt numFmtId="177" formatCode="#,##0&quot;人&quot;"/>
    <numFmt numFmtId="178" formatCode="#,##0&quot;か月&quot;"/>
    <numFmt numFmtId="179" formatCode="[DBNum3][$-411]#,##0"/>
    <numFmt numFmtId="180" formatCode="[DBNum3]ggge&quot;年&quot;m&quot;月&quot;d&quot;日&quot;"/>
    <numFmt numFmtId="181" formatCode="[DBNum3]&quot;第&quot;####0&quot;号&quot;"/>
    <numFmt numFmtId="182" formatCode="[DBNum3]General"/>
    <numFmt numFmtId="183" formatCode="[DBNum3][$-411]0"/>
  </numFmts>
  <fonts count="89">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sz val="12"/>
      <color rgb="FF000000"/>
      <name val="BIZ UD明朝 Medium"/>
      <family val="1"/>
      <charset val="128"/>
    </font>
    <font>
      <sz val="12"/>
      <color rgb="FFFF0000"/>
      <name val="BIZ UD明朝 Medium"/>
      <family val="1"/>
      <charset val="128"/>
    </font>
    <font>
      <sz val="11"/>
      <color theme="1"/>
      <name val="BIZ UD明朝 Medium"/>
      <family val="1"/>
      <charset val="128"/>
    </font>
    <font>
      <sz val="6"/>
      <name val="游ゴシック"/>
      <family val="3"/>
      <charset val="128"/>
      <scheme val="minor"/>
    </font>
    <font>
      <sz val="12"/>
      <color theme="1"/>
      <name val="BIZ UD明朝 Medium"/>
      <family val="1"/>
      <charset val="128"/>
    </font>
    <font>
      <sz val="6"/>
      <name val="游ゴシック"/>
      <family val="2"/>
      <charset val="128"/>
      <scheme val="minor"/>
    </font>
    <font>
      <sz val="14"/>
      <color theme="1"/>
      <name val="BIZ UD明朝 Medium"/>
      <family val="1"/>
      <charset val="128"/>
    </font>
    <font>
      <sz val="16"/>
      <color theme="1"/>
      <name val="BIZ UD明朝 Medium"/>
      <family val="1"/>
      <charset val="128"/>
    </font>
    <font>
      <sz val="12"/>
      <name val="ＭＳ 明朝"/>
      <family val="1"/>
      <charset val="128"/>
    </font>
    <font>
      <sz val="16"/>
      <name val="BIZ UD明朝 Medium"/>
      <family val="1"/>
      <charset val="128"/>
    </font>
    <font>
      <sz val="6"/>
      <name val="ＭＳ 明朝"/>
      <family val="1"/>
      <charset val="128"/>
    </font>
    <font>
      <sz val="12"/>
      <name val="BIZ UD明朝 Medium"/>
      <family val="1"/>
      <charset val="128"/>
    </font>
    <font>
      <b/>
      <sz val="14"/>
      <name val="BIZ UD明朝 Medium"/>
      <family val="1"/>
      <charset val="128"/>
    </font>
    <font>
      <sz val="14"/>
      <name val="BIZ UD明朝 Medium"/>
      <family val="1"/>
      <charset val="128"/>
    </font>
    <font>
      <sz val="10"/>
      <name val="BIZ UD明朝 Medium"/>
      <family val="1"/>
      <charset val="128"/>
    </font>
    <font>
      <sz val="11"/>
      <color theme="1"/>
      <name val="游ゴシック"/>
      <family val="2"/>
      <scheme val="minor"/>
    </font>
    <font>
      <b/>
      <sz val="20"/>
      <color theme="1"/>
      <name val="ＭＳ Ｐゴシック"/>
      <family val="3"/>
      <charset val="128"/>
    </font>
    <font>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6"/>
      <color theme="1"/>
      <name val="ＭＳ Ｐゴシック"/>
      <family val="3"/>
      <charset val="128"/>
    </font>
    <font>
      <sz val="11"/>
      <color rgb="FF000000"/>
      <name val="游ゴシック"/>
      <family val="3"/>
      <charset val="128"/>
      <scheme val="minor"/>
    </font>
    <font>
      <sz val="14"/>
      <color theme="1"/>
      <name val="ＭＳ Ｐゴシック"/>
      <family val="3"/>
      <charset val="128"/>
    </font>
    <font>
      <sz val="6"/>
      <name val="ＭＳ Ｐゴシック"/>
      <family val="2"/>
      <charset val="128"/>
    </font>
    <font>
      <b/>
      <sz val="10"/>
      <color rgb="FF000000"/>
      <name val="BIZ UD明朝 Medium"/>
      <family val="1"/>
      <charset val="128"/>
    </font>
    <font>
      <sz val="6"/>
      <name val="ＭＳ Ｐゴシック"/>
      <family val="3"/>
      <charset val="128"/>
    </font>
    <font>
      <sz val="9"/>
      <color rgb="FF000000"/>
      <name val="BIZ UD明朝 Medium"/>
      <family val="1"/>
      <charset val="128"/>
    </font>
    <font>
      <sz val="11"/>
      <color rgb="FF000000"/>
      <name val="BIZ UD明朝 Medium"/>
      <family val="1"/>
      <charset val="128"/>
    </font>
    <font>
      <sz val="10"/>
      <color theme="1"/>
      <name val="BIZ UD明朝 Medium"/>
      <family val="1"/>
      <charset val="128"/>
    </font>
    <font>
      <sz val="9"/>
      <color indexed="81"/>
      <name val="MS P ゴシック"/>
      <family val="3"/>
      <charset val="128"/>
    </font>
    <font>
      <b/>
      <sz val="9"/>
      <color indexed="81"/>
      <name val="MS P ゴシック"/>
      <family val="3"/>
      <charset val="128"/>
    </font>
    <font>
      <b/>
      <sz val="16"/>
      <color indexed="81"/>
      <name val="MS P ゴシック"/>
      <family val="3"/>
      <charset val="128"/>
    </font>
    <font>
      <b/>
      <sz val="14"/>
      <color indexed="81"/>
      <name val="MS P ゴシック"/>
      <family val="3"/>
      <charset val="128"/>
    </font>
    <font>
      <b/>
      <sz val="18"/>
      <color rgb="FFFF0000"/>
      <name val="ＭＳ Ｐゴシック"/>
      <family val="3"/>
      <charset val="128"/>
    </font>
    <font>
      <b/>
      <sz val="11"/>
      <color indexed="81"/>
      <name val="MS P ゴシック"/>
      <family val="3"/>
      <charset val="128"/>
    </font>
    <font>
      <b/>
      <sz val="28"/>
      <color theme="1"/>
      <name val="ＭＳ Ｐゴシック"/>
      <family val="3"/>
      <charset val="128"/>
    </font>
    <font>
      <b/>
      <sz val="10"/>
      <color indexed="81"/>
      <name val="MS P ゴシック"/>
      <family val="3"/>
      <charset val="128"/>
    </font>
    <font>
      <sz val="14"/>
      <color rgb="FF000000"/>
      <name val="BIZ UD明朝 Medium"/>
      <family val="1"/>
      <charset val="128"/>
    </font>
    <font>
      <sz val="16"/>
      <color rgb="FF000000"/>
      <name val="BIZ UD明朝 Medium"/>
      <family val="1"/>
      <charset val="128"/>
    </font>
    <font>
      <sz val="10"/>
      <color rgb="FF000000"/>
      <name val="BIZ UD明朝 Medium"/>
      <family val="1"/>
      <charset val="128"/>
    </font>
    <font>
      <b/>
      <sz val="12"/>
      <color indexed="81"/>
      <name val="MS P ゴシック"/>
      <family val="3"/>
      <charset val="128"/>
    </font>
    <font>
      <sz val="12"/>
      <color indexed="81"/>
      <name val="MS P ゴシック"/>
      <family val="3"/>
      <charset val="128"/>
    </font>
    <font>
      <b/>
      <sz val="11"/>
      <color theme="1"/>
      <name val="游ゴシック"/>
      <family val="3"/>
      <charset val="128"/>
      <scheme val="minor"/>
    </font>
    <font>
      <sz val="6"/>
      <color theme="1"/>
      <name val="游ゴシック"/>
      <family val="3"/>
      <charset val="128"/>
      <scheme val="minor"/>
    </font>
    <font>
      <sz val="20"/>
      <color theme="1"/>
      <name val="BIZ UD明朝 Medium"/>
      <family val="1"/>
      <charset val="128"/>
    </font>
    <font>
      <sz val="11"/>
      <name val="BIZ UD明朝 Medium"/>
      <family val="1"/>
      <charset val="128"/>
    </font>
    <font>
      <b/>
      <sz val="10"/>
      <color theme="1"/>
      <name val="游ゴシック"/>
      <family val="3"/>
      <charset val="128"/>
      <scheme val="minor"/>
    </font>
    <font>
      <b/>
      <sz val="11"/>
      <color theme="0"/>
      <name val="游ゴシック"/>
      <family val="3"/>
      <charset val="128"/>
      <scheme val="minor"/>
    </font>
    <font>
      <b/>
      <sz val="10"/>
      <color theme="0"/>
      <name val="游ゴシック"/>
      <family val="3"/>
      <charset val="128"/>
      <scheme val="minor"/>
    </font>
    <font>
      <b/>
      <sz val="11"/>
      <name val="游ゴシック"/>
      <family val="3"/>
      <charset val="128"/>
      <scheme val="minor"/>
    </font>
    <font>
      <sz val="12"/>
      <color theme="1"/>
      <name val="游ゴシック"/>
      <family val="3"/>
      <charset val="128"/>
      <scheme val="minor"/>
    </font>
    <font>
      <b/>
      <sz val="12"/>
      <color rgb="FF002060"/>
      <name val="游ゴシック"/>
      <family val="3"/>
      <charset val="128"/>
      <scheme val="minor"/>
    </font>
    <font>
      <b/>
      <sz val="11"/>
      <color rgb="FFFF0000"/>
      <name val="游ゴシック"/>
      <family val="3"/>
      <charset val="128"/>
      <scheme val="minor"/>
    </font>
    <font>
      <b/>
      <sz val="12"/>
      <color rgb="FFFF0000"/>
      <name val="游ゴシック"/>
      <family val="3"/>
      <charset val="128"/>
      <scheme val="minor"/>
    </font>
    <font>
      <b/>
      <sz val="12"/>
      <color theme="1"/>
      <name val="游ゴシック"/>
      <family val="3"/>
      <charset val="128"/>
      <scheme val="minor"/>
    </font>
    <font>
      <b/>
      <sz val="12"/>
      <name val="游ゴシック"/>
      <family val="3"/>
      <charset val="128"/>
      <scheme val="minor"/>
    </font>
    <font>
      <b/>
      <sz val="12"/>
      <color rgb="FF000000"/>
      <name val="游ゴシック"/>
      <family val="3"/>
      <charset val="128"/>
      <scheme val="minor"/>
    </font>
    <font>
      <sz val="14"/>
      <color indexed="81"/>
      <name val="MS P ゴシック"/>
      <family val="3"/>
      <charset val="128"/>
    </font>
    <font>
      <b/>
      <sz val="12"/>
      <color rgb="FFFF0000"/>
      <name val="ＭＳ Ｐゴシック"/>
      <family val="3"/>
      <charset val="128"/>
    </font>
    <font>
      <b/>
      <sz val="14"/>
      <color rgb="FFFF0000"/>
      <name val="ＭＳ Ｐゴシック"/>
      <family val="3"/>
      <charset val="128"/>
    </font>
    <font>
      <b/>
      <sz val="14"/>
      <name val="ＭＳ Ｐゴシック"/>
      <family val="3"/>
      <charset val="128"/>
    </font>
    <font>
      <b/>
      <sz val="20"/>
      <color rgb="FF002060"/>
      <name val="ＭＳ Ｐゴシック"/>
      <family val="3"/>
      <charset val="128"/>
    </font>
    <font>
      <b/>
      <sz val="18"/>
      <color rgb="FF002060"/>
      <name val="ＭＳ Ｐゴシック"/>
      <family val="3"/>
      <charset val="128"/>
    </font>
    <font>
      <b/>
      <sz val="10"/>
      <color rgb="FFFF0000"/>
      <name val="游ゴシック"/>
      <family val="3"/>
      <charset val="128"/>
      <scheme val="minor"/>
    </font>
    <font>
      <b/>
      <sz val="11"/>
      <color rgb="FF002060"/>
      <name val="游ゴシック"/>
      <family val="3"/>
      <charset val="128"/>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D99D9"/>
        <bgColor indexed="64"/>
      </patternFill>
    </fill>
    <fill>
      <patternFill patternType="solid">
        <fgColor rgb="FF00B050"/>
        <bgColor indexed="64"/>
      </patternFill>
    </fill>
    <fill>
      <patternFill patternType="solid">
        <fgColor rgb="FFFF0000"/>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style="medium">
        <color auto="1"/>
      </left>
      <right style="medium">
        <color auto="1"/>
      </right>
      <top style="medium">
        <color auto="1"/>
      </top>
      <bottom style="medium">
        <color auto="1"/>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50">
    <xf numFmtId="0" fontId="0" fillId="0" borderId="0">
      <alignment vertical="center"/>
    </xf>
    <xf numFmtId="0" fontId="6" fillId="0" borderId="0" applyNumberFormat="0" applyFill="0" applyBorder="0" applyAlignment="0" applyProtection="0">
      <alignment vertical="center"/>
    </xf>
    <xf numFmtId="0" fontId="7" fillId="0" borderId="1"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2" borderId="0" applyNumberFormat="0" applyBorder="0" applyAlignment="0" applyProtection="0">
      <alignment vertical="center"/>
    </xf>
    <xf numFmtId="0" fontId="11" fillId="3" borderId="0" applyNumberFormat="0" applyBorder="0" applyAlignment="0" applyProtection="0">
      <alignment vertical="center"/>
    </xf>
    <xf numFmtId="0" fontId="12" fillId="4" borderId="0" applyNumberFormat="0" applyBorder="0" applyAlignment="0" applyProtection="0">
      <alignment vertical="center"/>
    </xf>
    <xf numFmtId="0" fontId="13" fillId="5" borderId="4" applyNumberFormat="0" applyAlignment="0" applyProtection="0">
      <alignment vertical="center"/>
    </xf>
    <xf numFmtId="0" fontId="14" fillId="6" borderId="5" applyNumberFormat="0" applyAlignment="0" applyProtection="0">
      <alignment vertical="center"/>
    </xf>
    <xf numFmtId="0" fontId="15" fillId="6" borderId="4" applyNumberFormat="0" applyAlignment="0" applyProtection="0">
      <alignment vertical="center"/>
    </xf>
    <xf numFmtId="0" fontId="16" fillId="0" borderId="6" applyNumberFormat="0" applyFill="0" applyAlignment="0" applyProtection="0">
      <alignment vertical="center"/>
    </xf>
    <xf numFmtId="0" fontId="17" fillId="7" borderId="7" applyNumberFormat="0" applyAlignment="0" applyProtection="0">
      <alignment vertical="center"/>
    </xf>
    <xf numFmtId="0" fontId="18" fillId="0" borderId="0" applyNumberFormat="0" applyFill="0" applyBorder="0" applyAlignment="0" applyProtection="0">
      <alignment vertical="center"/>
    </xf>
    <xf numFmtId="0" fontId="5" fillId="8"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21"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21"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21"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1"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21"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4" fillId="0" borderId="0">
      <alignment vertical="center"/>
    </xf>
    <xf numFmtId="0" fontId="32" fillId="0" borderId="0"/>
    <xf numFmtId="38" fontId="32" fillId="0" borderId="0" applyFont="0" applyFill="0" applyBorder="0" applyAlignment="0" applyProtection="0">
      <alignment vertical="center"/>
    </xf>
    <xf numFmtId="0" fontId="39" fillId="0" borderId="0"/>
    <xf numFmtId="0" fontId="3" fillId="0" borderId="0">
      <alignment vertical="center"/>
    </xf>
    <xf numFmtId="0" fontId="45" fillId="0" borderId="0">
      <alignment vertical="center"/>
    </xf>
    <xf numFmtId="0" fontId="2" fillId="0" borderId="0">
      <alignment vertical="center"/>
    </xf>
    <xf numFmtId="0" fontId="1" fillId="0" borderId="0">
      <alignment vertical="center"/>
    </xf>
  </cellStyleXfs>
  <cellXfs count="530">
    <xf numFmtId="0" fontId="23" fillId="0" borderId="0" xfId="0" applyFont="1">
      <alignment vertical="center"/>
    </xf>
    <xf numFmtId="0" fontId="24" fillId="0" borderId="0" xfId="0" applyFont="1">
      <alignment vertical="center"/>
    </xf>
    <xf numFmtId="0" fontId="24" fillId="0" borderId="0" xfId="0" applyFont="1" applyAlignment="1">
      <alignment horizontal="justify" vertical="center"/>
    </xf>
    <xf numFmtId="0" fontId="25" fillId="0" borderId="0" xfId="0" applyFont="1" applyAlignment="1">
      <alignment horizontal="justify" vertical="center"/>
    </xf>
    <xf numFmtId="0" fontId="26" fillId="0" borderId="0" xfId="42" applyFont="1">
      <alignment vertical="center"/>
    </xf>
    <xf numFmtId="0" fontId="28" fillId="0" borderId="0" xfId="42" applyFont="1" applyAlignment="1">
      <alignment horizontal="left" vertical="center" indent="3"/>
    </xf>
    <xf numFmtId="0" fontId="28" fillId="0" borderId="0" xfId="42" applyFont="1" applyAlignment="1">
      <alignment horizontal="left" vertical="center" indent="5"/>
    </xf>
    <xf numFmtId="0" fontId="28" fillId="0" borderId="0" xfId="42" applyFont="1" applyAlignment="1">
      <alignment horizontal="left" vertical="center" indent="4"/>
    </xf>
    <xf numFmtId="0" fontId="28" fillId="0" borderId="0" xfId="42" applyFont="1" applyAlignment="1">
      <alignment horizontal="left" vertical="center"/>
    </xf>
    <xf numFmtId="0" fontId="26" fillId="0" borderId="0" xfId="42" applyFont="1" applyAlignment="1">
      <alignment vertical="center"/>
    </xf>
    <xf numFmtId="0" fontId="28" fillId="0" borderId="0" xfId="42" applyFont="1" applyAlignment="1">
      <alignment horizontal="justify" vertical="center"/>
    </xf>
    <xf numFmtId="0" fontId="30" fillId="0" borderId="0" xfId="42" applyFont="1" applyAlignment="1">
      <alignment vertical="center" wrapText="1"/>
    </xf>
    <xf numFmtId="0" fontId="30" fillId="0" borderId="0" xfId="42" applyFont="1" applyAlignment="1">
      <alignment horizontal="right" vertical="center" wrapText="1"/>
    </xf>
    <xf numFmtId="0" fontId="31" fillId="0" borderId="0" xfId="42" applyFont="1" applyAlignment="1">
      <alignment vertical="center" wrapText="1"/>
    </xf>
    <xf numFmtId="0" fontId="31" fillId="0" borderId="0" xfId="42" applyFont="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justify" vertical="center" wrapText="1"/>
    </xf>
    <xf numFmtId="0" fontId="24" fillId="0" borderId="0" xfId="0" applyFont="1" applyAlignment="1">
      <alignment vertical="center" wrapText="1"/>
    </xf>
    <xf numFmtId="0" fontId="35" fillId="0" borderId="0" xfId="43" applyFont="1" applyAlignment="1" applyProtection="1">
      <protection locked="0"/>
    </xf>
    <xf numFmtId="0" fontId="35" fillId="0" borderId="0" xfId="43" applyFont="1"/>
    <xf numFmtId="0" fontId="33" fillId="0" borderId="0" xfId="43" applyFont="1" applyAlignment="1" applyProtection="1">
      <alignment horizontal="center"/>
      <protection locked="0"/>
    </xf>
    <xf numFmtId="0" fontId="35" fillId="0" borderId="0" xfId="43" applyFont="1" applyBorder="1" applyAlignment="1"/>
    <xf numFmtId="0" fontId="35" fillId="0" borderId="0" xfId="43" applyFont="1" applyAlignment="1">
      <alignment horizontal="right"/>
    </xf>
    <xf numFmtId="0" fontId="35" fillId="0" borderId="23" xfId="43" applyFont="1" applyBorder="1"/>
    <xf numFmtId="0" fontId="38" fillId="0" borderId="23" xfId="43" applyFont="1" applyBorder="1" applyAlignment="1">
      <alignment horizontal="center" vertical="center"/>
    </xf>
    <xf numFmtId="38" fontId="38" fillId="0" borderId="23" xfId="44" applyFont="1" applyBorder="1" applyAlignment="1">
      <alignment shrinkToFit="1"/>
    </xf>
    <xf numFmtId="38" fontId="35" fillId="0" borderId="23" xfId="43" applyNumberFormat="1" applyFont="1" applyBorder="1" applyAlignment="1">
      <alignment shrinkToFit="1"/>
    </xf>
    <xf numFmtId="38" fontId="38" fillId="0" borderId="0" xfId="44" applyFont="1" applyAlignment="1">
      <alignment shrinkToFit="1"/>
    </xf>
    <xf numFmtId="0" fontId="35" fillId="0" borderId="0" xfId="43" applyFont="1" applyAlignment="1">
      <alignment shrinkToFit="1"/>
    </xf>
    <xf numFmtId="0" fontId="35" fillId="0" borderId="23" xfId="43" applyFont="1" applyBorder="1" applyAlignment="1">
      <alignment horizontal="center"/>
    </xf>
    <xf numFmtId="0" fontId="35" fillId="0" borderId="0" xfId="43" applyFont="1" applyAlignment="1"/>
    <xf numFmtId="0" fontId="35" fillId="0" borderId="0" xfId="43" applyFont="1" applyBorder="1" applyAlignment="1">
      <alignment horizontal="right"/>
    </xf>
    <xf numFmtId="0" fontId="41" fillId="0" borderId="0" xfId="45" applyFont="1"/>
    <xf numFmtId="0" fontId="43" fillId="0" borderId="0" xfId="45" applyFont="1"/>
    <xf numFmtId="0" fontId="39" fillId="0" borderId="0" xfId="45" applyBorder="1" applyAlignment="1"/>
    <xf numFmtId="0" fontId="28" fillId="0" borderId="0" xfId="0" applyFont="1">
      <alignment vertical="center"/>
    </xf>
    <xf numFmtId="0" fontId="28" fillId="0" borderId="0" xfId="48" applyFont="1">
      <alignment vertical="center"/>
    </xf>
    <xf numFmtId="0" fontId="28" fillId="0" borderId="0" xfId="48" applyFont="1" applyAlignment="1">
      <alignment vertical="center" wrapText="1"/>
    </xf>
    <xf numFmtId="0" fontId="28" fillId="0" borderId="0" xfId="48" applyFont="1" applyAlignment="1">
      <alignment vertical="center"/>
    </xf>
    <xf numFmtId="0" fontId="28" fillId="0" borderId="0" xfId="48" applyFont="1" applyAlignment="1">
      <alignment horizontal="justify" vertical="center"/>
    </xf>
    <xf numFmtId="0" fontId="28" fillId="0" borderId="0" xfId="48" applyFont="1" applyAlignment="1">
      <alignment horizontal="justify" vertical="center" wrapText="1"/>
    </xf>
    <xf numFmtId="0" fontId="28" fillId="0" borderId="0" xfId="48" applyFont="1" applyAlignment="1">
      <alignment horizontal="center" vertical="center"/>
    </xf>
    <xf numFmtId="0" fontId="26" fillId="0" borderId="0" xfId="42" applyFont="1" applyFill="1">
      <alignment vertical="center"/>
    </xf>
    <xf numFmtId="0" fontId="26" fillId="0" borderId="0" xfId="0" applyFont="1" applyFill="1" applyBorder="1" applyAlignment="1">
      <alignment vertical="center"/>
    </xf>
    <xf numFmtId="0" fontId="50" fillId="0" borderId="0" xfId="0" applyFont="1" applyFill="1" applyBorder="1" applyAlignment="1">
      <alignment vertical="center"/>
    </xf>
    <xf numFmtId="176" fontId="50" fillId="0" borderId="0" xfId="0" applyNumberFormat="1" applyFont="1" applyFill="1" applyBorder="1" applyAlignment="1">
      <alignment vertical="center" shrinkToFit="1"/>
    </xf>
    <xf numFmtId="0" fontId="50" fillId="0" borderId="0" xfId="0" applyFont="1" applyFill="1" applyBorder="1" applyAlignment="1">
      <alignment vertical="center" shrinkToFit="1"/>
    </xf>
    <xf numFmtId="0" fontId="50" fillId="0" borderId="0" xfId="0" applyFont="1" applyFill="1" applyBorder="1" applyAlignment="1">
      <alignment horizontal="left" vertical="center" indent="1"/>
    </xf>
    <xf numFmtId="176" fontId="50" fillId="0" borderId="0" xfId="0" applyNumberFormat="1" applyFont="1" applyFill="1" applyBorder="1" applyAlignment="1">
      <alignment vertical="center"/>
    </xf>
    <xf numFmtId="0" fontId="26" fillId="0" borderId="25" xfId="0" applyFont="1" applyFill="1" applyBorder="1" applyAlignment="1">
      <alignment horizontal="center" vertical="center"/>
    </xf>
    <xf numFmtId="0" fontId="50" fillId="0" borderId="29" xfId="0" applyFont="1" applyFill="1" applyBorder="1" applyAlignment="1">
      <alignment horizontal="center" vertical="center" wrapText="1"/>
    </xf>
    <xf numFmtId="0" fontId="50" fillId="0" borderId="37" xfId="0" applyFont="1" applyFill="1" applyBorder="1" applyAlignment="1">
      <alignment horizontal="center" vertical="center"/>
    </xf>
    <xf numFmtId="0" fontId="50" fillId="0" borderId="25" xfId="0" applyFont="1" applyFill="1" applyBorder="1" applyAlignment="1">
      <alignment horizontal="center" vertical="center"/>
    </xf>
    <xf numFmtId="0" fontId="26" fillId="0" borderId="23" xfId="0" applyFont="1" applyFill="1" applyBorder="1" applyAlignment="1">
      <alignment vertical="center"/>
    </xf>
    <xf numFmtId="176" fontId="50" fillId="0" borderId="23" xfId="0" applyNumberFormat="1" applyFont="1" applyFill="1" applyBorder="1" applyAlignment="1">
      <alignment vertical="center"/>
    </xf>
    <xf numFmtId="0" fontId="50" fillId="34" borderId="23" xfId="0" applyFont="1" applyFill="1" applyBorder="1" applyAlignment="1" applyProtection="1">
      <alignment vertical="center" shrinkToFit="1"/>
      <protection locked="0"/>
    </xf>
    <xf numFmtId="0" fontId="50" fillId="0" borderId="23" xfId="0" applyFont="1" applyFill="1" applyBorder="1" applyAlignment="1">
      <alignment horizontal="right" vertical="center"/>
    </xf>
    <xf numFmtId="177" fontId="50" fillId="0" borderId="23" xfId="0" applyNumberFormat="1" applyFont="1" applyFill="1" applyBorder="1" applyAlignment="1">
      <alignment vertical="center"/>
    </xf>
    <xf numFmtId="176" fontId="50" fillId="0" borderId="41" xfId="0" applyNumberFormat="1" applyFont="1" applyFill="1" applyBorder="1" applyAlignment="1">
      <alignment vertical="center"/>
    </xf>
    <xf numFmtId="178" fontId="50" fillId="0" borderId="23" xfId="0" applyNumberFormat="1" applyFont="1" applyFill="1" applyBorder="1" applyAlignment="1">
      <alignment vertical="center"/>
    </xf>
    <xf numFmtId="0" fontId="23" fillId="0" borderId="24" xfId="0" applyFont="1" applyBorder="1">
      <alignment vertical="center"/>
    </xf>
    <xf numFmtId="0" fontId="23" fillId="0" borderId="0" xfId="0" applyFont="1" applyBorder="1">
      <alignment vertical="center"/>
    </xf>
    <xf numFmtId="0" fontId="50" fillId="0" borderId="0" xfId="0" applyFont="1" applyFill="1" applyBorder="1" applyAlignment="1">
      <alignment horizontal="left" vertical="center" wrapText="1"/>
    </xf>
    <xf numFmtId="0" fontId="26" fillId="0" borderId="0" xfId="0" applyFont="1" applyFill="1" applyBorder="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center" vertical="center" wrapText="1"/>
    </xf>
    <xf numFmtId="0" fontId="24" fillId="0" borderId="0" xfId="0" applyFont="1" applyAlignment="1">
      <alignment horizontal="right" vertical="center"/>
    </xf>
    <xf numFmtId="0" fontId="24" fillId="0" borderId="0" xfId="0" applyFont="1" applyAlignment="1">
      <alignment horizontal="justify" vertical="center" wrapText="1"/>
    </xf>
    <xf numFmtId="0" fontId="26" fillId="0" borderId="0" xfId="42" applyFont="1" applyFill="1" applyAlignment="1">
      <alignment vertical="center"/>
    </xf>
    <xf numFmtId="0" fontId="23" fillId="0" borderId="0" xfId="0" applyFont="1" applyAlignment="1">
      <alignment vertical="center"/>
    </xf>
    <xf numFmtId="176" fontId="50" fillId="0" borderId="24" xfId="0" applyNumberFormat="1" applyFont="1" applyFill="1" applyBorder="1" applyAlignment="1">
      <alignment vertical="center" shrinkToFit="1"/>
    </xf>
    <xf numFmtId="0" fontId="51" fillId="0" borderId="0" xfId="0" applyFont="1">
      <alignment vertical="center"/>
    </xf>
    <xf numFmtId="0" fontId="26" fillId="0" borderId="0" xfId="0" applyFont="1">
      <alignment vertical="center"/>
    </xf>
    <xf numFmtId="0" fontId="26" fillId="0" borderId="0" xfId="0" applyFont="1" applyAlignment="1">
      <alignment horizontal="left" vertical="center"/>
    </xf>
    <xf numFmtId="179" fontId="24" fillId="0" borderId="0" xfId="0" applyNumberFormat="1" applyFont="1" applyAlignment="1">
      <alignment horizontal="right" vertical="center"/>
    </xf>
    <xf numFmtId="0" fontId="24" fillId="0" borderId="0" xfId="0" applyFont="1" applyBorder="1" applyAlignment="1">
      <alignment vertical="center" wrapText="1"/>
    </xf>
    <xf numFmtId="0" fontId="26" fillId="0" borderId="0" xfId="0" applyFont="1" applyAlignment="1"/>
    <xf numFmtId="0" fontId="35" fillId="0" borderId="0" xfId="43" applyFont="1" applyAlignment="1">
      <alignment horizontal="right"/>
    </xf>
    <xf numFmtId="0" fontId="35" fillId="0" borderId="0" xfId="43" applyFont="1" applyBorder="1" applyAlignment="1">
      <alignment horizontal="right"/>
    </xf>
    <xf numFmtId="0" fontId="33" fillId="0" borderId="0" xfId="43" applyFont="1" applyAlignment="1" applyProtection="1">
      <alignment horizontal="center"/>
      <protection locked="0"/>
    </xf>
    <xf numFmtId="0" fontId="52" fillId="0" borderId="0" xfId="42" applyFont="1">
      <alignment vertical="center"/>
    </xf>
    <xf numFmtId="0" fontId="52" fillId="0" borderId="0" xfId="48" applyFont="1">
      <alignment vertical="center"/>
    </xf>
    <xf numFmtId="0" fontId="28" fillId="0" borderId="0" xfId="42" applyFont="1" applyAlignment="1">
      <alignment vertical="center" wrapText="1"/>
    </xf>
    <xf numFmtId="0" fontId="24" fillId="0" borderId="0" xfId="0" applyFont="1" applyAlignment="1">
      <alignment horizontal="left" vertical="center" wrapText="1"/>
    </xf>
    <xf numFmtId="0" fontId="24" fillId="0" borderId="0" xfId="0" applyFont="1" applyAlignment="1">
      <alignment horizontal="left" vertical="center"/>
    </xf>
    <xf numFmtId="0" fontId="39" fillId="0" borderId="0" xfId="45" applyBorder="1" applyAlignment="1"/>
    <xf numFmtId="0" fontId="26" fillId="0" borderId="0" xfId="0" applyFont="1" applyAlignment="1">
      <alignment vertical="center"/>
    </xf>
    <xf numFmtId="0" fontId="24" fillId="0" borderId="0" xfId="0" applyFont="1" applyAlignment="1">
      <alignment horizontal="center" vertical="center" wrapText="1"/>
    </xf>
    <xf numFmtId="0" fontId="24" fillId="0" borderId="0" xfId="0" applyFont="1" applyAlignment="1">
      <alignment vertical="justify" wrapText="1"/>
    </xf>
    <xf numFmtId="0" fontId="24" fillId="0" borderId="0" xfId="0" applyFont="1" applyAlignment="1">
      <alignment horizontal="left" vertical="center"/>
    </xf>
    <xf numFmtId="0" fontId="45" fillId="0" borderId="0" xfId="47" applyFont="1">
      <alignment vertical="center"/>
    </xf>
    <xf numFmtId="0" fontId="23" fillId="0" borderId="0" xfId="47" applyFont="1">
      <alignment vertical="center"/>
    </xf>
    <xf numFmtId="0" fontId="24" fillId="0" borderId="0" xfId="47" applyFont="1" applyAlignment="1">
      <alignment vertical="center" wrapText="1"/>
    </xf>
    <xf numFmtId="0" fontId="24" fillId="0" borderId="0" xfId="47" applyFont="1" applyAlignment="1">
      <alignment horizontal="justify" vertical="center"/>
    </xf>
    <xf numFmtId="0" fontId="24" fillId="0" borderId="0" xfId="47" applyFont="1" applyAlignment="1">
      <alignment horizontal="justify" vertical="center" wrapText="1"/>
    </xf>
    <xf numFmtId="0" fontId="24" fillId="0" borderId="0" xfId="47" applyFont="1" applyAlignment="1">
      <alignment horizontal="center" vertical="center"/>
    </xf>
    <xf numFmtId="0" fontId="24" fillId="0" borderId="0" xfId="47" applyFont="1" applyAlignment="1">
      <alignment vertical="justify" wrapText="1"/>
    </xf>
    <xf numFmtId="0" fontId="24" fillId="0" borderId="0" xfId="47" applyFont="1" applyAlignment="1">
      <alignment horizontal="center" vertical="center" wrapText="1"/>
    </xf>
    <xf numFmtId="0" fontId="24" fillId="0" borderId="0" xfId="47" applyFont="1" applyAlignment="1">
      <alignment horizontal="left" vertical="center" wrapText="1"/>
    </xf>
    <xf numFmtId="0" fontId="23" fillId="0" borderId="0" xfId="47" applyFont="1" applyAlignment="1">
      <alignment horizontal="left" vertical="center"/>
    </xf>
    <xf numFmtId="0" fontId="45" fillId="0" borderId="0" xfId="47" applyFont="1" applyAlignment="1">
      <alignment horizontal="left" vertical="center"/>
    </xf>
    <xf numFmtId="0" fontId="25" fillId="0" borderId="0" xfId="47" applyFont="1" applyAlignment="1">
      <alignment horizontal="justify" vertical="center"/>
    </xf>
    <xf numFmtId="179" fontId="24" fillId="0" borderId="0" xfId="47" applyNumberFormat="1" applyFont="1" applyAlignment="1">
      <alignment vertical="center" wrapText="1"/>
    </xf>
    <xf numFmtId="0" fontId="24" fillId="0" borderId="15" xfId="47" applyFont="1" applyBorder="1" applyAlignment="1">
      <alignment vertical="center"/>
    </xf>
    <xf numFmtId="0" fontId="24" fillId="0" borderId="0" xfId="47" applyFont="1" applyBorder="1" applyAlignment="1">
      <alignment vertical="center"/>
    </xf>
    <xf numFmtId="0" fontId="23" fillId="0" borderId="27" xfId="47" applyFont="1" applyBorder="1" applyAlignment="1">
      <alignment horizontal="left" vertical="center"/>
    </xf>
    <xf numFmtId="0" fontId="24" fillId="0" borderId="0" xfId="47" applyFont="1" applyAlignment="1">
      <alignment horizontal="right" vertical="center"/>
    </xf>
    <xf numFmtId="0" fontId="28" fillId="0" borderId="0" xfId="48" applyFont="1" applyAlignment="1">
      <alignment horizontal="justify" vertical="center" wrapText="1"/>
    </xf>
    <xf numFmtId="0" fontId="28" fillId="0" borderId="0" xfId="48" applyFont="1">
      <alignment vertical="center"/>
    </xf>
    <xf numFmtId="0" fontId="50" fillId="0" borderId="0" xfId="0" applyFont="1" applyFill="1" applyBorder="1" applyAlignment="1">
      <alignment vertical="center" wrapText="1"/>
    </xf>
    <xf numFmtId="0" fontId="50" fillId="0" borderId="16" xfId="0" applyFont="1" applyFill="1" applyBorder="1" applyAlignment="1">
      <alignment vertical="center" wrapText="1"/>
    </xf>
    <xf numFmtId="0" fontId="28" fillId="0" borderId="0" xfId="0" applyFont="1" applyAlignment="1">
      <alignment vertical="center" wrapText="1"/>
    </xf>
    <xf numFmtId="0" fontId="51" fillId="0" borderId="0" xfId="0" applyFont="1" applyAlignment="1">
      <alignment horizontal="justify" vertical="center" wrapText="1"/>
    </xf>
    <xf numFmtId="178" fontId="50" fillId="36" borderId="23" xfId="0" applyNumberFormat="1" applyFont="1" applyFill="1" applyBorder="1" applyAlignment="1" applyProtection="1">
      <alignment vertical="center"/>
      <protection locked="0"/>
    </xf>
    <xf numFmtId="58" fontId="26" fillId="0" borderId="0" xfId="0" applyNumberFormat="1" applyFont="1">
      <alignment vertical="center"/>
    </xf>
    <xf numFmtId="0" fontId="28" fillId="0" borderId="0" xfId="0" applyFont="1" applyAlignment="1">
      <alignment vertical="center"/>
    </xf>
    <xf numFmtId="179" fontId="28" fillId="0" borderId="0" xfId="0" applyNumberFormat="1" applyFont="1" applyAlignment="1">
      <alignment vertical="center"/>
    </xf>
    <xf numFmtId="179" fontId="24" fillId="0" borderId="0" xfId="0" applyNumberFormat="1" applyFont="1" applyAlignment="1">
      <alignment vertical="center"/>
    </xf>
    <xf numFmtId="0" fontId="26" fillId="0" borderId="0" xfId="0" applyFont="1" applyFill="1" applyBorder="1" applyAlignment="1">
      <alignment horizontal="center" vertical="center"/>
    </xf>
    <xf numFmtId="0" fontId="50" fillId="0" borderId="0" xfId="0" applyFont="1" applyFill="1" applyBorder="1" applyAlignment="1">
      <alignment horizontal="left" vertical="center" wrapText="1"/>
    </xf>
    <xf numFmtId="0" fontId="40" fillId="0" borderId="0" xfId="45" applyFont="1" applyAlignment="1">
      <alignment horizontal="center" vertical="center"/>
    </xf>
    <xf numFmtId="0" fontId="26" fillId="0" borderId="23" xfId="0" applyFont="1" applyFill="1" applyBorder="1" applyAlignment="1">
      <alignment vertical="center"/>
    </xf>
    <xf numFmtId="0" fontId="50" fillId="0" borderId="0" xfId="0" applyFont="1" applyFill="1" applyBorder="1" applyAlignment="1">
      <alignment horizontal="left" vertical="center"/>
    </xf>
    <xf numFmtId="0" fontId="23" fillId="0" borderId="0" xfId="0" applyFont="1" applyAlignment="1">
      <alignment horizontal="left" vertical="center"/>
    </xf>
    <xf numFmtId="0" fontId="50" fillId="0" borderId="0" xfId="0" applyFont="1" applyFill="1" applyBorder="1" applyAlignment="1">
      <alignment horizontal="left" vertical="center" shrinkToFit="1"/>
    </xf>
    <xf numFmtId="176" fontId="50" fillId="0" borderId="0" xfId="0" applyNumberFormat="1" applyFont="1" applyFill="1" applyBorder="1" applyAlignment="1">
      <alignment horizontal="left" vertical="center"/>
    </xf>
    <xf numFmtId="0" fontId="50" fillId="0" borderId="16" xfId="0" applyFont="1" applyFill="1" applyBorder="1" applyAlignment="1">
      <alignment horizontal="left" vertical="center" wrapText="1"/>
    </xf>
    <xf numFmtId="0" fontId="42" fillId="0" borderId="0" xfId="0" applyFont="1" applyBorder="1" applyAlignment="1">
      <alignment vertical="center"/>
    </xf>
    <xf numFmtId="0" fontId="46" fillId="0" borderId="0" xfId="0" applyFont="1" applyFill="1" applyBorder="1" applyAlignment="1">
      <alignment horizontal="left" vertical="center" wrapText="1"/>
    </xf>
    <xf numFmtId="0" fontId="46" fillId="0" borderId="0" xfId="45" applyFont="1" applyBorder="1" applyAlignment="1">
      <alignment horizontal="center" vertical="center" wrapText="1"/>
    </xf>
    <xf numFmtId="0" fontId="39" fillId="0" borderId="51" xfId="45" applyBorder="1" applyAlignment="1"/>
    <xf numFmtId="0" fontId="40" fillId="0" borderId="0" xfId="45" applyFont="1" applyAlignment="1">
      <alignment horizontal="center" vertical="center"/>
    </xf>
    <xf numFmtId="0" fontId="39" fillId="0" borderId="31" xfId="45" applyBorder="1" applyAlignment="1"/>
    <xf numFmtId="0" fontId="42" fillId="0" borderId="33" xfId="0" applyFont="1" applyBorder="1" applyAlignment="1">
      <alignment horizontal="center" vertical="center"/>
    </xf>
    <xf numFmtId="0" fontId="42" fillId="0" borderId="35" xfId="0" applyFont="1" applyBorder="1" applyAlignment="1">
      <alignment horizontal="center" vertical="center"/>
    </xf>
    <xf numFmtId="0" fontId="26" fillId="0" borderId="0" xfId="42" applyFont="1" applyFill="1" applyAlignment="1">
      <alignment vertical="center" wrapText="1"/>
    </xf>
    <xf numFmtId="176" fontId="50" fillId="0" borderId="0" xfId="0" applyNumberFormat="1" applyFont="1" applyFill="1" applyBorder="1" applyAlignment="1">
      <alignment vertical="center" wrapText="1"/>
    </xf>
    <xf numFmtId="0" fontId="50" fillId="0" borderId="37" xfId="0" applyFont="1" applyFill="1" applyBorder="1" applyAlignment="1">
      <alignment horizontal="center" vertical="center" wrapText="1"/>
    </xf>
    <xf numFmtId="0" fontId="50" fillId="34" borderId="23" xfId="0" applyFont="1" applyFill="1" applyBorder="1" applyAlignment="1" applyProtection="1">
      <alignment vertical="center" wrapText="1" shrinkToFit="1"/>
      <protection locked="0"/>
    </xf>
    <xf numFmtId="177" fontId="50" fillId="0" borderId="23" xfId="0" applyNumberFormat="1" applyFont="1" applyFill="1" applyBorder="1" applyAlignment="1">
      <alignment vertical="center" wrapText="1"/>
    </xf>
    <xf numFmtId="0" fontId="23" fillId="0" borderId="0" xfId="0" applyFont="1" applyAlignment="1">
      <alignment vertical="center" wrapText="1"/>
    </xf>
    <xf numFmtId="0" fontId="26" fillId="0" borderId="0" xfId="42" applyFont="1">
      <alignment vertical="center"/>
    </xf>
    <xf numFmtId="179" fontId="30" fillId="0" borderId="0" xfId="42" applyNumberFormat="1" applyFont="1" applyAlignment="1">
      <alignment horizontal="center" vertical="center" wrapText="1"/>
    </xf>
    <xf numFmtId="0" fontId="48" fillId="0" borderId="0" xfId="0" applyFont="1" applyFill="1" applyBorder="1" applyAlignment="1">
      <alignment vertical="center"/>
    </xf>
    <xf numFmtId="0" fontId="41" fillId="0" borderId="0" xfId="45" applyFont="1" applyBorder="1" applyAlignment="1">
      <alignment horizontal="center" vertical="center"/>
    </xf>
    <xf numFmtId="0" fontId="41" fillId="0" borderId="0" xfId="45" applyFont="1" applyBorder="1" applyAlignment="1">
      <alignment vertical="center" wrapText="1"/>
    </xf>
    <xf numFmtId="0" fontId="41" fillId="0" borderId="0" xfId="45" applyFont="1" applyBorder="1" applyAlignment="1">
      <alignment vertical="center"/>
    </xf>
    <xf numFmtId="0" fontId="41" fillId="0" borderId="0" xfId="45" applyFont="1" applyBorder="1" applyAlignment="1">
      <alignment vertical="center" wrapText="1" shrinkToFit="1"/>
    </xf>
    <xf numFmtId="0" fontId="28" fillId="0" borderId="0" xfId="48" applyFont="1">
      <alignment vertical="center"/>
    </xf>
    <xf numFmtId="0" fontId="61" fillId="0" borderId="0" xfId="0" applyFont="1" applyAlignment="1">
      <alignment horizontal="left" vertical="center"/>
    </xf>
    <xf numFmtId="0" fontId="62" fillId="0" borderId="0" xfId="0" applyFont="1" applyAlignment="1">
      <alignment horizontal="center" vertical="center"/>
    </xf>
    <xf numFmtId="0" fontId="62" fillId="0" borderId="0" xfId="0" applyFont="1" applyAlignment="1">
      <alignment horizontal="left" vertical="center"/>
    </xf>
    <xf numFmtId="0" fontId="30" fillId="0" borderId="0" xfId="0" applyFont="1">
      <alignment vertical="center"/>
    </xf>
    <xf numFmtId="180" fontId="62" fillId="0" borderId="0" xfId="0" applyNumberFormat="1" applyFont="1" applyAlignment="1">
      <alignment horizontal="center" vertical="center"/>
    </xf>
    <xf numFmtId="0" fontId="31" fillId="0" borderId="0" xfId="0" applyFont="1">
      <alignment vertical="center"/>
    </xf>
    <xf numFmtId="0" fontId="63" fillId="0" borderId="0" xfId="47" applyFont="1" applyAlignment="1">
      <alignment horizontal="center" vertical="center" wrapText="1"/>
    </xf>
    <xf numFmtId="0" fontId="28" fillId="0" borderId="10" xfId="48" applyFont="1" applyBorder="1" applyAlignment="1">
      <alignment horizontal="center" vertical="center" wrapText="1"/>
    </xf>
    <xf numFmtId="180" fontId="28" fillId="0" borderId="0" xfId="48" applyNumberFormat="1" applyFont="1" applyAlignment="1">
      <alignment vertical="center"/>
    </xf>
    <xf numFmtId="180" fontId="62" fillId="0" borderId="0" xfId="0" applyNumberFormat="1" applyFont="1" applyAlignment="1">
      <alignment horizontal="center" vertical="center"/>
    </xf>
    <xf numFmtId="0" fontId="62" fillId="0" borderId="0" xfId="0" applyFont="1" applyAlignment="1">
      <alignment horizontal="center" vertical="center"/>
    </xf>
    <xf numFmtId="0" fontId="62" fillId="0" borderId="0" xfId="0" applyFont="1" applyAlignment="1">
      <alignment horizontal="left" vertical="center"/>
    </xf>
    <xf numFmtId="0" fontId="59" fillId="0" borderId="0" xfId="45" applyFont="1" applyAlignment="1">
      <alignment horizontal="center" vertical="center"/>
    </xf>
    <xf numFmtId="0" fontId="24" fillId="0" borderId="0" xfId="0" applyFont="1" applyAlignment="1">
      <alignment horizontal="left" vertical="center"/>
    </xf>
    <xf numFmtId="0" fontId="24" fillId="0" borderId="0" xfId="0" applyFont="1" applyAlignment="1">
      <alignment horizontal="center" vertical="center"/>
    </xf>
    <xf numFmtId="0" fontId="67" fillId="0" borderId="0" xfId="0" applyFont="1">
      <alignment vertical="center"/>
    </xf>
    <xf numFmtId="0" fontId="24" fillId="0" borderId="0" xfId="0" applyFont="1" applyAlignment="1">
      <alignment vertical="center"/>
    </xf>
    <xf numFmtId="0" fontId="26" fillId="0" borderId="0" xfId="0" applyFont="1" applyFill="1" applyAlignment="1">
      <alignment horizontal="left" vertical="center" wrapText="1"/>
    </xf>
    <xf numFmtId="0" fontId="26" fillId="0" borderId="0" xfId="0" applyFont="1" applyFill="1" applyAlignment="1">
      <alignment vertical="center" wrapText="1"/>
    </xf>
    <xf numFmtId="0" fontId="23" fillId="0" borderId="0" xfId="0" applyFont="1" applyAlignment="1">
      <alignment horizontal="center" vertical="center"/>
    </xf>
    <xf numFmtId="0" fontId="74" fillId="0" borderId="0" xfId="0" applyFont="1">
      <alignment vertical="center"/>
    </xf>
    <xf numFmtId="0" fontId="75" fillId="0" borderId="0" xfId="0" applyFont="1">
      <alignment vertical="center"/>
    </xf>
    <xf numFmtId="0" fontId="74" fillId="0" borderId="0" xfId="0" applyFont="1" applyAlignment="1">
      <alignment horizontal="center" vertical="center"/>
    </xf>
    <xf numFmtId="0" fontId="76" fillId="0" borderId="0" xfId="0" applyFont="1">
      <alignment vertical="center"/>
    </xf>
    <xf numFmtId="0" fontId="77" fillId="0" borderId="0" xfId="0" applyFont="1">
      <alignment vertical="center"/>
    </xf>
    <xf numFmtId="0" fontId="78" fillId="0" borderId="0" xfId="0" applyFont="1">
      <alignment vertical="center"/>
    </xf>
    <xf numFmtId="0" fontId="79" fillId="0" borderId="0" xfId="0" applyFont="1" applyAlignment="1">
      <alignment horizontal="left" vertical="center"/>
    </xf>
    <xf numFmtId="0" fontId="44" fillId="0" borderId="32" xfId="45" applyFont="1" applyFill="1" applyBorder="1" applyAlignment="1" applyProtection="1">
      <alignment horizontal="left" vertical="center" wrapText="1"/>
      <protection locked="0"/>
    </xf>
    <xf numFmtId="0" fontId="44" fillId="0" borderId="34" xfId="45" applyFont="1" applyFill="1" applyBorder="1" applyAlignment="1" applyProtection="1">
      <alignment horizontal="left" vertical="center" wrapText="1"/>
      <protection locked="0"/>
    </xf>
    <xf numFmtId="0" fontId="44" fillId="0" borderId="47" xfId="45" applyFont="1" applyFill="1" applyBorder="1" applyAlignment="1" applyProtection="1">
      <alignment horizontal="left" vertical="center" wrapText="1"/>
      <protection locked="0"/>
    </xf>
    <xf numFmtId="58" fontId="44" fillId="0" borderId="32" xfId="45" applyNumberFormat="1" applyFont="1" applyFill="1" applyBorder="1" applyAlignment="1" applyProtection="1">
      <alignment horizontal="left" vertical="center" wrapText="1"/>
      <protection locked="0"/>
    </xf>
    <xf numFmtId="176" fontId="44" fillId="0" borderId="36" xfId="45" applyNumberFormat="1" applyFont="1" applyFill="1" applyBorder="1" applyAlignment="1" applyProtection="1">
      <alignment horizontal="left" vertical="center" wrapText="1"/>
      <protection locked="0"/>
    </xf>
    <xf numFmtId="0" fontId="46" fillId="0" borderId="23" xfId="0" applyFont="1" applyFill="1" applyBorder="1" applyAlignment="1" applyProtection="1">
      <alignment horizontal="left" vertical="center" wrapText="1"/>
      <protection locked="0"/>
    </xf>
    <xf numFmtId="0" fontId="46" fillId="0" borderId="34" xfId="45" applyFont="1" applyFill="1" applyBorder="1" applyAlignment="1" applyProtection="1">
      <alignment horizontal="center" vertical="center" wrapText="1"/>
      <protection locked="0"/>
    </xf>
    <xf numFmtId="0" fontId="46" fillId="0" borderId="53" xfId="0" applyFont="1" applyFill="1" applyBorder="1" applyAlignment="1" applyProtection="1">
      <alignment horizontal="left" vertical="center" wrapText="1"/>
      <protection locked="0"/>
    </xf>
    <xf numFmtId="0" fontId="46" fillId="0" borderId="36" xfId="45" applyFont="1" applyFill="1" applyBorder="1" applyAlignment="1" applyProtection="1">
      <alignment horizontal="center" vertical="center" wrapText="1"/>
      <protection locked="0"/>
    </xf>
    <xf numFmtId="0" fontId="50" fillId="35" borderId="23" xfId="0" applyFont="1" applyFill="1" applyBorder="1" applyAlignment="1" applyProtection="1">
      <alignment vertical="center" shrinkToFit="1"/>
      <protection locked="0"/>
    </xf>
    <xf numFmtId="0" fontId="24" fillId="0" borderId="12" xfId="47" applyFont="1" applyBorder="1" applyAlignment="1" applyProtection="1">
      <alignment horizontal="center" vertical="center" wrapText="1"/>
      <protection locked="0"/>
    </xf>
    <xf numFmtId="0" fontId="26" fillId="0" borderId="0" xfId="0" applyFont="1" applyProtection="1">
      <alignment vertical="center"/>
      <protection locked="0"/>
    </xf>
    <xf numFmtId="0" fontId="26" fillId="0" borderId="0" xfId="0" applyFont="1" applyAlignment="1" applyProtection="1">
      <alignment vertical="center"/>
      <protection locked="0"/>
    </xf>
    <xf numFmtId="0" fontId="24" fillId="0" borderId="12"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51" fillId="0" borderId="13" xfId="0" applyFont="1" applyBorder="1" applyAlignment="1" applyProtection="1">
      <alignment horizontal="center" vertical="center"/>
      <protection locked="0"/>
    </xf>
    <xf numFmtId="38" fontId="38" fillId="0" borderId="23" xfId="44" applyFont="1" applyBorder="1" applyAlignment="1" applyProtection="1">
      <alignment shrinkToFit="1"/>
      <protection locked="0"/>
    </xf>
    <xf numFmtId="0" fontId="35" fillId="0" borderId="0" xfId="43" applyFont="1" applyAlignment="1" applyProtection="1"/>
    <xf numFmtId="0" fontId="35" fillId="0" borderId="0" xfId="43" applyFont="1" applyProtection="1"/>
    <xf numFmtId="0" fontId="33" fillId="0" borderId="0" xfId="43" applyFont="1" applyAlignment="1" applyProtection="1">
      <alignment horizontal="center"/>
    </xf>
    <xf numFmtId="0" fontId="35" fillId="0" borderId="0" xfId="43" applyFont="1" applyAlignment="1" applyProtection="1">
      <alignment horizontal="left"/>
    </xf>
    <xf numFmtId="0" fontId="35" fillId="0" borderId="0" xfId="43" applyFont="1" applyAlignment="1" applyProtection="1">
      <alignment horizontal="center"/>
    </xf>
    <xf numFmtId="0" fontId="35" fillId="0" borderId="0" xfId="43" applyFont="1" applyBorder="1" applyAlignment="1" applyProtection="1"/>
    <xf numFmtId="0" fontId="36" fillId="0" borderId="0" xfId="43" applyFont="1" applyProtection="1"/>
    <xf numFmtId="0" fontId="37" fillId="0" borderId="16" xfId="43" applyFont="1" applyBorder="1" applyAlignment="1" applyProtection="1">
      <alignment vertical="center"/>
    </xf>
    <xf numFmtId="0" fontId="37" fillId="0" borderId="0" xfId="43" applyFont="1" applyBorder="1" applyAlignment="1" applyProtection="1">
      <alignment vertical="center"/>
    </xf>
    <xf numFmtId="38" fontId="33" fillId="0" borderId="19" xfId="44" applyNumberFormat="1" applyFont="1" applyBorder="1" applyAlignment="1" applyProtection="1">
      <alignment vertical="center"/>
    </xf>
    <xf numFmtId="0" fontId="35" fillId="0" borderId="20" xfId="43" applyFont="1" applyBorder="1" applyAlignment="1" applyProtection="1">
      <alignment vertical="center"/>
    </xf>
    <xf numFmtId="0" fontId="35" fillId="0" borderId="0" xfId="43" applyFont="1" applyBorder="1" applyAlignment="1" applyProtection="1">
      <alignment vertical="center"/>
    </xf>
    <xf numFmtId="38" fontId="35" fillId="0" borderId="0" xfId="44" applyFont="1" applyBorder="1" applyAlignment="1" applyProtection="1"/>
    <xf numFmtId="0" fontId="35" fillId="0" borderId="0" xfId="43" applyFont="1" applyBorder="1" applyProtection="1"/>
    <xf numFmtId="38" fontId="33" fillId="0" borderId="19" xfId="44" applyFont="1" applyBorder="1" applyAlignment="1" applyProtection="1">
      <alignment wrapText="1"/>
    </xf>
    <xf numFmtId="0" fontId="35" fillId="0" borderId="20" xfId="43" applyFont="1" applyBorder="1" applyAlignment="1" applyProtection="1"/>
    <xf numFmtId="38" fontId="35" fillId="0" borderId="21" xfId="44" applyFont="1" applyBorder="1" applyAlignment="1" applyProtection="1"/>
    <xf numFmtId="0" fontId="35" fillId="0" borderId="22" xfId="43" applyFont="1" applyBorder="1" applyProtection="1"/>
    <xf numFmtId="0" fontId="35" fillId="0" borderId="23" xfId="43" applyFont="1" applyBorder="1" applyAlignment="1" applyProtection="1">
      <alignment vertical="center"/>
    </xf>
    <xf numFmtId="0" fontId="35" fillId="0" borderId="23" xfId="43" applyFont="1" applyBorder="1" applyProtection="1"/>
    <xf numFmtId="0" fontId="35" fillId="0" borderId="24" xfId="43" applyFont="1" applyBorder="1" applyAlignment="1" applyProtection="1">
      <alignment vertical="center"/>
    </xf>
    <xf numFmtId="0" fontId="35" fillId="0" borderId="25" xfId="43" applyFont="1" applyBorder="1" applyProtection="1"/>
    <xf numFmtId="0" fontId="37" fillId="0" borderId="17" xfId="43" applyFont="1" applyBorder="1" applyAlignment="1" applyProtection="1">
      <alignment vertical="center"/>
    </xf>
    <xf numFmtId="0" fontId="37" fillId="0" borderId="18" xfId="43" applyFont="1" applyBorder="1" applyAlignment="1" applyProtection="1">
      <alignment vertical="center"/>
    </xf>
    <xf numFmtId="38" fontId="33" fillId="0" borderId="19" xfId="44" applyFont="1" applyBorder="1" applyAlignment="1" applyProtection="1"/>
    <xf numFmtId="0" fontId="35" fillId="0" borderId="20" xfId="43" applyNumberFormat="1" applyFont="1" applyBorder="1" applyProtection="1"/>
    <xf numFmtId="0" fontId="35" fillId="0" borderId="20" xfId="43" applyFont="1" applyBorder="1" applyProtection="1"/>
    <xf numFmtId="0" fontId="35" fillId="0" borderId="0" xfId="43" applyFont="1" applyBorder="1" applyAlignment="1" applyProtection="1">
      <alignment wrapText="1"/>
    </xf>
    <xf numFmtId="38" fontId="35" fillId="0" borderId="19" xfId="44" applyFont="1" applyBorder="1" applyAlignment="1" applyProtection="1"/>
    <xf numFmtId="0" fontId="37" fillId="0" borderId="0" xfId="43" applyFont="1" applyProtection="1"/>
    <xf numFmtId="0" fontId="38" fillId="0" borderId="0" xfId="43" applyFont="1" applyProtection="1"/>
    <xf numFmtId="0" fontId="32" fillId="0" borderId="0" xfId="43" applyProtection="1"/>
    <xf numFmtId="0" fontId="28" fillId="0" borderId="0" xfId="49" applyFont="1" applyProtection="1">
      <alignment vertical="center"/>
    </xf>
    <xf numFmtId="0" fontId="28" fillId="0" borderId="0" xfId="49" applyFont="1" applyAlignment="1" applyProtection="1">
      <alignment horizontal="justify" vertical="center" wrapText="1"/>
    </xf>
    <xf numFmtId="0" fontId="28" fillId="0" borderId="0" xfId="49" applyFont="1" applyAlignment="1" applyProtection="1">
      <alignment vertical="center" wrapText="1"/>
    </xf>
    <xf numFmtId="0" fontId="28" fillId="0" borderId="0" xfId="49" applyFont="1" applyAlignment="1" applyProtection="1">
      <alignment vertical="center"/>
    </xf>
    <xf numFmtId="180" fontId="28" fillId="0" borderId="0" xfId="49" applyNumberFormat="1" applyFont="1" applyAlignment="1" applyProtection="1">
      <alignment vertical="center"/>
    </xf>
    <xf numFmtId="0" fontId="28" fillId="0" borderId="0" xfId="49" applyFont="1" applyAlignment="1" applyProtection="1">
      <alignment horizontal="justify" vertical="center"/>
    </xf>
    <xf numFmtId="0" fontId="28" fillId="0" borderId="0" xfId="49" applyFont="1" applyAlignment="1" applyProtection="1">
      <alignment horizontal="left" vertical="center"/>
    </xf>
    <xf numFmtId="0" fontId="28" fillId="0" borderId="0" xfId="49" applyFont="1" applyAlignment="1" applyProtection="1">
      <alignment horizontal="right" vertical="center" wrapText="1"/>
    </xf>
    <xf numFmtId="0" fontId="52" fillId="0" borderId="0" xfId="49" applyFont="1" applyAlignment="1" applyProtection="1">
      <alignment horizontal="left" vertical="center"/>
    </xf>
    <xf numFmtId="0" fontId="28" fillId="0" borderId="0" xfId="49" applyFont="1" applyAlignment="1" applyProtection="1">
      <alignment horizontal="center" vertical="center"/>
    </xf>
    <xf numFmtId="0" fontId="24" fillId="0" borderId="0" xfId="0" applyFont="1" applyAlignment="1" applyProtection="1">
      <alignment horizontal="left" vertical="justify"/>
    </xf>
    <xf numFmtId="0" fontId="28" fillId="0" borderId="39" xfId="49" applyFont="1" applyBorder="1" applyAlignment="1" applyProtection="1">
      <alignment horizontal="justify" vertical="center" wrapText="1"/>
    </xf>
    <xf numFmtId="0" fontId="52" fillId="0" borderId="39" xfId="49" applyFont="1" applyBorder="1" applyAlignment="1" applyProtection="1">
      <alignment horizontal="justify" vertical="center" wrapText="1"/>
    </xf>
    <xf numFmtId="38" fontId="33" fillId="0" borderId="19" xfId="44" applyFont="1" applyBorder="1" applyAlignment="1" applyProtection="1">
      <alignment vertical="center"/>
    </xf>
    <xf numFmtId="0" fontId="35" fillId="0" borderId="0" xfId="43" applyFont="1" applyBorder="1" applyAlignment="1" applyProtection="1">
      <alignment horizontal="left" wrapText="1"/>
    </xf>
    <xf numFmtId="0" fontId="35" fillId="0" borderId="0" xfId="43" applyFont="1" applyBorder="1" applyAlignment="1" applyProtection="1">
      <alignment horizontal="left"/>
    </xf>
    <xf numFmtId="38" fontId="51" fillId="0" borderId="19" xfId="44" applyFont="1" applyBorder="1" applyAlignment="1" applyProtection="1"/>
    <xf numFmtId="0" fontId="57" fillId="0" borderId="0" xfId="45" applyFont="1" applyBorder="1" applyAlignment="1">
      <alignment vertical="center"/>
    </xf>
    <xf numFmtId="0" fontId="42" fillId="0" borderId="0" xfId="45" applyFont="1" applyFill="1" applyBorder="1" applyAlignment="1">
      <alignment vertical="center"/>
    </xf>
    <xf numFmtId="58" fontId="44" fillId="0" borderId="0" xfId="45" applyNumberFormat="1" applyFont="1" applyFill="1" applyBorder="1" applyAlignment="1" applyProtection="1">
      <alignment horizontal="left" vertical="center" wrapText="1"/>
      <protection locked="0"/>
    </xf>
    <xf numFmtId="181" fontId="44" fillId="0" borderId="0" xfId="45" applyNumberFormat="1" applyFont="1" applyFill="1" applyBorder="1" applyAlignment="1" applyProtection="1">
      <alignment horizontal="left" vertical="center" wrapText="1"/>
      <protection locked="0"/>
    </xf>
    <xf numFmtId="0" fontId="39" fillId="0" borderId="0" xfId="45" applyFill="1" applyBorder="1" applyAlignment="1"/>
    <xf numFmtId="0" fontId="28" fillId="0" borderId="0" xfId="49" applyFont="1" applyProtection="1">
      <alignment vertical="center"/>
    </xf>
    <xf numFmtId="0" fontId="63" fillId="0" borderId="0" xfId="0" applyFont="1" applyAlignment="1">
      <alignment horizontal="justify" vertical="center" wrapText="1"/>
    </xf>
    <xf numFmtId="0" fontId="48" fillId="0" borderId="0" xfId="0" applyFont="1" applyFill="1" applyBorder="1" applyAlignment="1">
      <alignment vertical="center"/>
    </xf>
    <xf numFmtId="0" fontId="50" fillId="0" borderId="23" xfId="0" applyFont="1" applyFill="1" applyBorder="1" applyAlignment="1" applyProtection="1">
      <alignment vertical="center" shrinkToFit="1"/>
      <protection locked="0"/>
    </xf>
    <xf numFmtId="0" fontId="23" fillId="0" borderId="0" xfId="0" applyFont="1" applyFill="1" applyAlignment="1">
      <alignment vertical="center" wrapText="1"/>
    </xf>
    <xf numFmtId="0" fontId="24" fillId="0" borderId="0" xfId="0" applyFont="1" applyAlignment="1">
      <alignment horizontal="left" vertical="center"/>
    </xf>
    <xf numFmtId="0" fontId="46" fillId="0" borderId="29" xfId="0" applyFont="1" applyFill="1" applyBorder="1" applyAlignment="1" applyProtection="1">
      <alignment horizontal="left" vertical="center" wrapText="1"/>
      <protection locked="0"/>
    </xf>
    <xf numFmtId="0" fontId="46" fillId="0" borderId="47" xfId="45" applyFont="1" applyFill="1" applyBorder="1" applyAlignment="1" applyProtection="1">
      <alignment horizontal="center" vertical="center" wrapText="1"/>
      <protection locked="0"/>
    </xf>
    <xf numFmtId="0" fontId="26" fillId="0" borderId="0" xfId="0" applyFont="1" applyFill="1" applyBorder="1" applyAlignment="1">
      <alignment horizontal="center" vertical="center"/>
    </xf>
    <xf numFmtId="0" fontId="24" fillId="0" borderId="0" xfId="0" applyFont="1" applyAlignment="1">
      <alignment horizontal="left" vertical="center"/>
    </xf>
    <xf numFmtId="183" fontId="44" fillId="0" borderId="34" xfId="45" applyNumberFormat="1" applyFont="1" applyFill="1" applyBorder="1" applyAlignment="1" applyProtection="1">
      <alignment horizontal="left" vertical="center" wrapText="1"/>
      <protection locked="0"/>
    </xf>
    <xf numFmtId="0" fontId="42" fillId="0" borderId="56" xfId="45" applyFont="1" applyBorder="1" applyAlignment="1">
      <alignment vertical="center"/>
    </xf>
    <xf numFmtId="0" fontId="42" fillId="0" borderId="20" xfId="45" applyFont="1" applyBorder="1" applyAlignment="1">
      <alignment vertical="center"/>
    </xf>
    <xf numFmtId="0" fontId="42" fillId="0" borderId="49" xfId="45" applyFont="1" applyBorder="1" applyAlignment="1">
      <alignment vertical="center" wrapText="1"/>
    </xf>
    <xf numFmtId="0" fontId="42" fillId="0" borderId="49" xfId="45" applyFont="1" applyBorder="1" applyAlignment="1">
      <alignment vertical="center"/>
    </xf>
    <xf numFmtId="0" fontId="42" fillId="0" borderId="31" xfId="45" applyFont="1" applyBorder="1" applyAlignment="1">
      <alignment horizontal="center" vertical="center"/>
    </xf>
    <xf numFmtId="0" fontId="42" fillId="0" borderId="33" xfId="45" applyFont="1" applyBorder="1" applyAlignment="1">
      <alignment horizontal="center" vertical="center"/>
    </xf>
    <xf numFmtId="0" fontId="42" fillId="0" borderId="35" xfId="45" applyFont="1" applyBorder="1" applyAlignment="1">
      <alignment horizontal="center" vertical="center"/>
    </xf>
    <xf numFmtId="0" fontId="42" fillId="0" borderId="0" xfId="45" applyFont="1" applyBorder="1" applyAlignment="1">
      <alignment horizontal="center" vertical="center"/>
    </xf>
    <xf numFmtId="0" fontId="44" fillId="0" borderId="0" xfId="45" applyFont="1" applyFill="1" applyBorder="1" applyAlignment="1" applyProtection="1">
      <alignment horizontal="center" vertical="center" wrapText="1"/>
      <protection locked="0"/>
    </xf>
    <xf numFmtId="0" fontId="42" fillId="0" borderId="20" xfId="45" applyFont="1" applyBorder="1" applyAlignment="1">
      <alignment vertical="center" wrapText="1"/>
    </xf>
    <xf numFmtId="0" fontId="42" fillId="0" borderId="57" xfId="45" applyFont="1" applyBorder="1" applyAlignment="1">
      <alignment vertical="center"/>
    </xf>
    <xf numFmtId="0" fontId="28" fillId="0" borderId="0" xfId="49" applyFont="1" applyProtection="1">
      <alignment vertical="center"/>
    </xf>
    <xf numFmtId="0" fontId="24" fillId="0" borderId="0" xfId="0" applyFont="1" applyAlignment="1">
      <alignment horizontal="center" vertical="center" wrapText="1"/>
    </xf>
    <xf numFmtId="0" fontId="0" fillId="0" borderId="13" xfId="47" applyFont="1" applyBorder="1" applyAlignment="1" applyProtection="1">
      <alignment horizontal="center" vertical="center"/>
      <protection locked="0"/>
    </xf>
    <xf numFmtId="0" fontId="68" fillId="0" borderId="0" xfId="0" applyFont="1" applyAlignment="1">
      <alignment vertical="center"/>
    </xf>
    <xf numFmtId="0" fontId="42" fillId="0" borderId="32" xfId="45" applyFont="1" applyBorder="1" applyAlignment="1">
      <alignment horizontal="center" wrapText="1"/>
    </xf>
    <xf numFmtId="0" fontId="42" fillId="0" borderId="52" xfId="45" applyFont="1" applyBorder="1" applyAlignment="1">
      <alignment horizontal="center" vertical="center"/>
    </xf>
    <xf numFmtId="0" fontId="83" fillId="0" borderId="30" xfId="45" applyFont="1" applyBorder="1" applyAlignment="1">
      <alignment vertical="center" wrapText="1"/>
    </xf>
    <xf numFmtId="0" fontId="78" fillId="36" borderId="55" xfId="0" applyFont="1" applyFill="1" applyBorder="1">
      <alignment vertical="center"/>
    </xf>
    <xf numFmtId="0" fontId="78" fillId="0" borderId="25" xfId="0" applyFont="1" applyBorder="1">
      <alignment vertical="center"/>
    </xf>
    <xf numFmtId="0" fontId="77" fillId="0" borderId="0" xfId="0" applyFont="1" applyAlignment="1">
      <alignment horizontal="left" vertical="center"/>
    </xf>
    <xf numFmtId="0" fontId="76" fillId="0" borderId="0" xfId="0" applyFont="1" applyAlignment="1">
      <alignment horizontal="left" vertical="center"/>
    </xf>
    <xf numFmtId="0" fontId="66" fillId="35" borderId="23" xfId="0" applyFont="1" applyFill="1" applyBorder="1" applyAlignment="1">
      <alignment horizontal="center" vertical="center"/>
    </xf>
    <xf numFmtId="0" fontId="66" fillId="0" borderId="0" xfId="0" applyFont="1">
      <alignment vertical="center"/>
    </xf>
    <xf numFmtId="0" fontId="66" fillId="0" borderId="0" xfId="0" applyFont="1" applyAlignment="1"/>
    <xf numFmtId="0" fontId="66" fillId="0" borderId="0" xfId="0" applyFont="1" applyAlignment="1">
      <alignment vertical="top"/>
    </xf>
    <xf numFmtId="0" fontId="79" fillId="36" borderId="55" xfId="0" applyFont="1" applyFill="1" applyBorder="1" applyAlignment="1">
      <alignment horizontal="center" vertical="center"/>
    </xf>
    <xf numFmtId="0" fontId="79" fillId="0" borderId="0" xfId="0" applyFont="1" applyAlignment="1">
      <alignment horizontal="center" vertical="center"/>
    </xf>
    <xf numFmtId="0" fontId="66" fillId="39" borderId="23" xfId="0" applyFont="1" applyFill="1" applyBorder="1" applyAlignment="1">
      <alignment horizontal="center" vertical="center"/>
    </xf>
    <xf numFmtId="0" fontId="88" fillId="0" borderId="0" xfId="0" applyFont="1">
      <alignment vertical="center"/>
    </xf>
    <xf numFmtId="0" fontId="78" fillId="36" borderId="55" xfId="0" applyFont="1" applyFill="1" applyBorder="1" applyAlignment="1">
      <alignment horizontal="center" vertical="center"/>
    </xf>
    <xf numFmtId="0" fontId="78" fillId="0" borderId="0" xfId="0" applyFont="1" applyAlignment="1">
      <alignment horizontal="center" vertical="center"/>
    </xf>
    <xf numFmtId="0" fontId="66" fillId="0" borderId="18" xfId="0" applyFont="1" applyBorder="1" applyAlignment="1">
      <alignment horizontal="center" vertical="center"/>
    </xf>
    <xf numFmtId="0" fontId="71" fillId="40" borderId="23" xfId="0" applyFont="1" applyFill="1" applyBorder="1" applyAlignment="1">
      <alignment horizontal="center" vertical="center"/>
    </xf>
    <xf numFmtId="0" fontId="80" fillId="36" borderId="55" xfId="0" applyFont="1" applyFill="1" applyBorder="1" applyAlignment="1">
      <alignment horizontal="center" vertical="center"/>
    </xf>
    <xf numFmtId="0" fontId="80" fillId="0" borderId="0" xfId="0" applyFont="1" applyAlignment="1">
      <alignment horizontal="center" vertical="center"/>
    </xf>
    <xf numFmtId="0" fontId="72" fillId="40" borderId="17" xfId="0" applyFont="1" applyFill="1" applyBorder="1" applyAlignment="1">
      <alignment horizontal="center" vertical="center"/>
    </xf>
    <xf numFmtId="0" fontId="72" fillId="40" borderId="18" xfId="0" applyFont="1" applyFill="1" applyBorder="1" applyAlignment="1">
      <alignment horizontal="center" vertical="center"/>
    </xf>
    <xf numFmtId="0" fontId="72" fillId="40" borderId="20" xfId="0" applyFont="1" applyFill="1" applyBorder="1" applyAlignment="1">
      <alignment horizontal="center" vertical="center"/>
    </xf>
    <xf numFmtId="0" fontId="71" fillId="40" borderId="17" xfId="0" applyFont="1" applyFill="1" applyBorder="1" applyAlignment="1">
      <alignment horizontal="center" vertical="center"/>
    </xf>
    <xf numFmtId="0" fontId="71" fillId="40" borderId="18" xfId="0" applyFont="1" applyFill="1" applyBorder="1" applyAlignment="1">
      <alignment horizontal="center" vertical="center"/>
    </xf>
    <xf numFmtId="0" fontId="71" fillId="40" borderId="20" xfId="0" applyFont="1" applyFill="1" applyBorder="1" applyAlignment="1">
      <alignment horizontal="center" vertical="center"/>
    </xf>
    <xf numFmtId="0" fontId="73" fillId="34" borderId="17" xfId="0" applyFont="1" applyFill="1" applyBorder="1" applyAlignment="1">
      <alignment horizontal="center" vertical="center"/>
    </xf>
    <xf numFmtId="0" fontId="73" fillId="34" borderId="18" xfId="0" applyFont="1" applyFill="1" applyBorder="1" applyAlignment="1">
      <alignment horizontal="center" vertical="center"/>
    </xf>
    <xf numFmtId="0" fontId="73" fillId="34" borderId="20" xfId="0" applyFont="1" applyFill="1" applyBorder="1" applyAlignment="1">
      <alignment horizontal="center" vertical="center"/>
    </xf>
    <xf numFmtId="0" fontId="66" fillId="38" borderId="17" xfId="0" applyFont="1" applyFill="1" applyBorder="1" applyAlignment="1">
      <alignment horizontal="center" vertical="center"/>
    </xf>
    <xf numFmtId="0" fontId="66" fillId="38" borderId="20" xfId="0" applyFont="1" applyFill="1" applyBorder="1" applyAlignment="1">
      <alignment horizontal="center" vertical="center"/>
    </xf>
    <xf numFmtId="0" fontId="66" fillId="39" borderId="17" xfId="0" applyFont="1" applyFill="1" applyBorder="1" applyAlignment="1">
      <alignment horizontal="center" vertical="center"/>
    </xf>
    <xf numFmtId="0" fontId="66" fillId="39" borderId="18" xfId="0" applyFont="1" applyFill="1" applyBorder="1" applyAlignment="1">
      <alignment horizontal="center" vertical="center"/>
    </xf>
    <xf numFmtId="0" fontId="66" fillId="39" borderId="20" xfId="0" applyFont="1" applyFill="1" applyBorder="1" applyAlignment="1">
      <alignment horizontal="center" vertical="center"/>
    </xf>
    <xf numFmtId="0" fontId="66" fillId="39" borderId="23" xfId="0" applyFont="1" applyFill="1" applyBorder="1" applyAlignment="1">
      <alignment horizontal="left" vertical="center"/>
    </xf>
    <xf numFmtId="0" fontId="70" fillId="39" borderId="17" xfId="0" applyFont="1" applyFill="1" applyBorder="1" applyAlignment="1">
      <alignment horizontal="left" vertical="center"/>
    </xf>
    <xf numFmtId="0" fontId="70" fillId="39" borderId="18" xfId="0" applyFont="1" applyFill="1" applyBorder="1" applyAlignment="1">
      <alignment horizontal="left" vertical="center"/>
    </xf>
    <xf numFmtId="0" fontId="70" fillId="39" borderId="20" xfId="0" applyFont="1" applyFill="1" applyBorder="1" applyAlignment="1">
      <alignment horizontal="left" vertical="center"/>
    </xf>
    <xf numFmtId="0" fontId="66" fillId="37" borderId="17" xfId="0" applyFont="1" applyFill="1" applyBorder="1" applyAlignment="1">
      <alignment horizontal="center" vertical="center"/>
    </xf>
    <xf numFmtId="0" fontId="66" fillId="37" borderId="20" xfId="0" applyFont="1" applyFill="1" applyBorder="1" applyAlignment="1">
      <alignment horizontal="center" vertical="center"/>
    </xf>
    <xf numFmtId="0" fontId="71" fillId="40" borderId="23" xfId="0" applyFont="1" applyFill="1" applyBorder="1" applyAlignment="1">
      <alignment horizontal="left" vertical="center"/>
    </xf>
    <xf numFmtId="0" fontId="66" fillId="35" borderId="17" xfId="0" applyFont="1" applyFill="1" applyBorder="1" applyAlignment="1">
      <alignment horizontal="center" vertical="center"/>
    </xf>
    <xf numFmtId="0" fontId="66" fillId="35" borderId="18" xfId="0" applyFont="1" applyFill="1" applyBorder="1" applyAlignment="1">
      <alignment horizontal="center" vertical="center"/>
    </xf>
    <xf numFmtId="0" fontId="66" fillId="35" borderId="20" xfId="0" applyFont="1" applyFill="1" applyBorder="1" applyAlignment="1">
      <alignment horizontal="center" vertical="center"/>
    </xf>
    <xf numFmtId="0" fontId="66" fillId="35" borderId="23" xfId="0" applyFont="1" applyFill="1" applyBorder="1" applyAlignment="1">
      <alignment horizontal="left" vertical="center"/>
    </xf>
    <xf numFmtId="0" fontId="70" fillId="35" borderId="17" xfId="0" applyFont="1" applyFill="1" applyBorder="1" applyAlignment="1">
      <alignment horizontal="center" vertical="center"/>
    </xf>
    <xf numFmtId="0" fontId="70" fillId="35" borderId="18" xfId="0" applyFont="1" applyFill="1" applyBorder="1" applyAlignment="1">
      <alignment horizontal="center" vertical="center"/>
    </xf>
    <xf numFmtId="0" fontId="70" fillId="35" borderId="20" xfId="0" applyFont="1" applyFill="1" applyBorder="1" applyAlignment="1">
      <alignment horizontal="center" vertical="center"/>
    </xf>
    <xf numFmtId="0" fontId="87" fillId="0" borderId="0" xfId="0" applyFont="1" applyAlignment="1">
      <alignment horizontal="left" vertical="top" wrapText="1"/>
    </xf>
    <xf numFmtId="0" fontId="79" fillId="36" borderId="10" xfId="0" applyFont="1" applyFill="1" applyBorder="1" applyAlignment="1">
      <alignment horizontal="center" vertical="center" wrapText="1"/>
    </xf>
    <xf numFmtId="0" fontId="79" fillId="36" borderId="12" xfId="0" applyFont="1" applyFill="1" applyBorder="1" applyAlignment="1">
      <alignment horizontal="center" vertical="center" wrapText="1"/>
    </xf>
    <xf numFmtId="0" fontId="41" fillId="0" borderId="0" xfId="45" applyFont="1" applyBorder="1" applyAlignment="1">
      <alignment horizontal="left" vertical="center" wrapText="1"/>
    </xf>
    <xf numFmtId="0" fontId="41" fillId="0" borderId="0" xfId="45" applyFont="1" applyBorder="1" applyAlignment="1">
      <alignment horizontal="center" vertical="center" wrapText="1"/>
    </xf>
    <xf numFmtId="0" fontId="59" fillId="0" borderId="0" xfId="45" applyFont="1" applyAlignment="1">
      <alignment horizontal="center" vertical="center"/>
    </xf>
    <xf numFmtId="0" fontId="85" fillId="0" borderId="54" xfId="45" applyFont="1" applyBorder="1" applyAlignment="1">
      <alignment horizontal="left" vertical="center"/>
    </xf>
    <xf numFmtId="0" fontId="44" fillId="0" borderId="47" xfId="45" applyFont="1" applyFill="1" applyBorder="1" applyAlignment="1" applyProtection="1">
      <alignment horizontal="left" vertical="center" wrapText="1"/>
      <protection locked="0"/>
    </xf>
    <xf numFmtId="0" fontId="44" fillId="0" borderId="60" xfId="45" applyFont="1" applyFill="1" applyBorder="1" applyAlignment="1" applyProtection="1">
      <alignment horizontal="left" vertical="center" wrapText="1"/>
      <protection locked="0"/>
    </xf>
    <xf numFmtId="0" fontId="86" fillId="0" borderId="54" xfId="45" applyFont="1" applyBorder="1" applyAlignment="1">
      <alignment horizontal="left" vertical="center"/>
    </xf>
    <xf numFmtId="0" fontId="42" fillId="0" borderId="46" xfId="45" applyFont="1" applyBorder="1" applyAlignment="1">
      <alignment horizontal="center" vertical="center"/>
    </xf>
    <xf numFmtId="0" fontId="42" fillId="0" borderId="58" xfId="45" applyFont="1" applyBorder="1" applyAlignment="1">
      <alignment horizontal="center" vertical="center"/>
    </xf>
    <xf numFmtId="0" fontId="42" fillId="0" borderId="29" xfId="45" applyFont="1" applyBorder="1" applyAlignment="1">
      <alignment horizontal="left" vertical="center" wrapText="1"/>
    </xf>
    <xf numFmtId="0" fontId="42" fillId="0" borderId="59" xfId="45" applyFont="1" applyBorder="1" applyAlignment="1">
      <alignment horizontal="left" vertical="center"/>
    </xf>
    <xf numFmtId="178" fontId="50" fillId="0" borderId="17" xfId="0" applyNumberFormat="1" applyFont="1" applyFill="1" applyBorder="1" applyAlignment="1">
      <alignment horizontal="right" vertical="center" shrinkToFit="1"/>
    </xf>
    <xf numFmtId="178" fontId="50" fillId="0" borderId="18" xfId="0" applyNumberFormat="1" applyFont="1" applyFill="1" applyBorder="1" applyAlignment="1">
      <alignment horizontal="right" vertical="center" shrinkToFit="1"/>
    </xf>
    <xf numFmtId="178" fontId="50" fillId="0" borderId="20" xfId="0" applyNumberFormat="1" applyFont="1" applyFill="1" applyBorder="1" applyAlignment="1">
      <alignment horizontal="right" vertical="center" shrinkToFit="1"/>
    </xf>
    <xf numFmtId="176" fontId="50" fillId="0" borderId="17" xfId="0" applyNumberFormat="1" applyFont="1" applyFill="1" applyBorder="1" applyAlignment="1">
      <alignment horizontal="right" vertical="center" shrinkToFit="1"/>
    </xf>
    <xf numFmtId="176" fontId="50" fillId="0" borderId="18" xfId="0" applyNumberFormat="1" applyFont="1" applyFill="1" applyBorder="1" applyAlignment="1">
      <alignment horizontal="right" vertical="center" shrinkToFit="1"/>
    </xf>
    <xf numFmtId="176" fontId="50" fillId="0" borderId="20" xfId="0" applyNumberFormat="1" applyFont="1" applyFill="1" applyBorder="1" applyAlignment="1">
      <alignment horizontal="right" vertical="center" shrinkToFit="1"/>
    </xf>
    <xf numFmtId="0" fontId="50" fillId="0" borderId="17" xfId="0" applyFont="1" applyFill="1" applyBorder="1" applyAlignment="1" applyProtection="1">
      <alignment horizontal="left" vertical="center" wrapText="1" shrinkToFit="1"/>
      <protection locked="0"/>
    </xf>
    <xf numFmtId="0" fontId="50" fillId="0" borderId="20" xfId="0" applyFont="1" applyFill="1" applyBorder="1" applyAlignment="1" applyProtection="1">
      <alignment horizontal="left" vertical="center" wrapText="1" shrinkToFit="1"/>
      <protection locked="0"/>
    </xf>
    <xf numFmtId="0" fontId="50" fillId="0" borderId="23" xfId="0" applyFont="1" applyFill="1" applyBorder="1" applyAlignment="1" applyProtection="1">
      <alignment horizontal="left" vertical="center" wrapText="1" shrinkToFit="1"/>
      <protection locked="0"/>
    </xf>
    <xf numFmtId="0" fontId="50" fillId="0" borderId="23" xfId="0" applyFont="1" applyFill="1" applyBorder="1" applyAlignment="1">
      <alignment horizontal="left" vertical="center"/>
    </xf>
    <xf numFmtId="0" fontId="28" fillId="0" borderId="0" xfId="0" applyFont="1" applyFill="1" applyBorder="1" applyAlignment="1">
      <alignment horizontal="center" vertical="center"/>
    </xf>
    <xf numFmtId="0" fontId="50" fillId="0" borderId="17" xfId="0" applyFont="1" applyFill="1" applyBorder="1" applyAlignment="1">
      <alignment horizontal="center" vertical="center" shrinkToFit="1"/>
    </xf>
    <xf numFmtId="0" fontId="50" fillId="0" borderId="20" xfId="0" applyFont="1" applyFill="1" applyBorder="1" applyAlignment="1">
      <alignment horizontal="center" vertical="center" shrinkToFit="1"/>
    </xf>
    <xf numFmtId="0" fontId="50" fillId="0" borderId="25" xfId="0" applyFont="1" applyFill="1" applyBorder="1" applyAlignment="1">
      <alignment horizontal="left" vertical="center" indent="1"/>
    </xf>
    <xf numFmtId="0" fontId="50" fillId="0" borderId="40" xfId="0" applyFont="1" applyFill="1" applyBorder="1" applyAlignment="1">
      <alignment horizontal="left" vertical="center" indent="1"/>
    </xf>
    <xf numFmtId="0" fontId="50" fillId="0" borderId="24" xfId="0" applyFont="1" applyFill="1" applyBorder="1" applyAlignment="1">
      <alignment horizontal="left" vertical="center" indent="1"/>
    </xf>
    <xf numFmtId="0" fontId="26" fillId="0" borderId="23" xfId="0" applyFont="1" applyFill="1" applyBorder="1" applyAlignment="1">
      <alignment vertical="center"/>
    </xf>
    <xf numFmtId="0" fontId="50" fillId="0" borderId="23" xfId="0" applyFont="1" applyFill="1" applyBorder="1" applyAlignment="1">
      <alignment horizontal="center" vertical="center" shrinkToFit="1"/>
    </xf>
    <xf numFmtId="0" fontId="26" fillId="0" borderId="23" xfId="0" applyFont="1" applyFill="1" applyBorder="1" applyAlignment="1">
      <alignment horizontal="center" vertical="center"/>
    </xf>
    <xf numFmtId="0" fontId="51" fillId="0" borderId="0" xfId="0" applyFont="1" applyFill="1" applyBorder="1" applyAlignment="1">
      <alignment horizontal="left" vertical="center" wrapText="1"/>
    </xf>
    <xf numFmtId="177" fontId="50" fillId="0" borderId="17" xfId="0" applyNumberFormat="1" applyFont="1" applyFill="1" applyBorder="1" applyAlignment="1">
      <alignment horizontal="right" vertical="center" shrinkToFit="1"/>
    </xf>
    <xf numFmtId="177" fontId="50" fillId="0" borderId="18" xfId="0" applyNumberFormat="1" applyFont="1" applyFill="1" applyBorder="1" applyAlignment="1">
      <alignment horizontal="right" vertical="center" shrinkToFit="1"/>
    </xf>
    <xf numFmtId="177" fontId="50" fillId="0" borderId="20" xfId="0" applyNumberFormat="1" applyFont="1" applyFill="1" applyBorder="1" applyAlignment="1">
      <alignment horizontal="right" vertical="center" shrinkToFit="1"/>
    </xf>
    <xf numFmtId="0" fontId="26" fillId="0" borderId="0" xfId="0" applyFont="1" applyFill="1" applyBorder="1" applyAlignment="1">
      <alignment horizontal="left" vertical="center"/>
    </xf>
    <xf numFmtId="0" fontId="24" fillId="0" borderId="0" xfId="47" applyFont="1" applyBorder="1" applyAlignment="1">
      <alignment horizontal="justify" vertical="center" wrapText="1"/>
    </xf>
    <xf numFmtId="0" fontId="24" fillId="0" borderId="14" xfId="47" applyFont="1" applyBorder="1" applyAlignment="1">
      <alignment horizontal="justify" vertical="center" wrapText="1"/>
    </xf>
    <xf numFmtId="0" fontId="24" fillId="0" borderId="10" xfId="47" applyFont="1" applyBorder="1" applyAlignment="1">
      <alignment horizontal="left" vertical="center" wrapText="1"/>
    </xf>
    <xf numFmtId="0" fontId="24" fillId="0" borderId="11" xfId="47" applyFont="1" applyBorder="1" applyAlignment="1">
      <alignment horizontal="left" vertical="center" wrapText="1"/>
    </xf>
    <xf numFmtId="0" fontId="24" fillId="0" borderId="12" xfId="47" applyFont="1" applyBorder="1" applyAlignment="1">
      <alignment horizontal="left" vertical="center" wrapText="1"/>
    </xf>
    <xf numFmtId="179" fontId="24" fillId="0" borderId="0" xfId="47" applyNumberFormat="1" applyFont="1" applyAlignment="1">
      <alignment horizontal="center" vertical="center" wrapText="1"/>
    </xf>
    <xf numFmtId="0" fontId="24" fillId="0" borderId="0" xfId="47" applyFont="1" applyAlignment="1">
      <alignment horizontal="center" vertical="center" wrapText="1"/>
    </xf>
    <xf numFmtId="0" fontId="24" fillId="0" borderId="0" xfId="0" applyFont="1" applyAlignment="1">
      <alignment horizontal="left" vertical="center"/>
    </xf>
    <xf numFmtId="0" fontId="24" fillId="0" borderId="0" xfId="47" applyFont="1" applyAlignment="1">
      <alignment horizontal="left" vertical="justify" wrapText="1"/>
    </xf>
    <xf numFmtId="0" fontId="24" fillId="0" borderId="0" xfId="47" applyFont="1" applyAlignment="1">
      <alignment horizontal="left" vertical="center" wrapText="1"/>
    </xf>
    <xf numFmtId="0" fontId="24" fillId="0" borderId="0" xfId="47" applyFont="1" applyAlignment="1">
      <alignment horizontal="left" vertical="top" wrapText="1"/>
    </xf>
    <xf numFmtId="0" fontId="24" fillId="0" borderId="0" xfId="47" applyFont="1" applyAlignment="1">
      <alignment horizontal="justify" vertical="center" wrapText="1"/>
    </xf>
    <xf numFmtId="0" fontId="24" fillId="0" borderId="0" xfId="47" applyFont="1" applyAlignment="1">
      <alignment horizontal="right" vertical="center" wrapText="1"/>
    </xf>
    <xf numFmtId="180" fontId="24" fillId="0" borderId="0" xfId="47" applyNumberFormat="1" applyFont="1" applyAlignment="1" applyProtection="1">
      <alignment horizontal="right" vertical="center"/>
      <protection locked="0"/>
    </xf>
    <xf numFmtId="0" fontId="35" fillId="0" borderId="0" xfId="43" applyFont="1" applyAlignment="1" applyProtection="1">
      <alignment horizontal="left" wrapText="1"/>
      <protection locked="0"/>
    </xf>
    <xf numFmtId="0" fontId="35" fillId="0" borderId="16" xfId="43" applyFont="1" applyBorder="1" applyAlignment="1" applyProtection="1">
      <alignment horizontal="left" wrapText="1"/>
      <protection locked="0"/>
    </xf>
    <xf numFmtId="0" fontId="35" fillId="0" borderId="23" xfId="43" applyFont="1" applyBorder="1" applyAlignment="1" applyProtection="1">
      <alignment horizontal="left"/>
    </xf>
    <xf numFmtId="0" fontId="35" fillId="0" borderId="17" xfId="43" applyFont="1" applyBorder="1" applyAlignment="1" applyProtection="1">
      <alignment horizontal="left" vertical="center"/>
    </xf>
    <xf numFmtId="0" fontId="35" fillId="0" borderId="18" xfId="43" applyFont="1" applyBorder="1" applyAlignment="1" applyProtection="1">
      <alignment horizontal="left" vertical="center"/>
    </xf>
    <xf numFmtId="0" fontId="35" fillId="0" borderId="42" xfId="43" applyFont="1" applyBorder="1" applyAlignment="1" applyProtection="1">
      <alignment horizontal="left" vertical="center"/>
    </xf>
    <xf numFmtId="0" fontId="35" fillId="0" borderId="17" xfId="43" applyFont="1" applyBorder="1" applyAlignment="1" applyProtection="1">
      <alignment horizontal="left" wrapText="1"/>
    </xf>
    <xf numFmtId="0" fontId="35" fillId="0" borderId="18" xfId="43" applyFont="1" applyBorder="1" applyAlignment="1" applyProtection="1">
      <alignment horizontal="left"/>
    </xf>
    <xf numFmtId="0" fontId="35" fillId="0" borderId="17" xfId="43" applyFont="1" applyBorder="1" applyAlignment="1" applyProtection="1">
      <alignment horizontal="left"/>
    </xf>
    <xf numFmtId="0" fontId="35" fillId="0" borderId="20" xfId="43" applyFont="1" applyBorder="1" applyAlignment="1" applyProtection="1">
      <alignment horizontal="left"/>
    </xf>
    <xf numFmtId="38" fontId="36" fillId="33" borderId="16" xfId="43" applyNumberFormat="1" applyFont="1" applyFill="1" applyBorder="1" applyAlignment="1" applyProtection="1">
      <alignment horizontal="center" vertical="center"/>
    </xf>
    <xf numFmtId="0" fontId="36" fillId="33" borderId="16" xfId="43" applyFont="1" applyFill="1" applyBorder="1" applyAlignment="1" applyProtection="1">
      <alignment horizontal="center" vertical="center"/>
    </xf>
    <xf numFmtId="0" fontId="35" fillId="0" borderId="17" xfId="43" applyFont="1" applyBorder="1" applyAlignment="1" applyProtection="1">
      <alignment horizontal="center" vertical="center"/>
    </xf>
    <xf numFmtId="0" fontId="35" fillId="0" borderId="18" xfId="43" applyFont="1" applyBorder="1" applyAlignment="1" applyProtection="1">
      <alignment horizontal="center" vertical="center"/>
    </xf>
    <xf numFmtId="0" fontId="35" fillId="0" borderId="17" xfId="43" applyFont="1" applyBorder="1" applyAlignment="1" applyProtection="1">
      <alignment horizontal="center" vertical="center" wrapText="1"/>
    </xf>
    <xf numFmtId="0" fontId="35" fillId="0" borderId="18" xfId="43" applyFont="1" applyBorder="1" applyAlignment="1" applyProtection="1">
      <alignment horizontal="center" vertical="center" wrapText="1"/>
    </xf>
    <xf numFmtId="0" fontId="35" fillId="0" borderId="30" xfId="43" applyFont="1" applyBorder="1" applyAlignment="1" applyProtection="1">
      <alignment horizontal="right" wrapText="1"/>
    </xf>
    <xf numFmtId="180" fontId="35" fillId="0" borderId="16" xfId="43" applyNumberFormat="1" applyFont="1" applyBorder="1" applyAlignment="1" applyProtection="1">
      <alignment horizontal="left" wrapText="1"/>
      <protection locked="0"/>
    </xf>
    <xf numFmtId="0" fontId="35" fillId="0" borderId="0" xfId="43" applyFont="1" applyAlignment="1" applyProtection="1">
      <alignment horizontal="left"/>
    </xf>
    <xf numFmtId="0" fontId="35" fillId="0" borderId="0" xfId="43" applyFont="1" applyAlignment="1" applyProtection="1">
      <alignment horizontal="left" wrapText="1"/>
    </xf>
    <xf numFmtId="0" fontId="35" fillId="0" borderId="0" xfId="43" applyFont="1" applyBorder="1" applyAlignment="1" applyProtection="1">
      <alignment horizontal="left" wrapText="1"/>
    </xf>
    <xf numFmtId="0" fontId="33" fillId="0" borderId="0" xfId="43" applyFont="1" applyAlignment="1" applyProtection="1">
      <alignment horizontal="center"/>
    </xf>
    <xf numFmtId="180" fontId="35" fillId="0" borderId="0" xfId="43" applyNumberFormat="1" applyFont="1" applyAlignment="1" applyProtection="1">
      <alignment horizontal="right"/>
    </xf>
    <xf numFmtId="0" fontId="35" fillId="0" borderId="0" xfId="43" applyFont="1" applyAlignment="1" applyProtection="1">
      <alignment horizontal="center"/>
    </xf>
    <xf numFmtId="0" fontId="35" fillId="0" borderId="16" xfId="43" applyFont="1" applyBorder="1" applyAlignment="1" applyProtection="1">
      <alignment horizontal="center"/>
    </xf>
    <xf numFmtId="0" fontId="35" fillId="0" borderId="0" xfId="43" applyFont="1" applyAlignment="1" applyProtection="1">
      <alignment horizontal="center"/>
      <protection locked="0"/>
    </xf>
    <xf numFmtId="0" fontId="35" fillId="0" borderId="16" xfId="43" applyFont="1" applyBorder="1" applyAlignment="1" applyProtection="1">
      <alignment horizontal="center"/>
      <protection locked="0"/>
    </xf>
    <xf numFmtId="180" fontId="62" fillId="0" borderId="0" xfId="0" applyNumberFormat="1" applyFont="1" applyAlignment="1">
      <alignment horizontal="center" vertical="center"/>
    </xf>
    <xf numFmtId="0" fontId="62" fillId="0" borderId="0" xfId="0" applyFont="1" applyAlignment="1">
      <alignment horizontal="center" vertical="center"/>
    </xf>
    <xf numFmtId="0" fontId="62" fillId="0" borderId="0" xfId="0" applyFont="1" applyAlignment="1">
      <alignment horizontal="left" vertical="center"/>
    </xf>
    <xf numFmtId="0" fontId="30" fillId="0" borderId="0" xfId="0" applyFont="1" applyAlignment="1">
      <alignment horizontal="left" vertical="center" wrapText="1"/>
    </xf>
    <xf numFmtId="179" fontId="28" fillId="0" borderId="0" xfId="49" applyNumberFormat="1" applyFont="1" applyAlignment="1" applyProtection="1">
      <alignment horizontal="center" vertical="center" wrapText="1"/>
    </xf>
    <xf numFmtId="0" fontId="28" fillId="0" borderId="26" xfId="49" applyFont="1" applyBorder="1" applyAlignment="1" applyProtection="1">
      <alignment horizontal="center" vertical="center" wrapText="1"/>
      <protection locked="0"/>
    </xf>
    <xf numFmtId="0" fontId="28" fillId="0" borderId="43" xfId="49" applyFont="1" applyBorder="1" applyAlignment="1" applyProtection="1">
      <alignment horizontal="center" vertical="center" wrapText="1"/>
      <protection locked="0"/>
    </xf>
    <xf numFmtId="0" fontId="28" fillId="0" borderId="44" xfId="49" applyFont="1" applyBorder="1" applyAlignment="1" applyProtection="1">
      <alignment horizontal="center" vertical="center" wrapText="1"/>
      <protection locked="0"/>
    </xf>
    <xf numFmtId="0" fontId="28" fillId="0" borderId="27" xfId="49" applyFont="1" applyBorder="1" applyAlignment="1" applyProtection="1">
      <alignment horizontal="center" vertical="center" wrapText="1"/>
      <protection locked="0"/>
    </xf>
    <xf numFmtId="0" fontId="28" fillId="0" borderId="0" xfId="49" applyFont="1" applyAlignment="1" applyProtection="1">
      <alignment horizontal="left" vertical="center" wrapText="1"/>
    </xf>
    <xf numFmtId="0" fontId="28" fillId="0" borderId="38" xfId="49" applyFont="1" applyBorder="1" applyAlignment="1" applyProtection="1">
      <alignment horizontal="center" vertical="center" wrapText="1"/>
      <protection locked="0"/>
    </xf>
    <xf numFmtId="0" fontId="28" fillId="0" borderId="45" xfId="49" applyFont="1" applyBorder="1" applyAlignment="1" applyProtection="1">
      <alignment horizontal="center" vertical="center"/>
      <protection locked="0"/>
    </xf>
    <xf numFmtId="182" fontId="24" fillId="0" borderId="0" xfId="0" applyNumberFormat="1" applyFont="1" applyAlignment="1" applyProtection="1">
      <alignment horizontal="distributed" vertical="top" wrapText="1"/>
    </xf>
    <xf numFmtId="0" fontId="24" fillId="0" borderId="0" xfId="0" applyFont="1" applyAlignment="1" applyProtection="1">
      <alignment horizontal="left" vertical="justify"/>
    </xf>
    <xf numFmtId="58" fontId="24" fillId="0" borderId="0" xfId="0" applyNumberFormat="1" applyFont="1" applyAlignment="1" applyProtection="1">
      <alignment horizontal="right" vertical="top" wrapText="1"/>
    </xf>
    <xf numFmtId="0" fontId="28" fillId="0" borderId="0" xfId="49" applyFont="1" applyAlignment="1" applyProtection="1">
      <alignment horizontal="justify" vertical="center" wrapText="1"/>
    </xf>
    <xf numFmtId="0" fontId="28" fillId="0" borderId="0" xfId="49" applyFont="1" applyProtection="1">
      <alignment vertical="center"/>
    </xf>
    <xf numFmtId="0" fontId="28" fillId="0" borderId="0" xfId="49" applyFont="1" applyAlignment="1" applyProtection="1">
      <alignment horizontal="center" vertical="center" wrapText="1"/>
    </xf>
    <xf numFmtId="0" fontId="28" fillId="0" borderId="0" xfId="49" applyFont="1" applyAlignment="1" applyProtection="1">
      <alignment horizontal="left" vertical="justify" wrapText="1"/>
    </xf>
    <xf numFmtId="0" fontId="28" fillId="0" borderId="0" xfId="49" applyFont="1" applyBorder="1" applyAlignment="1" applyProtection="1">
      <alignment horizontal="justify" vertical="center" wrapText="1"/>
    </xf>
    <xf numFmtId="0" fontId="28" fillId="0" borderId="0" xfId="49" applyFont="1" applyBorder="1" applyAlignment="1" applyProtection="1">
      <alignment horizontal="center" vertical="center" wrapText="1"/>
    </xf>
    <xf numFmtId="0" fontId="28" fillId="0" borderId="10" xfId="49" applyFont="1" applyBorder="1" applyAlignment="1" applyProtection="1">
      <alignment horizontal="center" vertical="center"/>
      <protection locked="0"/>
    </xf>
    <xf numFmtId="0" fontId="28" fillId="0" borderId="11" xfId="49" applyFont="1" applyBorder="1" applyAlignment="1" applyProtection="1">
      <alignment horizontal="center" vertical="center"/>
      <protection locked="0"/>
    </xf>
    <xf numFmtId="0" fontId="28" fillId="0" borderId="12" xfId="49" applyFont="1" applyBorder="1" applyAlignment="1" applyProtection="1">
      <alignment horizontal="center" vertical="center"/>
      <protection locked="0"/>
    </xf>
    <xf numFmtId="183" fontId="28" fillId="0" borderId="10" xfId="49" applyNumberFormat="1" applyFont="1" applyBorder="1" applyAlignment="1" applyProtection="1">
      <alignment horizontal="center" vertical="center" wrapText="1"/>
      <protection locked="0"/>
    </xf>
    <xf numFmtId="183" fontId="28" fillId="0" borderId="11" xfId="49" applyNumberFormat="1" applyFont="1" applyBorder="1" applyAlignment="1" applyProtection="1">
      <alignment horizontal="center" vertical="center" wrapText="1"/>
      <protection locked="0"/>
    </xf>
    <xf numFmtId="183" fontId="28" fillId="0" borderId="12" xfId="49" applyNumberFormat="1" applyFont="1" applyBorder="1" applyAlignment="1" applyProtection="1">
      <alignment horizontal="center" vertical="center" wrapText="1"/>
      <protection locked="0"/>
    </xf>
    <xf numFmtId="0" fontId="28" fillId="0" borderId="10" xfId="49" applyFont="1" applyBorder="1" applyAlignment="1" applyProtection="1">
      <alignment horizontal="center" vertical="center" wrapText="1"/>
      <protection locked="0"/>
    </xf>
    <xf numFmtId="0" fontId="28" fillId="0" borderId="11" xfId="49" applyFont="1" applyBorder="1" applyAlignment="1" applyProtection="1">
      <alignment horizontal="center" vertical="center" wrapText="1"/>
      <protection locked="0"/>
    </xf>
    <xf numFmtId="0" fontId="28" fillId="0" borderId="12" xfId="49" applyFont="1" applyBorder="1" applyAlignment="1" applyProtection="1">
      <alignment horizontal="center" vertical="center" wrapText="1"/>
      <protection locked="0"/>
    </xf>
    <xf numFmtId="0" fontId="28" fillId="0" borderId="38" xfId="49" applyFont="1" applyBorder="1" applyAlignment="1" applyProtection="1">
      <alignment horizontal="justify" vertical="center" wrapText="1"/>
    </xf>
    <xf numFmtId="0" fontId="28" fillId="0" borderId="39" xfId="49" applyFont="1" applyBorder="1" applyAlignment="1" applyProtection="1">
      <alignment horizontal="justify" vertical="center" wrapText="1"/>
    </xf>
    <xf numFmtId="0" fontId="28" fillId="0" borderId="0" xfId="49" applyFont="1" applyAlignment="1" applyProtection="1">
      <alignment horizontal="right" vertical="center" wrapText="1"/>
    </xf>
    <xf numFmtId="180" fontId="28" fillId="0" borderId="0" xfId="49" applyNumberFormat="1" applyFont="1" applyAlignment="1" applyProtection="1">
      <alignment horizontal="center" vertical="center"/>
      <protection locked="0"/>
    </xf>
    <xf numFmtId="0" fontId="68" fillId="0" borderId="0" xfId="0" applyFont="1" applyAlignment="1">
      <alignment horizontal="center" vertical="center"/>
    </xf>
    <xf numFmtId="0" fontId="26" fillId="0" borderId="0" xfId="0" applyFont="1" applyFill="1" applyAlignment="1">
      <alignment horizontal="left" vertical="center" wrapText="1"/>
    </xf>
    <xf numFmtId="0" fontId="28" fillId="0" borderId="0" xfId="0" applyFont="1" applyAlignment="1">
      <alignment horizontal="center" vertical="center"/>
    </xf>
    <xf numFmtId="0" fontId="26" fillId="0" borderId="0" xfId="0" applyFont="1" applyFill="1" applyAlignment="1" applyProtection="1">
      <alignment horizontal="left" vertical="center" wrapText="1"/>
      <protection locked="0"/>
    </xf>
    <xf numFmtId="180" fontId="69" fillId="0" borderId="0" xfId="0" applyNumberFormat="1" applyFont="1" applyAlignment="1" applyProtection="1">
      <alignment horizontal="center" vertical="center"/>
    </xf>
    <xf numFmtId="0" fontId="50" fillId="0" borderId="0" xfId="0" applyFont="1" applyFill="1" applyBorder="1" applyAlignment="1">
      <alignment horizontal="left" vertical="center" indent="1"/>
    </xf>
    <xf numFmtId="0" fontId="26" fillId="0" borderId="29" xfId="0" applyFont="1" applyFill="1" applyBorder="1" applyAlignment="1">
      <alignment vertical="center"/>
    </xf>
    <xf numFmtId="0" fontId="26" fillId="0" borderId="37" xfId="0" applyFont="1" applyFill="1" applyBorder="1" applyAlignment="1">
      <alignment vertical="center"/>
    </xf>
    <xf numFmtId="0" fontId="26" fillId="0" borderId="48" xfId="0" applyFont="1" applyFill="1" applyBorder="1" applyAlignment="1">
      <alignment horizontal="center" vertical="center"/>
    </xf>
    <xf numFmtId="0" fontId="26" fillId="0" borderId="49" xfId="0" applyFont="1" applyFill="1" applyBorder="1" applyAlignment="1">
      <alignment horizontal="center" vertical="center"/>
    </xf>
    <xf numFmtId="0" fontId="26" fillId="0" borderId="50" xfId="0" applyFont="1" applyFill="1" applyBorder="1" applyAlignment="1">
      <alignment horizontal="center" vertical="center"/>
    </xf>
    <xf numFmtId="0" fontId="26" fillId="0" borderId="22" xfId="0" applyFont="1" applyFill="1" applyBorder="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center" vertical="center" wrapText="1"/>
    </xf>
    <xf numFmtId="179" fontId="24" fillId="0" borderId="0" xfId="0" applyNumberFormat="1" applyFont="1" applyAlignment="1">
      <alignment horizontal="center" vertical="center"/>
    </xf>
    <xf numFmtId="0" fontId="24" fillId="0" borderId="0" xfId="0" applyFont="1" applyAlignment="1">
      <alignment horizontal="left" vertical="top"/>
    </xf>
    <xf numFmtId="58" fontId="24" fillId="0" borderId="0" xfId="0" applyNumberFormat="1" applyFont="1" applyAlignment="1">
      <alignment horizontal="left" vertical="center"/>
    </xf>
    <xf numFmtId="180" fontId="28" fillId="0" borderId="0" xfId="0" applyNumberFormat="1" applyFont="1" applyAlignment="1">
      <alignment horizontal="left" vertical="center"/>
    </xf>
    <xf numFmtId="58" fontId="24" fillId="0" borderId="0" xfId="0" applyNumberFormat="1" applyFont="1" applyAlignment="1">
      <alignment horizontal="right" vertical="center" wrapText="1"/>
    </xf>
    <xf numFmtId="180" fontId="24" fillId="0" borderId="0" xfId="0" applyNumberFormat="1" applyFont="1" applyAlignment="1" applyProtection="1">
      <alignment horizontal="right" vertical="center"/>
      <protection locked="0"/>
    </xf>
    <xf numFmtId="0" fontId="24" fillId="0" borderId="0" xfId="0" applyFont="1" applyAlignment="1">
      <alignment horizontal="justify" vertical="center" wrapText="1"/>
    </xf>
    <xf numFmtId="0" fontId="24" fillId="0" borderId="0" xfId="0" applyFont="1" applyAlignment="1">
      <alignment horizontal="right" vertical="center" wrapText="1"/>
    </xf>
    <xf numFmtId="182" fontId="24" fillId="0" borderId="0" xfId="0" applyNumberFormat="1" applyFont="1" applyAlignment="1">
      <alignment horizontal="distributed" vertical="center" wrapText="1"/>
    </xf>
    <xf numFmtId="180" fontId="61" fillId="0" borderId="0" xfId="0" applyNumberFormat="1" applyFont="1" applyAlignment="1">
      <alignment horizontal="center" vertical="center"/>
    </xf>
    <xf numFmtId="179" fontId="24" fillId="0" borderId="0" xfId="0" applyNumberFormat="1" applyFont="1" applyAlignment="1">
      <alignment horizontal="righ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24" fillId="0" borderId="0" xfId="0" applyFont="1" applyBorder="1" applyAlignment="1">
      <alignment horizontal="left" vertical="top"/>
    </xf>
    <xf numFmtId="0" fontId="24" fillId="0" borderId="0" xfId="0" applyFont="1" applyBorder="1" applyAlignment="1">
      <alignment horizontal="justify" vertical="top" wrapText="1"/>
    </xf>
    <xf numFmtId="0" fontId="24" fillId="0" borderId="0" xfId="0" applyFont="1" applyAlignment="1">
      <alignment horizontal="left" vertical="top" wrapText="1"/>
    </xf>
    <xf numFmtId="180" fontId="24" fillId="0" borderId="0" xfId="0" applyNumberFormat="1" applyFont="1" applyAlignment="1" applyProtection="1">
      <alignment horizontal="center" vertical="center"/>
      <protection locked="0"/>
    </xf>
    <xf numFmtId="0" fontId="24" fillId="0" borderId="0" xfId="0" applyFont="1" applyAlignment="1">
      <alignment vertical="justify" wrapText="1"/>
    </xf>
    <xf numFmtId="0" fontId="26" fillId="0" borderId="0" xfId="0" applyFont="1" applyAlignment="1">
      <alignment horizontal="center" vertical="center"/>
    </xf>
    <xf numFmtId="0" fontId="24" fillId="0" borderId="0" xfId="0" applyFont="1" applyAlignment="1">
      <alignment horizontal="distributed" vertical="center"/>
    </xf>
    <xf numFmtId="0" fontId="51" fillId="0" borderId="0" xfId="0" applyFont="1" applyAlignment="1">
      <alignment horizontal="distributed" vertical="center"/>
    </xf>
    <xf numFmtId="58" fontId="24" fillId="0" borderId="0" xfId="0" applyNumberFormat="1" applyFont="1" applyAlignment="1">
      <alignment horizontal="distributed" vertical="center" wrapText="1"/>
    </xf>
    <xf numFmtId="0" fontId="24" fillId="0" borderId="0" xfId="0" applyFont="1" applyAlignment="1">
      <alignment horizontal="distributed" vertical="center" wrapText="1"/>
    </xf>
    <xf numFmtId="0" fontId="35" fillId="0" borderId="0" xfId="43" applyFont="1" applyAlignment="1">
      <alignment horizontal="right"/>
    </xf>
    <xf numFmtId="0" fontId="35" fillId="0" borderId="18" xfId="43" applyFont="1" applyBorder="1" applyAlignment="1">
      <alignment horizontal="center"/>
    </xf>
    <xf numFmtId="180" fontId="35" fillId="0" borderId="0" xfId="43" applyNumberFormat="1" applyFont="1" applyAlignment="1">
      <alignment horizontal="center"/>
    </xf>
    <xf numFmtId="0" fontId="35" fillId="0" borderId="0" xfId="43" applyFont="1" applyBorder="1" applyAlignment="1">
      <alignment horizontal="right"/>
    </xf>
    <xf numFmtId="0" fontId="35" fillId="0" borderId="16" xfId="43" applyFont="1" applyBorder="1" applyAlignment="1">
      <alignment horizontal="center" wrapText="1"/>
    </xf>
    <xf numFmtId="0" fontId="35" fillId="0" borderId="18" xfId="43" applyFont="1" applyBorder="1" applyAlignment="1" applyProtection="1">
      <alignment horizontal="center"/>
      <protection locked="0"/>
    </xf>
    <xf numFmtId="0" fontId="35" fillId="0" borderId="0" xfId="43" applyFont="1" applyBorder="1" applyAlignment="1">
      <alignment horizontal="left" wrapText="1"/>
    </xf>
    <xf numFmtId="38" fontId="37" fillId="0" borderId="30" xfId="44" applyFont="1" applyBorder="1" applyAlignment="1">
      <alignment horizontal="center" shrinkToFit="1"/>
    </xf>
    <xf numFmtId="38" fontId="33" fillId="0" borderId="10" xfId="44" applyFont="1" applyBorder="1" applyAlignment="1">
      <alignment horizontal="center" shrinkToFit="1"/>
    </xf>
    <xf numFmtId="38" fontId="33" fillId="0" borderId="12" xfId="44" applyFont="1" applyBorder="1" applyAlignment="1">
      <alignment horizontal="center" shrinkToFit="1"/>
    </xf>
    <xf numFmtId="0" fontId="33" fillId="0" borderId="0" xfId="43" applyFont="1" applyAlignment="1" applyProtection="1">
      <alignment horizontal="center"/>
      <protection locked="0"/>
    </xf>
    <xf numFmtId="0" fontId="35" fillId="0" borderId="16" xfId="43" applyFont="1" applyBorder="1" applyAlignment="1">
      <alignment horizontal="left" vertical="center"/>
    </xf>
    <xf numFmtId="0" fontId="35" fillId="0" borderId="18" xfId="43" applyFont="1" applyBorder="1" applyAlignment="1">
      <alignment horizontal="left" wrapText="1"/>
    </xf>
    <xf numFmtId="0" fontId="35" fillId="0" borderId="16" xfId="43" applyFont="1" applyBorder="1" applyAlignment="1" applyProtection="1">
      <alignment horizontal="left"/>
    </xf>
    <xf numFmtId="0" fontId="61" fillId="0" borderId="0" xfId="0" applyFont="1" applyAlignment="1">
      <alignment horizontal="center" vertical="center"/>
    </xf>
    <xf numFmtId="180" fontId="28" fillId="0" borderId="0" xfId="42" applyNumberFormat="1" applyFont="1" applyFill="1" applyAlignment="1">
      <alignment horizontal="center" vertical="center" wrapText="1"/>
    </xf>
    <xf numFmtId="0" fontId="28" fillId="0" borderId="0" xfId="42" applyFont="1" applyAlignment="1">
      <alignment horizontal="right" vertical="center" wrapText="1" indent="15"/>
    </xf>
    <xf numFmtId="0" fontId="26" fillId="0" borderId="0" xfId="42" applyFont="1">
      <alignment vertical="center"/>
    </xf>
    <xf numFmtId="0" fontId="31" fillId="0" borderId="0" xfId="42" applyFont="1" applyAlignment="1">
      <alignment horizontal="center" vertical="center" wrapText="1"/>
    </xf>
    <xf numFmtId="0" fontId="28" fillId="0" borderId="0" xfId="42" applyFont="1" applyAlignment="1">
      <alignment horizontal="left" vertical="center"/>
    </xf>
    <xf numFmtId="0" fontId="26" fillId="0" borderId="0" xfId="42" applyFont="1" applyAlignment="1">
      <alignment horizontal="left" vertical="center" wrapText="1"/>
    </xf>
    <xf numFmtId="179" fontId="30" fillId="0" borderId="0" xfId="42" applyNumberFormat="1" applyFont="1" applyAlignment="1">
      <alignment horizontal="center" vertical="center" wrapText="1"/>
    </xf>
    <xf numFmtId="179" fontId="26" fillId="0" borderId="0" xfId="42" applyNumberFormat="1" applyFont="1" applyAlignment="1">
      <alignment horizontal="center" vertical="center"/>
    </xf>
    <xf numFmtId="0" fontId="26" fillId="0" borderId="0" xfId="42" applyFont="1" applyAlignment="1">
      <alignment horizontal="center" vertical="center"/>
    </xf>
    <xf numFmtId="0" fontId="28" fillId="0" borderId="0" xfId="48" applyFont="1" applyAlignment="1">
      <alignment horizontal="center" vertical="center" wrapText="1"/>
    </xf>
    <xf numFmtId="0" fontId="28" fillId="0" borderId="0" xfId="48" applyFont="1" applyAlignment="1">
      <alignment horizontal="left" vertical="center" wrapText="1"/>
    </xf>
    <xf numFmtId="180" fontId="28" fillId="0" borderId="0" xfId="48" applyNumberFormat="1" applyFont="1" applyAlignment="1" applyProtection="1">
      <alignment horizontal="right" vertical="center"/>
      <protection locked="0"/>
    </xf>
    <xf numFmtId="0" fontId="28" fillId="0" borderId="0" xfId="48" applyFont="1" applyAlignment="1">
      <alignment horizontal="right" vertical="center" wrapText="1"/>
    </xf>
    <xf numFmtId="179" fontId="35" fillId="0" borderId="0" xfId="48" applyNumberFormat="1" applyFont="1" applyAlignment="1">
      <alignment horizontal="center" vertical="center" wrapText="1"/>
    </xf>
    <xf numFmtId="0" fontId="28" fillId="0" borderId="26" xfId="48" applyFont="1" applyBorder="1" applyAlignment="1" applyProtection="1">
      <alignment horizontal="center" vertical="center" wrapText="1"/>
      <protection locked="0"/>
    </xf>
    <xf numFmtId="0" fontId="28" fillId="0" borderId="43" xfId="48" applyFont="1" applyBorder="1" applyAlignment="1" applyProtection="1">
      <alignment horizontal="center" vertical="center" wrapText="1"/>
      <protection locked="0"/>
    </xf>
    <xf numFmtId="0" fontId="28" fillId="0" borderId="28" xfId="48" applyFont="1" applyBorder="1" applyAlignment="1" applyProtection="1">
      <alignment horizontal="center" vertical="center" wrapText="1"/>
      <protection locked="0"/>
    </xf>
    <xf numFmtId="0" fontId="28" fillId="0" borderId="13" xfId="48" applyFont="1" applyBorder="1" applyAlignment="1" applyProtection="1">
      <alignment horizontal="center" vertical="center" wrapText="1"/>
      <protection locked="0"/>
    </xf>
    <xf numFmtId="0" fontId="28" fillId="0" borderId="38" xfId="48" applyFont="1" applyBorder="1" applyAlignment="1" applyProtection="1">
      <alignment horizontal="center" vertical="center" wrapText="1"/>
    </xf>
    <xf numFmtId="0" fontId="28" fillId="0" borderId="39" xfId="48" applyFont="1" applyBorder="1" applyAlignment="1" applyProtection="1">
      <alignment horizontal="center" vertical="center" wrapText="1"/>
    </xf>
    <xf numFmtId="180" fontId="28" fillId="0" borderId="0" xfId="48" applyNumberFormat="1" applyFont="1" applyAlignment="1" applyProtection="1">
      <alignment horizontal="center" vertical="justify" wrapText="1"/>
      <protection locked="0"/>
    </xf>
    <xf numFmtId="183" fontId="28" fillId="0" borderId="0" xfId="48" applyNumberFormat="1" applyFont="1" applyAlignment="1" applyProtection="1">
      <alignment horizontal="left" vertical="justify"/>
      <protection locked="0"/>
    </xf>
    <xf numFmtId="0" fontId="28" fillId="0" borderId="0" xfId="48" applyNumberFormat="1" applyFont="1" applyAlignment="1">
      <alignment horizontal="left" vertical="justify"/>
    </xf>
    <xf numFmtId="0" fontId="28" fillId="0" borderId="0" xfId="48" applyFont="1" applyAlignment="1">
      <alignment horizontal="left" vertical="center"/>
    </xf>
    <xf numFmtId="0" fontId="28" fillId="0" borderId="0" xfId="48" applyNumberFormat="1" applyFont="1" applyAlignment="1">
      <alignment horizontal="center" vertical="justify"/>
    </xf>
    <xf numFmtId="0" fontId="28" fillId="0" borderId="0" xfId="48" applyFont="1" applyBorder="1" applyAlignment="1">
      <alignment horizontal="justify" vertical="center" wrapText="1"/>
    </xf>
    <xf numFmtId="0" fontId="28" fillId="0" borderId="0" xfId="48" applyFont="1" applyBorder="1" applyAlignment="1">
      <alignment horizontal="center" vertical="center" wrapText="1"/>
    </xf>
    <xf numFmtId="0" fontId="28" fillId="0" borderId="26" xfId="48" applyFont="1" applyBorder="1" applyAlignment="1">
      <alignment horizontal="center" vertical="center" wrapText="1"/>
    </xf>
    <xf numFmtId="0" fontId="28" fillId="0" borderId="28" xfId="48" applyFont="1" applyBorder="1" applyAlignment="1">
      <alignment horizontal="center" vertical="center" wrapText="1"/>
    </xf>
    <xf numFmtId="0" fontId="26" fillId="0" borderId="38" xfId="48" applyFont="1" applyBorder="1" applyAlignment="1" applyProtection="1">
      <alignment horizontal="center" vertical="center" wrapText="1"/>
    </xf>
    <xf numFmtId="0" fontId="26" fillId="0" borderId="39" xfId="48" applyFont="1" applyBorder="1" applyAlignment="1" applyProtection="1">
      <alignment horizontal="center" vertical="center" wrapText="1"/>
    </xf>
    <xf numFmtId="0" fontId="28" fillId="0" borderId="15" xfId="48" applyFont="1" applyBorder="1" applyAlignment="1" applyProtection="1">
      <alignment horizontal="center" vertical="center" wrapText="1"/>
      <protection locked="0"/>
    </xf>
    <xf numFmtId="0" fontId="28" fillId="0" borderId="14" xfId="48" applyFont="1" applyBorder="1" applyAlignment="1" applyProtection="1">
      <alignment horizontal="center" vertical="center" wrapText="1"/>
      <protection locked="0"/>
    </xf>
    <xf numFmtId="183" fontId="28" fillId="0" borderId="10" xfId="48" applyNumberFormat="1" applyFont="1" applyBorder="1" applyAlignment="1" applyProtection="1">
      <alignment horizontal="center" vertical="center" wrapText="1"/>
      <protection locked="0"/>
    </xf>
    <xf numFmtId="183" fontId="28" fillId="0" borderId="11" xfId="48" applyNumberFormat="1" applyFont="1" applyBorder="1" applyAlignment="1" applyProtection="1">
      <alignment horizontal="center" vertical="center" wrapText="1"/>
      <protection locked="0"/>
    </xf>
    <xf numFmtId="183" fontId="28" fillId="0" borderId="12" xfId="48" applyNumberFormat="1" applyFont="1" applyBorder="1" applyAlignment="1" applyProtection="1">
      <alignment horizontal="center" vertical="center" wrapText="1"/>
      <protection locked="0"/>
    </xf>
    <xf numFmtId="0" fontId="28" fillId="0" borderId="10" xfId="48" applyFont="1" applyFill="1" applyBorder="1" applyAlignment="1" applyProtection="1">
      <alignment horizontal="center" vertical="center" wrapText="1"/>
      <protection locked="0"/>
    </xf>
    <xf numFmtId="0" fontId="28" fillId="0" borderId="11" xfId="48" applyFont="1" applyFill="1" applyBorder="1" applyAlignment="1" applyProtection="1">
      <alignment horizontal="center" vertical="center" wrapText="1"/>
      <protection locked="0"/>
    </xf>
    <xf numFmtId="0" fontId="28" fillId="0" borderId="12" xfId="48" applyFont="1" applyFill="1" applyBorder="1" applyAlignment="1" applyProtection="1">
      <alignment horizontal="center" vertical="center" wrapText="1"/>
      <protection locked="0"/>
    </xf>
    <xf numFmtId="0" fontId="28" fillId="0" borderId="10" xfId="48" applyFont="1" applyBorder="1" applyAlignment="1" applyProtection="1">
      <alignment horizontal="center" vertical="center"/>
    </xf>
    <xf numFmtId="0" fontId="28" fillId="0" borderId="11" xfId="48" applyFont="1" applyBorder="1" applyAlignment="1" applyProtection="1">
      <alignment horizontal="center" vertical="center"/>
    </xf>
    <xf numFmtId="0" fontId="28" fillId="0" borderId="12" xfId="48" applyFont="1" applyBorder="1" applyAlignment="1" applyProtection="1">
      <alignment horizontal="center" vertical="center"/>
    </xf>
  </cellXfs>
  <cellStyles count="5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D0CA40AA-85C8-478E-946D-2AE642AC8F3B}"/>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C6A8644D-8690-4EB7-A031-AD273317CB79}"/>
    <cellStyle name="標準 2 2" xfId="47" xr:uid="{E918A1E8-C450-4B99-AD77-92491F678DB7}"/>
    <cellStyle name="標準 3" xfId="43" xr:uid="{593DF750-1D45-494D-98DA-5A1D13C9E470}"/>
    <cellStyle name="標準 4" xfId="45" xr:uid="{3F343FCA-904D-493F-8A25-7850A6A52D76}"/>
    <cellStyle name="標準 5" xfId="46" xr:uid="{AA629D90-0E06-475E-90AC-3CAE4B4A3EDD}"/>
    <cellStyle name="標準 5 2" xfId="48" xr:uid="{27D4EA6F-F857-4356-B5AE-84ECB4220981}"/>
    <cellStyle name="標準 5 2 2" xfId="49" xr:uid="{02A6B808-B30F-49A8-9253-CF89D9AC9AF6}"/>
    <cellStyle name="良い" xfId="6" builtinId="26" customBuiltin="1"/>
  </cellStyles>
  <dxfs count="41">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39994506668294322"/>
        </patternFill>
      </fill>
    </dxf>
    <dxf>
      <fill>
        <patternFill patternType="none">
          <bgColor auto="1"/>
        </patternFill>
      </fill>
    </dxf>
    <dxf>
      <fill>
        <patternFill>
          <bgColor rgb="FF92D050"/>
        </patternFill>
      </fill>
    </dxf>
    <dxf>
      <fill>
        <patternFill patternType="none">
          <bgColor auto="1"/>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39994506668294322"/>
        </patternFill>
      </fill>
    </dxf>
    <dxf>
      <fill>
        <patternFill patternType="none">
          <bgColor auto="1"/>
        </patternFill>
      </fill>
    </dxf>
    <dxf>
      <fill>
        <patternFill>
          <bgColor rgb="FF92D050"/>
        </patternFill>
      </fill>
    </dxf>
    <dxf>
      <fill>
        <patternFill patternType="none">
          <bgColor auto="1"/>
        </patternFill>
      </fill>
    </dxf>
    <dxf>
      <fill>
        <patternFill>
          <bgColor theme="5" tint="0.59996337778862885"/>
        </patternFill>
      </fill>
    </dxf>
  </dxfs>
  <tableStyles count="0" defaultTableStyle="TableStyleMedium2" defaultPivotStyle="PivotStyleLight16"/>
  <colors>
    <mruColors>
      <color rgb="FFFD99D9"/>
      <color rgb="FFF9F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114300</xdr:colOff>
      <xdr:row>23</xdr:row>
      <xdr:rowOff>85725</xdr:rowOff>
    </xdr:from>
    <xdr:to>
      <xdr:col>4</xdr:col>
      <xdr:colOff>285750</xdr:colOff>
      <xdr:row>24</xdr:row>
      <xdr:rowOff>276224</xdr:rowOff>
    </xdr:to>
    <xdr:sp macro="" textlink="">
      <xdr:nvSpPr>
        <xdr:cNvPr id="2" name="右中かっこ 1">
          <a:extLst>
            <a:ext uri="{FF2B5EF4-FFF2-40B4-BE49-F238E27FC236}">
              <a16:creationId xmlns:a16="http://schemas.microsoft.com/office/drawing/2014/main" id="{47AACD36-6F34-43F5-9F72-5BA0EAFAC206}"/>
            </a:ext>
          </a:extLst>
        </xdr:cNvPr>
        <xdr:cNvSpPr/>
      </xdr:nvSpPr>
      <xdr:spPr>
        <a:xfrm>
          <a:off x="2857500" y="6981825"/>
          <a:ext cx="171450" cy="523874"/>
        </a:xfrm>
        <a:prstGeom prst="rightBrace">
          <a:avLst>
            <a:gd name="adj1" fmla="val 24820"/>
            <a:gd name="adj2" fmla="val 24820"/>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95250</xdr:colOff>
      <xdr:row>29</xdr:row>
      <xdr:rowOff>28575</xdr:rowOff>
    </xdr:from>
    <xdr:to>
      <xdr:col>5</xdr:col>
      <xdr:colOff>333375</xdr:colOff>
      <xdr:row>33</xdr:row>
      <xdr:rowOff>314324</xdr:rowOff>
    </xdr:to>
    <xdr:sp macro="" textlink="">
      <xdr:nvSpPr>
        <xdr:cNvPr id="3" name="右中かっこ 2">
          <a:extLst>
            <a:ext uri="{FF2B5EF4-FFF2-40B4-BE49-F238E27FC236}">
              <a16:creationId xmlns:a16="http://schemas.microsoft.com/office/drawing/2014/main" id="{3D2D0A1F-E3D6-4F14-873F-BE1A154B1D73}"/>
            </a:ext>
          </a:extLst>
        </xdr:cNvPr>
        <xdr:cNvSpPr/>
      </xdr:nvSpPr>
      <xdr:spPr>
        <a:xfrm>
          <a:off x="3514725" y="8858250"/>
          <a:ext cx="238125" cy="1657349"/>
        </a:xfrm>
        <a:prstGeom prst="rightBrace">
          <a:avLst>
            <a:gd name="adj1" fmla="val 20001"/>
            <a:gd name="adj2" fmla="val 8628"/>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40</xdr:row>
      <xdr:rowOff>28575</xdr:rowOff>
    </xdr:from>
    <xdr:to>
      <xdr:col>5</xdr:col>
      <xdr:colOff>285750</xdr:colOff>
      <xdr:row>44</xdr:row>
      <xdr:rowOff>314324</xdr:rowOff>
    </xdr:to>
    <xdr:sp macro="" textlink="">
      <xdr:nvSpPr>
        <xdr:cNvPr id="4" name="右中かっこ 3">
          <a:extLst>
            <a:ext uri="{FF2B5EF4-FFF2-40B4-BE49-F238E27FC236}">
              <a16:creationId xmlns:a16="http://schemas.microsoft.com/office/drawing/2014/main" id="{8B8ABAAD-5841-4F04-BACD-FBF891C6517D}"/>
            </a:ext>
          </a:extLst>
        </xdr:cNvPr>
        <xdr:cNvSpPr/>
      </xdr:nvSpPr>
      <xdr:spPr>
        <a:xfrm>
          <a:off x="3467100" y="12134850"/>
          <a:ext cx="238125" cy="1657349"/>
        </a:xfrm>
        <a:prstGeom prst="rightBrace">
          <a:avLst>
            <a:gd name="adj1" fmla="val 20001"/>
            <a:gd name="adj2" fmla="val 8628"/>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13</xdr:row>
      <xdr:rowOff>57150</xdr:rowOff>
    </xdr:from>
    <xdr:to>
      <xdr:col>5</xdr:col>
      <xdr:colOff>295275</xdr:colOff>
      <xdr:row>17</xdr:row>
      <xdr:rowOff>342899</xdr:rowOff>
    </xdr:to>
    <xdr:sp macro="" textlink="">
      <xdr:nvSpPr>
        <xdr:cNvPr id="5" name="右中かっこ 4">
          <a:extLst>
            <a:ext uri="{FF2B5EF4-FFF2-40B4-BE49-F238E27FC236}">
              <a16:creationId xmlns:a16="http://schemas.microsoft.com/office/drawing/2014/main" id="{A12BBD2F-EDFB-4091-A3AB-7DB90DC25733}"/>
            </a:ext>
          </a:extLst>
        </xdr:cNvPr>
        <xdr:cNvSpPr/>
      </xdr:nvSpPr>
      <xdr:spPr>
        <a:xfrm>
          <a:off x="3476625" y="4000500"/>
          <a:ext cx="238125" cy="1657349"/>
        </a:xfrm>
        <a:prstGeom prst="rightBrace">
          <a:avLst>
            <a:gd name="adj1" fmla="val 20001"/>
            <a:gd name="adj2" fmla="val 8628"/>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76200</xdr:colOff>
      <xdr:row>49</xdr:row>
      <xdr:rowOff>47625</xdr:rowOff>
    </xdr:from>
    <xdr:to>
      <xdr:col>5</xdr:col>
      <xdr:colOff>257175</xdr:colOff>
      <xdr:row>50</xdr:row>
      <xdr:rowOff>276224</xdr:rowOff>
    </xdr:to>
    <xdr:sp macro="" textlink="">
      <xdr:nvSpPr>
        <xdr:cNvPr id="6" name="右中かっこ 5">
          <a:extLst>
            <a:ext uri="{FF2B5EF4-FFF2-40B4-BE49-F238E27FC236}">
              <a16:creationId xmlns:a16="http://schemas.microsoft.com/office/drawing/2014/main" id="{7F2692CC-7A1C-4006-8512-3EC0C6F77C16}"/>
            </a:ext>
          </a:extLst>
        </xdr:cNvPr>
        <xdr:cNvSpPr/>
      </xdr:nvSpPr>
      <xdr:spPr>
        <a:xfrm>
          <a:off x="3495675" y="14754225"/>
          <a:ext cx="180975" cy="571499"/>
        </a:xfrm>
        <a:prstGeom prst="rightBrace">
          <a:avLst>
            <a:gd name="adj1" fmla="val 24820"/>
            <a:gd name="adj2" fmla="val 24820"/>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438150</xdr:colOff>
      <xdr:row>1</xdr:row>
      <xdr:rowOff>28575</xdr:rowOff>
    </xdr:from>
    <xdr:to>
      <xdr:col>10</xdr:col>
      <xdr:colOff>657225</xdr:colOff>
      <xdr:row>4</xdr:row>
      <xdr:rowOff>19050</xdr:rowOff>
    </xdr:to>
    <xdr:sp macro="" textlink="">
      <xdr:nvSpPr>
        <xdr:cNvPr id="7" name="正方形/長方形 6">
          <a:extLst>
            <a:ext uri="{FF2B5EF4-FFF2-40B4-BE49-F238E27FC236}">
              <a16:creationId xmlns:a16="http://schemas.microsoft.com/office/drawing/2014/main" id="{6CC07E02-5EDF-4C3E-8631-D43A00FC80CC}"/>
            </a:ext>
          </a:extLst>
        </xdr:cNvPr>
        <xdr:cNvSpPr/>
      </xdr:nvSpPr>
      <xdr:spPr>
        <a:xfrm>
          <a:off x="1123950" y="276225"/>
          <a:ext cx="5991225" cy="1314450"/>
        </a:xfrm>
        <a:prstGeom prst="rect">
          <a:avLst/>
        </a:prstGeom>
        <a:solidFill>
          <a:srgbClr val="FF0000"/>
        </a:solidFill>
        <a:ln>
          <a:solidFill>
            <a:schemeClr val="accent1">
              <a:shade val="50000"/>
              <a:alpha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b="1">
              <a:solidFill>
                <a:srgbClr val="FFFF00"/>
              </a:solidFill>
            </a:rPr>
            <a:t>提出書類について</a:t>
          </a:r>
          <a:endParaRPr kumimoji="1" lang="en-US" altLang="ja-JP" sz="2800" b="1">
            <a:solidFill>
              <a:srgbClr val="FFFF00"/>
            </a:solidFill>
          </a:endParaRPr>
        </a:p>
        <a:p>
          <a:pPr algn="ctr"/>
          <a:r>
            <a:rPr kumimoji="1" lang="ja-JP" altLang="en-US" sz="2800" b="1">
              <a:solidFill>
                <a:srgbClr val="FFFF00"/>
              </a:solidFill>
            </a:rPr>
            <a:t>↓　必ずお読みください　↓</a:t>
          </a:r>
        </a:p>
      </xdr:txBody>
    </xdr:sp>
    <xdr:clientData/>
  </xdr:twoCellAnchor>
  <xdr:twoCellAnchor>
    <xdr:from>
      <xdr:col>0</xdr:col>
      <xdr:colOff>123824</xdr:colOff>
      <xdr:row>9</xdr:row>
      <xdr:rowOff>114299</xdr:rowOff>
    </xdr:from>
    <xdr:to>
      <xdr:col>13</xdr:col>
      <xdr:colOff>219899</xdr:colOff>
      <xdr:row>9</xdr:row>
      <xdr:rowOff>114299</xdr:rowOff>
    </xdr:to>
    <xdr:cxnSp macro="">
      <xdr:nvCxnSpPr>
        <xdr:cNvPr id="8" name="直線コネクタ 7">
          <a:extLst>
            <a:ext uri="{FF2B5EF4-FFF2-40B4-BE49-F238E27FC236}">
              <a16:creationId xmlns:a16="http://schemas.microsoft.com/office/drawing/2014/main" id="{FB451819-A66A-473E-9B64-825F00F7DA6B}"/>
            </a:ext>
          </a:extLst>
        </xdr:cNvPr>
        <xdr:cNvCxnSpPr/>
      </xdr:nvCxnSpPr>
      <xdr:spPr>
        <a:xfrm flipV="1">
          <a:off x="123824" y="3038474"/>
          <a:ext cx="8640000" cy="0"/>
        </a:xfrm>
        <a:prstGeom prst="line">
          <a:avLst/>
        </a:prstGeom>
        <a:ln w="38100">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123825</xdr:colOff>
      <xdr:row>7</xdr:row>
      <xdr:rowOff>104775</xdr:rowOff>
    </xdr:from>
    <xdr:to>
      <xdr:col>13</xdr:col>
      <xdr:colOff>219900</xdr:colOff>
      <xdr:row>7</xdr:row>
      <xdr:rowOff>104775</xdr:rowOff>
    </xdr:to>
    <xdr:cxnSp macro="">
      <xdr:nvCxnSpPr>
        <xdr:cNvPr id="9" name="直線コネクタ 8">
          <a:extLst>
            <a:ext uri="{FF2B5EF4-FFF2-40B4-BE49-F238E27FC236}">
              <a16:creationId xmlns:a16="http://schemas.microsoft.com/office/drawing/2014/main" id="{7E39F52F-5019-4ECE-9A67-A70DEF9D4E3B}"/>
            </a:ext>
          </a:extLst>
        </xdr:cNvPr>
        <xdr:cNvCxnSpPr/>
      </xdr:nvCxnSpPr>
      <xdr:spPr>
        <a:xfrm flipV="1">
          <a:off x="123825" y="2419350"/>
          <a:ext cx="8640000" cy="0"/>
        </a:xfrm>
        <a:prstGeom prst="line">
          <a:avLst/>
        </a:prstGeom>
        <a:ln w="38100">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104775</xdr:colOff>
      <xdr:row>18</xdr:row>
      <xdr:rowOff>114300</xdr:rowOff>
    </xdr:from>
    <xdr:to>
      <xdr:col>13</xdr:col>
      <xdr:colOff>200850</xdr:colOff>
      <xdr:row>18</xdr:row>
      <xdr:rowOff>114300</xdr:rowOff>
    </xdr:to>
    <xdr:cxnSp macro="">
      <xdr:nvCxnSpPr>
        <xdr:cNvPr id="10" name="直線コネクタ 9">
          <a:extLst>
            <a:ext uri="{FF2B5EF4-FFF2-40B4-BE49-F238E27FC236}">
              <a16:creationId xmlns:a16="http://schemas.microsoft.com/office/drawing/2014/main" id="{A9729EF7-0A43-4343-B2D5-FF4942376D0A}"/>
            </a:ext>
          </a:extLst>
        </xdr:cNvPr>
        <xdr:cNvCxnSpPr/>
      </xdr:nvCxnSpPr>
      <xdr:spPr>
        <a:xfrm flipV="1">
          <a:off x="104775" y="5772150"/>
          <a:ext cx="8640000" cy="0"/>
        </a:xfrm>
        <a:prstGeom prst="line">
          <a:avLst/>
        </a:prstGeom>
        <a:ln w="38100">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95250</xdr:colOff>
      <xdr:row>25</xdr:row>
      <xdr:rowOff>419100</xdr:rowOff>
    </xdr:from>
    <xdr:to>
      <xdr:col>13</xdr:col>
      <xdr:colOff>191325</xdr:colOff>
      <xdr:row>25</xdr:row>
      <xdr:rowOff>419100</xdr:rowOff>
    </xdr:to>
    <xdr:cxnSp macro="">
      <xdr:nvCxnSpPr>
        <xdr:cNvPr id="11" name="直線コネクタ 10">
          <a:extLst>
            <a:ext uri="{FF2B5EF4-FFF2-40B4-BE49-F238E27FC236}">
              <a16:creationId xmlns:a16="http://schemas.microsoft.com/office/drawing/2014/main" id="{9C9A1870-5495-49F7-AE0C-2166262665B5}"/>
            </a:ext>
          </a:extLst>
        </xdr:cNvPr>
        <xdr:cNvCxnSpPr/>
      </xdr:nvCxnSpPr>
      <xdr:spPr>
        <a:xfrm flipV="1">
          <a:off x="95250" y="7981950"/>
          <a:ext cx="8640000" cy="0"/>
        </a:xfrm>
        <a:prstGeom prst="line">
          <a:avLst/>
        </a:prstGeom>
        <a:ln w="38100">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66675</xdr:colOff>
      <xdr:row>34</xdr:row>
      <xdr:rowOff>238125</xdr:rowOff>
    </xdr:from>
    <xdr:to>
      <xdr:col>13</xdr:col>
      <xdr:colOff>162750</xdr:colOff>
      <xdr:row>34</xdr:row>
      <xdr:rowOff>238125</xdr:rowOff>
    </xdr:to>
    <xdr:cxnSp macro="">
      <xdr:nvCxnSpPr>
        <xdr:cNvPr id="12" name="直線コネクタ 11">
          <a:extLst>
            <a:ext uri="{FF2B5EF4-FFF2-40B4-BE49-F238E27FC236}">
              <a16:creationId xmlns:a16="http://schemas.microsoft.com/office/drawing/2014/main" id="{246AF06D-B14D-4731-B1D9-AD3BEA806FF6}"/>
            </a:ext>
          </a:extLst>
        </xdr:cNvPr>
        <xdr:cNvCxnSpPr/>
      </xdr:nvCxnSpPr>
      <xdr:spPr>
        <a:xfrm flipV="1">
          <a:off x="66675" y="10782300"/>
          <a:ext cx="8640000" cy="0"/>
        </a:xfrm>
        <a:prstGeom prst="line">
          <a:avLst/>
        </a:prstGeom>
        <a:ln w="38100">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46</xdr:row>
      <xdr:rowOff>28575</xdr:rowOff>
    </xdr:from>
    <xdr:to>
      <xdr:col>13</xdr:col>
      <xdr:colOff>210375</xdr:colOff>
      <xdr:row>46</xdr:row>
      <xdr:rowOff>28575</xdr:rowOff>
    </xdr:to>
    <xdr:cxnSp macro="">
      <xdr:nvCxnSpPr>
        <xdr:cNvPr id="13" name="直線コネクタ 12">
          <a:extLst>
            <a:ext uri="{FF2B5EF4-FFF2-40B4-BE49-F238E27FC236}">
              <a16:creationId xmlns:a16="http://schemas.microsoft.com/office/drawing/2014/main" id="{AF1CD648-1292-4166-AEA1-30538504CF73}"/>
            </a:ext>
          </a:extLst>
        </xdr:cNvPr>
        <xdr:cNvCxnSpPr/>
      </xdr:nvCxnSpPr>
      <xdr:spPr>
        <a:xfrm flipV="1">
          <a:off x="114300" y="14097000"/>
          <a:ext cx="8640000" cy="0"/>
        </a:xfrm>
        <a:prstGeom prst="line">
          <a:avLst/>
        </a:prstGeom>
        <a:ln w="38100">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95250</xdr:colOff>
      <xdr:row>51</xdr:row>
      <xdr:rowOff>438150</xdr:rowOff>
    </xdr:from>
    <xdr:to>
      <xdr:col>13</xdr:col>
      <xdr:colOff>191325</xdr:colOff>
      <xdr:row>51</xdr:row>
      <xdr:rowOff>438150</xdr:rowOff>
    </xdr:to>
    <xdr:cxnSp macro="">
      <xdr:nvCxnSpPr>
        <xdr:cNvPr id="14" name="直線コネクタ 13">
          <a:extLst>
            <a:ext uri="{FF2B5EF4-FFF2-40B4-BE49-F238E27FC236}">
              <a16:creationId xmlns:a16="http://schemas.microsoft.com/office/drawing/2014/main" id="{4718A1A8-4F5A-49D0-A9B3-AFBE1F439D17}"/>
            </a:ext>
          </a:extLst>
        </xdr:cNvPr>
        <xdr:cNvCxnSpPr/>
      </xdr:nvCxnSpPr>
      <xdr:spPr>
        <a:xfrm flipV="1">
          <a:off x="95250" y="15830550"/>
          <a:ext cx="8640000" cy="0"/>
        </a:xfrm>
        <a:prstGeom prst="line">
          <a:avLst/>
        </a:prstGeom>
        <a:ln w="38100">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57490</xdr:colOff>
      <xdr:row>20</xdr:row>
      <xdr:rowOff>180975</xdr:rowOff>
    </xdr:from>
    <xdr:to>
      <xdr:col>14</xdr:col>
      <xdr:colOff>381000</xdr:colOff>
      <xdr:row>23</xdr:row>
      <xdr:rowOff>152400</xdr:rowOff>
    </xdr:to>
    <xdr:sp macro="" textlink="">
      <xdr:nvSpPr>
        <xdr:cNvPr id="2" name="吹き出し: 左矢印 1">
          <a:extLst>
            <a:ext uri="{FF2B5EF4-FFF2-40B4-BE49-F238E27FC236}">
              <a16:creationId xmlns:a16="http://schemas.microsoft.com/office/drawing/2014/main" id="{A4E55C67-83CE-418D-B553-EAD011C59DEA}"/>
            </a:ext>
          </a:extLst>
        </xdr:cNvPr>
        <xdr:cNvSpPr/>
      </xdr:nvSpPr>
      <xdr:spPr>
        <a:xfrm>
          <a:off x="5734390" y="4762500"/>
          <a:ext cx="5124110" cy="1162050"/>
        </a:xfrm>
        <a:prstGeom prst="leftArrowCallout">
          <a:avLst>
            <a:gd name="adj1" fmla="val 25000"/>
            <a:gd name="adj2" fmla="val 25000"/>
            <a:gd name="adj3" fmla="val 25000"/>
            <a:gd name="adj4" fmla="val 8829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代表者印を押印し、必ず</a:t>
          </a:r>
          <a:r>
            <a:rPr kumimoji="1" lang="ja-JP" altLang="en-US" sz="1800" b="1" u="sng">
              <a:solidFill>
                <a:srgbClr val="FF0000"/>
              </a:solidFill>
            </a:rPr>
            <a:t>原本</a:t>
          </a:r>
          <a:r>
            <a:rPr kumimoji="1" lang="ja-JP" altLang="en-US" sz="1400" b="1">
              <a:solidFill>
                <a:srgbClr val="FF0000"/>
              </a:solidFill>
            </a:rPr>
            <a:t>を提出してください。</a:t>
          </a:r>
          <a:endParaRPr kumimoji="1" lang="en-US" altLang="ja-JP" sz="1400" b="1">
            <a:solidFill>
              <a:srgbClr val="FF0000"/>
            </a:solidFill>
          </a:endParaRPr>
        </a:p>
      </xdr:txBody>
    </xdr:sp>
    <xdr:clientData/>
  </xdr:twoCellAnchor>
  <xdr:twoCellAnchor>
    <xdr:from>
      <xdr:col>7</xdr:col>
      <xdr:colOff>209550</xdr:colOff>
      <xdr:row>3</xdr:row>
      <xdr:rowOff>161925</xdr:rowOff>
    </xdr:from>
    <xdr:to>
      <xdr:col>11</xdr:col>
      <xdr:colOff>647700</xdr:colOff>
      <xdr:row>9</xdr:row>
      <xdr:rowOff>38100</xdr:rowOff>
    </xdr:to>
    <xdr:sp macro="" textlink="">
      <xdr:nvSpPr>
        <xdr:cNvPr id="3" name="正方形/長方形 2">
          <a:extLst>
            <a:ext uri="{FF2B5EF4-FFF2-40B4-BE49-F238E27FC236}">
              <a16:creationId xmlns:a16="http://schemas.microsoft.com/office/drawing/2014/main" id="{2E489FC4-318E-451D-9A39-035D42D0D694}"/>
            </a:ext>
          </a:extLst>
        </xdr:cNvPr>
        <xdr:cNvSpPr/>
      </xdr:nvSpPr>
      <xdr:spPr>
        <a:xfrm>
          <a:off x="5886450" y="876300"/>
          <a:ext cx="3181350" cy="13620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この委任状は、第８号様式に記載の入金口座が、法人名義の口座ではない時に提出してください。</a:t>
          </a:r>
          <a:endParaRPr kumimoji="1" lang="en-US" altLang="ja-JP" sz="1400" b="1"/>
        </a:p>
        <a:p>
          <a:pPr algn="l"/>
          <a:r>
            <a:rPr kumimoji="1" lang="ja-JP" altLang="en-US" sz="1400" b="1"/>
            <a:t>（法人印の押印が必要です。）</a:t>
          </a:r>
        </a:p>
      </xdr:txBody>
    </xdr:sp>
    <xdr:clientData/>
  </xdr:twoCellAnchor>
  <xdr:twoCellAnchor>
    <xdr:from>
      <xdr:col>0</xdr:col>
      <xdr:colOff>295276</xdr:colOff>
      <xdr:row>0</xdr:row>
      <xdr:rowOff>180975</xdr:rowOff>
    </xdr:from>
    <xdr:to>
      <xdr:col>5</xdr:col>
      <xdr:colOff>352426</xdr:colOff>
      <xdr:row>4</xdr:row>
      <xdr:rowOff>85725</xdr:rowOff>
    </xdr:to>
    <xdr:sp macro="" textlink="">
      <xdr:nvSpPr>
        <xdr:cNvPr id="4" name="正方形/長方形 3">
          <a:extLst>
            <a:ext uri="{FF2B5EF4-FFF2-40B4-BE49-F238E27FC236}">
              <a16:creationId xmlns:a16="http://schemas.microsoft.com/office/drawing/2014/main" id="{0A1F6D82-30D5-4332-90EE-9AA1D7D11F0E}"/>
            </a:ext>
          </a:extLst>
        </xdr:cNvPr>
        <xdr:cNvSpPr/>
      </xdr:nvSpPr>
      <xdr:spPr>
        <a:xfrm>
          <a:off x="295276" y="180975"/>
          <a:ext cx="4362450" cy="85725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t>※</a:t>
          </a:r>
          <a:r>
            <a:rPr kumimoji="1" lang="ja-JP" altLang="en-US" sz="1600" b="1"/>
            <a:t>重要</a:t>
          </a:r>
          <a:r>
            <a:rPr kumimoji="1" lang="en-US" altLang="ja-JP" sz="1600" b="1"/>
            <a:t>※</a:t>
          </a:r>
        </a:p>
        <a:p>
          <a:pPr algn="l"/>
          <a:r>
            <a:rPr kumimoji="1" lang="ja-JP" altLang="en-US" sz="1600" b="1"/>
            <a:t>この書類は、必ず原本を提出してください。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86590</xdr:colOff>
      <xdr:row>2</xdr:row>
      <xdr:rowOff>103909</xdr:rowOff>
    </xdr:from>
    <xdr:to>
      <xdr:col>16</xdr:col>
      <xdr:colOff>242455</xdr:colOff>
      <xdr:row>5</xdr:row>
      <xdr:rowOff>95248</xdr:rowOff>
    </xdr:to>
    <xdr:sp macro="" textlink="">
      <xdr:nvSpPr>
        <xdr:cNvPr id="7" name="テキスト ボックス 6">
          <a:extLst>
            <a:ext uri="{FF2B5EF4-FFF2-40B4-BE49-F238E27FC236}">
              <a16:creationId xmlns:a16="http://schemas.microsoft.com/office/drawing/2014/main" id="{5EE7BA94-0CAD-4BD9-AE10-3D018B5FCD67}"/>
            </a:ext>
          </a:extLst>
        </xdr:cNvPr>
        <xdr:cNvSpPr txBox="1"/>
      </xdr:nvSpPr>
      <xdr:spPr>
        <a:xfrm>
          <a:off x="6823363" y="831273"/>
          <a:ext cx="4225637" cy="718703"/>
        </a:xfrm>
        <a:prstGeom prst="rect">
          <a:avLst/>
        </a:prstGeom>
        <a:solidFill>
          <a:srgbClr val="FFFF00"/>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baseline="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baseline="0">
              <a:solidFill>
                <a:srgbClr val="FF0000"/>
              </a:solidFill>
              <a:latin typeface="HG丸ｺﾞｼｯｸM-PRO" panose="020F0600000000000000" pitchFamily="50" charset="-128"/>
              <a:ea typeface="HG丸ｺﾞｼｯｸM-PRO" panose="020F0600000000000000" pitchFamily="50" charset="-128"/>
            </a:rPr>
            <a:t>このシートの入力内容は他の書式に反映します。</a:t>
          </a:r>
          <a:endParaRPr kumimoji="1" lang="en-US" altLang="ja-JP" sz="1400" b="1" baseline="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baseline="0">
              <a:solidFill>
                <a:srgbClr val="FF0000"/>
              </a:solidFill>
              <a:latin typeface="HG丸ｺﾞｼｯｸM-PRO" panose="020F0600000000000000" pitchFamily="50" charset="-128"/>
              <a:ea typeface="HG丸ｺﾞｼｯｸM-PRO" panose="020F0600000000000000" pitchFamily="50" charset="-128"/>
            </a:rPr>
            <a:t>入力誤りに御注意ください。</a:t>
          </a:r>
          <a:endParaRPr kumimoji="1" lang="en-US" altLang="ja-JP" sz="1400" b="1"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77931</xdr:colOff>
      <xdr:row>10</xdr:row>
      <xdr:rowOff>112564</xdr:rowOff>
    </xdr:from>
    <xdr:to>
      <xdr:col>15</xdr:col>
      <xdr:colOff>311728</xdr:colOff>
      <xdr:row>15</xdr:row>
      <xdr:rowOff>761995</xdr:rowOff>
    </xdr:to>
    <xdr:sp macro="" textlink="">
      <xdr:nvSpPr>
        <xdr:cNvPr id="5" name="四角形: 角を丸くする 4">
          <a:extLst>
            <a:ext uri="{FF2B5EF4-FFF2-40B4-BE49-F238E27FC236}">
              <a16:creationId xmlns:a16="http://schemas.microsoft.com/office/drawing/2014/main" id="{DFA855D8-209E-4AC9-8ECC-C505A3AFB17E}"/>
            </a:ext>
          </a:extLst>
        </xdr:cNvPr>
        <xdr:cNvSpPr/>
      </xdr:nvSpPr>
      <xdr:spPr>
        <a:xfrm>
          <a:off x="6814704" y="2779564"/>
          <a:ext cx="3619501" cy="186170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FF00"/>
              </a:solidFill>
              <a:effectLst/>
              <a:latin typeface="+mn-lt"/>
              <a:ea typeface="+mn-ea"/>
              <a:cs typeface="+mn-cs"/>
            </a:rPr>
            <a:t>「事業所名」・「職員氏名」・「資格」は、</a:t>
          </a:r>
          <a:r>
            <a:rPr kumimoji="1" lang="ja-JP" altLang="ja-JP" sz="1100" b="1" u="sng">
              <a:solidFill>
                <a:srgbClr val="FFFF00"/>
              </a:solidFill>
              <a:effectLst/>
              <a:latin typeface="+mn-lt"/>
              <a:ea typeface="+mn-ea"/>
              <a:cs typeface="+mn-cs"/>
            </a:rPr>
            <a:t>申請時の「対象者リスト（申請）」をコピー</a:t>
          </a:r>
          <a:r>
            <a:rPr kumimoji="1" lang="en-US" altLang="ja-JP" sz="1100" b="1" u="sng">
              <a:solidFill>
                <a:srgbClr val="FFFF00"/>
              </a:solidFill>
              <a:effectLst/>
              <a:latin typeface="+mn-lt"/>
              <a:ea typeface="+mn-ea"/>
              <a:cs typeface="+mn-cs"/>
            </a:rPr>
            <a:t>&amp;</a:t>
          </a:r>
          <a:r>
            <a:rPr kumimoji="1" lang="ja-JP" altLang="ja-JP" sz="1100" b="1" u="sng">
              <a:solidFill>
                <a:srgbClr val="FFFF00"/>
              </a:solidFill>
              <a:effectLst/>
              <a:latin typeface="+mn-lt"/>
              <a:ea typeface="+mn-ea"/>
              <a:cs typeface="+mn-cs"/>
            </a:rPr>
            <a:t>ペーストして使用することも可能です。</a:t>
          </a:r>
          <a:endParaRPr kumimoji="1" lang="en-US" altLang="ja-JP" sz="1100" b="1" u="sng">
            <a:solidFill>
              <a:srgbClr val="FFFF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r>
            <a:rPr kumimoji="1" lang="ja-JP" altLang="en-US" sz="1100" b="1"/>
            <a:t>補助対象月数が１２か月未満の時は、必ず備考欄に理由を入力してください。</a:t>
          </a:r>
          <a:endParaRPr kumimoji="1" lang="en-US" altLang="ja-JP" sz="1100" b="1"/>
        </a:p>
        <a:p>
          <a:pPr algn="l"/>
          <a:r>
            <a:rPr kumimoji="1" lang="ja-JP" altLang="en-US" sz="1100" b="1"/>
            <a:t>詳細は以下↓の</a:t>
          </a:r>
          <a:r>
            <a:rPr kumimoji="1" lang="en-US" altLang="ja-JP" sz="1100" b="1"/>
            <a:t>《</a:t>
          </a:r>
          <a:r>
            <a:rPr kumimoji="1" lang="ja-JP" altLang="en-US" sz="1100" b="1"/>
            <a:t>入力方法</a:t>
          </a:r>
          <a:r>
            <a:rPr kumimoji="1" lang="en-US" altLang="ja-JP" sz="1100" b="1"/>
            <a:t>》</a:t>
          </a:r>
          <a:r>
            <a:rPr kumimoji="1" lang="ja-JP" altLang="en-US" sz="1100" b="1"/>
            <a:t>を参照してください。</a:t>
          </a:r>
        </a:p>
      </xdr:txBody>
    </xdr:sp>
    <xdr:clientData/>
  </xdr:twoCellAnchor>
  <xdr:twoCellAnchor editAs="oneCell">
    <xdr:from>
      <xdr:col>10</xdr:col>
      <xdr:colOff>190500</xdr:colOff>
      <xdr:row>15</xdr:row>
      <xdr:rowOff>978477</xdr:rowOff>
    </xdr:from>
    <xdr:to>
      <xdr:col>14</xdr:col>
      <xdr:colOff>649432</xdr:colOff>
      <xdr:row>32</xdr:row>
      <xdr:rowOff>361085</xdr:rowOff>
    </xdr:to>
    <xdr:sp macro="" textlink="">
      <xdr:nvSpPr>
        <xdr:cNvPr id="6" name="テキスト ボックス 5">
          <a:extLst>
            <a:ext uri="{FF2B5EF4-FFF2-40B4-BE49-F238E27FC236}">
              <a16:creationId xmlns:a16="http://schemas.microsoft.com/office/drawing/2014/main" id="{42415425-35CD-468C-A209-EDAE2885FA71}"/>
            </a:ext>
          </a:extLst>
        </xdr:cNvPr>
        <xdr:cNvSpPr txBox="1"/>
      </xdr:nvSpPr>
      <xdr:spPr>
        <a:xfrm>
          <a:off x="6927273" y="4857750"/>
          <a:ext cx="3160568" cy="6673563"/>
        </a:xfrm>
        <a:prstGeom prst="rect">
          <a:avLst/>
        </a:prstGeom>
        <a:solidFill>
          <a:schemeClr val="bg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rgbClr val="0070C0"/>
              </a:solidFill>
              <a:latin typeface="HG丸ｺﾞｼｯｸM-PRO" panose="020F0600000000000000" pitchFamily="50" charset="-128"/>
              <a:ea typeface="HG丸ｺﾞｼｯｸM-PRO" panose="020F0600000000000000" pitchFamily="50" charset="-128"/>
            </a:rPr>
            <a:t>《</a:t>
          </a:r>
          <a:r>
            <a:rPr kumimoji="1" lang="ja-JP" altLang="en-US" sz="1200" b="1">
              <a:solidFill>
                <a:srgbClr val="0070C0"/>
              </a:solidFill>
              <a:latin typeface="HG丸ｺﾞｼｯｸM-PRO" panose="020F0600000000000000" pitchFamily="50" charset="-128"/>
              <a:ea typeface="HG丸ｺﾞｼｯｸM-PRO" panose="020F0600000000000000" pitchFamily="50" charset="-128"/>
            </a:rPr>
            <a:t>入力方法</a:t>
          </a:r>
          <a:r>
            <a:rPr kumimoji="1" lang="en-US" altLang="ja-JP" sz="1200" b="1">
              <a:solidFill>
                <a:srgbClr val="0070C0"/>
              </a:solidFill>
              <a:latin typeface="HG丸ｺﾞｼｯｸM-PRO" panose="020F0600000000000000" pitchFamily="50" charset="-128"/>
              <a:ea typeface="HG丸ｺﾞｼｯｸM-PRO" panose="020F0600000000000000" pitchFamily="50" charset="-128"/>
            </a:rPr>
            <a:t>》</a:t>
          </a: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①事業所名をプルダウンで選択してください。（水色のセル）</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r>
            <a:rPr kumimoji="1" lang="ja-JP" altLang="ja-JP"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事業所名</a:t>
          </a:r>
          <a:r>
            <a:rPr kumimoji="1" lang="ja-JP" altLang="ja-JP" sz="1100" b="1">
              <a:solidFill>
                <a:schemeClr val="dk1"/>
              </a:solidFill>
              <a:effectLst/>
              <a:latin typeface="+mn-lt"/>
              <a:ea typeface="+mn-ea"/>
              <a:cs typeface="+mn-cs"/>
            </a:rPr>
            <a:t>が誤っている時は、「施設</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基本情報入力」のシートの入力内容を</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確認してください。</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②職員氏名を入力してください。</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（黄色のセル）</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省略せず、フルネームで入力してください。</a:t>
          </a:r>
          <a:endParaRPr lang="ja-JP" altLang="ja-JP" sz="1200">
            <a:effectLst/>
          </a:endParaRPr>
        </a:p>
        <a:p>
          <a:pPr algn="l"/>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③職員の資格を選択してください。</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（オレンジ色のセル）</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④１２８時間以上勤務した月数を入力してください。</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（ピンク色のセル）</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⑤月数が１２か月未満の職員は、備考欄に理由を入力してください。</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（緑色のセル）</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１２か月</a:t>
          </a:r>
          <a:r>
            <a:rPr kumimoji="1" lang="ja-JP" altLang="en-US" sz="1100" b="1">
              <a:solidFill>
                <a:srgbClr val="FF0000"/>
              </a:solidFill>
              <a:effectLst/>
              <a:latin typeface="+mn-lt"/>
              <a:ea typeface="+mn-ea"/>
              <a:cs typeface="+mn-cs"/>
            </a:rPr>
            <a:t>と入力すると、備考欄は</a:t>
          </a:r>
          <a:r>
            <a:rPr kumimoji="1" lang="ja-JP" altLang="ja-JP" sz="1100" b="1">
              <a:solidFill>
                <a:srgbClr val="FF0000"/>
              </a:solidFill>
              <a:effectLst/>
              <a:latin typeface="+mn-lt"/>
              <a:ea typeface="+mn-ea"/>
              <a:cs typeface="+mn-cs"/>
            </a:rPr>
            <a:t>白色になります。</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備考欄が</a:t>
          </a:r>
          <a:r>
            <a:rPr kumimoji="1" lang="ja-JP" altLang="ja-JP" sz="1100" b="1" u="sng">
              <a:solidFill>
                <a:srgbClr val="FF0000"/>
              </a:solidFill>
              <a:effectLst/>
              <a:latin typeface="+mn-lt"/>
              <a:ea typeface="+mn-ea"/>
              <a:cs typeface="+mn-cs"/>
            </a:rPr>
            <a:t>緑色の</a:t>
          </a:r>
          <a:r>
            <a:rPr kumimoji="1" lang="ja-JP" altLang="en-US" sz="1100" b="1" u="sng">
              <a:solidFill>
                <a:srgbClr val="FF0000"/>
              </a:solidFill>
              <a:effectLst/>
              <a:latin typeface="+mn-lt"/>
              <a:ea typeface="+mn-ea"/>
              <a:cs typeface="+mn-cs"/>
            </a:rPr>
            <a:t>ままの時</a:t>
          </a:r>
          <a:r>
            <a:rPr kumimoji="1" lang="ja-JP" altLang="ja-JP" sz="1100" b="1" u="sng">
              <a:solidFill>
                <a:srgbClr val="FF0000"/>
              </a:solidFill>
              <a:effectLst/>
              <a:latin typeface="+mn-lt"/>
              <a:ea typeface="+mn-ea"/>
              <a:cs typeface="+mn-cs"/>
            </a:rPr>
            <a:t>は</a:t>
          </a:r>
          <a:r>
            <a:rPr kumimoji="1" lang="ja-JP" altLang="en-US" sz="1100" b="1" u="sng">
              <a:solidFill>
                <a:srgbClr val="FF0000"/>
              </a:solidFill>
              <a:effectLst/>
              <a:latin typeface="+mn-lt"/>
              <a:ea typeface="+mn-ea"/>
              <a:cs typeface="+mn-cs"/>
            </a:rPr>
            <a:t>、</a:t>
          </a:r>
          <a:r>
            <a:rPr kumimoji="1" lang="ja-JP" altLang="ja-JP" sz="1100" b="1" u="sng">
              <a:solidFill>
                <a:srgbClr val="FF0000"/>
              </a:solidFill>
              <a:effectLst/>
              <a:latin typeface="+mn-lt"/>
              <a:ea typeface="+mn-ea"/>
              <a:cs typeface="+mn-cs"/>
            </a:rPr>
            <a:t>必ず理由を</a:t>
          </a:r>
          <a:endParaRPr kumimoji="1" lang="en-US" altLang="ja-JP" sz="1100" b="1" u="sng">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u="sng">
              <a:solidFill>
                <a:srgbClr val="FF0000"/>
              </a:solidFill>
              <a:effectLst/>
              <a:latin typeface="+mn-lt"/>
              <a:ea typeface="+mn-ea"/>
              <a:cs typeface="+mn-cs"/>
            </a:rPr>
            <a:t>入力してください。</a:t>
          </a:r>
          <a:endParaRPr lang="ja-JP" altLang="ja-JP" sz="1200" u="sng">
            <a:solidFill>
              <a:srgbClr val="FF0000"/>
            </a:solidFill>
            <a:effectLst/>
          </a:endParaRPr>
        </a:p>
        <a:p>
          <a:pPr algn="l"/>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例：９月退職</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　　１０月産休</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　　１月入社　　</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　　２月資格取得</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rgbClr val="0070C0"/>
              </a:solidFill>
              <a:latin typeface="HG丸ｺﾞｼｯｸM-PRO" panose="020F0600000000000000" pitchFamily="50" charset="-128"/>
              <a:ea typeface="HG丸ｺﾞｼｯｸM-PRO" panose="020F0600000000000000" pitchFamily="50" charset="-128"/>
            </a:rPr>
            <a:t>　　７月・１０月１２８時間未満　　など</a:t>
          </a:r>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a:p>
          <a:pPr algn="l"/>
          <a:endParaRPr kumimoji="1" lang="en-US" altLang="ja-JP" sz="1200" b="1">
            <a:solidFill>
              <a:srgbClr val="0070C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125800</xdr:colOff>
      <xdr:row>5</xdr:row>
      <xdr:rowOff>296532</xdr:rowOff>
    </xdr:from>
    <xdr:to>
      <xdr:col>15</xdr:col>
      <xdr:colOff>637995</xdr:colOff>
      <xdr:row>10</xdr:row>
      <xdr:rowOff>152758</xdr:rowOff>
    </xdr:to>
    <xdr:sp macro="" textlink="">
      <xdr:nvSpPr>
        <xdr:cNvPr id="2" name="正方形/長方形 1">
          <a:extLst>
            <a:ext uri="{FF2B5EF4-FFF2-40B4-BE49-F238E27FC236}">
              <a16:creationId xmlns:a16="http://schemas.microsoft.com/office/drawing/2014/main" id="{249B5960-4024-4D92-8162-1EA0498F1C28}"/>
            </a:ext>
          </a:extLst>
        </xdr:cNvPr>
        <xdr:cNvSpPr/>
      </xdr:nvSpPr>
      <xdr:spPr>
        <a:xfrm>
          <a:off x="5966602" y="1329905"/>
          <a:ext cx="5292667" cy="16983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accent1">
                  <a:lumMod val="75000"/>
                </a:schemeClr>
              </a:solidFill>
            </a:rPr>
            <a:t>黄色のセル（日付）のみ入力し、自動入力された内容を確認してください。</a:t>
          </a:r>
          <a:endParaRPr kumimoji="1" lang="en-US" altLang="ja-JP" sz="1400" b="1">
            <a:solidFill>
              <a:schemeClr val="accent1">
                <a:lumMod val="75000"/>
              </a:schemeClr>
            </a:solidFill>
          </a:endParaRPr>
        </a:p>
        <a:p>
          <a:pPr algn="l"/>
          <a:endParaRPr kumimoji="1" lang="en-US" altLang="ja-JP" sz="1400" b="1">
            <a:solidFill>
              <a:schemeClr val="accent1">
                <a:lumMod val="75000"/>
              </a:schemeClr>
            </a:solidFill>
          </a:endParaRPr>
        </a:p>
        <a:p>
          <a:pPr algn="l"/>
          <a:r>
            <a:rPr kumimoji="1" lang="en-US" altLang="ja-JP" sz="1050" b="1">
              <a:solidFill>
                <a:srgbClr val="002060"/>
              </a:solidFill>
            </a:rPr>
            <a:t>※</a:t>
          </a:r>
          <a:r>
            <a:rPr kumimoji="1" lang="ja-JP" altLang="en-US" sz="1050" b="1">
              <a:solidFill>
                <a:srgbClr val="002060"/>
              </a:solidFill>
            </a:rPr>
            <a:t>変更後の交付申請額が誤っている場合は、「対象者リスト（変更）」を確認してください。</a:t>
          </a:r>
          <a:endParaRPr kumimoji="1" lang="en-US" altLang="ja-JP" sz="1050" b="1">
            <a:solidFill>
              <a:srgbClr val="002060"/>
            </a:solidFill>
          </a:endParaRPr>
        </a:p>
        <a:p>
          <a:pPr algn="l"/>
          <a:r>
            <a:rPr kumimoji="1" lang="en-US" altLang="ja-JP" sz="1050" b="1">
              <a:solidFill>
                <a:srgbClr val="002060"/>
              </a:solidFill>
            </a:rPr>
            <a:t>※</a:t>
          </a:r>
          <a:r>
            <a:rPr kumimoji="1" lang="ja-JP" altLang="en-US" sz="1050" b="1">
              <a:solidFill>
                <a:srgbClr val="002060"/>
              </a:solidFill>
            </a:rPr>
            <a:t>法人情報が誤っている時は、「施設基本情報入力」シートを確認してください。</a:t>
          </a:r>
        </a:p>
      </xdr:txBody>
    </xdr:sp>
    <xdr:clientData/>
  </xdr:twoCellAnchor>
  <xdr:twoCellAnchor>
    <xdr:from>
      <xdr:col>8</xdr:col>
      <xdr:colOff>170731</xdr:colOff>
      <xdr:row>11</xdr:row>
      <xdr:rowOff>35942</xdr:rowOff>
    </xdr:from>
    <xdr:to>
      <xdr:col>13</xdr:col>
      <xdr:colOff>412842</xdr:colOff>
      <xdr:row>18</xdr:row>
      <xdr:rowOff>314504</xdr:rowOff>
    </xdr:to>
    <xdr:sp macro="" textlink="">
      <xdr:nvSpPr>
        <xdr:cNvPr id="3" name="正方形/長方形 2">
          <a:extLst>
            <a:ext uri="{FF2B5EF4-FFF2-40B4-BE49-F238E27FC236}">
              <a16:creationId xmlns:a16="http://schemas.microsoft.com/office/drawing/2014/main" id="{B9D334E8-6891-422E-9B17-3A32EF8C07E4}"/>
            </a:ext>
          </a:extLst>
        </xdr:cNvPr>
        <xdr:cNvSpPr/>
      </xdr:nvSpPr>
      <xdr:spPr>
        <a:xfrm>
          <a:off x="6011533" y="3154032"/>
          <a:ext cx="3656734" cy="2111675"/>
        </a:xfrm>
        <a:prstGeom prst="rect">
          <a:avLst/>
        </a:prstGeom>
        <a:solidFill>
          <a:sysClr val="window" lastClr="FFFFFF"/>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400" b="1">
              <a:solidFill>
                <a:schemeClr val="accent1"/>
              </a:solidFill>
            </a:rPr>
            <a:t>←補助金申請後、市から送付した「交付決定通知書」の日付＆番号（第〇〇号）が</a:t>
          </a:r>
          <a:endParaRPr kumimoji="1" lang="en-US" altLang="ja-JP" sz="1400" b="1">
            <a:solidFill>
              <a:schemeClr val="accent1"/>
            </a:solidFill>
          </a:endParaRPr>
        </a:p>
        <a:p>
          <a:pPr algn="l"/>
          <a:r>
            <a:rPr kumimoji="1" lang="ja-JP" altLang="en-US" sz="1400" b="1">
              <a:solidFill>
                <a:schemeClr val="accent1"/>
              </a:solidFill>
            </a:rPr>
            <a:t>一致しているか確認してください。</a:t>
          </a:r>
          <a:endParaRPr kumimoji="1" lang="en-US" altLang="ja-JP" sz="1400" b="1">
            <a:solidFill>
              <a:schemeClr val="accent1"/>
            </a:solidFill>
          </a:endParaRPr>
        </a:p>
        <a:p>
          <a:pPr algn="l"/>
          <a:endParaRPr kumimoji="1" lang="en-US" altLang="ja-JP" sz="1400" b="1">
            <a:solidFill>
              <a:schemeClr val="accent1"/>
            </a:solidFill>
          </a:endParaRPr>
        </a:p>
        <a:p>
          <a:pPr algn="l"/>
          <a:r>
            <a:rPr kumimoji="1" lang="en-US" altLang="ja-JP" sz="1200" b="1">
              <a:solidFill>
                <a:srgbClr val="FF0000"/>
              </a:solidFill>
            </a:rPr>
            <a:t>※</a:t>
          </a:r>
          <a:r>
            <a:rPr kumimoji="1" lang="ja-JP" altLang="en-US" sz="1200" b="1">
              <a:solidFill>
                <a:srgbClr val="FF0000"/>
              </a:solidFill>
            </a:rPr>
            <a:t>日付がおかしい時は、「施設基本情報入力」シートの①に正しく入力されているか確認してください。</a:t>
          </a:r>
          <a:endParaRPr kumimoji="1" lang="en-US" altLang="ja-JP" sz="1200" b="1">
            <a:solidFill>
              <a:srgbClr val="FF0000"/>
            </a:solidFill>
          </a:endParaRPr>
        </a:p>
        <a:p>
          <a:pPr algn="l"/>
          <a:endParaRPr kumimoji="1" lang="ja-JP" altLang="en-US" sz="1400" b="1">
            <a:solidFill>
              <a:schemeClr val="accent1"/>
            </a:solidFill>
          </a:endParaRPr>
        </a:p>
      </xdr:txBody>
    </xdr:sp>
    <xdr:clientData/>
  </xdr:twoCellAnchor>
  <xdr:twoCellAnchor>
    <xdr:from>
      <xdr:col>8</xdr:col>
      <xdr:colOff>107830</xdr:colOff>
      <xdr:row>0</xdr:row>
      <xdr:rowOff>53915</xdr:rowOff>
    </xdr:from>
    <xdr:to>
      <xdr:col>16</xdr:col>
      <xdr:colOff>254659</xdr:colOff>
      <xdr:row>5</xdr:row>
      <xdr:rowOff>168215</xdr:rowOff>
    </xdr:to>
    <xdr:sp macro="" textlink="">
      <xdr:nvSpPr>
        <xdr:cNvPr id="4" name="正方形/長方形 3">
          <a:extLst>
            <a:ext uri="{FF2B5EF4-FFF2-40B4-BE49-F238E27FC236}">
              <a16:creationId xmlns:a16="http://schemas.microsoft.com/office/drawing/2014/main" id="{722A52E6-6483-45D7-A5E6-8868E0EB4791}"/>
            </a:ext>
          </a:extLst>
        </xdr:cNvPr>
        <xdr:cNvSpPr/>
      </xdr:nvSpPr>
      <xdr:spPr>
        <a:xfrm>
          <a:off x="5948632" y="53915"/>
          <a:ext cx="5610225" cy="114767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FF0000"/>
              </a:solidFill>
            </a:rPr>
            <a:t>※※</a:t>
          </a:r>
          <a:r>
            <a:rPr kumimoji="1" lang="ja-JP" altLang="en-US" sz="1400" b="1">
              <a:solidFill>
                <a:srgbClr val="FF0000"/>
              </a:solidFill>
            </a:rPr>
            <a:t>　注意　</a:t>
          </a:r>
          <a:r>
            <a:rPr kumimoji="1" lang="en-US" altLang="ja-JP" sz="1400" b="1">
              <a:solidFill>
                <a:srgbClr val="FF0000"/>
              </a:solidFill>
            </a:rPr>
            <a:t>※※</a:t>
          </a:r>
        </a:p>
        <a:p>
          <a:pPr algn="l"/>
          <a:r>
            <a:rPr kumimoji="1" lang="ja-JP" altLang="en-US" sz="1400" b="1">
              <a:solidFill>
                <a:srgbClr val="FF0000"/>
              </a:solidFill>
            </a:rPr>
            <a:t>このシートは、申請後に市から届いた「交付決定通知書」の内容を、</a:t>
          </a:r>
          <a:endParaRPr kumimoji="1" lang="en-US" altLang="ja-JP" sz="1400" b="1">
            <a:solidFill>
              <a:srgbClr val="FF0000"/>
            </a:solidFill>
          </a:endParaRPr>
        </a:p>
        <a:p>
          <a:pPr algn="l"/>
          <a:r>
            <a:rPr kumimoji="1" lang="ja-JP" altLang="en-US" sz="1400" b="1">
              <a:solidFill>
                <a:srgbClr val="FF0000"/>
              </a:solidFill>
            </a:rPr>
            <a:t>「施設基本情報入力」シートの①に入力してから作業してください。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200025</xdr:colOff>
      <xdr:row>0</xdr:row>
      <xdr:rowOff>161924</xdr:rowOff>
    </xdr:from>
    <xdr:to>
      <xdr:col>16</xdr:col>
      <xdr:colOff>76200</xdr:colOff>
      <xdr:row>8</xdr:row>
      <xdr:rowOff>257174</xdr:rowOff>
    </xdr:to>
    <xdr:sp macro="" textlink="">
      <xdr:nvSpPr>
        <xdr:cNvPr id="2" name="正方形/長方形 1">
          <a:extLst>
            <a:ext uri="{FF2B5EF4-FFF2-40B4-BE49-F238E27FC236}">
              <a16:creationId xmlns:a16="http://schemas.microsoft.com/office/drawing/2014/main" id="{A235A234-5ADA-4446-AF75-808F3E0A1742}"/>
            </a:ext>
          </a:extLst>
        </xdr:cNvPr>
        <xdr:cNvSpPr/>
      </xdr:nvSpPr>
      <xdr:spPr>
        <a:xfrm>
          <a:off x="7219950" y="161924"/>
          <a:ext cx="3990975" cy="23145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入力内容を確認してください。</a:t>
          </a:r>
          <a:endParaRPr kumimoji="1" lang="en-US" altLang="ja-JP" sz="1400" b="1">
            <a:solidFill>
              <a:srgbClr val="FF0000"/>
            </a:solidFill>
          </a:endParaRPr>
        </a:p>
        <a:p>
          <a:pPr algn="l"/>
          <a:endParaRPr kumimoji="1" lang="en-US" altLang="ja-JP" sz="1400" b="1">
            <a:solidFill>
              <a:schemeClr val="accent1"/>
            </a:solidFill>
          </a:endParaRPr>
        </a:p>
        <a:p>
          <a:pPr algn="l"/>
          <a:r>
            <a:rPr kumimoji="1" lang="en-US" altLang="ja-JP" sz="1200" b="1">
              <a:solidFill>
                <a:schemeClr val="accent1"/>
              </a:solidFill>
            </a:rPr>
            <a:t>※</a:t>
          </a:r>
          <a:r>
            <a:rPr kumimoji="1" lang="ja-JP" altLang="en-US" sz="1200" b="1">
              <a:solidFill>
                <a:schemeClr val="accent1"/>
              </a:solidFill>
            </a:rPr>
            <a:t>合計額や人数など、入力内容が異なる場合は、</a:t>
          </a:r>
          <a:endParaRPr kumimoji="1" lang="en-US" altLang="ja-JP" sz="1200" b="1">
            <a:solidFill>
              <a:schemeClr val="accent1"/>
            </a:solidFill>
          </a:endParaRPr>
        </a:p>
        <a:p>
          <a:pPr algn="l"/>
          <a:r>
            <a:rPr kumimoji="1" lang="ja-JP" altLang="en-US" sz="1200" b="1">
              <a:solidFill>
                <a:schemeClr val="accent1"/>
              </a:solidFill>
            </a:rPr>
            <a:t>「対象者リスト（変更）」シートの入力を確認して</a:t>
          </a:r>
          <a:endParaRPr kumimoji="1" lang="en-US" altLang="ja-JP" sz="1200" b="1">
            <a:solidFill>
              <a:schemeClr val="accent1"/>
            </a:solidFill>
          </a:endParaRPr>
        </a:p>
        <a:p>
          <a:pPr algn="l"/>
          <a:r>
            <a:rPr kumimoji="1" lang="ja-JP" altLang="en-US" sz="1200" b="1">
              <a:solidFill>
                <a:schemeClr val="accent1"/>
              </a:solidFill>
            </a:rPr>
            <a:t>ください。</a:t>
          </a:r>
          <a:endParaRPr kumimoji="1" lang="en-US" altLang="ja-JP" sz="1200" b="1">
            <a:solidFill>
              <a:schemeClr val="accent1"/>
            </a:solidFill>
          </a:endParaRPr>
        </a:p>
        <a:p>
          <a:pPr algn="l"/>
          <a:endParaRPr kumimoji="1" lang="en-US" altLang="ja-JP" sz="1400" b="1">
            <a:solidFill>
              <a:schemeClr val="accent1"/>
            </a:solidFill>
          </a:endParaRPr>
        </a:p>
        <a:p>
          <a:pPr algn="l"/>
          <a:r>
            <a:rPr kumimoji="1" lang="en-US" altLang="ja-JP" sz="1200" b="1">
              <a:solidFill>
                <a:schemeClr val="accent1"/>
              </a:solidFill>
            </a:rPr>
            <a:t>※</a:t>
          </a:r>
          <a:r>
            <a:rPr kumimoji="1" lang="ja-JP" altLang="en-US" sz="1200" b="1">
              <a:solidFill>
                <a:schemeClr val="accent1"/>
              </a:solidFill>
            </a:rPr>
            <a:t>事業所名が異なる場合は、「施設基本情報入力」シートの入力を確認してください。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295275</xdr:colOff>
      <xdr:row>1</xdr:row>
      <xdr:rowOff>19050</xdr:rowOff>
    </xdr:from>
    <xdr:to>
      <xdr:col>15</xdr:col>
      <xdr:colOff>447675</xdr:colOff>
      <xdr:row>6</xdr:row>
      <xdr:rowOff>361950</xdr:rowOff>
    </xdr:to>
    <xdr:sp macro="" textlink="">
      <xdr:nvSpPr>
        <xdr:cNvPr id="2" name="正方形/長方形 1">
          <a:extLst>
            <a:ext uri="{FF2B5EF4-FFF2-40B4-BE49-F238E27FC236}">
              <a16:creationId xmlns:a16="http://schemas.microsoft.com/office/drawing/2014/main" id="{1905D107-829F-421B-8212-AF0A5F4E60DB}"/>
            </a:ext>
          </a:extLst>
        </xdr:cNvPr>
        <xdr:cNvSpPr/>
      </xdr:nvSpPr>
      <xdr:spPr>
        <a:xfrm>
          <a:off x="7315200" y="200025"/>
          <a:ext cx="3581400" cy="19335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accent1"/>
              </a:solidFill>
            </a:rPr>
            <a:t>流山市内に事業所が６か所以上ある法人は、こちらのシートも確認し、提出してください</a:t>
          </a:r>
          <a:endParaRPr kumimoji="1" lang="en-US" altLang="ja-JP" sz="1400" b="1">
            <a:solidFill>
              <a:schemeClr val="accent1"/>
            </a:solidFill>
          </a:endParaRPr>
        </a:p>
        <a:p>
          <a:pPr algn="l"/>
          <a:endParaRPr kumimoji="1" lang="en-US" altLang="ja-JP" sz="1400" b="1">
            <a:solidFill>
              <a:schemeClr val="accent1"/>
            </a:solidFill>
          </a:endParaRPr>
        </a:p>
        <a:p>
          <a:pPr algn="l"/>
          <a:r>
            <a:rPr kumimoji="1" lang="en-US" altLang="ja-JP" sz="1400" b="1">
              <a:solidFill>
                <a:schemeClr val="accent1"/>
              </a:solidFill>
            </a:rPr>
            <a:t>※</a:t>
          </a:r>
          <a:r>
            <a:rPr kumimoji="1" lang="ja-JP" altLang="en-US" sz="1400" b="1">
              <a:solidFill>
                <a:schemeClr val="accent1"/>
              </a:solidFill>
            </a:rPr>
            <a:t>流山市内の事業所が６か所未満の法人は、このシートの作成は不要です。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285750</xdr:colOff>
      <xdr:row>1</xdr:row>
      <xdr:rowOff>28575</xdr:rowOff>
    </xdr:from>
    <xdr:to>
      <xdr:col>14</xdr:col>
      <xdr:colOff>142875</xdr:colOff>
      <xdr:row>6</xdr:row>
      <xdr:rowOff>371475</xdr:rowOff>
    </xdr:to>
    <xdr:sp macro="" textlink="">
      <xdr:nvSpPr>
        <xdr:cNvPr id="2" name="正方形/長方形 1">
          <a:extLst>
            <a:ext uri="{FF2B5EF4-FFF2-40B4-BE49-F238E27FC236}">
              <a16:creationId xmlns:a16="http://schemas.microsoft.com/office/drawing/2014/main" id="{48E5F7E4-7E8C-42C3-88EC-8E09131EBE76}"/>
            </a:ext>
          </a:extLst>
        </xdr:cNvPr>
        <xdr:cNvSpPr/>
      </xdr:nvSpPr>
      <xdr:spPr>
        <a:xfrm>
          <a:off x="6029325" y="209550"/>
          <a:ext cx="3876675" cy="19335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accent1"/>
              </a:solidFill>
            </a:rPr>
            <a:t>流山市内に事業所が１２か所以上ある法人は、こちらのシートも確認し、提出してください</a:t>
          </a:r>
          <a:endParaRPr kumimoji="1" lang="en-US" altLang="ja-JP" sz="1400" b="1">
            <a:solidFill>
              <a:schemeClr val="accent1"/>
            </a:solidFill>
          </a:endParaRPr>
        </a:p>
        <a:p>
          <a:pPr algn="l"/>
          <a:endParaRPr kumimoji="1" lang="en-US" altLang="ja-JP" sz="1400" b="1">
            <a:solidFill>
              <a:schemeClr val="accent1"/>
            </a:solidFill>
          </a:endParaRPr>
        </a:p>
        <a:p>
          <a:pPr algn="l"/>
          <a:r>
            <a:rPr kumimoji="1" lang="en-US" altLang="ja-JP" sz="1400" b="1">
              <a:solidFill>
                <a:schemeClr val="accent1"/>
              </a:solidFill>
            </a:rPr>
            <a:t>※</a:t>
          </a:r>
          <a:r>
            <a:rPr kumimoji="1" lang="ja-JP" altLang="en-US" sz="1400" b="1">
              <a:solidFill>
                <a:schemeClr val="accent1"/>
              </a:solidFill>
            </a:rPr>
            <a:t>流山市内の事業所が１２か所未満の法人は、このシートの作成は不要です。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142875</xdr:colOff>
      <xdr:row>11</xdr:row>
      <xdr:rowOff>9526</xdr:rowOff>
    </xdr:from>
    <xdr:to>
      <xdr:col>14</xdr:col>
      <xdr:colOff>409575</xdr:colOff>
      <xdr:row>12</xdr:row>
      <xdr:rowOff>447675</xdr:rowOff>
    </xdr:to>
    <xdr:sp macro="" textlink="">
      <xdr:nvSpPr>
        <xdr:cNvPr id="2" name="正方形/長方形 1">
          <a:extLst>
            <a:ext uri="{FF2B5EF4-FFF2-40B4-BE49-F238E27FC236}">
              <a16:creationId xmlns:a16="http://schemas.microsoft.com/office/drawing/2014/main" id="{0F0FC484-02A0-4CA5-8671-2348D151B8E5}"/>
            </a:ext>
          </a:extLst>
        </xdr:cNvPr>
        <xdr:cNvSpPr/>
      </xdr:nvSpPr>
      <xdr:spPr>
        <a:xfrm>
          <a:off x="5629275" y="2752726"/>
          <a:ext cx="4381500" cy="942974"/>
        </a:xfrm>
        <a:prstGeom prst="rect">
          <a:avLst/>
        </a:prstGeom>
        <a:solidFill>
          <a:sysClr val="window" lastClr="FFFFFF"/>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400" b="1">
              <a:solidFill>
                <a:schemeClr val="accent1"/>
              </a:solidFill>
            </a:rPr>
            <a:t>←自動入力されます。</a:t>
          </a:r>
          <a:endParaRPr kumimoji="1" lang="en-US" altLang="ja-JP" sz="1400" b="1">
            <a:solidFill>
              <a:schemeClr val="accent1"/>
            </a:solidFill>
          </a:endParaRPr>
        </a:p>
        <a:p>
          <a:pPr algn="l"/>
          <a:r>
            <a:rPr kumimoji="1" lang="en-US" altLang="ja-JP" sz="1200" b="1">
              <a:solidFill>
                <a:sysClr val="windowText" lastClr="000000"/>
              </a:solidFill>
            </a:rPr>
            <a:t>※</a:t>
          </a:r>
          <a:r>
            <a:rPr kumimoji="1" lang="ja-JP" altLang="en-US" sz="1200" b="1">
              <a:solidFill>
                <a:sysClr val="windowText" lastClr="000000"/>
              </a:solidFill>
            </a:rPr>
            <a:t>法人の情報が誤っている場合は、「施設基本情報入力」シートを確認してください。</a:t>
          </a:r>
        </a:p>
      </xdr:txBody>
    </xdr:sp>
    <xdr:clientData/>
  </xdr:twoCellAnchor>
  <xdr:twoCellAnchor>
    <xdr:from>
      <xdr:col>8</xdr:col>
      <xdr:colOff>123825</xdr:colOff>
      <xdr:row>13</xdr:row>
      <xdr:rowOff>104774</xdr:rowOff>
    </xdr:from>
    <xdr:to>
      <xdr:col>13</xdr:col>
      <xdr:colOff>361951</xdr:colOff>
      <xdr:row>13</xdr:row>
      <xdr:rowOff>552449</xdr:rowOff>
    </xdr:to>
    <xdr:sp macro="" textlink="">
      <xdr:nvSpPr>
        <xdr:cNvPr id="3" name="吹き出し: 左矢印 2">
          <a:extLst>
            <a:ext uri="{FF2B5EF4-FFF2-40B4-BE49-F238E27FC236}">
              <a16:creationId xmlns:a16="http://schemas.microsoft.com/office/drawing/2014/main" id="{D52C00D8-F975-4A63-923F-9585F9DA51DE}"/>
            </a:ext>
          </a:extLst>
        </xdr:cNvPr>
        <xdr:cNvSpPr/>
      </xdr:nvSpPr>
      <xdr:spPr>
        <a:xfrm>
          <a:off x="5610225" y="3857624"/>
          <a:ext cx="3667126" cy="447675"/>
        </a:xfrm>
        <a:prstGeom prst="leftArrowCallout">
          <a:avLst>
            <a:gd name="adj1" fmla="val 25000"/>
            <a:gd name="adj2" fmla="val 25000"/>
            <a:gd name="adj3" fmla="val 25000"/>
            <a:gd name="adj4" fmla="val 8829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代表者印を押印して提出してください。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79374</xdr:colOff>
      <xdr:row>38</xdr:row>
      <xdr:rowOff>59532</xdr:rowOff>
    </xdr:from>
    <xdr:to>
      <xdr:col>9</xdr:col>
      <xdr:colOff>307576</xdr:colOff>
      <xdr:row>40</xdr:row>
      <xdr:rowOff>367110</xdr:rowOff>
    </xdr:to>
    <xdr:sp macro="" textlink="">
      <xdr:nvSpPr>
        <xdr:cNvPr id="5" name="右中かっこ 4">
          <a:extLst>
            <a:ext uri="{FF2B5EF4-FFF2-40B4-BE49-F238E27FC236}">
              <a16:creationId xmlns:a16="http://schemas.microsoft.com/office/drawing/2014/main" id="{48BCEEA7-2FC2-4684-A9FB-CE338ACB4143}"/>
            </a:ext>
          </a:extLst>
        </xdr:cNvPr>
        <xdr:cNvSpPr/>
      </xdr:nvSpPr>
      <xdr:spPr>
        <a:xfrm>
          <a:off x="6131718" y="7213204"/>
          <a:ext cx="228202" cy="1081484"/>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109140</xdr:colOff>
      <xdr:row>17</xdr:row>
      <xdr:rowOff>0</xdr:rowOff>
    </xdr:from>
    <xdr:to>
      <xdr:col>9</xdr:col>
      <xdr:colOff>317500</xdr:colOff>
      <xdr:row>27</xdr:row>
      <xdr:rowOff>39687</xdr:rowOff>
    </xdr:to>
    <xdr:sp macro="" textlink="">
      <xdr:nvSpPr>
        <xdr:cNvPr id="6" name="右中かっこ 5">
          <a:extLst>
            <a:ext uri="{FF2B5EF4-FFF2-40B4-BE49-F238E27FC236}">
              <a16:creationId xmlns:a16="http://schemas.microsoft.com/office/drawing/2014/main" id="{2BE33B15-59D2-4A56-AE91-788F361EB84B}"/>
            </a:ext>
          </a:extLst>
        </xdr:cNvPr>
        <xdr:cNvSpPr/>
      </xdr:nvSpPr>
      <xdr:spPr>
        <a:xfrm>
          <a:off x="6161484" y="4127500"/>
          <a:ext cx="208360" cy="1805781"/>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436562</xdr:colOff>
      <xdr:row>20</xdr:row>
      <xdr:rowOff>396</xdr:rowOff>
    </xdr:from>
    <xdr:to>
      <xdr:col>13</xdr:col>
      <xdr:colOff>561109</xdr:colOff>
      <xdr:row>27</xdr:row>
      <xdr:rowOff>4762</xdr:rowOff>
    </xdr:to>
    <xdr:sp macro="" textlink="">
      <xdr:nvSpPr>
        <xdr:cNvPr id="7" name="正方形/長方形 6">
          <a:extLst>
            <a:ext uri="{FF2B5EF4-FFF2-40B4-BE49-F238E27FC236}">
              <a16:creationId xmlns:a16="http://schemas.microsoft.com/office/drawing/2014/main" id="{30C90262-C8E7-4131-931B-90118588F582}"/>
            </a:ext>
          </a:extLst>
        </xdr:cNvPr>
        <xdr:cNvSpPr/>
      </xdr:nvSpPr>
      <xdr:spPr>
        <a:xfrm>
          <a:off x="6494462" y="4600971"/>
          <a:ext cx="3667847" cy="1337866"/>
        </a:xfrm>
        <a:prstGeom prst="rect">
          <a:avLst/>
        </a:prstGeom>
        <a:solidFill>
          <a:sysClr val="window" lastClr="FFFFFF"/>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400" b="1">
              <a:solidFill>
                <a:schemeClr val="accent1"/>
              </a:solidFill>
            </a:rPr>
            <a:t>事業所名に誤りがないか確認してください。</a:t>
          </a:r>
          <a:endParaRPr kumimoji="1" lang="en-US" altLang="ja-JP" sz="1400" b="1">
            <a:solidFill>
              <a:schemeClr val="accent1"/>
            </a:solidFill>
          </a:endParaRPr>
        </a:p>
        <a:p>
          <a:pPr algn="l"/>
          <a:endParaRPr kumimoji="1" lang="en-US" altLang="ja-JP" sz="1400" b="1">
            <a:solidFill>
              <a:schemeClr val="accent1"/>
            </a:solidFill>
          </a:endParaRPr>
        </a:p>
        <a:p>
          <a:pPr algn="l"/>
          <a:r>
            <a:rPr kumimoji="1" lang="en-US" altLang="ja-JP" sz="1200" b="1">
              <a:solidFill>
                <a:schemeClr val="accent1"/>
              </a:solidFill>
            </a:rPr>
            <a:t>※</a:t>
          </a:r>
          <a:r>
            <a:rPr kumimoji="1" lang="ja-JP" altLang="en-US" sz="1200" b="1">
              <a:solidFill>
                <a:schemeClr val="accent1"/>
              </a:solidFill>
            </a:rPr>
            <a:t>事業所名が誤っている時は、</a:t>
          </a:r>
          <a:endParaRPr kumimoji="1" lang="en-US" altLang="ja-JP" sz="1200" b="1">
            <a:solidFill>
              <a:schemeClr val="accent1"/>
            </a:solidFill>
          </a:endParaRPr>
        </a:p>
        <a:p>
          <a:pPr algn="l"/>
          <a:r>
            <a:rPr kumimoji="1" lang="ja-JP" altLang="en-US" sz="1200" b="1">
              <a:solidFill>
                <a:schemeClr val="accent1"/>
              </a:solidFill>
            </a:rPr>
            <a:t>「施設基本情報入力」シートを確認してください。</a:t>
          </a:r>
        </a:p>
      </xdr:txBody>
    </xdr:sp>
    <xdr:clientData/>
  </xdr:twoCellAnchor>
  <xdr:twoCellAnchor>
    <xdr:from>
      <xdr:col>9</xdr:col>
      <xdr:colOff>155177</xdr:colOff>
      <xdr:row>11</xdr:row>
      <xdr:rowOff>117079</xdr:rowOff>
    </xdr:from>
    <xdr:to>
      <xdr:col>16</xdr:col>
      <xdr:colOff>209550</xdr:colOff>
      <xdr:row>16</xdr:row>
      <xdr:rowOff>142876</xdr:rowOff>
    </xdr:to>
    <xdr:sp macro="" textlink="">
      <xdr:nvSpPr>
        <xdr:cNvPr id="8" name="正方形/長方形 7">
          <a:extLst>
            <a:ext uri="{FF2B5EF4-FFF2-40B4-BE49-F238E27FC236}">
              <a16:creationId xmlns:a16="http://schemas.microsoft.com/office/drawing/2014/main" id="{A10B745F-4418-4983-9557-ACA44010F1DC}"/>
            </a:ext>
          </a:extLst>
        </xdr:cNvPr>
        <xdr:cNvSpPr/>
      </xdr:nvSpPr>
      <xdr:spPr>
        <a:xfrm>
          <a:off x="6136877" y="2707879"/>
          <a:ext cx="5655073" cy="1292622"/>
        </a:xfrm>
        <a:prstGeom prst="rect">
          <a:avLst/>
        </a:prstGeom>
        <a:solidFill>
          <a:sysClr val="window" lastClr="FFFFFF"/>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100" b="1">
              <a:solidFill>
                <a:srgbClr val="FF0000"/>
              </a:solidFill>
            </a:rPr>
            <a:t>←文章内の日付がおかしい時は、「施設基本情報入力」シートの①に当初の決定内容が</a:t>
          </a:r>
          <a:r>
            <a:rPr kumimoji="1" lang="ja-JP" altLang="ja-JP" sz="1050" b="1">
              <a:solidFill>
                <a:srgbClr val="FF0000"/>
              </a:solidFill>
              <a:effectLst/>
              <a:latin typeface="+mn-lt"/>
              <a:ea typeface="+mn-ea"/>
              <a:cs typeface="+mn-cs"/>
            </a:rPr>
            <a:t>正しく入力されているか</a:t>
          </a:r>
          <a:endParaRPr kumimoji="1" lang="en-US" altLang="ja-JP" sz="1050" b="1">
            <a:solidFill>
              <a:srgbClr val="FF0000"/>
            </a:solidFill>
            <a:effectLst/>
            <a:latin typeface="+mn-lt"/>
            <a:ea typeface="+mn-ea"/>
            <a:cs typeface="+mn-cs"/>
          </a:endParaRPr>
        </a:p>
        <a:p>
          <a:pPr algn="l"/>
          <a:r>
            <a:rPr kumimoji="1" lang="ja-JP" altLang="en-US" sz="1100" b="1">
              <a:solidFill>
                <a:srgbClr val="FF0000"/>
              </a:solidFill>
            </a:rPr>
            <a:t>（年度途中で変更申請している場合は、「施設基本情報入力」シートの②に変更決定の内容が正しく入力されているかも）確認してください。</a:t>
          </a:r>
          <a:endParaRPr kumimoji="1" lang="en-US" altLang="ja-JP" sz="1100" b="1">
            <a:solidFill>
              <a:srgbClr val="FF0000"/>
            </a:solidFill>
          </a:endParaRPr>
        </a:p>
      </xdr:txBody>
    </xdr:sp>
    <xdr:clientData/>
  </xdr:twoCellAnchor>
  <xdr:twoCellAnchor>
    <xdr:from>
      <xdr:col>9</xdr:col>
      <xdr:colOff>123825</xdr:colOff>
      <xdr:row>3</xdr:row>
      <xdr:rowOff>161925</xdr:rowOff>
    </xdr:from>
    <xdr:to>
      <xdr:col>16</xdr:col>
      <xdr:colOff>28575</xdr:colOff>
      <xdr:row>6</xdr:row>
      <xdr:rowOff>361950</xdr:rowOff>
    </xdr:to>
    <xdr:sp macro="" textlink="">
      <xdr:nvSpPr>
        <xdr:cNvPr id="10" name="正方形/長方形 9">
          <a:extLst>
            <a:ext uri="{FF2B5EF4-FFF2-40B4-BE49-F238E27FC236}">
              <a16:creationId xmlns:a16="http://schemas.microsoft.com/office/drawing/2014/main" id="{A311ABDC-1D8D-4161-B781-5F1486873580}"/>
            </a:ext>
          </a:extLst>
        </xdr:cNvPr>
        <xdr:cNvSpPr/>
      </xdr:nvSpPr>
      <xdr:spPr>
        <a:xfrm>
          <a:off x="6105525" y="723900"/>
          <a:ext cx="5505450" cy="97155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　注意　</a:t>
          </a:r>
          <a:r>
            <a:rPr kumimoji="1" lang="en-US" altLang="ja-JP" sz="1400" b="1">
              <a:solidFill>
                <a:srgbClr val="FF0000"/>
              </a:solidFill>
            </a:rPr>
            <a:t>※※</a:t>
          </a:r>
          <a:r>
            <a:rPr kumimoji="1" lang="ja-JP" altLang="en-US" sz="1400" b="1">
              <a:solidFill>
                <a:srgbClr val="FF0000"/>
              </a:solidFill>
            </a:rPr>
            <a:t>　</a:t>
          </a:r>
          <a:endParaRPr kumimoji="1" lang="en-US" altLang="ja-JP" sz="1400" b="1">
            <a:solidFill>
              <a:srgbClr val="FF0000"/>
            </a:solidFill>
          </a:endParaRPr>
        </a:p>
        <a:p>
          <a:pPr algn="l"/>
          <a:r>
            <a:rPr kumimoji="1" lang="ja-JP" altLang="en-US" sz="1200" b="1">
              <a:solidFill>
                <a:srgbClr val="002060"/>
              </a:solidFill>
            </a:rPr>
            <a:t>１．このシートは、翌年度の４月１日以降の日付で作成してください。</a:t>
          </a:r>
          <a:endParaRPr kumimoji="1" lang="en-US" altLang="ja-JP" sz="1200" b="1">
            <a:solidFill>
              <a:srgbClr val="002060"/>
            </a:solidFill>
          </a:endParaRPr>
        </a:p>
        <a:p>
          <a:pPr algn="l"/>
          <a:r>
            <a:rPr kumimoji="1" lang="ja-JP" altLang="en-US" sz="1200" b="1">
              <a:solidFill>
                <a:srgbClr val="002060"/>
              </a:solidFill>
            </a:rPr>
            <a:t>２．対象職員の「支給明細書」又は「賃金台帳」添付し、ご提出ください。</a:t>
          </a:r>
          <a:endParaRPr kumimoji="1" lang="en-US" altLang="ja-JP" sz="1200" b="1">
            <a:solidFill>
              <a:srgbClr val="002060"/>
            </a:solidFill>
          </a:endParaRPr>
        </a:p>
      </xdr:txBody>
    </xdr:sp>
    <xdr:clientData/>
  </xdr:twoCellAnchor>
  <xdr:twoCellAnchor>
    <xdr:from>
      <xdr:col>9</xdr:col>
      <xdr:colOff>447675</xdr:colOff>
      <xdr:row>38</xdr:row>
      <xdr:rowOff>133350</xdr:rowOff>
    </xdr:from>
    <xdr:to>
      <xdr:col>12</xdr:col>
      <xdr:colOff>672811</xdr:colOff>
      <xdr:row>46</xdr:row>
      <xdr:rowOff>9524</xdr:rowOff>
    </xdr:to>
    <xdr:sp macro="" textlink="">
      <xdr:nvSpPr>
        <xdr:cNvPr id="9" name="正方形/長方形 8">
          <a:extLst>
            <a:ext uri="{FF2B5EF4-FFF2-40B4-BE49-F238E27FC236}">
              <a16:creationId xmlns:a16="http://schemas.microsoft.com/office/drawing/2014/main" id="{C1205060-5C4C-459F-93A7-0B861FA08856}"/>
            </a:ext>
          </a:extLst>
        </xdr:cNvPr>
        <xdr:cNvSpPr/>
      </xdr:nvSpPr>
      <xdr:spPr>
        <a:xfrm>
          <a:off x="6429375" y="8143875"/>
          <a:ext cx="3082636" cy="2181224"/>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b"/>
        <a:lstStyle/>
        <a:p>
          <a:pPr algn="l"/>
          <a:r>
            <a:rPr kumimoji="1" lang="ja-JP" altLang="en-US" sz="1400" b="1">
              <a:solidFill>
                <a:schemeClr val="accent1"/>
              </a:solidFill>
            </a:rPr>
            <a:t>添付書類に〇をつけてください。</a:t>
          </a:r>
          <a:endParaRPr kumimoji="1" lang="en-US" altLang="ja-JP" sz="1400" b="1">
            <a:solidFill>
              <a:schemeClr val="accent1"/>
            </a:solidFill>
          </a:endParaRPr>
        </a:p>
        <a:p>
          <a:pPr algn="l"/>
          <a:r>
            <a:rPr kumimoji="1" lang="ja-JP" altLang="en-US" sz="1400" b="1">
              <a:solidFill>
                <a:schemeClr val="accent1"/>
              </a:solidFill>
            </a:rPr>
            <a:t>（プルダウンで選択してください</a:t>
          </a:r>
          <a:endParaRPr kumimoji="1" lang="en-US" altLang="ja-JP" sz="1400" b="1">
            <a:solidFill>
              <a:schemeClr val="accent1"/>
            </a:solidFill>
          </a:endParaRPr>
        </a:p>
        <a:p>
          <a:pPr algn="l"/>
          <a:endParaRPr kumimoji="1" lang="en-US" altLang="ja-JP" sz="1100" b="1">
            <a:solidFill>
              <a:schemeClr val="accent1"/>
            </a:solidFill>
          </a:endParaRPr>
        </a:p>
        <a:p>
          <a:pPr algn="l"/>
          <a:r>
            <a:rPr kumimoji="1" lang="ja-JP" altLang="en-US" sz="1100" b="1">
              <a:solidFill>
                <a:schemeClr val="accent1"/>
              </a:solidFill>
            </a:rPr>
            <a:t>基本的に、こちらから指定しない限りは「その他市長が必要と認める書類」は必要ありません。上の２つに〇が付くようにしてください。</a:t>
          </a:r>
          <a:endParaRPr kumimoji="1" lang="en-US" altLang="ja-JP" sz="1100" b="1">
            <a:solidFill>
              <a:schemeClr val="accent1"/>
            </a:solidFill>
          </a:endParaRPr>
        </a:p>
        <a:p>
          <a:pPr algn="l"/>
          <a:endParaRPr kumimoji="1" lang="ja-JP" altLang="en-US" sz="1400" b="1">
            <a:solidFill>
              <a:schemeClr val="accent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161924</xdr:colOff>
      <xdr:row>12</xdr:row>
      <xdr:rowOff>76199</xdr:rowOff>
    </xdr:from>
    <xdr:to>
      <xdr:col>22</xdr:col>
      <xdr:colOff>9524</xdr:colOff>
      <xdr:row>31</xdr:row>
      <xdr:rowOff>161925</xdr:rowOff>
    </xdr:to>
    <xdr:sp macro="" textlink="">
      <xdr:nvSpPr>
        <xdr:cNvPr id="2" name="正方形/長方形 1">
          <a:extLst>
            <a:ext uri="{FF2B5EF4-FFF2-40B4-BE49-F238E27FC236}">
              <a16:creationId xmlns:a16="http://schemas.microsoft.com/office/drawing/2014/main" id="{44F33BE6-501B-41F2-95C3-471AB2201B15}"/>
            </a:ext>
          </a:extLst>
        </xdr:cNvPr>
        <xdr:cNvSpPr/>
      </xdr:nvSpPr>
      <xdr:spPr>
        <a:xfrm>
          <a:off x="7839074" y="1762124"/>
          <a:ext cx="4048125" cy="386715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002060"/>
              </a:solidFill>
            </a:rPr>
            <a:t>《</a:t>
          </a:r>
          <a:r>
            <a:rPr kumimoji="1" lang="ja-JP" altLang="en-US" sz="1200" b="1">
              <a:solidFill>
                <a:srgbClr val="002060"/>
              </a:solidFill>
            </a:rPr>
            <a:t>入力方法</a:t>
          </a:r>
          <a:r>
            <a:rPr kumimoji="1" lang="en-US" altLang="ja-JP" sz="1200" b="1">
              <a:solidFill>
                <a:srgbClr val="002060"/>
              </a:solidFill>
            </a:rPr>
            <a:t>》</a:t>
          </a:r>
        </a:p>
        <a:p>
          <a:pPr algn="l"/>
          <a:r>
            <a:rPr kumimoji="1" lang="ja-JP" altLang="en-US" sz="1200" b="1">
              <a:solidFill>
                <a:srgbClr val="002060"/>
              </a:solidFill>
            </a:rPr>
            <a:t>①事業所名をプルダウンで選択</a:t>
          </a:r>
          <a:endParaRPr kumimoji="1" lang="en-US" altLang="ja-JP" sz="1200" b="1">
            <a:solidFill>
              <a:srgbClr val="002060"/>
            </a:solidFill>
          </a:endParaRPr>
        </a:p>
        <a:p>
          <a:pPr algn="l"/>
          <a:r>
            <a:rPr kumimoji="1" lang="ja-JP" altLang="en-US" sz="1200" b="1">
              <a:solidFill>
                <a:srgbClr val="002060"/>
              </a:solidFill>
            </a:rPr>
            <a:t>→サービス種別と職員氏名、各職員の支給合計額が自動で入力される。（「計」のセルが赤くなります。）</a:t>
          </a:r>
          <a:endParaRPr kumimoji="1" lang="en-US" altLang="ja-JP" sz="1200" b="1">
            <a:solidFill>
              <a:srgbClr val="002060"/>
            </a:solidFill>
          </a:endParaRPr>
        </a:p>
        <a:p>
          <a:pPr algn="l"/>
          <a:endParaRPr kumimoji="1" lang="en-US" altLang="ja-JP" sz="1200" b="1">
            <a:solidFill>
              <a:srgbClr val="002060"/>
            </a:solidFill>
          </a:endParaRPr>
        </a:p>
        <a:p>
          <a:pPr algn="l"/>
          <a:r>
            <a:rPr kumimoji="1" lang="ja-JP" altLang="en-US" sz="1200" b="1">
              <a:solidFill>
                <a:srgbClr val="002060"/>
              </a:solidFill>
            </a:rPr>
            <a:t>②４月～３月で支給した月に支給金額を入力する。</a:t>
          </a:r>
          <a:endParaRPr kumimoji="1" lang="en-US" altLang="ja-JP" sz="1200" b="1">
            <a:solidFill>
              <a:srgbClr val="002060"/>
            </a:solidFill>
          </a:endParaRPr>
        </a:p>
        <a:p>
          <a:pPr algn="l"/>
          <a:endParaRPr kumimoji="1" lang="en-US" altLang="ja-JP" sz="1200" b="1">
            <a:solidFill>
              <a:srgbClr val="002060"/>
            </a:solidFill>
          </a:endParaRPr>
        </a:p>
        <a:p>
          <a:pPr algn="l"/>
          <a:r>
            <a:rPr kumimoji="1" lang="ja-JP" altLang="en-US" sz="1200" b="1">
              <a:solidFill>
                <a:srgbClr val="002060"/>
              </a:solidFill>
            </a:rPr>
            <a:t>③４月～３月の支給金額を入力し終わっても、「計」のセルが赤色の時は、合計額が相違しています。</a:t>
          </a:r>
          <a:endParaRPr kumimoji="1" lang="en-US" altLang="ja-JP" sz="1200" b="1">
            <a:solidFill>
              <a:srgbClr val="002060"/>
            </a:solidFill>
          </a:endParaRPr>
        </a:p>
        <a:p>
          <a:pPr algn="l"/>
          <a:endParaRPr kumimoji="1" lang="en-US" altLang="ja-JP" sz="1200" b="1">
            <a:solidFill>
              <a:srgbClr val="002060"/>
            </a:solidFill>
          </a:endParaRPr>
        </a:p>
        <a:p>
          <a:pPr algn="l"/>
          <a:r>
            <a:rPr kumimoji="1" lang="ja-JP" altLang="en-US" sz="1200" b="1">
              <a:solidFill>
                <a:srgbClr val="002060"/>
              </a:solidFill>
            </a:rPr>
            <a:t>④「計」のセルが白色になるように、支給月の金額を確認してください。</a:t>
          </a:r>
          <a:endParaRPr kumimoji="1" lang="en-US" altLang="ja-JP" sz="1200" b="1">
            <a:solidFill>
              <a:srgbClr val="002060"/>
            </a:solidFill>
          </a:endParaRPr>
        </a:p>
        <a:p>
          <a:pPr algn="l"/>
          <a:endParaRPr kumimoji="1" lang="en-US" altLang="ja-JP" sz="1100">
            <a:solidFill>
              <a:schemeClr val="accent1"/>
            </a:solidFill>
          </a:endParaRPr>
        </a:p>
        <a:p>
          <a:pPr algn="l"/>
          <a:r>
            <a:rPr kumimoji="1" lang="en-US" altLang="ja-JP" sz="1100">
              <a:solidFill>
                <a:srgbClr val="FF0000"/>
              </a:solidFill>
            </a:rPr>
            <a:t>※</a:t>
          </a:r>
          <a:r>
            <a:rPr kumimoji="1" lang="ja-JP" altLang="en-US" sz="1100">
              <a:solidFill>
                <a:srgbClr val="FF0000"/>
              </a:solidFill>
            </a:rPr>
            <a:t>自動で入力された「計」の金額が相違している時は、</a:t>
          </a:r>
          <a:endParaRPr kumimoji="1" lang="en-US" altLang="ja-JP" sz="1100">
            <a:solidFill>
              <a:srgbClr val="FF0000"/>
            </a:solidFill>
          </a:endParaRPr>
        </a:p>
        <a:p>
          <a:pPr algn="l"/>
          <a:r>
            <a:rPr kumimoji="1" lang="ja-JP" altLang="en-US" sz="1100">
              <a:solidFill>
                <a:srgbClr val="FF0000"/>
              </a:solidFill>
            </a:rPr>
            <a:t>「</a:t>
          </a:r>
          <a:r>
            <a:rPr kumimoji="1" lang="ja-JP" altLang="en-US" sz="1100">
              <a:solidFill>
                <a:srgbClr val="00B050"/>
              </a:solidFill>
            </a:rPr>
            <a:t>対象者リスト（変更）</a:t>
          </a:r>
          <a:r>
            <a:rPr kumimoji="1" lang="ja-JP" altLang="en-US" sz="1100">
              <a:solidFill>
                <a:srgbClr val="FF0000"/>
              </a:solidFill>
            </a:rPr>
            <a:t>」シートの「補助対象月数」が相違しています。確認してください。</a:t>
          </a:r>
          <a:endParaRPr kumimoji="1" lang="en-US" altLang="ja-JP" sz="1100">
            <a:solidFill>
              <a:srgbClr val="FF0000"/>
            </a:solidFill>
          </a:endParaRPr>
        </a:p>
        <a:p>
          <a:pPr algn="l"/>
          <a:endParaRPr kumimoji="1" lang="en-US" altLang="ja-JP" sz="1100">
            <a:solidFill>
              <a:srgbClr val="FF0000"/>
            </a:solidFill>
          </a:endParaRPr>
        </a:p>
        <a:p>
          <a:pPr algn="l"/>
          <a:endParaRPr kumimoji="1" lang="ja-JP" altLang="en-US" sz="1100">
            <a:solidFill>
              <a:schemeClr val="accent1"/>
            </a:solidFill>
          </a:endParaRPr>
        </a:p>
      </xdr:txBody>
    </xdr:sp>
    <xdr:clientData/>
  </xdr:twoCellAnchor>
  <xdr:twoCellAnchor>
    <xdr:from>
      <xdr:col>16</xdr:col>
      <xdr:colOff>95250</xdr:colOff>
      <xdr:row>46</xdr:row>
      <xdr:rowOff>28575</xdr:rowOff>
    </xdr:from>
    <xdr:to>
      <xdr:col>16</xdr:col>
      <xdr:colOff>361950</xdr:colOff>
      <xdr:row>51</xdr:row>
      <xdr:rowOff>371475</xdr:rowOff>
    </xdr:to>
    <xdr:sp macro="" textlink="">
      <xdr:nvSpPr>
        <xdr:cNvPr id="3" name="右中かっこ 2">
          <a:extLst>
            <a:ext uri="{FF2B5EF4-FFF2-40B4-BE49-F238E27FC236}">
              <a16:creationId xmlns:a16="http://schemas.microsoft.com/office/drawing/2014/main" id="{4032AE84-1337-44D2-A269-9CCEDE5BE6BF}"/>
            </a:ext>
          </a:extLst>
        </xdr:cNvPr>
        <xdr:cNvSpPr/>
      </xdr:nvSpPr>
      <xdr:spPr>
        <a:xfrm>
          <a:off x="7800975" y="8591550"/>
          <a:ext cx="266700" cy="1762125"/>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457200</xdr:colOff>
      <xdr:row>46</xdr:row>
      <xdr:rowOff>1</xdr:rowOff>
    </xdr:from>
    <xdr:to>
      <xdr:col>22</xdr:col>
      <xdr:colOff>304800</xdr:colOff>
      <xdr:row>52</xdr:row>
      <xdr:rowOff>95250</xdr:rowOff>
    </xdr:to>
    <xdr:sp macro="" textlink="">
      <xdr:nvSpPr>
        <xdr:cNvPr id="4" name="正方形/長方形 3">
          <a:extLst>
            <a:ext uri="{FF2B5EF4-FFF2-40B4-BE49-F238E27FC236}">
              <a16:creationId xmlns:a16="http://schemas.microsoft.com/office/drawing/2014/main" id="{31ADCBB8-EEFA-49EF-89AD-094FBA88B1B7}"/>
            </a:ext>
          </a:extLst>
        </xdr:cNvPr>
        <xdr:cNvSpPr/>
      </xdr:nvSpPr>
      <xdr:spPr>
        <a:xfrm>
          <a:off x="8134350" y="8562976"/>
          <a:ext cx="4048125" cy="1952624"/>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accent1"/>
              </a:solidFill>
            </a:rPr>
            <a:t>このシートを印刷し、対象職員全員から</a:t>
          </a:r>
          <a:endParaRPr kumimoji="1" lang="en-US" altLang="ja-JP" sz="1400" b="1">
            <a:solidFill>
              <a:schemeClr val="accent1"/>
            </a:solidFill>
          </a:endParaRPr>
        </a:p>
        <a:p>
          <a:pPr algn="l"/>
          <a:r>
            <a:rPr kumimoji="1" lang="ja-JP" altLang="en-US" sz="1400" b="1">
              <a:solidFill>
                <a:schemeClr val="accent1"/>
              </a:solidFill>
            </a:rPr>
            <a:t>「受領印」又は「名字のみの署名（サイン）」をもらってください。</a:t>
          </a:r>
          <a:endParaRPr kumimoji="1" lang="en-US" altLang="ja-JP" sz="1400" b="1">
            <a:solidFill>
              <a:schemeClr val="accent1"/>
            </a:solidFill>
          </a:endParaRPr>
        </a:p>
        <a:p>
          <a:pPr algn="l"/>
          <a:endParaRPr kumimoji="1" lang="en-US" altLang="ja-JP" sz="1400" b="1">
            <a:solidFill>
              <a:srgbClr val="FF0000"/>
            </a:solidFill>
          </a:endParaRPr>
        </a:p>
        <a:p>
          <a:pPr algn="l"/>
          <a:r>
            <a:rPr kumimoji="1" lang="ja-JP" altLang="en-US" sz="1400" b="1">
              <a:solidFill>
                <a:srgbClr val="FF0000"/>
              </a:solidFill>
            </a:rPr>
            <a:t>年度途中で退職した職員については、「退職」と記入してください。</a:t>
          </a:r>
          <a:endParaRPr kumimoji="1" lang="en-US" altLang="ja-JP" sz="1400" b="1">
            <a:solidFill>
              <a:srgbClr val="FF0000"/>
            </a:solidFill>
          </a:endParaRPr>
        </a:p>
      </xdr:txBody>
    </xdr:sp>
    <xdr:clientData/>
  </xdr:twoCellAnchor>
  <xdr:twoCellAnchor>
    <xdr:from>
      <xdr:col>16</xdr:col>
      <xdr:colOff>304800</xdr:colOff>
      <xdr:row>32</xdr:row>
      <xdr:rowOff>180975</xdr:rowOff>
    </xdr:from>
    <xdr:to>
      <xdr:col>21</xdr:col>
      <xdr:colOff>361950</xdr:colOff>
      <xdr:row>37</xdr:row>
      <xdr:rowOff>28575</xdr:rowOff>
    </xdr:to>
    <xdr:sp macro="" textlink="">
      <xdr:nvSpPr>
        <xdr:cNvPr id="6" name="吹き出し: 下矢印 5">
          <a:extLst>
            <a:ext uri="{FF2B5EF4-FFF2-40B4-BE49-F238E27FC236}">
              <a16:creationId xmlns:a16="http://schemas.microsoft.com/office/drawing/2014/main" id="{34312E24-5B72-4E9C-B1AB-33ED308ADE38}"/>
            </a:ext>
          </a:extLst>
        </xdr:cNvPr>
        <xdr:cNvSpPr/>
      </xdr:nvSpPr>
      <xdr:spPr>
        <a:xfrm>
          <a:off x="7981950" y="5848350"/>
          <a:ext cx="3571875" cy="847725"/>
        </a:xfrm>
        <a:prstGeom prst="downArrowCallout">
          <a:avLst>
            <a:gd name="adj1" fmla="val 25204"/>
            <a:gd name="adj2" fmla="val 37769"/>
            <a:gd name="adj3" fmla="val 15942"/>
            <a:gd name="adj4" fmla="val 5508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以下にも入力項目があります。ご確認ください。</a:t>
          </a:r>
        </a:p>
      </xdr:txBody>
    </xdr:sp>
    <xdr:clientData/>
  </xdr:twoCellAnchor>
  <xdr:twoCellAnchor>
    <xdr:from>
      <xdr:col>16</xdr:col>
      <xdr:colOff>171450</xdr:colOff>
      <xdr:row>1</xdr:row>
      <xdr:rowOff>57150</xdr:rowOff>
    </xdr:from>
    <xdr:to>
      <xdr:col>22</xdr:col>
      <xdr:colOff>0</xdr:colOff>
      <xdr:row>7</xdr:row>
      <xdr:rowOff>0</xdr:rowOff>
    </xdr:to>
    <xdr:sp macro="" textlink="">
      <xdr:nvSpPr>
        <xdr:cNvPr id="7" name="正方形/長方形 6">
          <a:extLst>
            <a:ext uri="{FF2B5EF4-FFF2-40B4-BE49-F238E27FC236}">
              <a16:creationId xmlns:a16="http://schemas.microsoft.com/office/drawing/2014/main" id="{F63F85CD-71B3-4315-82D9-B46AB8CAB116}"/>
            </a:ext>
          </a:extLst>
        </xdr:cNvPr>
        <xdr:cNvSpPr/>
      </xdr:nvSpPr>
      <xdr:spPr>
        <a:xfrm>
          <a:off x="7848600" y="238125"/>
          <a:ext cx="4029075" cy="115252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このシートは、「</a:t>
          </a:r>
          <a:r>
            <a:rPr kumimoji="1" lang="ja-JP" altLang="en-US" sz="1200" b="1">
              <a:solidFill>
                <a:srgbClr val="00B050"/>
              </a:solidFill>
            </a:rPr>
            <a:t>対象者リスト（変更）</a:t>
          </a:r>
          <a:r>
            <a:rPr kumimoji="1" lang="ja-JP" altLang="en-US" sz="1200" b="1">
              <a:solidFill>
                <a:srgbClr val="FF0000"/>
              </a:solidFill>
            </a:rPr>
            <a:t>」</a:t>
          </a:r>
          <a:r>
            <a:rPr kumimoji="1" lang="ja-JP" altLang="en-US" sz="1200" b="0">
              <a:solidFill>
                <a:srgbClr val="00B050"/>
              </a:solidFill>
            </a:rPr>
            <a:t>←緑色のタブ</a:t>
          </a:r>
          <a:endParaRPr kumimoji="1" lang="en-US" altLang="ja-JP" sz="1200" b="0">
            <a:solidFill>
              <a:srgbClr val="00B050"/>
            </a:solidFill>
          </a:endParaRPr>
        </a:p>
        <a:p>
          <a:pPr algn="l"/>
          <a:r>
            <a:rPr kumimoji="1" lang="ja-JP" altLang="en-US" sz="1200" b="1">
              <a:solidFill>
                <a:srgbClr val="FF0000"/>
              </a:solidFill>
            </a:rPr>
            <a:t>の情報が反映されます。</a:t>
          </a:r>
          <a:endParaRPr kumimoji="1" lang="en-US" altLang="ja-JP" sz="1200" b="1">
            <a:solidFill>
              <a:srgbClr val="FF0000"/>
            </a:solidFill>
          </a:endParaRPr>
        </a:p>
        <a:p>
          <a:pPr algn="l"/>
          <a:r>
            <a:rPr kumimoji="1" lang="ja-JP" altLang="en-US" sz="1200" b="1">
              <a:solidFill>
                <a:srgbClr val="FF0000"/>
              </a:solidFill>
            </a:rPr>
            <a:t>変更交付申請をしていない法人様は、お手数ですが</a:t>
          </a:r>
          <a:endParaRPr kumimoji="1" lang="en-US" altLang="ja-JP" sz="1200" b="1">
            <a:solidFill>
              <a:srgbClr val="FF0000"/>
            </a:solidFill>
          </a:endParaRPr>
        </a:p>
        <a:p>
          <a:pPr algn="l"/>
          <a:r>
            <a:rPr kumimoji="1" lang="ja-JP" altLang="ja-JP" sz="1200" b="1">
              <a:solidFill>
                <a:srgbClr val="FF0000"/>
              </a:solidFill>
              <a:effectLst/>
              <a:latin typeface="+mn-lt"/>
              <a:ea typeface="+mn-ea"/>
              <a:cs typeface="+mn-cs"/>
            </a:rPr>
            <a:t>「</a:t>
          </a:r>
          <a:r>
            <a:rPr kumimoji="1" lang="ja-JP" altLang="ja-JP" sz="1200" b="1">
              <a:solidFill>
                <a:srgbClr val="00B050"/>
              </a:solidFill>
              <a:effectLst/>
              <a:latin typeface="+mn-lt"/>
              <a:ea typeface="+mn-ea"/>
              <a:cs typeface="+mn-cs"/>
            </a:rPr>
            <a:t>対象者リスト（変更）</a:t>
          </a:r>
          <a:r>
            <a:rPr kumimoji="1" lang="ja-JP"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シートに入力をお願いします。</a:t>
          </a:r>
          <a:endParaRPr kumimoji="1" lang="en-US" altLang="ja-JP" sz="1200" b="1">
            <a:solidFill>
              <a:srgbClr val="FF0000"/>
            </a:solidFill>
          </a:endParaRPr>
        </a:p>
        <a:p>
          <a:pPr algn="l"/>
          <a:endParaRPr kumimoji="1" lang="ja-JP" altLang="en-US" sz="1200" b="1">
            <a:solidFill>
              <a:srgbClr val="FF0000"/>
            </a:solidFill>
          </a:endParaRPr>
        </a:p>
      </xdr:txBody>
    </xdr:sp>
    <xdr:clientData/>
  </xdr:twoCellAnchor>
  <xdr:twoCellAnchor>
    <xdr:from>
      <xdr:col>1</xdr:col>
      <xdr:colOff>57150</xdr:colOff>
      <xdr:row>0</xdr:row>
      <xdr:rowOff>66676</xdr:rowOff>
    </xdr:from>
    <xdr:to>
      <xdr:col>10</xdr:col>
      <xdr:colOff>133350</xdr:colOff>
      <xdr:row>5</xdr:row>
      <xdr:rowOff>38101</xdr:rowOff>
    </xdr:to>
    <xdr:sp macro="" textlink="">
      <xdr:nvSpPr>
        <xdr:cNvPr id="5" name="正方形/長方形 4">
          <a:extLst>
            <a:ext uri="{FF2B5EF4-FFF2-40B4-BE49-F238E27FC236}">
              <a16:creationId xmlns:a16="http://schemas.microsoft.com/office/drawing/2014/main" id="{414A238C-8437-41CE-AD26-46C1F665A7E5}"/>
            </a:ext>
          </a:extLst>
        </xdr:cNvPr>
        <xdr:cNvSpPr/>
      </xdr:nvSpPr>
      <xdr:spPr>
        <a:xfrm>
          <a:off x="57150" y="66676"/>
          <a:ext cx="4733925" cy="8763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t>※</a:t>
          </a:r>
          <a:r>
            <a:rPr kumimoji="1" lang="ja-JP" altLang="en-US" sz="1600" b="1"/>
            <a:t>重要</a:t>
          </a:r>
          <a:r>
            <a:rPr kumimoji="1" lang="en-US" altLang="ja-JP" sz="1600" b="1"/>
            <a:t>※</a:t>
          </a:r>
        </a:p>
        <a:p>
          <a:pPr algn="l"/>
          <a:r>
            <a:rPr kumimoji="1" lang="ja-JP" altLang="en-US" sz="1600" b="1"/>
            <a:t>この書類は、必ず</a:t>
          </a:r>
          <a:r>
            <a:rPr kumimoji="1" lang="ja-JP" altLang="en-US" sz="1800" b="1" u="sng"/>
            <a:t>原本</a:t>
          </a:r>
          <a:r>
            <a:rPr kumimoji="1" lang="ja-JP" altLang="en-US" sz="1600" b="1"/>
            <a:t>を提出してください。</a:t>
          </a:r>
          <a:endParaRPr kumimoji="1" lang="en-US" altLang="ja-JP" sz="1600" b="1"/>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190500</xdr:colOff>
      <xdr:row>1</xdr:row>
      <xdr:rowOff>104776</xdr:rowOff>
    </xdr:from>
    <xdr:to>
      <xdr:col>21</xdr:col>
      <xdr:colOff>647700</xdr:colOff>
      <xdr:row>14</xdr:row>
      <xdr:rowOff>57150</xdr:rowOff>
    </xdr:to>
    <xdr:sp macro="" textlink="">
      <xdr:nvSpPr>
        <xdr:cNvPr id="2" name="正方形/長方形 1">
          <a:extLst>
            <a:ext uri="{FF2B5EF4-FFF2-40B4-BE49-F238E27FC236}">
              <a16:creationId xmlns:a16="http://schemas.microsoft.com/office/drawing/2014/main" id="{4BA04B96-4B21-4165-A125-990FBF8806DB}"/>
            </a:ext>
          </a:extLst>
        </xdr:cNvPr>
        <xdr:cNvSpPr/>
      </xdr:nvSpPr>
      <xdr:spPr>
        <a:xfrm>
          <a:off x="7867650" y="285751"/>
          <a:ext cx="3971925" cy="292417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accent1"/>
              </a:solidFill>
            </a:rPr>
            <a:t>１つの</a:t>
          </a:r>
          <a:r>
            <a:rPr kumimoji="1" lang="ja-JP" altLang="en-US" sz="1400" b="1" u="sng">
              <a:solidFill>
                <a:schemeClr val="accent1"/>
              </a:solidFill>
            </a:rPr>
            <a:t>事業所</a:t>
          </a:r>
          <a:r>
            <a:rPr kumimoji="1" lang="ja-JP" altLang="en-US" sz="1400" b="1">
              <a:solidFill>
                <a:schemeClr val="accent1"/>
              </a:solidFill>
            </a:rPr>
            <a:t>に処遇改善対象職員が３１人以上いる場合は、このシートで事業所名をプルダウンで選択すると、自動で３１人～６０人目までが入力されます。</a:t>
          </a:r>
          <a:endParaRPr kumimoji="1" lang="en-US" altLang="ja-JP" sz="1400" b="1">
            <a:solidFill>
              <a:schemeClr val="accent1"/>
            </a:solidFill>
          </a:endParaRPr>
        </a:p>
        <a:p>
          <a:pPr algn="l"/>
          <a:r>
            <a:rPr kumimoji="1" lang="en-US" altLang="ja-JP" sz="1200" b="1">
              <a:solidFill>
                <a:srgbClr val="002060"/>
              </a:solidFill>
            </a:rPr>
            <a:t>※1</a:t>
          </a:r>
          <a:r>
            <a:rPr kumimoji="1" lang="ja-JP" altLang="en-US" sz="1200" b="1">
              <a:solidFill>
                <a:srgbClr val="002060"/>
              </a:solidFill>
            </a:rPr>
            <a:t>つの事業所に６１人以上の処遇改善対象者がいらっしゃる場合はご連絡ください。</a:t>
          </a:r>
          <a:endParaRPr kumimoji="1" lang="en-US" altLang="ja-JP" sz="1200" b="1">
            <a:solidFill>
              <a:srgbClr val="002060"/>
            </a:solidFill>
          </a:endParaRPr>
        </a:p>
        <a:p>
          <a:pPr algn="l"/>
          <a:endParaRPr kumimoji="1" lang="en-US" altLang="ja-JP" sz="1400" b="1">
            <a:solidFill>
              <a:schemeClr val="accent1"/>
            </a:solidFill>
          </a:endParaRPr>
        </a:p>
        <a:p>
          <a:pPr algn="l"/>
          <a:r>
            <a:rPr kumimoji="1" lang="ja-JP" altLang="en-US" sz="1400" b="1">
              <a:solidFill>
                <a:srgbClr val="FF0000"/>
              </a:solidFill>
            </a:rPr>
            <a:t>１枚目と同様に、各職員から受領印又は署名を受領してください。</a:t>
          </a:r>
        </a:p>
      </xdr:txBody>
    </xdr:sp>
    <xdr:clientData/>
  </xdr:twoCellAnchor>
  <xdr:twoCellAnchor>
    <xdr:from>
      <xdr:col>1</xdr:col>
      <xdr:colOff>161925</xdr:colOff>
      <xdr:row>0</xdr:row>
      <xdr:rowOff>66675</xdr:rowOff>
    </xdr:from>
    <xdr:to>
      <xdr:col>10</xdr:col>
      <xdr:colOff>238125</xdr:colOff>
      <xdr:row>5</xdr:row>
      <xdr:rowOff>38100</xdr:rowOff>
    </xdr:to>
    <xdr:sp macro="" textlink="">
      <xdr:nvSpPr>
        <xdr:cNvPr id="3" name="正方形/長方形 2">
          <a:extLst>
            <a:ext uri="{FF2B5EF4-FFF2-40B4-BE49-F238E27FC236}">
              <a16:creationId xmlns:a16="http://schemas.microsoft.com/office/drawing/2014/main" id="{0B756C07-058E-401E-94B7-CE7E9CE6AA4D}"/>
            </a:ext>
          </a:extLst>
        </xdr:cNvPr>
        <xdr:cNvSpPr/>
      </xdr:nvSpPr>
      <xdr:spPr>
        <a:xfrm>
          <a:off x="161925" y="66675"/>
          <a:ext cx="4733925" cy="8763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t>※</a:t>
          </a:r>
          <a:r>
            <a:rPr kumimoji="1" lang="ja-JP" altLang="en-US" sz="1600" b="1"/>
            <a:t>重要</a:t>
          </a:r>
          <a:r>
            <a:rPr kumimoji="1" lang="en-US" altLang="ja-JP" sz="1600" b="1"/>
            <a:t>※</a:t>
          </a:r>
        </a:p>
        <a:p>
          <a:pPr algn="l"/>
          <a:r>
            <a:rPr kumimoji="1" lang="ja-JP" altLang="en-US" sz="1600" b="1"/>
            <a:t>この書類は、必ず</a:t>
          </a:r>
          <a:r>
            <a:rPr kumimoji="1" lang="ja-JP" altLang="en-US" sz="1800" b="1" u="sng"/>
            <a:t>原本</a:t>
          </a:r>
          <a:r>
            <a:rPr kumimoji="1" lang="ja-JP" altLang="en-US" sz="1600" b="1"/>
            <a:t>を提出してください。</a:t>
          </a:r>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2000250</xdr:colOff>
      <xdr:row>5</xdr:row>
      <xdr:rowOff>95250</xdr:rowOff>
    </xdr:from>
    <xdr:to>
      <xdr:col>6</xdr:col>
      <xdr:colOff>2381250</xdr:colOff>
      <xdr:row>6</xdr:row>
      <xdr:rowOff>462643</xdr:rowOff>
    </xdr:to>
    <xdr:sp macro="" textlink="">
      <xdr:nvSpPr>
        <xdr:cNvPr id="5" name="矢印: 下 4">
          <a:extLst>
            <a:ext uri="{FF2B5EF4-FFF2-40B4-BE49-F238E27FC236}">
              <a16:creationId xmlns:a16="http://schemas.microsoft.com/office/drawing/2014/main" id="{BEB6C9A8-7E2A-4A2C-AD87-39BC6B611FE2}"/>
            </a:ext>
          </a:extLst>
        </xdr:cNvPr>
        <xdr:cNvSpPr/>
      </xdr:nvSpPr>
      <xdr:spPr>
        <a:xfrm>
          <a:off x="10463893" y="3701143"/>
          <a:ext cx="381000" cy="857250"/>
        </a:xfrm>
        <a:prstGeom prst="downArrow">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476250</xdr:colOff>
      <xdr:row>1</xdr:row>
      <xdr:rowOff>81643</xdr:rowOff>
    </xdr:from>
    <xdr:to>
      <xdr:col>3</xdr:col>
      <xdr:colOff>2068286</xdr:colOff>
      <xdr:row>3</xdr:row>
      <xdr:rowOff>149678</xdr:rowOff>
    </xdr:to>
    <xdr:sp macro="" textlink="">
      <xdr:nvSpPr>
        <xdr:cNvPr id="2" name="テキスト ボックス 1">
          <a:extLst>
            <a:ext uri="{FF2B5EF4-FFF2-40B4-BE49-F238E27FC236}">
              <a16:creationId xmlns:a16="http://schemas.microsoft.com/office/drawing/2014/main" id="{9D155964-87C0-4127-A196-1978876D0E7A}"/>
            </a:ext>
          </a:extLst>
        </xdr:cNvPr>
        <xdr:cNvSpPr txBox="1"/>
      </xdr:nvSpPr>
      <xdr:spPr>
        <a:xfrm>
          <a:off x="476250" y="748393"/>
          <a:ext cx="5129893" cy="1687285"/>
        </a:xfrm>
        <a:prstGeom prst="rect">
          <a:avLst/>
        </a:prstGeom>
        <a:solidFill>
          <a:srgbClr val="FFFF00"/>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800" b="1">
              <a:solidFill>
                <a:srgbClr val="FF0000"/>
              </a:solidFill>
              <a:latin typeface="HG丸ｺﾞｼｯｸM-PRO" panose="020F0600000000000000" pitchFamily="50" charset="-128"/>
              <a:ea typeface="HG丸ｺﾞｼｯｸM-PRO" panose="020F0600000000000000" pitchFamily="50" charset="-128"/>
            </a:rPr>
            <a:t>このシートの記載内容が全様式に反映されます。</a:t>
          </a:r>
          <a:endParaRPr kumimoji="1" lang="en-US" altLang="ja-JP" sz="1800" b="1">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800" b="1">
              <a:solidFill>
                <a:srgbClr val="FF0000"/>
              </a:solidFill>
              <a:latin typeface="HG丸ｺﾞｼｯｸM-PRO" panose="020F0600000000000000" pitchFamily="50" charset="-128"/>
              <a:ea typeface="HG丸ｺﾞｼｯｸM-PRO" panose="020F0600000000000000" pitchFamily="50" charset="-128"/>
            </a:rPr>
            <a:t>誤りがないよう御注意ください。</a:t>
          </a:r>
          <a:endParaRPr kumimoji="1" lang="en-US" altLang="ja-JP" sz="1800" b="1">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180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800" b="1">
              <a:solidFill>
                <a:srgbClr val="0070C0"/>
              </a:solidFill>
              <a:latin typeface="HG丸ｺﾞｼｯｸM-PRO" panose="020F0600000000000000" pitchFamily="50" charset="-128"/>
              <a:ea typeface="HG丸ｺﾞｼｯｸM-PRO" panose="020F0600000000000000" pitchFamily="50" charset="-128"/>
            </a:rPr>
            <a:t>※</a:t>
          </a:r>
          <a:r>
            <a:rPr kumimoji="1" lang="ja-JP" altLang="en-US" sz="1800" b="1">
              <a:solidFill>
                <a:srgbClr val="0070C0"/>
              </a:solidFill>
              <a:latin typeface="HG丸ｺﾞｼｯｸM-PRO" panose="020F0600000000000000" pitchFamily="50" charset="-128"/>
              <a:ea typeface="HG丸ｺﾞｼｯｸM-PRO" panose="020F0600000000000000" pitchFamily="50" charset="-128"/>
            </a:rPr>
            <a:t>このシートは提出不要です。</a:t>
          </a:r>
          <a:endParaRPr kumimoji="1" lang="en-US" altLang="ja-JP" sz="1800" b="1">
            <a:solidFill>
              <a:srgbClr val="0070C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1496784</xdr:colOff>
      <xdr:row>0</xdr:row>
      <xdr:rowOff>449036</xdr:rowOff>
    </xdr:from>
    <xdr:to>
      <xdr:col>11</xdr:col>
      <xdr:colOff>489856</xdr:colOff>
      <xdr:row>5</xdr:row>
      <xdr:rowOff>272143</xdr:rowOff>
    </xdr:to>
    <xdr:sp macro="" textlink="">
      <xdr:nvSpPr>
        <xdr:cNvPr id="4" name="正方形/長方形 3">
          <a:extLst>
            <a:ext uri="{FF2B5EF4-FFF2-40B4-BE49-F238E27FC236}">
              <a16:creationId xmlns:a16="http://schemas.microsoft.com/office/drawing/2014/main" id="{CCBC3E24-21E8-40FE-B46C-1BCB288AAD23}"/>
            </a:ext>
          </a:extLst>
        </xdr:cNvPr>
        <xdr:cNvSpPr/>
      </xdr:nvSpPr>
      <xdr:spPr>
        <a:xfrm>
          <a:off x="9960427" y="449036"/>
          <a:ext cx="6694715" cy="3429000"/>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注意</a:t>
          </a:r>
          <a:r>
            <a:rPr kumimoji="1" lang="en-US" altLang="ja-JP" sz="1800" b="1">
              <a:solidFill>
                <a:srgbClr val="FF0000"/>
              </a:solidFill>
            </a:rPr>
            <a:t>※</a:t>
          </a:r>
        </a:p>
        <a:p>
          <a:pPr algn="l"/>
          <a:r>
            <a:rPr kumimoji="1" lang="ja-JP" altLang="en-US" sz="1600" b="1">
              <a:solidFill>
                <a:srgbClr val="002060"/>
              </a:solidFill>
            </a:rPr>
            <a:t>別の事業所で同一名称を用いている場合は、事業所名の後ろにカッコ書きでサービス内容を付けて入力ください。</a:t>
          </a:r>
          <a:endParaRPr kumimoji="1" lang="en-US" altLang="ja-JP" sz="1600" b="1">
            <a:solidFill>
              <a:srgbClr val="002060"/>
            </a:solidFill>
          </a:endParaRPr>
        </a:p>
        <a:p>
          <a:pPr algn="l"/>
          <a:endParaRPr kumimoji="1" lang="en-US" altLang="ja-JP" sz="1600" b="1">
            <a:solidFill>
              <a:srgbClr val="002060"/>
            </a:solidFill>
          </a:endParaRPr>
        </a:p>
        <a:p>
          <a:pPr algn="l"/>
          <a:r>
            <a:rPr kumimoji="1" lang="ja-JP" altLang="en-US" sz="1600" b="1">
              <a:solidFill>
                <a:srgbClr val="002060"/>
              </a:solidFill>
            </a:rPr>
            <a:t>例）森のまち（訪問）</a:t>
          </a:r>
          <a:endParaRPr kumimoji="1" lang="en-US" altLang="ja-JP" sz="1600" b="1">
            <a:solidFill>
              <a:srgbClr val="002060"/>
            </a:solidFill>
          </a:endParaRPr>
        </a:p>
        <a:p>
          <a:pPr algn="l"/>
          <a:r>
            <a:rPr kumimoji="1" lang="ja-JP" altLang="en-US" sz="1600" b="1">
              <a:solidFill>
                <a:srgbClr val="002060"/>
              </a:solidFill>
            </a:rPr>
            <a:t>　　森のまち（通所）</a:t>
          </a:r>
          <a:endParaRPr kumimoji="1" lang="en-US" altLang="ja-JP" sz="1600" b="1">
            <a:solidFill>
              <a:srgbClr val="002060"/>
            </a:solidFill>
          </a:endParaRPr>
        </a:p>
        <a:p>
          <a:pPr algn="l"/>
          <a:endParaRPr kumimoji="1" lang="en-US" altLang="ja-JP" sz="1600" b="1">
            <a:solidFill>
              <a:srgbClr val="002060"/>
            </a:solidFill>
          </a:endParaRPr>
        </a:p>
        <a:p>
          <a:pPr algn="l"/>
          <a:r>
            <a:rPr kumimoji="1" lang="ja-JP" altLang="en-US" sz="1600" b="1">
              <a:solidFill>
                <a:srgbClr val="002060"/>
              </a:solidFill>
            </a:rPr>
            <a:t>上記↑のように入力しないと、同一の事業所とみなされて他のシートで計算が狂います。必ず</a:t>
          </a:r>
          <a:r>
            <a:rPr kumimoji="1" lang="ja-JP" altLang="en-US" sz="1600" b="1" u="sng">
              <a:solidFill>
                <a:srgbClr val="002060"/>
              </a:solidFill>
            </a:rPr>
            <a:t>別の事業所であることがわかるように</a:t>
          </a:r>
          <a:r>
            <a:rPr kumimoji="1" lang="ja-JP" altLang="en-US" sz="1600" b="1">
              <a:solidFill>
                <a:srgbClr val="002060"/>
              </a:solidFill>
            </a:rPr>
            <a:t>入力してください。</a:t>
          </a:r>
          <a:endParaRPr kumimoji="1" lang="en-US" altLang="ja-JP" sz="1600" b="1">
            <a:solidFill>
              <a:srgbClr val="002060"/>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71887</xdr:colOff>
      <xdr:row>13</xdr:row>
      <xdr:rowOff>0</xdr:rowOff>
    </xdr:from>
    <xdr:to>
      <xdr:col>13</xdr:col>
      <xdr:colOff>324390</xdr:colOff>
      <xdr:row>14</xdr:row>
      <xdr:rowOff>34326</xdr:rowOff>
    </xdr:to>
    <xdr:sp macro="" textlink="">
      <xdr:nvSpPr>
        <xdr:cNvPr id="2" name="吹き出し: 左矢印 1">
          <a:extLst>
            <a:ext uri="{FF2B5EF4-FFF2-40B4-BE49-F238E27FC236}">
              <a16:creationId xmlns:a16="http://schemas.microsoft.com/office/drawing/2014/main" id="{A86688B5-BE00-4E1B-A903-8C2E240494AF}"/>
            </a:ext>
          </a:extLst>
        </xdr:cNvPr>
        <xdr:cNvSpPr/>
      </xdr:nvSpPr>
      <xdr:spPr>
        <a:xfrm>
          <a:off x="5535283" y="3549410"/>
          <a:ext cx="3667126" cy="483619"/>
        </a:xfrm>
        <a:prstGeom prst="leftArrowCallout">
          <a:avLst>
            <a:gd name="adj1" fmla="val 25000"/>
            <a:gd name="adj2" fmla="val 25000"/>
            <a:gd name="adj3" fmla="val 25000"/>
            <a:gd name="adj4" fmla="val 8829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代表者印を押印して提出してください。</a:t>
          </a:r>
        </a:p>
      </xdr:txBody>
    </xdr:sp>
    <xdr:clientData/>
  </xdr:twoCellAnchor>
  <xdr:twoCellAnchor>
    <xdr:from>
      <xdr:col>8</xdr:col>
      <xdr:colOff>215660</xdr:colOff>
      <xdr:row>9</xdr:row>
      <xdr:rowOff>179717</xdr:rowOff>
    </xdr:from>
    <xdr:to>
      <xdr:col>14</xdr:col>
      <xdr:colOff>499613</xdr:colOff>
      <xdr:row>12</xdr:row>
      <xdr:rowOff>331937</xdr:rowOff>
    </xdr:to>
    <xdr:sp macro="" textlink="">
      <xdr:nvSpPr>
        <xdr:cNvPr id="3" name="正方形/長方形 2">
          <a:extLst>
            <a:ext uri="{FF2B5EF4-FFF2-40B4-BE49-F238E27FC236}">
              <a16:creationId xmlns:a16="http://schemas.microsoft.com/office/drawing/2014/main" id="{11A03D9A-D238-4D33-A8B4-1DF015893532}"/>
            </a:ext>
          </a:extLst>
        </xdr:cNvPr>
        <xdr:cNvSpPr/>
      </xdr:nvSpPr>
      <xdr:spPr>
        <a:xfrm>
          <a:off x="5679056" y="2525024"/>
          <a:ext cx="4381500" cy="942974"/>
        </a:xfrm>
        <a:prstGeom prst="rect">
          <a:avLst/>
        </a:prstGeom>
        <a:solidFill>
          <a:sysClr val="window" lastClr="FFFFFF"/>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400" b="1">
              <a:solidFill>
                <a:schemeClr val="accent1"/>
              </a:solidFill>
            </a:rPr>
            <a:t>←自動入力されます。</a:t>
          </a:r>
          <a:endParaRPr kumimoji="1" lang="en-US" altLang="ja-JP" sz="1400" b="1">
            <a:solidFill>
              <a:schemeClr val="accent1"/>
            </a:solidFill>
          </a:endParaRPr>
        </a:p>
        <a:p>
          <a:pPr algn="l"/>
          <a:r>
            <a:rPr kumimoji="1" lang="en-US" altLang="ja-JP" sz="1200" b="1">
              <a:solidFill>
                <a:sysClr val="windowText" lastClr="000000"/>
              </a:solidFill>
            </a:rPr>
            <a:t>※</a:t>
          </a:r>
          <a:r>
            <a:rPr kumimoji="1" lang="ja-JP" altLang="en-US" sz="1200" b="1">
              <a:solidFill>
                <a:sysClr val="windowText" lastClr="000000"/>
              </a:solidFill>
            </a:rPr>
            <a:t>法人の情報が誤っている場合は、「施設基本情報入力」シートを確認してください。</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304801</xdr:colOff>
      <xdr:row>0</xdr:row>
      <xdr:rowOff>161925</xdr:rowOff>
    </xdr:from>
    <xdr:to>
      <xdr:col>13</xdr:col>
      <xdr:colOff>19051</xdr:colOff>
      <xdr:row>3</xdr:row>
      <xdr:rowOff>9525</xdr:rowOff>
    </xdr:to>
    <xdr:sp macro="" textlink="">
      <xdr:nvSpPr>
        <xdr:cNvPr id="2" name="正方形/長方形 1">
          <a:extLst>
            <a:ext uri="{FF2B5EF4-FFF2-40B4-BE49-F238E27FC236}">
              <a16:creationId xmlns:a16="http://schemas.microsoft.com/office/drawing/2014/main" id="{8833B5D7-305E-4B93-9B66-455468C9E33D}"/>
            </a:ext>
          </a:extLst>
        </xdr:cNvPr>
        <xdr:cNvSpPr/>
      </xdr:nvSpPr>
      <xdr:spPr>
        <a:xfrm>
          <a:off x="6362701" y="161925"/>
          <a:ext cx="3143250" cy="457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内容を確認して提出してください。</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57149</xdr:colOff>
      <xdr:row>20</xdr:row>
      <xdr:rowOff>0</xdr:rowOff>
    </xdr:from>
    <xdr:to>
      <xdr:col>5</xdr:col>
      <xdr:colOff>9524</xdr:colOff>
      <xdr:row>20</xdr:row>
      <xdr:rowOff>238125</xdr:rowOff>
    </xdr:to>
    <xdr:sp macro="" textlink="">
      <xdr:nvSpPr>
        <xdr:cNvPr id="5" name="楕円 4">
          <a:extLst>
            <a:ext uri="{FF2B5EF4-FFF2-40B4-BE49-F238E27FC236}">
              <a16:creationId xmlns:a16="http://schemas.microsoft.com/office/drawing/2014/main" id="{5F0E8044-AB82-4CA3-9A38-C6143795C31D}"/>
            </a:ext>
          </a:extLst>
        </xdr:cNvPr>
        <xdr:cNvSpPr/>
      </xdr:nvSpPr>
      <xdr:spPr>
        <a:xfrm>
          <a:off x="2990849" y="5000625"/>
          <a:ext cx="723900" cy="2381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20</xdr:row>
      <xdr:rowOff>228600</xdr:rowOff>
    </xdr:from>
    <xdr:to>
      <xdr:col>7</xdr:col>
      <xdr:colOff>704850</xdr:colOff>
      <xdr:row>21</xdr:row>
      <xdr:rowOff>28574</xdr:rowOff>
    </xdr:to>
    <xdr:sp macro="" textlink="">
      <xdr:nvSpPr>
        <xdr:cNvPr id="6" name="楕円 5">
          <a:extLst>
            <a:ext uri="{FF2B5EF4-FFF2-40B4-BE49-F238E27FC236}">
              <a16:creationId xmlns:a16="http://schemas.microsoft.com/office/drawing/2014/main" id="{7B7E707E-59F1-4294-9805-779F1D58603D}"/>
            </a:ext>
          </a:extLst>
        </xdr:cNvPr>
        <xdr:cNvSpPr/>
      </xdr:nvSpPr>
      <xdr:spPr>
        <a:xfrm>
          <a:off x="5133975" y="5229225"/>
          <a:ext cx="581025" cy="171449"/>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9525</xdr:colOff>
      <xdr:row>22</xdr:row>
      <xdr:rowOff>104775</xdr:rowOff>
    </xdr:from>
    <xdr:to>
      <xdr:col>4</xdr:col>
      <xdr:colOff>762000</xdr:colOff>
      <xdr:row>22</xdr:row>
      <xdr:rowOff>419100</xdr:rowOff>
    </xdr:to>
    <xdr:sp macro="" textlink="">
      <xdr:nvSpPr>
        <xdr:cNvPr id="7" name="楕円 6">
          <a:extLst>
            <a:ext uri="{FF2B5EF4-FFF2-40B4-BE49-F238E27FC236}">
              <a16:creationId xmlns:a16="http://schemas.microsoft.com/office/drawing/2014/main" id="{AED50182-D553-482D-8732-9E4AD24EBC37}"/>
            </a:ext>
          </a:extLst>
        </xdr:cNvPr>
        <xdr:cNvSpPr/>
      </xdr:nvSpPr>
      <xdr:spPr>
        <a:xfrm>
          <a:off x="2943225" y="5905500"/>
          <a:ext cx="752475" cy="3143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276225</xdr:colOff>
      <xdr:row>3</xdr:row>
      <xdr:rowOff>114301</xdr:rowOff>
    </xdr:from>
    <xdr:to>
      <xdr:col>15</xdr:col>
      <xdr:colOff>114300</xdr:colOff>
      <xdr:row>7</xdr:row>
      <xdr:rowOff>85725</xdr:rowOff>
    </xdr:to>
    <xdr:sp macro="" textlink="">
      <xdr:nvSpPr>
        <xdr:cNvPr id="2" name="正方形/長方形 1">
          <a:extLst>
            <a:ext uri="{FF2B5EF4-FFF2-40B4-BE49-F238E27FC236}">
              <a16:creationId xmlns:a16="http://schemas.microsoft.com/office/drawing/2014/main" id="{9035ADD5-6C50-438C-A8C9-BFEC6AF5492E}"/>
            </a:ext>
          </a:extLst>
        </xdr:cNvPr>
        <xdr:cNvSpPr/>
      </xdr:nvSpPr>
      <xdr:spPr>
        <a:xfrm>
          <a:off x="6324600" y="657226"/>
          <a:ext cx="3952875" cy="122872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このシートは、当初の申請額よりも実績報告の金額が大きかった場合に、差額分を請求するために使用するものです。</a:t>
          </a:r>
          <a:endParaRPr kumimoji="1" lang="en-US" altLang="ja-JP" sz="1400" b="1">
            <a:solidFill>
              <a:srgbClr val="FF0000"/>
            </a:solidFill>
          </a:endParaRPr>
        </a:p>
      </xdr:txBody>
    </xdr:sp>
    <xdr:clientData/>
  </xdr:twoCellAnchor>
  <xdr:twoCellAnchor>
    <xdr:from>
      <xdr:col>9</xdr:col>
      <xdr:colOff>85725</xdr:colOff>
      <xdr:row>20</xdr:row>
      <xdr:rowOff>276225</xdr:rowOff>
    </xdr:from>
    <xdr:to>
      <xdr:col>17</xdr:col>
      <xdr:colOff>209550</xdr:colOff>
      <xdr:row>23</xdr:row>
      <xdr:rowOff>38101</xdr:rowOff>
    </xdr:to>
    <xdr:sp macro="" textlink="">
      <xdr:nvSpPr>
        <xdr:cNvPr id="8" name="正方形/長方形 7">
          <a:extLst>
            <a:ext uri="{FF2B5EF4-FFF2-40B4-BE49-F238E27FC236}">
              <a16:creationId xmlns:a16="http://schemas.microsoft.com/office/drawing/2014/main" id="{E1058ED2-68C5-4908-AEC7-50E32A0C8D5B}"/>
            </a:ext>
          </a:extLst>
        </xdr:cNvPr>
        <xdr:cNvSpPr/>
      </xdr:nvSpPr>
      <xdr:spPr>
        <a:xfrm>
          <a:off x="6134100" y="5276850"/>
          <a:ext cx="5610225" cy="1066801"/>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002060"/>
              </a:solidFill>
            </a:rPr>
            <a:t>※</a:t>
          </a:r>
          <a:r>
            <a:rPr kumimoji="1" lang="ja-JP" altLang="en-US" sz="1400" b="1">
              <a:solidFill>
                <a:srgbClr val="002060"/>
              </a:solidFill>
            </a:rPr>
            <a:t>注意</a:t>
          </a:r>
          <a:r>
            <a:rPr kumimoji="1" lang="en-US" altLang="ja-JP" sz="1400" b="1">
              <a:solidFill>
                <a:srgbClr val="002060"/>
              </a:solidFill>
            </a:rPr>
            <a:t>※</a:t>
          </a:r>
        </a:p>
        <a:p>
          <a:pPr algn="l"/>
          <a:r>
            <a:rPr kumimoji="1" lang="ja-JP" altLang="en-US" sz="1400" b="1">
              <a:solidFill>
                <a:srgbClr val="002060"/>
              </a:solidFill>
            </a:rPr>
            <a:t>法人名と口座名義が異なる場合は、委任状の提出が必要となります。</a:t>
          </a:r>
          <a:endParaRPr kumimoji="1" lang="en-US" altLang="ja-JP" sz="1400" b="1">
            <a:solidFill>
              <a:srgbClr val="002060"/>
            </a:solidFill>
          </a:endParaRPr>
        </a:p>
        <a:p>
          <a:pPr algn="l"/>
          <a:r>
            <a:rPr kumimoji="1" lang="ja-JP" altLang="en-US" sz="1400" b="1">
              <a:solidFill>
                <a:srgbClr val="002060"/>
              </a:solidFill>
            </a:rPr>
            <a:t>必ず次のタブで委任状を作成してください。</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76540</xdr:colOff>
      <xdr:row>21</xdr:row>
      <xdr:rowOff>0</xdr:rowOff>
    </xdr:from>
    <xdr:to>
      <xdr:col>12</xdr:col>
      <xdr:colOff>299358</xdr:colOff>
      <xdr:row>24</xdr:row>
      <xdr:rowOff>85725</xdr:rowOff>
    </xdr:to>
    <xdr:sp macro="" textlink="">
      <xdr:nvSpPr>
        <xdr:cNvPr id="2" name="吹き出し: 左矢印 1">
          <a:extLst>
            <a:ext uri="{FF2B5EF4-FFF2-40B4-BE49-F238E27FC236}">
              <a16:creationId xmlns:a16="http://schemas.microsoft.com/office/drawing/2014/main" id="{7BD06BF5-9E57-4C19-A80D-CC6A014027DB}"/>
            </a:ext>
          </a:extLst>
        </xdr:cNvPr>
        <xdr:cNvSpPr/>
      </xdr:nvSpPr>
      <xdr:spPr>
        <a:xfrm>
          <a:off x="5753440" y="5057775"/>
          <a:ext cx="3651818" cy="1038225"/>
        </a:xfrm>
        <a:prstGeom prst="leftArrowCallout">
          <a:avLst>
            <a:gd name="adj1" fmla="val 25000"/>
            <a:gd name="adj2" fmla="val 25000"/>
            <a:gd name="adj3" fmla="val 25000"/>
            <a:gd name="adj4" fmla="val 8829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代表者印を押印して</a:t>
          </a:r>
          <a:r>
            <a:rPr kumimoji="1" lang="ja-JP" altLang="en-US" sz="1600" b="1" u="sng">
              <a:solidFill>
                <a:srgbClr val="FF0000"/>
              </a:solidFill>
            </a:rPr>
            <a:t>原本</a:t>
          </a:r>
          <a:r>
            <a:rPr kumimoji="1" lang="ja-JP" altLang="en-US" sz="1400" b="1">
              <a:solidFill>
                <a:srgbClr val="FF0000"/>
              </a:solidFill>
            </a:rPr>
            <a:t>を提出してください。</a:t>
          </a:r>
        </a:p>
      </xdr:txBody>
    </xdr:sp>
    <xdr:clientData/>
  </xdr:twoCellAnchor>
  <xdr:twoCellAnchor>
    <xdr:from>
      <xdr:col>7</xdr:col>
      <xdr:colOff>161925</xdr:colOff>
      <xdr:row>3</xdr:row>
      <xdr:rowOff>47625</xdr:rowOff>
    </xdr:from>
    <xdr:to>
      <xdr:col>11</xdr:col>
      <xdr:colOff>600075</xdr:colOff>
      <xdr:row>8</xdr:row>
      <xdr:rowOff>28575</xdr:rowOff>
    </xdr:to>
    <xdr:sp macro="" textlink="">
      <xdr:nvSpPr>
        <xdr:cNvPr id="3" name="正方形/長方形 2">
          <a:extLst>
            <a:ext uri="{FF2B5EF4-FFF2-40B4-BE49-F238E27FC236}">
              <a16:creationId xmlns:a16="http://schemas.microsoft.com/office/drawing/2014/main" id="{77D3ABA0-B6FB-49D3-B5C1-C56009F35278}"/>
            </a:ext>
          </a:extLst>
        </xdr:cNvPr>
        <xdr:cNvSpPr/>
      </xdr:nvSpPr>
      <xdr:spPr>
        <a:xfrm>
          <a:off x="5838825" y="762000"/>
          <a:ext cx="3181350" cy="13620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この委任状は、第７号様式に記載の入金口座が、法人名義の口座ではない時に提出してください。</a:t>
          </a:r>
          <a:endParaRPr kumimoji="1" lang="en-US" altLang="ja-JP" sz="1400" b="1"/>
        </a:p>
        <a:p>
          <a:pPr algn="l"/>
          <a:r>
            <a:rPr kumimoji="1" lang="ja-JP" altLang="en-US" sz="1400" b="1"/>
            <a:t>（法人印の押印が必要です。）</a:t>
          </a:r>
        </a:p>
      </xdr:txBody>
    </xdr:sp>
    <xdr:clientData/>
  </xdr:twoCellAnchor>
  <xdr:twoCellAnchor>
    <xdr:from>
      <xdr:col>0</xdr:col>
      <xdr:colOff>142875</xdr:colOff>
      <xdr:row>0</xdr:row>
      <xdr:rowOff>57150</xdr:rowOff>
    </xdr:from>
    <xdr:to>
      <xdr:col>5</xdr:col>
      <xdr:colOff>200025</xdr:colOff>
      <xdr:row>3</xdr:row>
      <xdr:rowOff>228600</xdr:rowOff>
    </xdr:to>
    <xdr:sp macro="" textlink="">
      <xdr:nvSpPr>
        <xdr:cNvPr id="4" name="正方形/長方形 3">
          <a:extLst>
            <a:ext uri="{FF2B5EF4-FFF2-40B4-BE49-F238E27FC236}">
              <a16:creationId xmlns:a16="http://schemas.microsoft.com/office/drawing/2014/main" id="{D8BD9063-782D-47E6-8C61-B6F465A812A7}"/>
            </a:ext>
          </a:extLst>
        </xdr:cNvPr>
        <xdr:cNvSpPr/>
      </xdr:nvSpPr>
      <xdr:spPr>
        <a:xfrm>
          <a:off x="142875" y="57150"/>
          <a:ext cx="4362450" cy="88582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t>※</a:t>
          </a:r>
          <a:r>
            <a:rPr kumimoji="1" lang="ja-JP" altLang="en-US" sz="1600" b="1"/>
            <a:t>重要</a:t>
          </a:r>
          <a:r>
            <a:rPr kumimoji="1" lang="en-US" altLang="ja-JP" sz="1600" b="1"/>
            <a:t>※</a:t>
          </a:r>
        </a:p>
        <a:p>
          <a:pPr algn="l"/>
          <a:r>
            <a:rPr kumimoji="1" lang="ja-JP" altLang="en-US" sz="1600" b="1"/>
            <a:t>この書類は、必ず原本を提出してください。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95253</xdr:colOff>
      <xdr:row>0</xdr:row>
      <xdr:rowOff>95250</xdr:rowOff>
    </xdr:from>
    <xdr:to>
      <xdr:col>16</xdr:col>
      <xdr:colOff>562842</xdr:colOff>
      <xdr:row>3</xdr:row>
      <xdr:rowOff>86589</xdr:rowOff>
    </xdr:to>
    <xdr:sp macro="" textlink="">
      <xdr:nvSpPr>
        <xdr:cNvPr id="2" name="テキスト ボックス 1">
          <a:extLst>
            <a:ext uri="{FF2B5EF4-FFF2-40B4-BE49-F238E27FC236}">
              <a16:creationId xmlns:a16="http://schemas.microsoft.com/office/drawing/2014/main" id="{102BA8E1-FE03-4224-A6D0-D32E28C0EA4A}"/>
            </a:ext>
          </a:extLst>
        </xdr:cNvPr>
        <xdr:cNvSpPr txBox="1"/>
      </xdr:nvSpPr>
      <xdr:spPr>
        <a:xfrm>
          <a:off x="6217230" y="95250"/>
          <a:ext cx="4745180" cy="718703"/>
        </a:xfrm>
        <a:prstGeom prst="rect">
          <a:avLst/>
        </a:prstGeom>
        <a:solidFill>
          <a:srgbClr val="FFFF00"/>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baseline="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baseline="0">
              <a:solidFill>
                <a:srgbClr val="FF0000"/>
              </a:solidFill>
              <a:latin typeface="HG丸ｺﾞｼｯｸM-PRO" panose="020F0600000000000000" pitchFamily="50" charset="-128"/>
              <a:ea typeface="HG丸ｺﾞｼｯｸM-PRO" panose="020F0600000000000000" pitchFamily="50" charset="-128"/>
            </a:rPr>
            <a:t>このシートの入力内容も他の書式に反映します。</a:t>
          </a:r>
          <a:endParaRPr kumimoji="1" lang="en-US" altLang="ja-JP" sz="1400" b="1" baseline="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400" b="1" baseline="0">
              <a:solidFill>
                <a:srgbClr val="FF0000"/>
              </a:solidFill>
              <a:latin typeface="HG丸ｺﾞｼｯｸM-PRO" panose="020F0600000000000000" pitchFamily="50" charset="-128"/>
              <a:ea typeface="HG丸ｺﾞｼｯｸM-PRO" panose="020F0600000000000000" pitchFamily="50" charset="-128"/>
            </a:rPr>
            <a:t>入力誤りに御注意ください。</a:t>
          </a:r>
          <a:endParaRPr kumimoji="1" lang="en-US" altLang="ja-JP" sz="1400" b="1"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164524</xdr:colOff>
      <xdr:row>8</xdr:row>
      <xdr:rowOff>181840</xdr:rowOff>
    </xdr:from>
    <xdr:to>
      <xdr:col>15</xdr:col>
      <xdr:colOff>164522</xdr:colOff>
      <xdr:row>12</xdr:row>
      <xdr:rowOff>77931</xdr:rowOff>
    </xdr:to>
    <xdr:sp macro="" textlink="">
      <xdr:nvSpPr>
        <xdr:cNvPr id="3" name="正方形/長方形 2">
          <a:extLst>
            <a:ext uri="{FF2B5EF4-FFF2-40B4-BE49-F238E27FC236}">
              <a16:creationId xmlns:a16="http://schemas.microsoft.com/office/drawing/2014/main" id="{11F012F7-93A9-44FB-AD65-1893474830DF}"/>
            </a:ext>
          </a:extLst>
        </xdr:cNvPr>
        <xdr:cNvSpPr/>
      </xdr:nvSpPr>
      <xdr:spPr>
        <a:xfrm>
          <a:off x="6944592" y="2121476"/>
          <a:ext cx="3749385" cy="86591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↓下記の</a:t>
          </a:r>
          <a:r>
            <a:rPr kumimoji="1" lang="en-US" altLang="ja-JP" sz="1600" b="1">
              <a:solidFill>
                <a:srgbClr val="FF0000"/>
              </a:solidFill>
            </a:rPr>
            <a:t>《</a:t>
          </a:r>
          <a:r>
            <a:rPr kumimoji="1" lang="ja-JP" altLang="en-US" sz="1600" b="1">
              <a:solidFill>
                <a:srgbClr val="FF0000"/>
              </a:solidFill>
            </a:rPr>
            <a:t>入力方法</a:t>
          </a:r>
          <a:r>
            <a:rPr kumimoji="1" lang="en-US" altLang="ja-JP" sz="1600" b="1">
              <a:solidFill>
                <a:srgbClr val="FF0000"/>
              </a:solidFill>
            </a:rPr>
            <a:t>》</a:t>
          </a:r>
          <a:r>
            <a:rPr kumimoji="1" lang="ja-JP" altLang="en-US" sz="1600" b="1">
              <a:solidFill>
                <a:srgbClr val="FF0000"/>
              </a:solidFill>
            </a:rPr>
            <a:t>を参照し、色がついているセルに入力してください。</a:t>
          </a:r>
        </a:p>
      </xdr:txBody>
    </xdr:sp>
    <xdr:clientData/>
  </xdr:twoCellAnchor>
  <xdr:twoCellAnchor editAs="oneCell">
    <xdr:from>
      <xdr:col>10</xdr:col>
      <xdr:colOff>225134</xdr:colOff>
      <xdr:row>16</xdr:row>
      <xdr:rowOff>1013113</xdr:rowOff>
    </xdr:from>
    <xdr:to>
      <xdr:col>14</xdr:col>
      <xdr:colOff>462394</xdr:colOff>
      <xdr:row>37</xdr:row>
      <xdr:rowOff>60614</xdr:rowOff>
    </xdr:to>
    <xdr:sp macro="" textlink="">
      <xdr:nvSpPr>
        <xdr:cNvPr id="5" name="テキスト ボックス 4">
          <a:extLst>
            <a:ext uri="{FF2B5EF4-FFF2-40B4-BE49-F238E27FC236}">
              <a16:creationId xmlns:a16="http://schemas.microsoft.com/office/drawing/2014/main" id="{5B9E17A1-797F-499C-96A0-980922685579}"/>
            </a:ext>
          </a:extLst>
        </xdr:cNvPr>
        <xdr:cNvSpPr txBox="1"/>
      </xdr:nvSpPr>
      <xdr:spPr>
        <a:xfrm>
          <a:off x="7005202" y="4892386"/>
          <a:ext cx="3328556" cy="7871114"/>
        </a:xfrm>
        <a:prstGeom prst="rect">
          <a:avLst/>
        </a:prstGeom>
        <a:solidFill>
          <a:schemeClr val="bg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rgbClr val="0070C0"/>
              </a:solidFill>
              <a:latin typeface="+mn-ea"/>
              <a:ea typeface="+mn-ea"/>
            </a:rPr>
            <a:t>《</a:t>
          </a:r>
          <a:r>
            <a:rPr kumimoji="1" lang="ja-JP" altLang="en-US" sz="1200" b="1">
              <a:solidFill>
                <a:srgbClr val="0070C0"/>
              </a:solidFill>
              <a:latin typeface="+mn-ea"/>
              <a:ea typeface="+mn-ea"/>
            </a:rPr>
            <a:t>入力方法</a:t>
          </a:r>
          <a:r>
            <a:rPr kumimoji="1" lang="en-US" altLang="ja-JP" sz="1200" b="1">
              <a:solidFill>
                <a:srgbClr val="0070C0"/>
              </a:solidFill>
              <a:latin typeface="+mn-ea"/>
              <a:ea typeface="+mn-ea"/>
            </a:rPr>
            <a:t>》</a:t>
          </a:r>
        </a:p>
        <a:p>
          <a:pPr algn="l"/>
          <a:r>
            <a:rPr kumimoji="1" lang="ja-JP" altLang="en-US" sz="1200" b="1">
              <a:solidFill>
                <a:srgbClr val="0070C0"/>
              </a:solidFill>
              <a:latin typeface="+mn-ea"/>
              <a:ea typeface="+mn-ea"/>
            </a:rPr>
            <a:t>①事業所名をプルダウンで選択して</a:t>
          </a:r>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　ください。（水色のセル）</a:t>
          </a:r>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　</a:t>
          </a:r>
          <a:r>
            <a:rPr kumimoji="1" lang="en-US" altLang="ja-JP" sz="1000" b="1">
              <a:solidFill>
                <a:sysClr val="windowText" lastClr="000000"/>
              </a:solidFill>
              <a:latin typeface="+mn-ea"/>
              <a:ea typeface="+mn-ea"/>
            </a:rPr>
            <a:t>※</a:t>
          </a:r>
          <a:r>
            <a:rPr kumimoji="1" lang="ja-JP" altLang="en-US" sz="1000" b="1">
              <a:solidFill>
                <a:sysClr val="windowText" lastClr="000000"/>
              </a:solidFill>
              <a:latin typeface="+mn-ea"/>
              <a:ea typeface="+mn-ea"/>
            </a:rPr>
            <a:t>事業所名が誤っている時は、「施設基本　</a:t>
          </a:r>
          <a:endParaRPr kumimoji="1" lang="en-US" altLang="ja-JP" sz="10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　　情報入力」のシートの入力内容を確認して　</a:t>
          </a:r>
          <a:endParaRPr kumimoji="1" lang="en-US" altLang="ja-JP" sz="10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　　ください。</a:t>
          </a:r>
          <a:endParaRPr kumimoji="1" lang="en-US" altLang="ja-JP" sz="1200" b="1">
            <a:solidFill>
              <a:srgbClr val="0070C0"/>
            </a:solidFill>
            <a:latin typeface="+mn-ea"/>
            <a:ea typeface="+mn-ea"/>
          </a:endParaRPr>
        </a:p>
        <a:p>
          <a:pPr algn="l"/>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②職員氏名を入力してください。</a:t>
          </a:r>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　（黄色のセル）</a:t>
          </a:r>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　</a:t>
          </a:r>
          <a:r>
            <a:rPr kumimoji="1" lang="en-US" altLang="ja-JP" sz="1000" b="1">
              <a:solidFill>
                <a:sysClr val="windowText" lastClr="000000"/>
              </a:solidFill>
              <a:latin typeface="+mn-ea"/>
              <a:ea typeface="+mn-ea"/>
            </a:rPr>
            <a:t>※</a:t>
          </a:r>
          <a:r>
            <a:rPr kumimoji="1" lang="ja-JP" altLang="en-US" sz="1000" b="1">
              <a:solidFill>
                <a:sysClr val="windowText" lastClr="000000"/>
              </a:solidFill>
              <a:latin typeface="+mn-ea"/>
              <a:ea typeface="+mn-ea"/>
            </a:rPr>
            <a:t>省略せず、フルネームで入力してください。</a:t>
          </a:r>
          <a:endParaRPr kumimoji="1" lang="en-US" altLang="ja-JP" sz="1000" b="1">
            <a:solidFill>
              <a:sysClr val="windowText" lastClr="000000"/>
            </a:solidFill>
            <a:latin typeface="+mn-ea"/>
            <a:ea typeface="+mn-ea"/>
          </a:endParaRPr>
        </a:p>
        <a:p>
          <a:pPr algn="l"/>
          <a:r>
            <a:rPr kumimoji="1" lang="ja-JP" altLang="en-US" sz="1200" b="1">
              <a:solidFill>
                <a:srgbClr val="0070C0"/>
              </a:solidFill>
              <a:latin typeface="+mn-ea"/>
              <a:ea typeface="+mn-ea"/>
            </a:rPr>
            <a:t>③職員の資格をプルダウンで選択して</a:t>
          </a:r>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　ください。（オレンジ色のセル）</a:t>
          </a:r>
          <a:endParaRPr kumimoji="1" lang="en-US" altLang="ja-JP" sz="1200" b="1">
            <a:solidFill>
              <a:srgbClr val="0070C0"/>
            </a:solidFill>
            <a:latin typeface="+mn-ea"/>
            <a:ea typeface="+mn-ea"/>
          </a:endParaRPr>
        </a:p>
        <a:p>
          <a:pPr algn="l"/>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④年度内で１２８時間以上勤務する予定の</a:t>
          </a:r>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　月数を入力してください。</a:t>
          </a:r>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　１～１２の数字を入力すれば</a:t>
          </a:r>
          <a:r>
            <a:rPr kumimoji="1" lang="en-US" altLang="ja-JP" sz="1200" b="1">
              <a:solidFill>
                <a:srgbClr val="0070C0"/>
              </a:solidFill>
              <a:latin typeface="+mn-ea"/>
              <a:ea typeface="+mn-ea"/>
            </a:rPr>
            <a:t>OK</a:t>
          </a:r>
          <a:r>
            <a:rPr kumimoji="1" lang="ja-JP" altLang="en-US" sz="1200" b="1">
              <a:solidFill>
                <a:srgbClr val="0070C0"/>
              </a:solidFill>
              <a:latin typeface="+mn-ea"/>
              <a:ea typeface="+mn-ea"/>
            </a:rPr>
            <a:t>です。</a:t>
          </a:r>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（ピンク色のセル）</a:t>
          </a:r>
          <a:endParaRPr kumimoji="1" lang="en-US" altLang="ja-JP" sz="1200" b="1">
            <a:solidFill>
              <a:srgbClr val="0070C0"/>
            </a:solidFill>
            <a:latin typeface="+mn-ea"/>
            <a:ea typeface="+mn-ea"/>
          </a:endParaRPr>
        </a:p>
        <a:p>
          <a:pPr algn="l"/>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⑤月数が１２か月でない職員について、　</a:t>
          </a:r>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　備考欄に理由を入力してください。</a:t>
          </a:r>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　（緑色のセル）</a:t>
          </a:r>
          <a:endParaRPr kumimoji="1" lang="en-US" altLang="ja-JP" sz="1200" b="1">
            <a:solidFill>
              <a:srgbClr val="0070C0"/>
            </a:solidFill>
            <a:latin typeface="+mn-ea"/>
            <a:ea typeface="+mn-ea"/>
          </a:endParaRPr>
        </a:p>
        <a:p>
          <a:pPr eaLnBrk="1" fontAlgn="auto" latinLnBrk="0" hangingPunct="1"/>
          <a:r>
            <a:rPr kumimoji="1" lang="en-US" altLang="ja-JP" sz="1100" b="1">
              <a:solidFill>
                <a:srgbClr val="FF0000"/>
              </a:solidFill>
              <a:effectLst/>
              <a:latin typeface="+mn-ea"/>
              <a:ea typeface="+mn-ea"/>
              <a:cs typeface="+mn-cs"/>
            </a:rPr>
            <a:t>※</a:t>
          </a:r>
          <a:r>
            <a:rPr kumimoji="1" lang="ja-JP" altLang="en-US" sz="1100" b="1">
              <a:solidFill>
                <a:srgbClr val="FF0000"/>
              </a:solidFill>
              <a:effectLst/>
              <a:latin typeface="+mn-ea"/>
              <a:ea typeface="+mn-ea"/>
              <a:cs typeface="+mn-cs"/>
            </a:rPr>
            <a:t>「</a:t>
          </a:r>
          <a:r>
            <a:rPr kumimoji="1" lang="ja-JP" altLang="ja-JP" sz="1100" b="1">
              <a:solidFill>
                <a:srgbClr val="FF0000"/>
              </a:solidFill>
              <a:effectLst/>
              <a:latin typeface="+mn-ea"/>
              <a:ea typeface="+mn-ea"/>
              <a:cs typeface="+mn-cs"/>
            </a:rPr>
            <a:t>１２</a:t>
          </a:r>
          <a:r>
            <a:rPr kumimoji="1" lang="ja-JP" altLang="en-US" sz="1100" b="1">
              <a:solidFill>
                <a:srgbClr val="FF0000"/>
              </a:solidFill>
              <a:effectLst/>
              <a:latin typeface="+mn-ea"/>
              <a:ea typeface="+mn-ea"/>
              <a:cs typeface="+mn-cs"/>
            </a:rPr>
            <a:t>」と入力すると、</a:t>
          </a:r>
          <a:r>
            <a:rPr kumimoji="1" lang="ja-JP" altLang="ja-JP" sz="1100" b="1">
              <a:solidFill>
                <a:srgbClr val="FF0000"/>
              </a:solidFill>
              <a:effectLst/>
              <a:latin typeface="+mn-ea"/>
              <a:ea typeface="+mn-ea"/>
              <a:cs typeface="+mn-cs"/>
            </a:rPr>
            <a:t>備考欄</a:t>
          </a:r>
          <a:r>
            <a:rPr kumimoji="1" lang="ja-JP" altLang="en-US" sz="1100" b="1">
              <a:solidFill>
                <a:srgbClr val="FF0000"/>
              </a:solidFill>
              <a:effectLst/>
              <a:latin typeface="+mn-ea"/>
              <a:ea typeface="+mn-ea"/>
              <a:cs typeface="+mn-cs"/>
            </a:rPr>
            <a:t>は</a:t>
          </a:r>
          <a:r>
            <a:rPr kumimoji="1" lang="ja-JP" altLang="ja-JP" sz="1100" b="1">
              <a:solidFill>
                <a:srgbClr val="FF0000"/>
              </a:solidFill>
              <a:effectLst/>
              <a:latin typeface="+mn-ea"/>
              <a:ea typeface="+mn-ea"/>
              <a:cs typeface="+mn-cs"/>
            </a:rPr>
            <a:t>白色になります。</a:t>
          </a:r>
          <a:endParaRPr lang="ja-JP" altLang="ja-JP" sz="1200">
            <a:solidFill>
              <a:srgbClr val="FF0000"/>
            </a:solidFill>
            <a:effectLst/>
            <a:latin typeface="+mn-ea"/>
            <a:ea typeface="+mn-ea"/>
          </a:endParaRPr>
        </a:p>
        <a:p>
          <a:pPr eaLnBrk="1" fontAlgn="auto" latinLnBrk="0" hangingPunct="1"/>
          <a:r>
            <a:rPr kumimoji="1" lang="ja-JP" altLang="ja-JP" sz="1100" b="1">
              <a:solidFill>
                <a:srgbClr val="FF0000"/>
              </a:solidFill>
              <a:effectLst/>
              <a:latin typeface="+mn-ea"/>
              <a:ea typeface="+mn-ea"/>
              <a:cs typeface="+mn-cs"/>
            </a:rPr>
            <a:t>備考欄が緑色のままの時は、必ず理由を</a:t>
          </a:r>
          <a:endParaRPr lang="ja-JP" altLang="ja-JP" sz="1200">
            <a:solidFill>
              <a:srgbClr val="FF0000"/>
            </a:solidFill>
            <a:effectLst/>
            <a:latin typeface="+mn-ea"/>
            <a:ea typeface="+mn-ea"/>
          </a:endParaRPr>
        </a:p>
        <a:p>
          <a:pPr eaLnBrk="1" fontAlgn="auto" latinLnBrk="0" hangingPunct="1"/>
          <a:r>
            <a:rPr kumimoji="1" lang="ja-JP" altLang="ja-JP" sz="1100" b="1">
              <a:solidFill>
                <a:srgbClr val="FF0000"/>
              </a:solidFill>
              <a:effectLst/>
              <a:latin typeface="+mn-ea"/>
              <a:ea typeface="+mn-ea"/>
              <a:cs typeface="+mn-cs"/>
            </a:rPr>
            <a:t>入力してください。</a:t>
          </a:r>
          <a:endParaRPr lang="ja-JP" altLang="ja-JP" sz="1200">
            <a:solidFill>
              <a:srgbClr val="FF0000"/>
            </a:solidFill>
            <a:effectLst/>
            <a:latin typeface="+mn-ea"/>
            <a:ea typeface="+mn-ea"/>
          </a:endParaRPr>
        </a:p>
        <a:p>
          <a:pPr algn="l"/>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例：９月退職予定</a:t>
          </a:r>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　　１０月産休予定</a:t>
          </a:r>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　　６月入社予定　　</a:t>
          </a:r>
          <a:endParaRPr kumimoji="1" lang="en-US" altLang="ja-JP" sz="1200" b="1">
            <a:solidFill>
              <a:srgbClr val="0070C0"/>
            </a:solidFill>
            <a:latin typeface="+mn-ea"/>
            <a:ea typeface="+mn-ea"/>
          </a:endParaRPr>
        </a:p>
        <a:p>
          <a:pPr algn="l"/>
          <a:r>
            <a:rPr kumimoji="1" lang="ja-JP" altLang="en-US" sz="1200" b="1">
              <a:solidFill>
                <a:srgbClr val="0070C0"/>
              </a:solidFill>
              <a:latin typeface="+mn-ea"/>
              <a:ea typeface="+mn-ea"/>
            </a:rPr>
            <a:t>　　７月資格取得予定　など</a:t>
          </a:r>
          <a:endParaRPr kumimoji="1" lang="en-US" altLang="ja-JP" sz="1400" b="1">
            <a:solidFill>
              <a:srgbClr val="0070C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714374</xdr:colOff>
      <xdr:row>7</xdr:row>
      <xdr:rowOff>190499</xdr:rowOff>
    </xdr:from>
    <xdr:to>
      <xdr:col>7</xdr:col>
      <xdr:colOff>209549</xdr:colOff>
      <xdr:row>8</xdr:row>
      <xdr:rowOff>295275</xdr:rowOff>
    </xdr:to>
    <xdr:sp macro="" textlink="">
      <xdr:nvSpPr>
        <xdr:cNvPr id="7" name="矢印: 下 6">
          <a:extLst>
            <a:ext uri="{FF2B5EF4-FFF2-40B4-BE49-F238E27FC236}">
              <a16:creationId xmlns:a16="http://schemas.microsoft.com/office/drawing/2014/main" id="{4E29483D-7756-419C-ADF6-CD7A3E74AAF5}"/>
            </a:ext>
          </a:extLst>
        </xdr:cNvPr>
        <xdr:cNvSpPr/>
      </xdr:nvSpPr>
      <xdr:spPr>
        <a:xfrm>
          <a:off x="5076824" y="1857374"/>
          <a:ext cx="314325" cy="371476"/>
        </a:xfrm>
        <a:prstGeom prst="downArrow">
          <a:avLst>
            <a:gd name="adj1" fmla="val 50000"/>
            <a:gd name="adj2" fmla="val 5196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536863</xdr:colOff>
      <xdr:row>43</xdr:row>
      <xdr:rowOff>228601</xdr:rowOff>
    </xdr:from>
    <xdr:to>
      <xdr:col>14</xdr:col>
      <xdr:colOff>190499</xdr:colOff>
      <xdr:row>51</xdr:row>
      <xdr:rowOff>142875</xdr:rowOff>
    </xdr:to>
    <xdr:sp macro="" textlink="">
      <xdr:nvSpPr>
        <xdr:cNvPr id="2" name="正方形/長方形 1">
          <a:extLst>
            <a:ext uri="{FF2B5EF4-FFF2-40B4-BE49-F238E27FC236}">
              <a16:creationId xmlns:a16="http://schemas.microsoft.com/office/drawing/2014/main" id="{49ED0446-0D93-4EB1-B415-0DA5B6BF3CE0}"/>
            </a:ext>
          </a:extLst>
        </xdr:cNvPr>
        <xdr:cNvSpPr/>
      </xdr:nvSpPr>
      <xdr:spPr>
        <a:xfrm>
          <a:off x="6547138" y="7239001"/>
          <a:ext cx="3082636" cy="2181224"/>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b"/>
        <a:lstStyle/>
        <a:p>
          <a:pPr algn="l"/>
          <a:r>
            <a:rPr kumimoji="1" lang="ja-JP" altLang="en-US" sz="1400" b="1">
              <a:solidFill>
                <a:schemeClr val="accent1"/>
              </a:solidFill>
            </a:rPr>
            <a:t>添付書類に〇をつけてください。</a:t>
          </a:r>
          <a:endParaRPr kumimoji="1" lang="en-US" altLang="ja-JP" sz="1400" b="1">
            <a:solidFill>
              <a:schemeClr val="accent1"/>
            </a:solidFill>
          </a:endParaRPr>
        </a:p>
        <a:p>
          <a:pPr algn="l"/>
          <a:r>
            <a:rPr kumimoji="1" lang="ja-JP" altLang="en-US" sz="1400" b="1">
              <a:solidFill>
                <a:schemeClr val="accent1"/>
              </a:solidFill>
            </a:rPr>
            <a:t>（プルダウンで選択してください</a:t>
          </a:r>
          <a:endParaRPr kumimoji="1" lang="en-US" altLang="ja-JP" sz="1400" b="1">
            <a:solidFill>
              <a:schemeClr val="accent1"/>
            </a:solidFill>
          </a:endParaRPr>
        </a:p>
        <a:p>
          <a:pPr algn="l"/>
          <a:endParaRPr kumimoji="1" lang="en-US" altLang="ja-JP" sz="1100" b="1">
            <a:solidFill>
              <a:schemeClr val="accent1"/>
            </a:solidFill>
          </a:endParaRPr>
        </a:p>
        <a:p>
          <a:pPr algn="l"/>
          <a:r>
            <a:rPr kumimoji="1" lang="ja-JP" altLang="en-US" sz="1100" b="1">
              <a:solidFill>
                <a:schemeClr val="accent1"/>
              </a:solidFill>
            </a:rPr>
            <a:t>基本的に、こちらから指定しない限りは「その他市長が必要と認める書類」は必要ありません。上の３つに〇が付くようにしてください。</a:t>
          </a:r>
          <a:endParaRPr kumimoji="1" lang="en-US" altLang="ja-JP" sz="1100" b="1">
            <a:solidFill>
              <a:schemeClr val="accent1"/>
            </a:solidFill>
          </a:endParaRPr>
        </a:p>
        <a:p>
          <a:pPr algn="l"/>
          <a:endParaRPr kumimoji="1" lang="ja-JP" altLang="en-US" sz="1400" b="1">
            <a:solidFill>
              <a:schemeClr val="accent1"/>
            </a:solidFill>
          </a:endParaRPr>
        </a:p>
      </xdr:txBody>
    </xdr:sp>
    <xdr:clientData/>
  </xdr:twoCellAnchor>
  <xdr:twoCellAnchor>
    <xdr:from>
      <xdr:col>9</xdr:col>
      <xdr:colOff>101312</xdr:colOff>
      <xdr:row>47</xdr:row>
      <xdr:rowOff>8659</xdr:rowOff>
    </xdr:from>
    <xdr:to>
      <xdr:col>9</xdr:col>
      <xdr:colOff>404380</xdr:colOff>
      <xdr:row>50</xdr:row>
      <xdr:rowOff>329046</xdr:rowOff>
    </xdr:to>
    <xdr:sp macro="" textlink="">
      <xdr:nvSpPr>
        <xdr:cNvPr id="4" name="右中かっこ 3">
          <a:extLst>
            <a:ext uri="{FF2B5EF4-FFF2-40B4-BE49-F238E27FC236}">
              <a16:creationId xmlns:a16="http://schemas.microsoft.com/office/drawing/2014/main" id="{1F5679F1-A40E-4C46-9DF2-35B620AEAEEF}"/>
            </a:ext>
          </a:extLst>
        </xdr:cNvPr>
        <xdr:cNvSpPr/>
      </xdr:nvSpPr>
      <xdr:spPr>
        <a:xfrm>
          <a:off x="6111587" y="7114309"/>
          <a:ext cx="303068" cy="1463387"/>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181841</xdr:colOff>
      <xdr:row>26</xdr:row>
      <xdr:rowOff>43296</xdr:rowOff>
    </xdr:from>
    <xdr:to>
      <xdr:col>9</xdr:col>
      <xdr:colOff>484909</xdr:colOff>
      <xdr:row>41</xdr:row>
      <xdr:rowOff>85725</xdr:rowOff>
    </xdr:to>
    <xdr:sp macro="" textlink="">
      <xdr:nvSpPr>
        <xdr:cNvPr id="5" name="右中かっこ 4">
          <a:extLst>
            <a:ext uri="{FF2B5EF4-FFF2-40B4-BE49-F238E27FC236}">
              <a16:creationId xmlns:a16="http://schemas.microsoft.com/office/drawing/2014/main" id="{090828F5-1C83-48D5-A8A9-B6A0E3ECBD0D}"/>
            </a:ext>
          </a:extLst>
        </xdr:cNvPr>
        <xdr:cNvSpPr/>
      </xdr:nvSpPr>
      <xdr:spPr>
        <a:xfrm>
          <a:off x="6192116" y="4053321"/>
          <a:ext cx="303068" cy="2776104"/>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581891</xdr:colOff>
      <xdr:row>27</xdr:row>
      <xdr:rowOff>95250</xdr:rowOff>
    </xdr:from>
    <xdr:to>
      <xdr:col>15</xdr:col>
      <xdr:colOff>123825</xdr:colOff>
      <xdr:row>35</xdr:row>
      <xdr:rowOff>85725</xdr:rowOff>
    </xdr:to>
    <xdr:sp macro="" textlink="">
      <xdr:nvSpPr>
        <xdr:cNvPr id="6" name="正方形/長方形 5">
          <a:extLst>
            <a:ext uri="{FF2B5EF4-FFF2-40B4-BE49-F238E27FC236}">
              <a16:creationId xmlns:a16="http://schemas.microsoft.com/office/drawing/2014/main" id="{B6EB9573-BF07-495A-BC21-FC492698A3B0}"/>
            </a:ext>
          </a:extLst>
        </xdr:cNvPr>
        <xdr:cNvSpPr/>
      </xdr:nvSpPr>
      <xdr:spPr>
        <a:xfrm>
          <a:off x="6592166" y="4305300"/>
          <a:ext cx="3656734" cy="1323975"/>
        </a:xfrm>
        <a:prstGeom prst="rect">
          <a:avLst/>
        </a:prstGeom>
        <a:solidFill>
          <a:sysClr val="window" lastClr="FFFFFF"/>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400" b="1">
              <a:solidFill>
                <a:schemeClr val="accent1"/>
              </a:solidFill>
            </a:rPr>
            <a:t>事業所名に誤りがないか確認してください。</a:t>
          </a:r>
          <a:endParaRPr kumimoji="1" lang="en-US" altLang="ja-JP" sz="1400" b="1">
            <a:solidFill>
              <a:schemeClr val="accent1"/>
            </a:solidFill>
          </a:endParaRPr>
        </a:p>
        <a:p>
          <a:pPr algn="l"/>
          <a:r>
            <a:rPr kumimoji="1" lang="en-US" altLang="ja-JP" sz="1200" b="1">
              <a:solidFill>
                <a:sysClr val="windowText" lastClr="000000"/>
              </a:solidFill>
            </a:rPr>
            <a:t>※</a:t>
          </a:r>
          <a:r>
            <a:rPr kumimoji="1" lang="ja-JP" altLang="en-US" sz="1200" b="1">
              <a:solidFill>
                <a:sysClr val="windowText" lastClr="000000"/>
              </a:solidFill>
            </a:rPr>
            <a:t>事業所名が誤っている時は、</a:t>
          </a:r>
          <a:endParaRPr kumimoji="1" lang="en-US" altLang="ja-JP" sz="1200" b="1">
            <a:solidFill>
              <a:sysClr val="windowText" lastClr="000000"/>
            </a:solidFill>
          </a:endParaRPr>
        </a:p>
        <a:p>
          <a:pPr algn="l"/>
          <a:r>
            <a:rPr kumimoji="1" lang="ja-JP" altLang="en-US" sz="1200" b="1">
              <a:solidFill>
                <a:sysClr val="windowText" lastClr="000000"/>
              </a:solidFill>
            </a:rPr>
            <a:t>「施設基本情報入力」シートを確認してください。</a:t>
          </a:r>
        </a:p>
      </xdr:txBody>
    </xdr:sp>
    <xdr:clientData/>
  </xdr:twoCellAnchor>
  <xdr:twoCellAnchor>
    <xdr:from>
      <xdr:col>9</xdr:col>
      <xdr:colOff>123825</xdr:colOff>
      <xdr:row>14</xdr:row>
      <xdr:rowOff>161925</xdr:rowOff>
    </xdr:from>
    <xdr:to>
      <xdr:col>12</xdr:col>
      <xdr:colOff>352425</xdr:colOff>
      <xdr:row>18</xdr:row>
      <xdr:rowOff>142874</xdr:rowOff>
    </xdr:to>
    <xdr:sp macro="" textlink="">
      <xdr:nvSpPr>
        <xdr:cNvPr id="8" name="正方形/長方形 7">
          <a:extLst>
            <a:ext uri="{FF2B5EF4-FFF2-40B4-BE49-F238E27FC236}">
              <a16:creationId xmlns:a16="http://schemas.microsoft.com/office/drawing/2014/main" id="{31D05B8B-3AE4-44CA-A072-25641A8ED390}"/>
            </a:ext>
          </a:extLst>
        </xdr:cNvPr>
        <xdr:cNvSpPr/>
      </xdr:nvSpPr>
      <xdr:spPr>
        <a:xfrm>
          <a:off x="6134100" y="1276350"/>
          <a:ext cx="2286000" cy="1314449"/>
        </a:xfrm>
        <a:prstGeom prst="rect">
          <a:avLst/>
        </a:prstGeom>
        <a:solidFill>
          <a:sysClr val="window" lastClr="FFFFFF"/>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200" b="1">
              <a:solidFill>
                <a:schemeClr val="accent1"/>
              </a:solidFill>
            </a:rPr>
            <a:t>←自動入力されます。</a:t>
          </a:r>
          <a:endParaRPr kumimoji="1" lang="en-US" altLang="ja-JP" sz="1200" b="1">
            <a:solidFill>
              <a:schemeClr val="accent1"/>
            </a:solidFill>
          </a:endParaRPr>
        </a:p>
        <a:p>
          <a:pPr algn="l"/>
          <a:endParaRPr kumimoji="1" lang="en-US" altLang="ja-JP" sz="1200" b="1">
            <a:solidFill>
              <a:schemeClr val="accent1"/>
            </a:solidFill>
          </a:endParaRPr>
        </a:p>
        <a:p>
          <a:pPr algn="l"/>
          <a:r>
            <a:rPr kumimoji="1" lang="en-US" altLang="ja-JP" sz="1100" b="1">
              <a:solidFill>
                <a:sysClr val="windowText" lastClr="000000"/>
              </a:solidFill>
            </a:rPr>
            <a:t>※</a:t>
          </a:r>
          <a:r>
            <a:rPr kumimoji="1" lang="ja-JP" altLang="en-US" sz="1100" b="1">
              <a:solidFill>
                <a:sysClr val="windowText" lastClr="000000"/>
              </a:solidFill>
            </a:rPr>
            <a:t>法人の情報が誤っている場合は、「施設基本情報入力」シートを確認してください。</a:t>
          </a:r>
        </a:p>
      </xdr:txBody>
    </xdr:sp>
    <xdr:clientData/>
  </xdr:twoCellAnchor>
  <xdr:twoCellAnchor>
    <xdr:from>
      <xdr:col>0</xdr:col>
      <xdr:colOff>123824</xdr:colOff>
      <xdr:row>0</xdr:row>
      <xdr:rowOff>76199</xdr:rowOff>
    </xdr:from>
    <xdr:to>
      <xdr:col>12</xdr:col>
      <xdr:colOff>628650</xdr:colOff>
      <xdr:row>8</xdr:row>
      <xdr:rowOff>57149</xdr:rowOff>
    </xdr:to>
    <xdr:sp macro="" textlink="">
      <xdr:nvSpPr>
        <xdr:cNvPr id="3" name="吹き出し: 四角形 2">
          <a:extLst>
            <a:ext uri="{FF2B5EF4-FFF2-40B4-BE49-F238E27FC236}">
              <a16:creationId xmlns:a16="http://schemas.microsoft.com/office/drawing/2014/main" id="{D631ED86-F549-405F-987D-ADBF149FBCD6}"/>
            </a:ext>
          </a:extLst>
        </xdr:cNvPr>
        <xdr:cNvSpPr/>
      </xdr:nvSpPr>
      <xdr:spPr>
        <a:xfrm>
          <a:off x="123824" y="76199"/>
          <a:ext cx="8572501" cy="1914525"/>
        </a:xfrm>
        <a:prstGeom prst="wedgeRectCallout">
          <a:avLst>
            <a:gd name="adj1" fmla="val 13893"/>
            <a:gd name="adj2" fmla="val 2982"/>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重要</a:t>
          </a:r>
          <a:r>
            <a:rPr kumimoji="1" lang="en-US" altLang="ja-JP" sz="1400" b="1">
              <a:solidFill>
                <a:srgbClr val="FF0000"/>
              </a:solidFill>
            </a:rPr>
            <a:t>※</a:t>
          </a:r>
        </a:p>
        <a:p>
          <a:pPr algn="l"/>
          <a:r>
            <a:rPr kumimoji="1" lang="ja-JP" altLang="en-US" sz="1400" b="1">
              <a:solidFill>
                <a:srgbClr val="002060"/>
              </a:solidFill>
            </a:rPr>
            <a:t>必ず初回の処遇改善日（給与支給日）よりも前に申請してください。</a:t>
          </a:r>
          <a:endParaRPr kumimoji="1" lang="en-US" altLang="ja-JP" sz="1400" b="1">
            <a:solidFill>
              <a:srgbClr val="002060"/>
            </a:solidFill>
          </a:endParaRPr>
        </a:p>
        <a:p>
          <a:pPr algn="l"/>
          <a:endParaRPr kumimoji="1" lang="en-US" altLang="ja-JP" sz="1100" b="1">
            <a:solidFill>
              <a:srgbClr val="FF0000"/>
            </a:solidFill>
          </a:endParaRPr>
        </a:p>
        <a:p>
          <a:pPr algn="l"/>
          <a:r>
            <a:rPr kumimoji="1" lang="en-US" altLang="ja-JP" sz="1400" b="1" u="sng">
              <a:solidFill>
                <a:srgbClr val="FF0000"/>
              </a:solidFill>
            </a:rPr>
            <a:t>※</a:t>
          </a:r>
          <a:r>
            <a:rPr kumimoji="1" lang="ja-JP" altLang="en-US" sz="1400" b="1" u="sng">
              <a:solidFill>
                <a:srgbClr val="FF0000"/>
              </a:solidFill>
            </a:rPr>
            <a:t>従業員への支給は、申請後、市から送付する「交付決定通知書」を受け取ってから行ってください。</a:t>
          </a:r>
          <a:endParaRPr kumimoji="1" lang="en-US" altLang="ja-JP" sz="1400" b="1" u="sng">
            <a:solidFill>
              <a:srgbClr val="FF0000"/>
            </a:solidFill>
          </a:endParaRPr>
        </a:p>
        <a:p>
          <a:pPr algn="l"/>
          <a:endParaRPr kumimoji="1" lang="en-US" altLang="ja-JP" sz="1400" b="1" u="sng">
            <a:solidFill>
              <a:srgbClr val="FF0000"/>
            </a:solidFill>
          </a:endParaRPr>
        </a:p>
        <a:p>
          <a:pPr algn="l"/>
          <a:r>
            <a:rPr kumimoji="1" lang="en-US" altLang="ja-JP" sz="1400" b="1" u="sng">
              <a:solidFill>
                <a:srgbClr val="FF0000"/>
              </a:solidFill>
            </a:rPr>
            <a:t>※</a:t>
          </a:r>
          <a:r>
            <a:rPr kumimoji="1" lang="ja-JP" altLang="en-US" sz="1400" b="1" u="sng">
              <a:solidFill>
                <a:srgbClr val="FF0000"/>
              </a:solidFill>
            </a:rPr>
            <a:t>交付決定通知書の日付よりも前に支給した分は、補助対象外ですのでご注意ください。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87474</xdr:colOff>
      <xdr:row>0</xdr:row>
      <xdr:rowOff>134128</xdr:rowOff>
    </xdr:from>
    <xdr:to>
      <xdr:col>17</xdr:col>
      <xdr:colOff>311020</xdr:colOff>
      <xdr:row>5</xdr:row>
      <xdr:rowOff>342900</xdr:rowOff>
    </xdr:to>
    <xdr:sp macro="" textlink="">
      <xdr:nvSpPr>
        <xdr:cNvPr id="3" name="正方形/長方形 2">
          <a:extLst>
            <a:ext uri="{FF2B5EF4-FFF2-40B4-BE49-F238E27FC236}">
              <a16:creationId xmlns:a16="http://schemas.microsoft.com/office/drawing/2014/main" id="{31B7366C-972E-44A6-96AA-7355A60BB77E}"/>
            </a:ext>
          </a:extLst>
        </xdr:cNvPr>
        <xdr:cNvSpPr/>
      </xdr:nvSpPr>
      <xdr:spPr>
        <a:xfrm>
          <a:off x="6926424" y="134128"/>
          <a:ext cx="5024146" cy="122794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accent1"/>
              </a:solidFill>
            </a:rPr>
            <a:t>黄色いセルだけ入力し、全体の内容を確認してください。</a:t>
          </a:r>
          <a:endParaRPr kumimoji="1" lang="en-US" altLang="ja-JP" sz="1400" b="1">
            <a:solidFill>
              <a:schemeClr val="accent1"/>
            </a:solidFill>
          </a:endParaRPr>
        </a:p>
        <a:p>
          <a:pPr algn="l"/>
          <a:endParaRPr kumimoji="1" lang="en-US" altLang="ja-JP" sz="1400" b="1">
            <a:solidFill>
              <a:schemeClr val="accent1"/>
            </a:solidFill>
          </a:endParaRPr>
        </a:p>
        <a:p>
          <a:pPr algn="l"/>
          <a:r>
            <a:rPr kumimoji="1" lang="en-US" altLang="ja-JP" sz="1100" b="1">
              <a:solidFill>
                <a:sysClr val="windowText" lastClr="000000"/>
              </a:solidFill>
            </a:rPr>
            <a:t>※</a:t>
          </a:r>
          <a:r>
            <a:rPr kumimoji="1" lang="ja-JP" altLang="en-US" sz="1100" b="1">
              <a:solidFill>
                <a:sysClr val="windowText" lastClr="000000"/>
              </a:solidFill>
            </a:rPr>
            <a:t>合計額や人数など、入力内容が異なる場合は、「対象者リスト（申請）」シートの入力を確認してください。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276225</xdr:colOff>
      <xdr:row>1</xdr:row>
      <xdr:rowOff>152400</xdr:rowOff>
    </xdr:from>
    <xdr:to>
      <xdr:col>15</xdr:col>
      <xdr:colOff>428625</xdr:colOff>
      <xdr:row>7</xdr:row>
      <xdr:rowOff>114300</xdr:rowOff>
    </xdr:to>
    <xdr:sp macro="" textlink="">
      <xdr:nvSpPr>
        <xdr:cNvPr id="2" name="正方形/長方形 1">
          <a:extLst>
            <a:ext uri="{FF2B5EF4-FFF2-40B4-BE49-F238E27FC236}">
              <a16:creationId xmlns:a16="http://schemas.microsoft.com/office/drawing/2014/main" id="{27A7A1EE-0869-4FDA-95D2-97739D866F2D}"/>
            </a:ext>
          </a:extLst>
        </xdr:cNvPr>
        <xdr:cNvSpPr/>
      </xdr:nvSpPr>
      <xdr:spPr>
        <a:xfrm>
          <a:off x="7296150" y="333375"/>
          <a:ext cx="3581400" cy="19335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accent1"/>
              </a:solidFill>
            </a:rPr>
            <a:t>流山市内に事業所が６か所以上ある法人は、こちらのシートも入力し、提出してください</a:t>
          </a:r>
          <a:endParaRPr kumimoji="1" lang="en-US" altLang="ja-JP" sz="1400" b="1">
            <a:solidFill>
              <a:schemeClr val="accent1"/>
            </a:solidFill>
          </a:endParaRPr>
        </a:p>
        <a:p>
          <a:pPr algn="l"/>
          <a:endParaRPr kumimoji="1" lang="en-US" altLang="ja-JP" sz="1400" b="1">
            <a:solidFill>
              <a:schemeClr val="accent1"/>
            </a:solidFill>
          </a:endParaRPr>
        </a:p>
        <a:p>
          <a:pPr algn="l"/>
          <a:r>
            <a:rPr kumimoji="1" lang="en-US" altLang="ja-JP" sz="1200" b="1">
              <a:solidFill>
                <a:sysClr val="windowText" lastClr="000000"/>
              </a:solidFill>
            </a:rPr>
            <a:t>※</a:t>
          </a:r>
          <a:r>
            <a:rPr kumimoji="1" lang="ja-JP" altLang="en-US" sz="1200" b="1">
              <a:solidFill>
                <a:sysClr val="windowText" lastClr="000000"/>
              </a:solidFill>
            </a:rPr>
            <a:t>流山市内の事業所が６か所未満の法人は、</a:t>
          </a:r>
          <a:endParaRPr kumimoji="1" lang="en-US" altLang="ja-JP" sz="1200" b="1">
            <a:solidFill>
              <a:sysClr val="windowText" lastClr="000000"/>
            </a:solidFill>
          </a:endParaRPr>
        </a:p>
        <a:p>
          <a:pPr algn="l"/>
          <a:r>
            <a:rPr kumimoji="1" lang="ja-JP" altLang="en-US" sz="1200" b="1">
              <a:solidFill>
                <a:sysClr val="windowText" lastClr="000000"/>
              </a:solidFill>
            </a:rPr>
            <a:t>このシートの作成は不要です。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276225</xdr:colOff>
      <xdr:row>1</xdr:row>
      <xdr:rowOff>152400</xdr:rowOff>
    </xdr:from>
    <xdr:to>
      <xdr:col>15</xdr:col>
      <xdr:colOff>428625</xdr:colOff>
      <xdr:row>7</xdr:row>
      <xdr:rowOff>114300</xdr:rowOff>
    </xdr:to>
    <xdr:sp macro="" textlink="">
      <xdr:nvSpPr>
        <xdr:cNvPr id="2" name="正方形/長方形 1">
          <a:extLst>
            <a:ext uri="{FF2B5EF4-FFF2-40B4-BE49-F238E27FC236}">
              <a16:creationId xmlns:a16="http://schemas.microsoft.com/office/drawing/2014/main" id="{20269D6D-53FD-4AC5-A5A0-47EF853F1730}"/>
            </a:ext>
          </a:extLst>
        </xdr:cNvPr>
        <xdr:cNvSpPr/>
      </xdr:nvSpPr>
      <xdr:spPr>
        <a:xfrm>
          <a:off x="7296150" y="333375"/>
          <a:ext cx="3581400" cy="19335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accent1"/>
              </a:solidFill>
            </a:rPr>
            <a:t>流山市内に事業所が１２か所以上ある法人は、こちらのシートも入力し、提出してください</a:t>
          </a:r>
          <a:endParaRPr kumimoji="1" lang="en-US" altLang="ja-JP" sz="1400" b="1">
            <a:solidFill>
              <a:schemeClr val="accent1"/>
            </a:solidFill>
          </a:endParaRPr>
        </a:p>
        <a:p>
          <a:pPr algn="l"/>
          <a:endParaRPr kumimoji="1" lang="en-US" altLang="ja-JP" sz="1400" b="1">
            <a:solidFill>
              <a:schemeClr val="accent1"/>
            </a:solidFill>
          </a:endParaRPr>
        </a:p>
        <a:p>
          <a:pPr algn="l"/>
          <a:r>
            <a:rPr kumimoji="1" lang="en-US" altLang="ja-JP" sz="1200" b="1">
              <a:solidFill>
                <a:sysClr val="windowText" lastClr="000000"/>
              </a:solidFill>
            </a:rPr>
            <a:t>※</a:t>
          </a:r>
          <a:r>
            <a:rPr kumimoji="1" lang="ja-JP" altLang="en-US" sz="1200" b="1">
              <a:solidFill>
                <a:sysClr val="windowText" lastClr="000000"/>
              </a:solidFill>
            </a:rPr>
            <a:t>流山市内の事業所が１２か所未満の法人は、</a:t>
          </a:r>
          <a:endParaRPr kumimoji="1" lang="en-US" altLang="ja-JP" sz="1200" b="1">
            <a:solidFill>
              <a:sysClr val="windowText" lastClr="000000"/>
            </a:solidFill>
          </a:endParaRPr>
        </a:p>
        <a:p>
          <a:pPr algn="l"/>
          <a:r>
            <a:rPr kumimoji="1" lang="ja-JP" altLang="en-US" sz="1200" b="1">
              <a:solidFill>
                <a:sysClr val="windowText" lastClr="000000"/>
              </a:solidFill>
            </a:rPr>
            <a:t>このシートの作成は不要です。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142875</xdr:colOff>
      <xdr:row>11</xdr:row>
      <xdr:rowOff>9526</xdr:rowOff>
    </xdr:from>
    <xdr:to>
      <xdr:col>14</xdr:col>
      <xdr:colOff>409575</xdr:colOff>
      <xdr:row>12</xdr:row>
      <xdr:rowOff>447675</xdr:rowOff>
    </xdr:to>
    <xdr:sp macro="" textlink="">
      <xdr:nvSpPr>
        <xdr:cNvPr id="2" name="正方形/長方形 1">
          <a:extLst>
            <a:ext uri="{FF2B5EF4-FFF2-40B4-BE49-F238E27FC236}">
              <a16:creationId xmlns:a16="http://schemas.microsoft.com/office/drawing/2014/main" id="{50490F4C-F85C-430D-9C0F-707439F58A21}"/>
            </a:ext>
          </a:extLst>
        </xdr:cNvPr>
        <xdr:cNvSpPr/>
      </xdr:nvSpPr>
      <xdr:spPr>
        <a:xfrm>
          <a:off x="5629275" y="2752726"/>
          <a:ext cx="4381500" cy="942974"/>
        </a:xfrm>
        <a:prstGeom prst="rect">
          <a:avLst/>
        </a:prstGeom>
        <a:solidFill>
          <a:sysClr val="window" lastClr="FFFFFF"/>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l"/>
          <a:r>
            <a:rPr kumimoji="1" lang="ja-JP" altLang="en-US" sz="1400" b="1">
              <a:solidFill>
                <a:schemeClr val="accent1"/>
              </a:solidFill>
            </a:rPr>
            <a:t>←自動入力されます。</a:t>
          </a:r>
          <a:endParaRPr kumimoji="1" lang="en-US" altLang="ja-JP" sz="1400" b="1">
            <a:solidFill>
              <a:schemeClr val="accent1"/>
            </a:solidFill>
          </a:endParaRPr>
        </a:p>
        <a:p>
          <a:pPr algn="l"/>
          <a:r>
            <a:rPr kumimoji="1" lang="en-US" altLang="ja-JP" sz="1200" b="1">
              <a:solidFill>
                <a:sysClr val="windowText" lastClr="000000"/>
              </a:solidFill>
            </a:rPr>
            <a:t>※</a:t>
          </a:r>
          <a:r>
            <a:rPr kumimoji="1" lang="ja-JP" altLang="en-US" sz="1200" b="1">
              <a:solidFill>
                <a:sysClr val="windowText" lastClr="000000"/>
              </a:solidFill>
            </a:rPr>
            <a:t>法人の情報が誤っている場合は、「施設基本情報入力」シートを確認してください。</a:t>
          </a:r>
        </a:p>
      </xdr:txBody>
    </xdr:sp>
    <xdr:clientData/>
  </xdr:twoCellAnchor>
  <xdr:twoCellAnchor>
    <xdr:from>
      <xdr:col>8</xdr:col>
      <xdr:colOff>123825</xdr:colOff>
      <xdr:row>13</xdr:row>
      <xdr:rowOff>104774</xdr:rowOff>
    </xdr:from>
    <xdr:to>
      <xdr:col>13</xdr:col>
      <xdr:colOff>361951</xdr:colOff>
      <xdr:row>13</xdr:row>
      <xdr:rowOff>552449</xdr:rowOff>
    </xdr:to>
    <xdr:sp macro="" textlink="">
      <xdr:nvSpPr>
        <xdr:cNvPr id="4" name="吹き出し: 左矢印 3">
          <a:extLst>
            <a:ext uri="{FF2B5EF4-FFF2-40B4-BE49-F238E27FC236}">
              <a16:creationId xmlns:a16="http://schemas.microsoft.com/office/drawing/2014/main" id="{C68CFCFD-8836-48F9-BC35-D8D928A976E8}"/>
            </a:ext>
          </a:extLst>
        </xdr:cNvPr>
        <xdr:cNvSpPr/>
      </xdr:nvSpPr>
      <xdr:spPr>
        <a:xfrm>
          <a:off x="5610225" y="3857624"/>
          <a:ext cx="3667126" cy="447675"/>
        </a:xfrm>
        <a:prstGeom prst="leftArrowCallout">
          <a:avLst>
            <a:gd name="adj1" fmla="val 25000"/>
            <a:gd name="adj2" fmla="val 25000"/>
            <a:gd name="adj3" fmla="val 25000"/>
            <a:gd name="adj4" fmla="val 8829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代表者印を押印して提出してください。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142875</xdr:colOff>
      <xdr:row>28</xdr:row>
      <xdr:rowOff>142875</xdr:rowOff>
    </xdr:from>
    <xdr:to>
      <xdr:col>3</xdr:col>
      <xdr:colOff>885825</xdr:colOff>
      <xdr:row>29</xdr:row>
      <xdr:rowOff>238125</xdr:rowOff>
    </xdr:to>
    <xdr:sp macro="" textlink="">
      <xdr:nvSpPr>
        <xdr:cNvPr id="2" name="楕円 1">
          <a:extLst>
            <a:ext uri="{FF2B5EF4-FFF2-40B4-BE49-F238E27FC236}">
              <a16:creationId xmlns:a16="http://schemas.microsoft.com/office/drawing/2014/main" id="{0CA563FB-7832-4403-BE49-A9F577234B18}"/>
            </a:ext>
          </a:extLst>
        </xdr:cNvPr>
        <xdr:cNvSpPr/>
      </xdr:nvSpPr>
      <xdr:spPr>
        <a:xfrm>
          <a:off x="2714625" y="5534025"/>
          <a:ext cx="742950" cy="2476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133350</xdr:colOff>
      <xdr:row>29</xdr:row>
      <xdr:rowOff>209550</xdr:rowOff>
    </xdr:from>
    <xdr:to>
      <xdr:col>6</xdr:col>
      <xdr:colOff>895350</xdr:colOff>
      <xdr:row>30</xdr:row>
      <xdr:rowOff>9524</xdr:rowOff>
    </xdr:to>
    <xdr:sp macro="" textlink="">
      <xdr:nvSpPr>
        <xdr:cNvPr id="3" name="楕円 2">
          <a:extLst>
            <a:ext uri="{FF2B5EF4-FFF2-40B4-BE49-F238E27FC236}">
              <a16:creationId xmlns:a16="http://schemas.microsoft.com/office/drawing/2014/main" id="{05584C6E-D518-4E87-A5CE-716B858CE2EF}"/>
            </a:ext>
          </a:extLst>
        </xdr:cNvPr>
        <xdr:cNvSpPr/>
      </xdr:nvSpPr>
      <xdr:spPr>
        <a:xfrm>
          <a:off x="5286375" y="7019925"/>
          <a:ext cx="762000" cy="171449"/>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180975</xdr:colOff>
      <xdr:row>31</xdr:row>
      <xdr:rowOff>142875</xdr:rowOff>
    </xdr:from>
    <xdr:to>
      <xdr:col>3</xdr:col>
      <xdr:colOff>781050</xdr:colOff>
      <xdr:row>31</xdr:row>
      <xdr:rowOff>409575</xdr:rowOff>
    </xdr:to>
    <xdr:sp macro="" textlink="">
      <xdr:nvSpPr>
        <xdr:cNvPr id="4" name="楕円 3">
          <a:extLst>
            <a:ext uri="{FF2B5EF4-FFF2-40B4-BE49-F238E27FC236}">
              <a16:creationId xmlns:a16="http://schemas.microsoft.com/office/drawing/2014/main" id="{86570FD8-14C2-4A45-A792-475306A869CA}"/>
            </a:ext>
          </a:extLst>
        </xdr:cNvPr>
        <xdr:cNvSpPr/>
      </xdr:nvSpPr>
      <xdr:spPr>
        <a:xfrm>
          <a:off x="2752725" y="7753350"/>
          <a:ext cx="600075" cy="2667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133350</xdr:colOff>
      <xdr:row>16</xdr:row>
      <xdr:rowOff>114299</xdr:rowOff>
    </xdr:from>
    <xdr:to>
      <xdr:col>11</xdr:col>
      <xdr:colOff>422599</xdr:colOff>
      <xdr:row>20</xdr:row>
      <xdr:rowOff>114299</xdr:rowOff>
    </xdr:to>
    <xdr:sp macro="" textlink="">
      <xdr:nvSpPr>
        <xdr:cNvPr id="11" name="正方形/長方形 10">
          <a:extLst>
            <a:ext uri="{FF2B5EF4-FFF2-40B4-BE49-F238E27FC236}">
              <a16:creationId xmlns:a16="http://schemas.microsoft.com/office/drawing/2014/main" id="{45A16311-613F-4AE0-A340-33D9A2E3E958}"/>
            </a:ext>
          </a:extLst>
        </xdr:cNvPr>
        <xdr:cNvSpPr/>
      </xdr:nvSpPr>
      <xdr:spPr>
        <a:xfrm>
          <a:off x="6248400" y="3752849"/>
          <a:ext cx="3032449" cy="9429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accent1"/>
              </a:solidFill>
            </a:rPr>
            <a:t>黄色いセルだけ入力し、全体の内容を確認してください。</a:t>
          </a:r>
        </a:p>
      </xdr:txBody>
    </xdr:sp>
    <xdr:clientData/>
  </xdr:twoCellAnchor>
  <xdr:twoCellAnchor>
    <xdr:from>
      <xdr:col>0</xdr:col>
      <xdr:colOff>57150</xdr:colOff>
      <xdr:row>0</xdr:row>
      <xdr:rowOff>28575</xdr:rowOff>
    </xdr:from>
    <xdr:to>
      <xdr:col>6</xdr:col>
      <xdr:colOff>514350</xdr:colOff>
      <xdr:row>5</xdr:row>
      <xdr:rowOff>152400</xdr:rowOff>
    </xdr:to>
    <xdr:sp macro="" textlink="">
      <xdr:nvSpPr>
        <xdr:cNvPr id="14" name="正方形/長方形 13">
          <a:extLst>
            <a:ext uri="{FF2B5EF4-FFF2-40B4-BE49-F238E27FC236}">
              <a16:creationId xmlns:a16="http://schemas.microsoft.com/office/drawing/2014/main" id="{34D6751D-DC36-4B28-8A26-D9EE60D1C8B3}"/>
            </a:ext>
          </a:extLst>
        </xdr:cNvPr>
        <xdr:cNvSpPr/>
      </xdr:nvSpPr>
      <xdr:spPr>
        <a:xfrm>
          <a:off x="57150" y="28575"/>
          <a:ext cx="5610225" cy="10287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FF0000"/>
              </a:solidFill>
            </a:rPr>
            <a:t>※※</a:t>
          </a:r>
          <a:r>
            <a:rPr kumimoji="1" lang="ja-JP" altLang="en-US" sz="1400" b="1">
              <a:solidFill>
                <a:srgbClr val="FF0000"/>
              </a:solidFill>
            </a:rPr>
            <a:t>　注意　</a:t>
          </a:r>
          <a:r>
            <a:rPr kumimoji="1" lang="en-US" altLang="ja-JP" sz="1400" b="1">
              <a:solidFill>
                <a:srgbClr val="FF0000"/>
              </a:solidFill>
            </a:rPr>
            <a:t>※※</a:t>
          </a:r>
        </a:p>
        <a:p>
          <a:pPr algn="l"/>
          <a:r>
            <a:rPr kumimoji="1" lang="ja-JP" altLang="en-US" sz="1400" b="1">
              <a:solidFill>
                <a:srgbClr val="FF0000"/>
              </a:solidFill>
            </a:rPr>
            <a:t>このシートは、市から送付した「交付決定通知書」の内容を、</a:t>
          </a:r>
          <a:endParaRPr kumimoji="1" lang="en-US" altLang="ja-JP" sz="1400" b="1">
            <a:solidFill>
              <a:srgbClr val="FF0000"/>
            </a:solidFill>
          </a:endParaRPr>
        </a:p>
        <a:p>
          <a:pPr algn="l"/>
          <a:r>
            <a:rPr kumimoji="1" lang="ja-JP" altLang="en-US" sz="1400" b="1">
              <a:solidFill>
                <a:srgbClr val="FF0000"/>
              </a:solidFill>
            </a:rPr>
            <a:t>「施設基本情報入力」シートの①に入力してから作業してください。</a:t>
          </a:r>
        </a:p>
      </xdr:txBody>
    </xdr:sp>
    <xdr:clientData/>
  </xdr:twoCellAnchor>
  <xdr:twoCellAnchor>
    <xdr:from>
      <xdr:col>7</xdr:col>
      <xdr:colOff>123825</xdr:colOff>
      <xdr:row>30</xdr:row>
      <xdr:rowOff>66675</xdr:rowOff>
    </xdr:from>
    <xdr:to>
      <xdr:col>15</xdr:col>
      <xdr:colOff>247650</xdr:colOff>
      <xdr:row>32</xdr:row>
      <xdr:rowOff>200026</xdr:rowOff>
    </xdr:to>
    <xdr:sp macro="" textlink="">
      <xdr:nvSpPr>
        <xdr:cNvPr id="7" name="正方形/長方形 6">
          <a:extLst>
            <a:ext uri="{FF2B5EF4-FFF2-40B4-BE49-F238E27FC236}">
              <a16:creationId xmlns:a16="http://schemas.microsoft.com/office/drawing/2014/main" id="{CC4CBD1C-BF74-40B4-A9E3-3C2AAF1AE18C}"/>
            </a:ext>
          </a:extLst>
        </xdr:cNvPr>
        <xdr:cNvSpPr/>
      </xdr:nvSpPr>
      <xdr:spPr>
        <a:xfrm>
          <a:off x="6238875" y="5981700"/>
          <a:ext cx="5610225" cy="1066801"/>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002060"/>
              </a:solidFill>
            </a:rPr>
            <a:t>※</a:t>
          </a:r>
          <a:r>
            <a:rPr kumimoji="1" lang="ja-JP" altLang="en-US" sz="1400" b="1">
              <a:solidFill>
                <a:srgbClr val="002060"/>
              </a:solidFill>
            </a:rPr>
            <a:t>注意</a:t>
          </a:r>
          <a:r>
            <a:rPr kumimoji="1" lang="en-US" altLang="ja-JP" sz="1400" b="1">
              <a:solidFill>
                <a:srgbClr val="002060"/>
              </a:solidFill>
            </a:rPr>
            <a:t>※</a:t>
          </a:r>
        </a:p>
        <a:p>
          <a:pPr algn="l"/>
          <a:r>
            <a:rPr kumimoji="1" lang="ja-JP" altLang="en-US" sz="1400" b="1">
              <a:solidFill>
                <a:srgbClr val="002060"/>
              </a:solidFill>
            </a:rPr>
            <a:t>法人名と口座名義が異なる場合は、委任状の提出が必要となります。</a:t>
          </a:r>
          <a:endParaRPr kumimoji="1" lang="en-US" altLang="ja-JP" sz="1400" b="1">
            <a:solidFill>
              <a:srgbClr val="002060"/>
            </a:solidFill>
          </a:endParaRPr>
        </a:p>
        <a:p>
          <a:pPr algn="l"/>
          <a:r>
            <a:rPr kumimoji="1" lang="ja-JP" altLang="en-US" sz="1400" b="1">
              <a:solidFill>
                <a:srgbClr val="002060"/>
              </a:solidFill>
            </a:rPr>
            <a:t>必ず次のタブで委任状を作成してください。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16.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1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60ECF-0AD1-4324-8882-729F37A47EA9}">
  <sheetPr>
    <tabColor rgb="FF00B0F0"/>
  </sheetPr>
  <dimension ref="B4:N52"/>
  <sheetViews>
    <sheetView showGridLines="0" showRowColHeaders="0" tabSelected="1" zoomScaleNormal="100" zoomScaleSheetLayoutView="100" workbookViewId="0">
      <selection activeCell="L7" sqref="L7"/>
    </sheetView>
  </sheetViews>
  <sheetFormatPr defaultRowHeight="19.5"/>
  <cols>
    <col min="2" max="2" width="9" style="169"/>
    <col min="5" max="5" width="8.875" customWidth="1"/>
    <col min="8" max="8" width="3.875" style="168" customWidth="1"/>
    <col min="9" max="9" width="9" customWidth="1"/>
    <col min="11" max="11" width="9.375" customWidth="1"/>
  </cols>
  <sheetData>
    <row r="4" spans="2:11" ht="65.25" customHeight="1"/>
    <row r="6" spans="2:11" s="169" customFormat="1">
      <c r="B6" s="170" t="s">
        <v>178</v>
      </c>
      <c r="H6" s="171"/>
    </row>
    <row r="7" spans="2:11" s="169" customFormat="1">
      <c r="B7" s="170" t="s">
        <v>257</v>
      </c>
      <c r="H7" s="171"/>
    </row>
    <row r="8" spans="2:11" ht="20.25" thickBot="1"/>
    <row r="9" spans="2:11" ht="27.75" customHeight="1" thickBot="1">
      <c r="B9" s="276" t="s">
        <v>205</v>
      </c>
      <c r="C9" s="277"/>
      <c r="D9" s="312" t="s">
        <v>177</v>
      </c>
      <c r="E9" s="313"/>
      <c r="F9" s="174" t="s">
        <v>218</v>
      </c>
      <c r="H9"/>
      <c r="I9" s="168"/>
    </row>
    <row r="10" spans="2:11" ht="20.25" thickBot="1">
      <c r="C10" s="168"/>
      <c r="D10" s="168"/>
    </row>
    <row r="11" spans="2:11" ht="21" customHeight="1" thickBot="1">
      <c r="B11" s="276" t="s">
        <v>258</v>
      </c>
      <c r="C11" s="278" t="s">
        <v>259</v>
      </c>
      <c r="D11" s="168"/>
    </row>
    <row r="12" spans="2:11" ht="19.5" customHeight="1">
      <c r="B12" s="174"/>
      <c r="C12" s="172" t="s">
        <v>260</v>
      </c>
    </row>
    <row r="13" spans="2:11" ht="19.5" customHeight="1">
      <c r="B13" s="174"/>
      <c r="C13" s="279" t="s">
        <v>261</v>
      </c>
      <c r="D13" s="123"/>
    </row>
    <row r="14" spans="2:11" ht="27" customHeight="1">
      <c r="B14" s="171"/>
      <c r="C14" s="315" t="s">
        <v>173</v>
      </c>
      <c r="D14" s="316"/>
      <c r="E14" s="317"/>
      <c r="F14" t="s">
        <v>220</v>
      </c>
      <c r="G14" s="174" t="s">
        <v>204</v>
      </c>
      <c r="H14" s="280">
        <v>1</v>
      </c>
      <c r="I14" s="318" t="s">
        <v>262</v>
      </c>
      <c r="J14" s="318"/>
      <c r="K14" s="318"/>
    </row>
    <row r="15" spans="2:11" ht="27" customHeight="1">
      <c r="B15" s="171"/>
      <c r="C15" s="315" t="s">
        <v>174</v>
      </c>
      <c r="D15" s="316"/>
      <c r="E15" s="317"/>
      <c r="H15" s="280">
        <v>2</v>
      </c>
      <c r="I15" s="318" t="s">
        <v>263</v>
      </c>
      <c r="J15" s="318"/>
      <c r="K15" s="318"/>
    </row>
    <row r="16" spans="2:11" ht="27" customHeight="1">
      <c r="B16" s="171"/>
      <c r="C16" s="315" t="s">
        <v>175</v>
      </c>
      <c r="D16" s="316"/>
      <c r="E16" s="317"/>
      <c r="H16" s="280">
        <v>3</v>
      </c>
      <c r="I16" s="318" t="s">
        <v>179</v>
      </c>
      <c r="J16" s="318"/>
      <c r="K16" s="318"/>
    </row>
    <row r="17" spans="2:13" ht="27" customHeight="1">
      <c r="B17" s="171"/>
      <c r="C17" s="319" t="s">
        <v>251</v>
      </c>
      <c r="D17" s="320"/>
      <c r="E17" s="321"/>
      <c r="H17" s="322" t="s">
        <v>189</v>
      </c>
      <c r="I17" s="322"/>
      <c r="J17" s="322"/>
      <c r="K17" s="322"/>
      <c r="L17" s="322"/>
      <c r="M17" s="322"/>
    </row>
    <row r="18" spans="2:13" ht="27" customHeight="1">
      <c r="B18" s="171"/>
      <c r="C18" s="315" t="s">
        <v>176</v>
      </c>
      <c r="D18" s="316"/>
      <c r="E18" s="317"/>
      <c r="F18" s="164"/>
      <c r="H18" s="322"/>
      <c r="I18" s="322"/>
      <c r="J18" s="322"/>
      <c r="K18" s="322"/>
      <c r="L18" s="322"/>
      <c r="M18" s="322"/>
    </row>
    <row r="19" spans="2:13" ht="20.25" thickBot="1">
      <c r="B19" s="171"/>
    </row>
    <row r="20" spans="2:13" ht="21.75" customHeight="1" thickBot="1">
      <c r="B20" s="323" t="s">
        <v>206</v>
      </c>
      <c r="C20" s="324"/>
      <c r="D20" s="173" t="s">
        <v>207</v>
      </c>
    </row>
    <row r="21" spans="2:13" ht="9.75" customHeight="1">
      <c r="B21" s="174"/>
      <c r="C21" s="168"/>
      <c r="D21" s="168"/>
    </row>
    <row r="22" spans="2:13" ht="26.25" customHeight="1">
      <c r="B22" s="171">
        <v>1</v>
      </c>
      <c r="C22" s="312" t="s">
        <v>177</v>
      </c>
      <c r="D22" s="313"/>
      <c r="E22" s="281" t="s">
        <v>190</v>
      </c>
    </row>
    <row r="23" spans="2:13">
      <c r="B23" s="175"/>
    </row>
    <row r="24" spans="2:13" ht="26.25" customHeight="1">
      <c r="B24" s="171">
        <v>2</v>
      </c>
      <c r="C24" s="303" t="s">
        <v>191</v>
      </c>
      <c r="D24" s="304"/>
      <c r="E24" s="282" t="s">
        <v>219</v>
      </c>
    </row>
    <row r="25" spans="2:13" ht="26.25" customHeight="1">
      <c r="B25" s="171"/>
      <c r="C25" s="303" t="s">
        <v>264</v>
      </c>
      <c r="D25" s="304"/>
    </row>
    <row r="26" spans="2:13" ht="33.75" customHeight="1">
      <c r="B26" s="171"/>
      <c r="C26" s="283" t="s">
        <v>265</v>
      </c>
    </row>
    <row r="27" spans="2:13" ht="20.25" thickBot="1">
      <c r="B27" s="171"/>
    </row>
    <row r="28" spans="2:13" ht="20.25" thickBot="1">
      <c r="B28" s="284" t="s">
        <v>192</v>
      </c>
      <c r="C28" s="172" t="s">
        <v>237</v>
      </c>
    </row>
    <row r="29" spans="2:13" ht="25.5" customHeight="1">
      <c r="B29" s="285"/>
      <c r="C29" s="172" t="s">
        <v>266</v>
      </c>
    </row>
    <row r="30" spans="2:13" ht="27" customHeight="1">
      <c r="B30" s="171"/>
      <c r="C30" s="305" t="s">
        <v>193</v>
      </c>
      <c r="D30" s="306"/>
      <c r="E30" s="307"/>
      <c r="F30" s="281" t="s">
        <v>220</v>
      </c>
      <c r="G30" s="174" t="s">
        <v>204</v>
      </c>
      <c r="H30" s="286">
        <v>1</v>
      </c>
      <c r="I30" s="308" t="s">
        <v>262</v>
      </c>
      <c r="J30" s="308"/>
      <c r="K30" s="308"/>
    </row>
    <row r="31" spans="2:13" ht="27" customHeight="1">
      <c r="B31" s="171"/>
      <c r="C31" s="305" t="s">
        <v>194</v>
      </c>
      <c r="D31" s="306"/>
      <c r="E31" s="307"/>
      <c r="H31" s="286">
        <v>2</v>
      </c>
      <c r="I31" s="308" t="s">
        <v>263</v>
      </c>
      <c r="J31" s="308"/>
      <c r="K31" s="308"/>
    </row>
    <row r="32" spans="2:13" ht="27" customHeight="1">
      <c r="B32" s="171"/>
      <c r="C32" s="309" t="s">
        <v>195</v>
      </c>
      <c r="D32" s="310"/>
      <c r="E32" s="311"/>
      <c r="H32" s="286">
        <v>3</v>
      </c>
      <c r="I32" s="308" t="s">
        <v>179</v>
      </c>
      <c r="J32" s="308"/>
      <c r="K32" s="308"/>
    </row>
    <row r="33" spans="2:14" ht="27" customHeight="1">
      <c r="B33" s="171"/>
      <c r="C33" s="305" t="s">
        <v>252</v>
      </c>
      <c r="D33" s="306"/>
      <c r="E33" s="307"/>
      <c r="I33" s="287" t="s">
        <v>208</v>
      </c>
    </row>
    <row r="34" spans="2:14" ht="27" customHeight="1">
      <c r="B34" s="171"/>
      <c r="C34" s="305" t="s">
        <v>196</v>
      </c>
      <c r="D34" s="306"/>
      <c r="E34" s="307"/>
    </row>
    <row r="35" spans="2:14">
      <c r="B35" s="171"/>
    </row>
    <row r="36" spans="2:14" ht="20.25" thickBot="1">
      <c r="B36" s="171"/>
    </row>
    <row r="37" spans="2:14" ht="20.25" thickBot="1">
      <c r="B37" s="288" t="s">
        <v>197</v>
      </c>
      <c r="C37" s="172" t="s">
        <v>229</v>
      </c>
    </row>
    <row r="38" spans="2:14" ht="10.5" customHeight="1">
      <c r="B38" s="289"/>
      <c r="C38" s="172"/>
    </row>
    <row r="39" spans="2:14" ht="26.25" customHeight="1">
      <c r="B39" s="171">
        <v>1</v>
      </c>
      <c r="C39" s="312" t="s">
        <v>177</v>
      </c>
      <c r="D39" s="313"/>
      <c r="E39" s="281" t="s">
        <v>210</v>
      </c>
    </row>
    <row r="40" spans="2:14" ht="26.25" customHeight="1">
      <c r="B40" s="171"/>
      <c r="C40" s="290"/>
      <c r="D40" s="290"/>
    </row>
    <row r="41" spans="2:14" ht="27" customHeight="1">
      <c r="B41" s="171">
        <v>2</v>
      </c>
      <c r="C41" s="297" t="s">
        <v>198</v>
      </c>
      <c r="D41" s="298"/>
      <c r="E41" s="299"/>
      <c r="F41" t="s">
        <v>220</v>
      </c>
      <c r="G41" s="174" t="s">
        <v>204</v>
      </c>
      <c r="H41" s="291">
        <v>1</v>
      </c>
      <c r="I41" s="314" t="s">
        <v>267</v>
      </c>
      <c r="J41" s="314"/>
      <c r="K41" s="314"/>
      <c r="L41" s="314"/>
      <c r="M41" s="314"/>
      <c r="N41" s="314"/>
    </row>
    <row r="42" spans="2:14" ht="27" customHeight="1">
      <c r="B42" s="171"/>
      <c r="C42" s="294" t="s">
        <v>199</v>
      </c>
      <c r="D42" s="295"/>
      <c r="E42" s="296"/>
      <c r="H42"/>
      <c r="I42" s="282" t="s">
        <v>268</v>
      </c>
    </row>
    <row r="43" spans="2:14" ht="27" customHeight="1">
      <c r="B43" s="171"/>
      <c r="C43" s="294" t="s">
        <v>200</v>
      </c>
      <c r="D43" s="295"/>
      <c r="E43" s="296"/>
      <c r="H43"/>
      <c r="I43" s="283" t="s">
        <v>269</v>
      </c>
    </row>
    <row r="44" spans="2:14" ht="27" customHeight="1">
      <c r="B44" s="171"/>
      <c r="C44" s="297" t="s">
        <v>221</v>
      </c>
      <c r="D44" s="298"/>
      <c r="E44" s="299"/>
      <c r="H44"/>
    </row>
    <row r="45" spans="2:14" ht="27" customHeight="1">
      <c r="B45" s="171"/>
      <c r="C45" s="297" t="s">
        <v>201</v>
      </c>
      <c r="D45" s="298"/>
      <c r="E45" s="299"/>
      <c r="H45"/>
    </row>
    <row r="46" spans="2:14">
      <c r="B46" s="171"/>
    </row>
    <row r="47" spans="2:14" ht="20.25" thickBot="1">
      <c r="B47" s="171"/>
    </row>
    <row r="48" spans="2:14" ht="20.25" thickBot="1">
      <c r="B48" s="292" t="s">
        <v>203</v>
      </c>
      <c r="C48" s="173" t="s">
        <v>209</v>
      </c>
    </row>
    <row r="49" spans="2:6" ht="9.75" customHeight="1">
      <c r="B49" s="293"/>
      <c r="C49" s="172"/>
    </row>
    <row r="50" spans="2:6" ht="27" customHeight="1">
      <c r="C50" s="300" t="s">
        <v>202</v>
      </c>
      <c r="D50" s="301"/>
      <c r="E50" s="302"/>
      <c r="F50" s="281" t="s">
        <v>219</v>
      </c>
    </row>
    <row r="51" spans="2:6" ht="27" customHeight="1">
      <c r="B51" s="171"/>
      <c r="C51" s="300" t="s">
        <v>270</v>
      </c>
      <c r="D51" s="301"/>
      <c r="E51" s="302"/>
    </row>
    <row r="52" spans="2:6" ht="50.25" customHeight="1">
      <c r="B52" s="171"/>
      <c r="C52" s="283" t="s">
        <v>265</v>
      </c>
    </row>
  </sheetData>
  <sheetProtection algorithmName="SHA-512" hashValue="G/8UWqt/yMEeyhBEGu+WFCY4aMmdFPDlttoOtrkOkWWOx8XzYsrqZYEM03SZHUTyIohBOG+mK0aIr9H5BVOnAA==" saltValue="/H+BhQUl6GU6anwESx9d8Q==" spinCount="100000" sheet="1" formatCells="0" selectLockedCells="1"/>
  <mergeCells count="31">
    <mergeCell ref="C24:D24"/>
    <mergeCell ref="D9:E9"/>
    <mergeCell ref="C14:E14"/>
    <mergeCell ref="I14:K14"/>
    <mergeCell ref="C15:E15"/>
    <mergeCell ref="I15:K15"/>
    <mergeCell ref="C16:E16"/>
    <mergeCell ref="I16:K16"/>
    <mergeCell ref="C17:E17"/>
    <mergeCell ref="H17:M18"/>
    <mergeCell ref="C18:E18"/>
    <mergeCell ref="B20:C20"/>
    <mergeCell ref="C22:D22"/>
    <mergeCell ref="C42:E42"/>
    <mergeCell ref="C25:D25"/>
    <mergeCell ref="C30:E30"/>
    <mergeCell ref="I30:K30"/>
    <mergeCell ref="C31:E31"/>
    <mergeCell ref="I31:K31"/>
    <mergeCell ref="C32:E32"/>
    <mergeCell ref="I32:K32"/>
    <mergeCell ref="C33:E33"/>
    <mergeCell ref="C34:E34"/>
    <mergeCell ref="C39:D39"/>
    <mergeCell ref="C41:E41"/>
    <mergeCell ref="I41:N41"/>
    <mergeCell ref="C43:E43"/>
    <mergeCell ref="C44:E44"/>
    <mergeCell ref="C45:E45"/>
    <mergeCell ref="C50:E50"/>
    <mergeCell ref="C51:E51"/>
  </mergeCells>
  <phoneticPr fontId="27"/>
  <pageMargins left="0.7" right="0.7" top="0.75" bottom="0.75" header="0.3" footer="0.3"/>
  <pageSetup paperSize="9" scale="79" orientation="landscape" r:id="rId1"/>
  <rowBreaks count="1" manualBreakCount="1">
    <brk id="25" min="1" max="13"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30E47-518C-4D9C-8655-4123AD543D73}">
  <sheetPr>
    <tabColor rgb="FFFD99D9"/>
  </sheetPr>
  <dimension ref="A6:H25"/>
  <sheetViews>
    <sheetView showGridLines="0" showRowColHeaders="0" view="pageBreakPreview" topLeftCell="A13" zoomScale="110" zoomScaleNormal="100" zoomScaleSheetLayoutView="110" workbookViewId="0">
      <selection activeCell="C21" sqref="C21:G21"/>
    </sheetView>
  </sheetViews>
  <sheetFormatPr defaultRowHeight="18.75" customHeight="1"/>
  <cols>
    <col min="1" max="1" width="4.125" style="72" customWidth="1"/>
    <col min="2" max="2" width="25.375" style="72" customWidth="1"/>
    <col min="3" max="16384" width="9" style="72"/>
  </cols>
  <sheetData>
    <row r="6" spans="1:8" ht="36" customHeight="1">
      <c r="A6" s="435" t="s">
        <v>180</v>
      </c>
      <c r="B6" s="435"/>
      <c r="C6" s="435"/>
      <c r="D6" s="435"/>
      <c r="E6" s="435"/>
      <c r="F6" s="435"/>
      <c r="G6" s="435"/>
      <c r="H6" s="272"/>
    </row>
    <row r="7" spans="1:8" ht="6.75" customHeight="1"/>
    <row r="8" spans="1:8" ht="28.5" customHeight="1">
      <c r="A8" s="115" t="s">
        <v>181</v>
      </c>
      <c r="B8" s="115"/>
    </row>
    <row r="9" spans="1:8" ht="8.25" customHeight="1"/>
    <row r="10" spans="1:8" ht="18.75" customHeight="1">
      <c r="B10" s="165" t="s">
        <v>188</v>
      </c>
      <c r="C10" s="166"/>
      <c r="D10" s="166"/>
      <c r="E10" s="166"/>
      <c r="F10" s="166"/>
      <c r="G10" s="166"/>
    </row>
    <row r="11" spans="1:8" ht="37.5" customHeight="1">
      <c r="B11" s="163" t="s">
        <v>182</v>
      </c>
      <c r="C11" s="438"/>
      <c r="D11" s="438"/>
      <c r="E11" s="438"/>
      <c r="F11" s="438"/>
      <c r="G11" s="438"/>
    </row>
    <row r="12" spans="1:8" ht="37.5" customHeight="1">
      <c r="B12" s="163" t="s">
        <v>183</v>
      </c>
      <c r="C12" s="438"/>
      <c r="D12" s="438"/>
      <c r="E12" s="438"/>
      <c r="F12" s="438"/>
      <c r="G12" s="438"/>
    </row>
    <row r="13" spans="1:8" ht="37.5" customHeight="1">
      <c r="B13" s="163" t="s">
        <v>107</v>
      </c>
      <c r="C13" s="438"/>
      <c r="D13" s="438"/>
      <c r="E13" s="438"/>
      <c r="F13" s="438"/>
      <c r="G13" s="438"/>
    </row>
    <row r="14" spans="1:8" ht="18.75" customHeight="1">
      <c r="B14" s="1"/>
    </row>
    <row r="15" spans="1:8" ht="18.75" customHeight="1">
      <c r="B15" s="165" t="s">
        <v>184</v>
      </c>
    </row>
    <row r="16" spans="1:8" ht="18.75" customHeight="1">
      <c r="B16" s="165" t="s">
        <v>185</v>
      </c>
    </row>
    <row r="18" spans="2:7" ht="18.75" customHeight="1">
      <c r="E18" s="439">
        <f>第８号様式!F10</f>
        <v>0</v>
      </c>
      <c r="F18" s="439"/>
      <c r="G18" s="439"/>
    </row>
    <row r="19" spans="2:7" ht="18.75" customHeight="1">
      <c r="B19" s="162" t="s">
        <v>187</v>
      </c>
      <c r="C19" s="167"/>
      <c r="D19" s="167"/>
      <c r="E19" s="167"/>
      <c r="F19" s="167"/>
      <c r="G19" s="167"/>
    </row>
    <row r="20" spans="2:7" ht="37.5" customHeight="1">
      <c r="B20" s="163" t="s">
        <v>182</v>
      </c>
      <c r="C20" s="436">
        <f>施設基本情報入力!D8</f>
        <v>0</v>
      </c>
      <c r="D20" s="436"/>
      <c r="E20" s="436"/>
      <c r="F20" s="436"/>
      <c r="G20" s="436"/>
    </row>
    <row r="21" spans="2:7" ht="37.5" customHeight="1">
      <c r="B21" s="163" t="s">
        <v>183</v>
      </c>
      <c r="C21" s="436">
        <f>施設基本情報入力!D7</f>
        <v>0</v>
      </c>
      <c r="D21" s="436"/>
      <c r="E21" s="436"/>
      <c r="F21" s="436"/>
      <c r="G21" s="436"/>
    </row>
    <row r="22" spans="2:7" ht="37.5" customHeight="1">
      <c r="B22" s="270" t="s">
        <v>107</v>
      </c>
      <c r="C22" s="436" t="str">
        <f>施設基本情報入力!D9&amp;"　"&amp;施設基本情報入力!D10&amp;"　　　　印"</f>
        <v>　　　　　印</v>
      </c>
      <c r="D22" s="436"/>
      <c r="E22" s="436"/>
      <c r="F22" s="436"/>
      <c r="G22" s="436"/>
    </row>
    <row r="23" spans="2:7" ht="18.75" customHeight="1">
      <c r="C23" s="187"/>
    </row>
    <row r="25" spans="2:7" ht="18.75" customHeight="1">
      <c r="F25" s="437" t="s">
        <v>186</v>
      </c>
      <c r="G25" s="437"/>
    </row>
  </sheetData>
  <sheetProtection algorithmName="SHA-512" hashValue="iBUIrODfC177ebfTS+7OVcfklWTsIvizHcHK+bmuFBdpk2NBXCOhSRNtkC8TXLQqitOfwrm0nEqJZs4/5dL07A==" saltValue="5rKF7fxR4MgrHy8ePIppyw==" spinCount="100000" sheet="1" objects="1" scenarios="1"/>
  <mergeCells count="9">
    <mergeCell ref="A6:G6"/>
    <mergeCell ref="C20:G20"/>
    <mergeCell ref="C21:G21"/>
    <mergeCell ref="C22:G22"/>
    <mergeCell ref="F25:G25"/>
    <mergeCell ref="C11:G11"/>
    <mergeCell ref="C12:G12"/>
    <mergeCell ref="C13:G13"/>
    <mergeCell ref="E18:G18"/>
  </mergeCells>
  <phoneticPr fontId="27"/>
  <conditionalFormatting sqref="C11:C13 C20:C22 E18">
    <cfRule type="cellIs" dxfId="27" priority="1" operator="equal">
      <formula>""</formula>
    </cfRule>
  </conditionalFormatting>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3C3FE-42A8-4A2F-AE09-C0269D238B37}">
  <sheetPr codeName="Sheet12">
    <tabColor rgb="FF00B050"/>
  </sheetPr>
  <dimension ref="A1:M220"/>
  <sheetViews>
    <sheetView showGridLines="0" showRowColHeaders="0" view="pageBreakPreview" topLeftCell="B1" zoomScale="110" zoomScaleNormal="100" zoomScaleSheetLayoutView="110" workbookViewId="0">
      <selection activeCell="L7" sqref="L7"/>
    </sheetView>
  </sheetViews>
  <sheetFormatPr defaultRowHeight="18.75"/>
  <cols>
    <col min="1" max="1" width="5.625" hidden="1" customWidth="1"/>
    <col min="2" max="2" width="4.875" style="69" customWidth="1"/>
    <col min="3" max="3" width="18.5" customWidth="1"/>
    <col min="4" max="4" width="13.875" customWidth="1"/>
    <col min="5" max="5" width="8.375" customWidth="1"/>
    <col min="6" max="6" width="7.5" customWidth="1"/>
    <col min="7" max="7" width="5.875" customWidth="1"/>
    <col min="8" max="8" width="10.75" customWidth="1"/>
    <col min="9" max="9" width="9" style="123"/>
    <col min="10" max="10" width="9.5" style="123" customWidth="1"/>
    <col min="13" max="13" width="8.5" customWidth="1"/>
  </cols>
  <sheetData>
    <row r="1" spans="1:12">
      <c r="A1" s="118"/>
      <c r="B1" s="346" t="s">
        <v>148</v>
      </c>
      <c r="C1" s="346"/>
      <c r="D1" s="346"/>
      <c r="E1" s="346"/>
      <c r="F1" s="346"/>
      <c r="G1" s="346"/>
      <c r="H1" s="346"/>
      <c r="I1" s="346"/>
      <c r="J1" s="346"/>
      <c r="K1" s="43"/>
      <c r="L1" s="43"/>
    </row>
    <row r="2" spans="1:12">
      <c r="A2" s="255"/>
      <c r="B2" s="255"/>
      <c r="C2" s="255"/>
      <c r="D2" s="255"/>
      <c r="E2" s="255"/>
      <c r="F2" s="255"/>
      <c r="G2" s="255"/>
      <c r="H2" s="255"/>
      <c r="I2" s="255"/>
      <c r="J2" s="255"/>
      <c r="K2" s="43"/>
      <c r="L2" s="43"/>
    </row>
    <row r="3" spans="1:12">
      <c r="A3" s="255"/>
      <c r="B3" s="255"/>
      <c r="C3" s="255" t="s">
        <v>240</v>
      </c>
      <c r="D3" s="359">
        <f>施設基本情報入力!$D$7</f>
        <v>0</v>
      </c>
      <c r="E3" s="359"/>
      <c r="F3" s="359"/>
      <c r="G3" s="359"/>
      <c r="H3" s="359"/>
      <c r="I3" s="359"/>
      <c r="J3" s="359"/>
      <c r="K3" s="43"/>
      <c r="L3" s="43"/>
    </row>
    <row r="4" spans="1:12">
      <c r="A4" s="255"/>
      <c r="B4" s="255"/>
      <c r="C4" s="255" t="s">
        <v>241</v>
      </c>
      <c r="D4" s="359">
        <f>施設基本情報入力!$D$8</f>
        <v>0</v>
      </c>
      <c r="E4" s="359"/>
      <c r="F4" s="359"/>
      <c r="G4" s="359"/>
      <c r="H4" s="359"/>
      <c r="I4" s="359"/>
      <c r="J4" s="359"/>
      <c r="K4" s="43"/>
      <c r="L4" s="43"/>
    </row>
    <row r="5" spans="1:12">
      <c r="A5" s="255"/>
      <c r="B5" s="255"/>
      <c r="C5" s="255" t="s">
        <v>242</v>
      </c>
      <c r="D5" s="359" t="str">
        <f>施設基本情報入力!$D$11&amp;"　　"&amp;施設基本情報入力!$D$12</f>
        <v>　　</v>
      </c>
      <c r="E5" s="359"/>
      <c r="F5" s="359"/>
      <c r="G5" s="359"/>
      <c r="H5" s="359"/>
      <c r="I5" s="359"/>
      <c r="J5" s="359"/>
      <c r="K5" s="43"/>
      <c r="L5" s="43"/>
    </row>
    <row r="6" spans="1:12">
      <c r="A6" s="255"/>
      <c r="B6" s="255"/>
      <c r="C6" s="255" t="s">
        <v>243</v>
      </c>
      <c r="D6" s="359" t="str">
        <f>IF(施設基本情報入力!$D$13="","",施設基本情報入力!$D$13)</f>
        <v/>
      </c>
      <c r="E6" s="359"/>
      <c r="F6" s="359"/>
      <c r="G6" s="359"/>
      <c r="H6" s="359"/>
      <c r="I6" s="359"/>
      <c r="J6" s="359"/>
      <c r="K6" s="43"/>
      <c r="L6" s="43"/>
    </row>
    <row r="7" spans="1:12">
      <c r="A7" s="255"/>
      <c r="B7" s="255"/>
      <c r="C7" s="255"/>
      <c r="D7" s="255"/>
      <c r="E7" s="255"/>
      <c r="F7" s="255"/>
      <c r="G7" s="255"/>
      <c r="H7" s="255"/>
      <c r="I7" s="255"/>
      <c r="J7" s="255"/>
      <c r="K7" s="43"/>
      <c r="L7" s="43"/>
    </row>
    <row r="8" spans="1:12">
      <c r="A8" s="43"/>
      <c r="B8" s="249" t="s">
        <v>138</v>
      </c>
      <c r="C8" s="249"/>
      <c r="D8" s="249"/>
      <c r="E8" s="249"/>
      <c r="F8" s="249"/>
      <c r="G8" s="249"/>
      <c r="H8" s="249"/>
      <c r="I8" s="122"/>
      <c r="J8" s="122"/>
      <c r="K8" s="43"/>
      <c r="L8" s="43"/>
    </row>
    <row r="9" spans="1:12">
      <c r="A9" s="45"/>
      <c r="B9" s="43"/>
      <c r="C9" s="347" t="s">
        <v>97</v>
      </c>
      <c r="D9" s="348"/>
      <c r="E9" s="356">
        <f>D220</f>
        <v>0</v>
      </c>
      <c r="F9" s="357"/>
      <c r="G9" s="358"/>
      <c r="H9" s="45"/>
    </row>
    <row r="10" spans="1:12">
      <c r="A10" s="45"/>
      <c r="B10" s="43"/>
      <c r="C10" s="347" t="s">
        <v>98</v>
      </c>
      <c r="D10" s="348"/>
      <c r="E10" s="336">
        <f>G220</f>
        <v>0</v>
      </c>
      <c r="F10" s="337"/>
      <c r="G10" s="338"/>
      <c r="H10" s="70"/>
    </row>
    <row r="11" spans="1:12">
      <c r="A11" s="43"/>
      <c r="B11" s="43"/>
      <c r="C11" s="347" t="s">
        <v>141</v>
      </c>
      <c r="D11" s="348"/>
      <c r="E11" s="339">
        <f>H220</f>
        <v>0</v>
      </c>
      <c r="F11" s="340"/>
      <c r="G11" s="341"/>
      <c r="H11" s="46"/>
      <c r="I11" s="124"/>
      <c r="J11" s="122"/>
      <c r="K11" s="43"/>
      <c r="L11" s="43"/>
    </row>
    <row r="12" spans="1:12">
      <c r="A12" s="43"/>
      <c r="B12" s="43"/>
      <c r="C12" s="353" t="s">
        <v>223</v>
      </c>
      <c r="D12" s="353"/>
      <c r="E12" s="356">
        <f>COUNTIFS(E20:E219,施設基本情報入力!K7)</f>
        <v>0</v>
      </c>
      <c r="F12" s="357"/>
      <c r="G12" s="358"/>
      <c r="H12" s="46"/>
      <c r="I12" s="124"/>
      <c r="J12" s="122"/>
      <c r="K12" s="43"/>
      <c r="L12" s="43"/>
    </row>
    <row r="13" spans="1:12">
      <c r="A13" s="43"/>
      <c r="B13" s="43"/>
      <c r="C13" s="353" t="s">
        <v>224</v>
      </c>
      <c r="D13" s="353"/>
      <c r="E13" s="356">
        <f>COUNTIFS(E20:E219,施設基本情報入力!K8)</f>
        <v>0</v>
      </c>
      <c r="F13" s="357"/>
      <c r="G13" s="358"/>
      <c r="H13" s="46"/>
      <c r="I13" s="124"/>
      <c r="J13" s="122"/>
      <c r="K13" s="43"/>
      <c r="L13" s="43"/>
    </row>
    <row r="14" spans="1:12">
      <c r="A14" s="43"/>
      <c r="B14" s="43"/>
      <c r="C14" s="47"/>
      <c r="D14" s="48"/>
      <c r="E14" s="48"/>
      <c r="F14" s="440"/>
      <c r="G14" s="440"/>
      <c r="H14" s="440"/>
      <c r="I14" s="125"/>
      <c r="J14" s="122"/>
      <c r="K14" s="43"/>
      <c r="L14" s="43"/>
    </row>
    <row r="15" spans="1:12">
      <c r="A15" s="43"/>
      <c r="B15" s="249" t="s">
        <v>99</v>
      </c>
      <c r="C15" s="249"/>
      <c r="D15" s="249"/>
      <c r="E15" s="249"/>
      <c r="F15" s="249"/>
      <c r="G15" s="249"/>
      <c r="H15" s="249"/>
      <c r="I15" s="125"/>
      <c r="J15" s="122"/>
      <c r="K15" s="43"/>
      <c r="L15" s="43"/>
    </row>
    <row r="16" spans="1:12" ht="122.25" customHeight="1">
      <c r="A16" s="43"/>
      <c r="B16" s="355" t="s">
        <v>256</v>
      </c>
      <c r="C16" s="355"/>
      <c r="D16" s="355"/>
      <c r="E16" s="355"/>
      <c r="F16" s="355"/>
      <c r="G16" s="355"/>
      <c r="H16" s="355"/>
      <c r="I16" s="355"/>
      <c r="J16" s="355"/>
      <c r="K16" s="188"/>
      <c r="L16" s="86"/>
    </row>
    <row r="17" spans="1:13">
      <c r="A17" s="119"/>
      <c r="B17" s="43"/>
      <c r="C17" s="110"/>
      <c r="D17" s="110"/>
      <c r="E17" s="110"/>
      <c r="F17" s="110"/>
      <c r="G17" s="110"/>
      <c r="H17" s="110"/>
      <c r="I17" s="126"/>
      <c r="J17" s="126"/>
      <c r="K17" s="109"/>
      <c r="L17" s="109"/>
    </row>
    <row r="18" spans="1:13" ht="36">
      <c r="A18" s="49"/>
      <c r="B18" s="441"/>
      <c r="C18" s="50" t="s">
        <v>222</v>
      </c>
      <c r="D18" s="50" t="s">
        <v>100</v>
      </c>
      <c r="E18" s="50" t="s">
        <v>226</v>
      </c>
      <c r="F18" s="50" t="s">
        <v>139</v>
      </c>
      <c r="G18" s="50" t="s">
        <v>101</v>
      </c>
      <c r="H18" s="50" t="s">
        <v>140</v>
      </c>
      <c r="I18" s="443" t="s">
        <v>102</v>
      </c>
      <c r="J18" s="444"/>
      <c r="K18" s="60"/>
      <c r="L18" s="61"/>
    </row>
    <row r="19" spans="1:13">
      <c r="A19" s="49"/>
      <c r="B19" s="442"/>
      <c r="C19" s="51"/>
      <c r="D19" s="51" t="s">
        <v>103</v>
      </c>
      <c r="E19" s="51"/>
      <c r="F19" s="51"/>
      <c r="G19" s="51" t="s">
        <v>104</v>
      </c>
      <c r="H19" s="51" t="s">
        <v>105</v>
      </c>
      <c r="I19" s="445"/>
      <c r="J19" s="446"/>
    </row>
    <row r="20" spans="1:13" ht="30" customHeight="1">
      <c r="A20" s="52" t="str">
        <f>CONCATENATE(C20,"-",COUNTIF($C$20:C20,C20))</f>
        <v>-0</v>
      </c>
      <c r="B20" s="121">
        <v>1</v>
      </c>
      <c r="C20" s="185"/>
      <c r="D20" s="55"/>
      <c r="E20" s="250"/>
      <c r="F20" s="54">
        <v>9000</v>
      </c>
      <c r="G20" s="113">
        <v>0</v>
      </c>
      <c r="H20" s="54">
        <f>F20*G20</f>
        <v>0</v>
      </c>
      <c r="I20" s="344"/>
      <c r="J20" s="344"/>
      <c r="M20" s="61"/>
    </row>
    <row r="21" spans="1:13" ht="30" customHeight="1">
      <c r="A21" s="52" t="str">
        <f>CONCATENATE(C21,"-",COUNTIF($C$20:C21,C21))</f>
        <v>-0</v>
      </c>
      <c r="B21" s="121">
        <v>2</v>
      </c>
      <c r="C21" s="185"/>
      <c r="D21" s="55"/>
      <c r="E21" s="250"/>
      <c r="F21" s="54">
        <v>9000</v>
      </c>
      <c r="G21" s="113">
        <v>0</v>
      </c>
      <c r="H21" s="54">
        <f t="shared" ref="H21:H84" si="0">F21*G21</f>
        <v>0</v>
      </c>
      <c r="I21" s="344"/>
      <c r="J21" s="344"/>
    </row>
    <row r="22" spans="1:13" ht="30" customHeight="1">
      <c r="A22" s="52" t="str">
        <f>CONCATENATE(C22,"-",COUNTIF($C$20:C22,C22))</f>
        <v>-0</v>
      </c>
      <c r="B22" s="121">
        <v>3</v>
      </c>
      <c r="C22" s="185"/>
      <c r="D22" s="55"/>
      <c r="E22" s="250"/>
      <c r="F22" s="54">
        <v>9000</v>
      </c>
      <c r="G22" s="113">
        <v>0</v>
      </c>
      <c r="H22" s="54">
        <f t="shared" si="0"/>
        <v>0</v>
      </c>
      <c r="I22" s="344"/>
      <c r="J22" s="344"/>
    </row>
    <row r="23" spans="1:13" ht="30" customHeight="1">
      <c r="A23" s="52" t="str">
        <f>CONCATENATE(C23,"-",COUNTIF($C$20:C23,C23))</f>
        <v>-0</v>
      </c>
      <c r="B23" s="121">
        <v>4</v>
      </c>
      <c r="C23" s="185"/>
      <c r="D23" s="55"/>
      <c r="E23" s="250"/>
      <c r="F23" s="54">
        <v>9000</v>
      </c>
      <c r="G23" s="113">
        <v>0</v>
      </c>
      <c r="H23" s="54">
        <f t="shared" si="0"/>
        <v>0</v>
      </c>
      <c r="I23" s="344"/>
      <c r="J23" s="344"/>
    </row>
    <row r="24" spans="1:13" ht="30" customHeight="1">
      <c r="A24" s="52" t="str">
        <f>CONCATENATE(C24,"-",COUNTIF($C$20:C24,C24))</f>
        <v>-0</v>
      </c>
      <c r="B24" s="121">
        <v>5</v>
      </c>
      <c r="C24" s="185"/>
      <c r="D24" s="55"/>
      <c r="E24" s="250"/>
      <c r="F24" s="54">
        <v>9000</v>
      </c>
      <c r="G24" s="113">
        <v>0</v>
      </c>
      <c r="H24" s="54">
        <f t="shared" si="0"/>
        <v>0</v>
      </c>
      <c r="I24" s="344"/>
      <c r="J24" s="344"/>
    </row>
    <row r="25" spans="1:13" ht="30" customHeight="1">
      <c r="A25" s="52" t="str">
        <f>CONCATENATE(C25,"-",COUNTIF($C$20:C25,C25))</f>
        <v>-0</v>
      </c>
      <c r="B25" s="121">
        <v>6</v>
      </c>
      <c r="C25" s="185"/>
      <c r="D25" s="55"/>
      <c r="E25" s="250"/>
      <c r="F25" s="54">
        <v>9000</v>
      </c>
      <c r="G25" s="113">
        <v>0</v>
      </c>
      <c r="H25" s="54">
        <f t="shared" si="0"/>
        <v>0</v>
      </c>
      <c r="I25" s="344"/>
      <c r="J25" s="344"/>
    </row>
    <row r="26" spans="1:13" ht="30" customHeight="1">
      <c r="A26" s="52" t="str">
        <f>CONCATENATE(C26,"-",COUNTIF($C$20:C26,C26))</f>
        <v>-0</v>
      </c>
      <c r="B26" s="121">
        <v>7</v>
      </c>
      <c r="C26" s="185"/>
      <c r="D26" s="55"/>
      <c r="E26" s="250"/>
      <c r="F26" s="54">
        <v>9000</v>
      </c>
      <c r="G26" s="113">
        <v>0</v>
      </c>
      <c r="H26" s="54">
        <f t="shared" si="0"/>
        <v>0</v>
      </c>
      <c r="I26" s="344"/>
      <c r="J26" s="344"/>
    </row>
    <row r="27" spans="1:13" ht="30" customHeight="1">
      <c r="A27" s="52" t="str">
        <f>CONCATENATE(C27,"-",COUNTIF($C$20:C27,C27))</f>
        <v>-0</v>
      </c>
      <c r="B27" s="121">
        <v>8</v>
      </c>
      <c r="C27" s="185"/>
      <c r="D27" s="55"/>
      <c r="E27" s="250"/>
      <c r="F27" s="54">
        <v>9000</v>
      </c>
      <c r="G27" s="113">
        <v>0</v>
      </c>
      <c r="H27" s="54">
        <f t="shared" si="0"/>
        <v>0</v>
      </c>
      <c r="I27" s="344"/>
      <c r="J27" s="344"/>
    </row>
    <row r="28" spans="1:13" ht="30" customHeight="1">
      <c r="A28" s="52" t="str">
        <f>CONCATENATE(C28,"-",COUNTIF($C$20:C28,C28))</f>
        <v>-0</v>
      </c>
      <c r="B28" s="121">
        <v>9</v>
      </c>
      <c r="C28" s="185"/>
      <c r="D28" s="55"/>
      <c r="E28" s="250"/>
      <c r="F28" s="54">
        <v>9000</v>
      </c>
      <c r="G28" s="113">
        <v>0</v>
      </c>
      <c r="H28" s="54">
        <f t="shared" si="0"/>
        <v>0</v>
      </c>
      <c r="I28" s="344"/>
      <c r="J28" s="344"/>
    </row>
    <row r="29" spans="1:13" ht="30" customHeight="1">
      <c r="A29" s="52" t="str">
        <f>CONCATENATE(C29,"-",COUNTIF($C$20:C29,C29))</f>
        <v>-0</v>
      </c>
      <c r="B29" s="121">
        <v>10</v>
      </c>
      <c r="C29" s="185"/>
      <c r="D29" s="55"/>
      <c r="E29" s="250"/>
      <c r="F29" s="54">
        <v>9000</v>
      </c>
      <c r="G29" s="113">
        <v>0</v>
      </c>
      <c r="H29" s="54">
        <f t="shared" si="0"/>
        <v>0</v>
      </c>
      <c r="I29" s="344"/>
      <c r="J29" s="344"/>
    </row>
    <row r="30" spans="1:13" ht="30" customHeight="1">
      <c r="A30" s="52" t="str">
        <f>CONCATENATE(C30,"-",COUNTIF($C$20:C30,C30))</f>
        <v>-0</v>
      </c>
      <c r="B30" s="121">
        <v>11</v>
      </c>
      <c r="C30" s="185"/>
      <c r="D30" s="55"/>
      <c r="E30" s="250"/>
      <c r="F30" s="54">
        <v>9000</v>
      </c>
      <c r="G30" s="113">
        <v>0</v>
      </c>
      <c r="H30" s="54">
        <f t="shared" si="0"/>
        <v>0</v>
      </c>
      <c r="I30" s="344"/>
      <c r="J30" s="344"/>
    </row>
    <row r="31" spans="1:13" ht="30" customHeight="1">
      <c r="A31" s="52" t="str">
        <f>CONCATENATE(C31,"-",COUNTIF($C$20:C31,C31))</f>
        <v>-0</v>
      </c>
      <c r="B31" s="121">
        <v>12</v>
      </c>
      <c r="C31" s="185"/>
      <c r="D31" s="55"/>
      <c r="E31" s="250"/>
      <c r="F31" s="54">
        <v>9000</v>
      </c>
      <c r="G31" s="113">
        <v>0</v>
      </c>
      <c r="H31" s="54">
        <f t="shared" si="0"/>
        <v>0</v>
      </c>
      <c r="I31" s="344"/>
      <c r="J31" s="344"/>
    </row>
    <row r="32" spans="1:13" ht="30" customHeight="1">
      <c r="A32" s="52" t="str">
        <f>CONCATENATE(C32,"-",COUNTIF($C$20:C32,C32))</f>
        <v>-0</v>
      </c>
      <c r="B32" s="121">
        <v>13</v>
      </c>
      <c r="C32" s="185"/>
      <c r="D32" s="55"/>
      <c r="E32" s="250"/>
      <c r="F32" s="54">
        <v>9000</v>
      </c>
      <c r="G32" s="113">
        <v>0</v>
      </c>
      <c r="H32" s="54">
        <f t="shared" si="0"/>
        <v>0</v>
      </c>
      <c r="I32" s="344"/>
      <c r="J32" s="344"/>
    </row>
    <row r="33" spans="1:10" ht="30" customHeight="1">
      <c r="A33" s="52" t="str">
        <f>CONCATENATE(C33,"-",COUNTIF($C$20:C33,C33))</f>
        <v>-0</v>
      </c>
      <c r="B33" s="121">
        <v>14</v>
      </c>
      <c r="C33" s="185"/>
      <c r="D33" s="55"/>
      <c r="E33" s="250"/>
      <c r="F33" s="54">
        <v>9000</v>
      </c>
      <c r="G33" s="113">
        <v>0</v>
      </c>
      <c r="H33" s="54">
        <f t="shared" si="0"/>
        <v>0</v>
      </c>
      <c r="I33" s="344"/>
      <c r="J33" s="344"/>
    </row>
    <row r="34" spans="1:10" ht="30" customHeight="1">
      <c r="A34" s="52" t="str">
        <f>CONCATENATE(C34,"-",COUNTIF($C$20:C34,C34))</f>
        <v>-0</v>
      </c>
      <c r="B34" s="121">
        <v>15</v>
      </c>
      <c r="C34" s="185"/>
      <c r="D34" s="55"/>
      <c r="E34" s="250"/>
      <c r="F34" s="54">
        <v>9000</v>
      </c>
      <c r="G34" s="113">
        <v>0</v>
      </c>
      <c r="H34" s="54">
        <f t="shared" si="0"/>
        <v>0</v>
      </c>
      <c r="I34" s="344"/>
      <c r="J34" s="344"/>
    </row>
    <row r="35" spans="1:10" ht="30" customHeight="1">
      <c r="A35" s="52" t="str">
        <f>CONCATENATE(C35,"-",COUNTIF($C$20:C35,C35))</f>
        <v>-0</v>
      </c>
      <c r="B35" s="121">
        <v>16</v>
      </c>
      <c r="C35" s="185"/>
      <c r="D35" s="55"/>
      <c r="E35" s="250"/>
      <c r="F35" s="54">
        <v>9000</v>
      </c>
      <c r="G35" s="113">
        <v>0</v>
      </c>
      <c r="H35" s="54">
        <f t="shared" si="0"/>
        <v>0</v>
      </c>
      <c r="I35" s="344"/>
      <c r="J35" s="344"/>
    </row>
    <row r="36" spans="1:10" ht="30" customHeight="1">
      <c r="A36" s="52" t="str">
        <f>CONCATENATE(C36,"-",COUNTIF($C$20:C36,C36))</f>
        <v>-0</v>
      </c>
      <c r="B36" s="121">
        <v>17</v>
      </c>
      <c r="C36" s="185"/>
      <c r="D36" s="55"/>
      <c r="E36" s="250"/>
      <c r="F36" s="54">
        <v>9000</v>
      </c>
      <c r="G36" s="113">
        <v>0</v>
      </c>
      <c r="H36" s="54">
        <f t="shared" si="0"/>
        <v>0</v>
      </c>
      <c r="I36" s="344"/>
      <c r="J36" s="344"/>
    </row>
    <row r="37" spans="1:10" ht="30" customHeight="1">
      <c r="A37" s="52" t="str">
        <f>CONCATENATE(C37,"-",COUNTIF($C$20:C37,C37))</f>
        <v>-0</v>
      </c>
      <c r="B37" s="121">
        <v>18</v>
      </c>
      <c r="C37" s="185"/>
      <c r="D37" s="55"/>
      <c r="E37" s="250"/>
      <c r="F37" s="54">
        <v>9000</v>
      </c>
      <c r="G37" s="113">
        <v>0</v>
      </c>
      <c r="H37" s="54">
        <f t="shared" si="0"/>
        <v>0</v>
      </c>
      <c r="I37" s="344"/>
      <c r="J37" s="344"/>
    </row>
    <row r="38" spans="1:10" ht="30" customHeight="1">
      <c r="A38" s="52" t="str">
        <f>CONCATENATE(C38,"-",COUNTIF($C$20:C38,C38))</f>
        <v>-0</v>
      </c>
      <c r="B38" s="121">
        <v>19</v>
      </c>
      <c r="C38" s="185"/>
      <c r="D38" s="55"/>
      <c r="E38" s="250"/>
      <c r="F38" s="54">
        <v>9000</v>
      </c>
      <c r="G38" s="113">
        <v>0</v>
      </c>
      <c r="H38" s="54">
        <f t="shared" si="0"/>
        <v>0</v>
      </c>
      <c r="I38" s="344"/>
      <c r="J38" s="344"/>
    </row>
    <row r="39" spans="1:10" ht="30" customHeight="1">
      <c r="A39" s="52" t="str">
        <f>CONCATENATE(C39,"-",COUNTIF($C$20:C39,C39))</f>
        <v>-0</v>
      </c>
      <c r="B39" s="121">
        <v>20</v>
      </c>
      <c r="C39" s="185"/>
      <c r="D39" s="55"/>
      <c r="E39" s="250"/>
      <c r="F39" s="54">
        <v>9000</v>
      </c>
      <c r="G39" s="113">
        <v>0</v>
      </c>
      <c r="H39" s="54">
        <f t="shared" si="0"/>
        <v>0</v>
      </c>
      <c r="I39" s="344"/>
      <c r="J39" s="344"/>
    </row>
    <row r="40" spans="1:10" ht="30" customHeight="1">
      <c r="A40" s="52" t="str">
        <f>CONCATENATE(C40,"-",COUNTIF($C$20:C40,C40))</f>
        <v>-0</v>
      </c>
      <c r="B40" s="121">
        <v>21</v>
      </c>
      <c r="C40" s="185"/>
      <c r="D40" s="55"/>
      <c r="E40" s="250"/>
      <c r="F40" s="54">
        <v>9000</v>
      </c>
      <c r="G40" s="113">
        <v>0</v>
      </c>
      <c r="H40" s="54">
        <f t="shared" si="0"/>
        <v>0</v>
      </c>
      <c r="I40" s="344"/>
      <c r="J40" s="344"/>
    </row>
    <row r="41" spans="1:10" ht="30" customHeight="1">
      <c r="A41" s="52" t="str">
        <f>CONCATENATE(C41,"-",COUNTIF($C$20:C41,C41))</f>
        <v>-0</v>
      </c>
      <c r="B41" s="121">
        <v>22</v>
      </c>
      <c r="C41" s="185"/>
      <c r="D41" s="55"/>
      <c r="E41" s="250"/>
      <c r="F41" s="54">
        <v>9000</v>
      </c>
      <c r="G41" s="113">
        <v>0</v>
      </c>
      <c r="H41" s="54">
        <f t="shared" si="0"/>
        <v>0</v>
      </c>
      <c r="I41" s="344"/>
      <c r="J41" s="344"/>
    </row>
    <row r="42" spans="1:10" ht="30" customHeight="1">
      <c r="A42" s="52" t="str">
        <f>CONCATENATE(C42,"-",COUNTIF($C$20:C42,C42))</f>
        <v>-0</v>
      </c>
      <c r="B42" s="121">
        <v>23</v>
      </c>
      <c r="C42" s="185"/>
      <c r="D42" s="55"/>
      <c r="E42" s="250"/>
      <c r="F42" s="54">
        <v>9000</v>
      </c>
      <c r="G42" s="113">
        <v>0</v>
      </c>
      <c r="H42" s="54">
        <f t="shared" si="0"/>
        <v>0</v>
      </c>
      <c r="I42" s="344"/>
      <c r="J42" s="344"/>
    </row>
    <row r="43" spans="1:10" ht="30" customHeight="1">
      <c r="A43" s="52" t="str">
        <f>CONCATENATE(C43,"-",COUNTIF($C$20:C43,C43))</f>
        <v>-0</v>
      </c>
      <c r="B43" s="121">
        <v>24</v>
      </c>
      <c r="C43" s="185"/>
      <c r="D43" s="55"/>
      <c r="E43" s="250"/>
      <c r="F43" s="54">
        <v>9000</v>
      </c>
      <c r="G43" s="113">
        <v>0</v>
      </c>
      <c r="H43" s="54">
        <f t="shared" si="0"/>
        <v>0</v>
      </c>
      <c r="I43" s="344"/>
      <c r="J43" s="344"/>
    </row>
    <row r="44" spans="1:10" ht="30" customHeight="1">
      <c r="A44" s="52" t="str">
        <f>CONCATENATE(C44,"-",COUNTIF($C$20:C44,C44))</f>
        <v>-0</v>
      </c>
      <c r="B44" s="121">
        <v>25</v>
      </c>
      <c r="C44" s="185"/>
      <c r="D44" s="55"/>
      <c r="E44" s="250"/>
      <c r="F44" s="54">
        <v>9000</v>
      </c>
      <c r="G44" s="113">
        <v>0</v>
      </c>
      <c r="H44" s="54">
        <f t="shared" si="0"/>
        <v>0</v>
      </c>
      <c r="I44" s="344"/>
      <c r="J44" s="344"/>
    </row>
    <row r="45" spans="1:10" ht="30" customHeight="1">
      <c r="A45" s="52" t="str">
        <f>CONCATENATE(C45,"-",COUNTIF($C$20:C45,C45))</f>
        <v>-0</v>
      </c>
      <c r="B45" s="121">
        <v>26</v>
      </c>
      <c r="C45" s="185"/>
      <c r="D45" s="55"/>
      <c r="E45" s="250"/>
      <c r="F45" s="54">
        <v>9000</v>
      </c>
      <c r="G45" s="113">
        <v>0</v>
      </c>
      <c r="H45" s="54">
        <f t="shared" si="0"/>
        <v>0</v>
      </c>
      <c r="I45" s="344"/>
      <c r="J45" s="344"/>
    </row>
    <row r="46" spans="1:10" ht="30" customHeight="1">
      <c r="A46" s="52" t="str">
        <f>CONCATENATE(C46,"-",COUNTIF($C$20:C46,C46))</f>
        <v>-0</v>
      </c>
      <c r="B46" s="121">
        <v>27</v>
      </c>
      <c r="C46" s="185"/>
      <c r="D46" s="55"/>
      <c r="E46" s="250"/>
      <c r="F46" s="54">
        <v>9000</v>
      </c>
      <c r="G46" s="113">
        <v>0</v>
      </c>
      <c r="H46" s="54">
        <f t="shared" si="0"/>
        <v>0</v>
      </c>
      <c r="I46" s="344"/>
      <c r="J46" s="344"/>
    </row>
    <row r="47" spans="1:10" ht="30" customHeight="1">
      <c r="A47" s="52" t="str">
        <f>CONCATENATE(C47,"-",COUNTIF($C$20:C47,C47))</f>
        <v>-0</v>
      </c>
      <c r="B47" s="121">
        <v>28</v>
      </c>
      <c r="C47" s="185"/>
      <c r="D47" s="55"/>
      <c r="E47" s="250"/>
      <c r="F47" s="54">
        <v>9000</v>
      </c>
      <c r="G47" s="113">
        <v>0</v>
      </c>
      <c r="H47" s="54">
        <f t="shared" si="0"/>
        <v>0</v>
      </c>
      <c r="I47" s="344"/>
      <c r="J47" s="344"/>
    </row>
    <row r="48" spans="1:10" ht="30" customHeight="1">
      <c r="A48" s="52" t="str">
        <f>CONCATENATE(C48,"-",COUNTIF($C$20:C48,C48))</f>
        <v>-0</v>
      </c>
      <c r="B48" s="121">
        <v>29</v>
      </c>
      <c r="C48" s="185"/>
      <c r="D48" s="55"/>
      <c r="E48" s="250"/>
      <c r="F48" s="54">
        <v>9000</v>
      </c>
      <c r="G48" s="113">
        <v>0</v>
      </c>
      <c r="H48" s="54">
        <f t="shared" si="0"/>
        <v>0</v>
      </c>
      <c r="I48" s="344"/>
      <c r="J48" s="344"/>
    </row>
    <row r="49" spans="1:10" ht="30" customHeight="1">
      <c r="A49" s="52" t="str">
        <f>CONCATENATE(C49,"-",COUNTIF($C$20:C49,C49))</f>
        <v>-0</v>
      </c>
      <c r="B49" s="121">
        <v>30</v>
      </c>
      <c r="C49" s="185"/>
      <c r="D49" s="55"/>
      <c r="E49" s="250"/>
      <c r="F49" s="54">
        <v>9000</v>
      </c>
      <c r="G49" s="113">
        <v>0</v>
      </c>
      <c r="H49" s="54">
        <f t="shared" si="0"/>
        <v>0</v>
      </c>
      <c r="I49" s="344"/>
      <c r="J49" s="344"/>
    </row>
    <row r="50" spans="1:10" ht="30" customHeight="1">
      <c r="A50" s="52" t="str">
        <f>CONCATENATE(C50,"-",COUNTIF($C$20:C50,C50))</f>
        <v>-0</v>
      </c>
      <c r="B50" s="121">
        <v>31</v>
      </c>
      <c r="C50" s="185"/>
      <c r="D50" s="55"/>
      <c r="E50" s="250"/>
      <c r="F50" s="54">
        <v>9000</v>
      </c>
      <c r="G50" s="113">
        <v>0</v>
      </c>
      <c r="H50" s="54">
        <f t="shared" si="0"/>
        <v>0</v>
      </c>
      <c r="I50" s="342"/>
      <c r="J50" s="343"/>
    </row>
    <row r="51" spans="1:10" ht="30" customHeight="1">
      <c r="A51" s="52" t="str">
        <f>CONCATENATE(C51,"-",COUNTIF($C$20:C51,C51))</f>
        <v>-0</v>
      </c>
      <c r="B51" s="121">
        <v>32</v>
      </c>
      <c r="C51" s="185"/>
      <c r="D51" s="55"/>
      <c r="E51" s="250"/>
      <c r="F51" s="54">
        <v>9000</v>
      </c>
      <c r="G51" s="113">
        <v>0</v>
      </c>
      <c r="H51" s="54">
        <f t="shared" si="0"/>
        <v>0</v>
      </c>
      <c r="I51" s="342"/>
      <c r="J51" s="343"/>
    </row>
    <row r="52" spans="1:10" ht="30" customHeight="1">
      <c r="A52" s="52" t="str">
        <f>CONCATENATE(C52,"-",COUNTIF($C$20:C52,C52))</f>
        <v>-0</v>
      </c>
      <c r="B52" s="121">
        <v>33</v>
      </c>
      <c r="C52" s="185"/>
      <c r="D52" s="55"/>
      <c r="E52" s="250"/>
      <c r="F52" s="54">
        <v>9000</v>
      </c>
      <c r="G52" s="113">
        <v>0</v>
      </c>
      <c r="H52" s="54">
        <f t="shared" si="0"/>
        <v>0</v>
      </c>
      <c r="I52" s="342"/>
      <c r="J52" s="343"/>
    </row>
    <row r="53" spans="1:10" ht="30" customHeight="1">
      <c r="A53" s="52" t="str">
        <f>CONCATENATE(C53,"-",COUNTIF($C$20:C53,C53))</f>
        <v>-0</v>
      </c>
      <c r="B53" s="121">
        <v>34</v>
      </c>
      <c r="C53" s="185"/>
      <c r="D53" s="55"/>
      <c r="E53" s="250"/>
      <c r="F53" s="54">
        <v>9000</v>
      </c>
      <c r="G53" s="113">
        <v>0</v>
      </c>
      <c r="H53" s="54">
        <f t="shared" si="0"/>
        <v>0</v>
      </c>
      <c r="I53" s="342"/>
      <c r="J53" s="343"/>
    </row>
    <row r="54" spans="1:10" ht="30" customHeight="1">
      <c r="A54" s="52" t="str">
        <f>CONCATENATE(C54,"-",COUNTIF($C$20:C54,C54))</f>
        <v>-0</v>
      </c>
      <c r="B54" s="121">
        <v>35</v>
      </c>
      <c r="C54" s="185"/>
      <c r="D54" s="55"/>
      <c r="E54" s="250"/>
      <c r="F54" s="54">
        <v>9000</v>
      </c>
      <c r="G54" s="113">
        <v>0</v>
      </c>
      <c r="H54" s="54">
        <f t="shared" si="0"/>
        <v>0</v>
      </c>
      <c r="I54" s="342"/>
      <c r="J54" s="343"/>
    </row>
    <row r="55" spans="1:10" ht="30" customHeight="1">
      <c r="A55" s="52" t="str">
        <f>CONCATENATE(C55,"-",COUNTIF($C$20:C55,C55))</f>
        <v>-0</v>
      </c>
      <c r="B55" s="121">
        <v>36</v>
      </c>
      <c r="C55" s="185"/>
      <c r="D55" s="55"/>
      <c r="E55" s="250"/>
      <c r="F55" s="54">
        <v>9000</v>
      </c>
      <c r="G55" s="113">
        <v>0</v>
      </c>
      <c r="H55" s="54">
        <f t="shared" si="0"/>
        <v>0</v>
      </c>
      <c r="I55" s="342"/>
      <c r="J55" s="343"/>
    </row>
    <row r="56" spans="1:10" ht="30" customHeight="1">
      <c r="A56" s="52" t="str">
        <f>CONCATENATE(C56,"-",COUNTIF($C$20:C56,C56))</f>
        <v>-0</v>
      </c>
      <c r="B56" s="121">
        <v>37</v>
      </c>
      <c r="C56" s="185"/>
      <c r="D56" s="55"/>
      <c r="E56" s="250"/>
      <c r="F56" s="54">
        <v>9000</v>
      </c>
      <c r="G56" s="113">
        <v>0</v>
      </c>
      <c r="H56" s="54">
        <f t="shared" si="0"/>
        <v>0</v>
      </c>
      <c r="I56" s="342"/>
      <c r="J56" s="343"/>
    </row>
    <row r="57" spans="1:10" ht="30" customHeight="1">
      <c r="A57" s="52" t="str">
        <f>CONCATENATE(C57,"-",COUNTIF($C$20:C57,C57))</f>
        <v>-0</v>
      </c>
      <c r="B57" s="121">
        <v>38</v>
      </c>
      <c r="C57" s="185"/>
      <c r="D57" s="55"/>
      <c r="E57" s="250"/>
      <c r="F57" s="54">
        <v>9000</v>
      </c>
      <c r="G57" s="113">
        <v>0</v>
      </c>
      <c r="H57" s="54">
        <f t="shared" si="0"/>
        <v>0</v>
      </c>
      <c r="I57" s="342"/>
      <c r="J57" s="343"/>
    </row>
    <row r="58" spans="1:10" ht="30" customHeight="1">
      <c r="A58" s="52" t="str">
        <f>CONCATENATE(C58,"-",COUNTIF($C$20:C58,C58))</f>
        <v>-0</v>
      </c>
      <c r="B58" s="121">
        <v>39</v>
      </c>
      <c r="C58" s="185"/>
      <c r="D58" s="55"/>
      <c r="E58" s="250"/>
      <c r="F58" s="54">
        <v>9000</v>
      </c>
      <c r="G58" s="113">
        <v>0</v>
      </c>
      <c r="H58" s="54">
        <f t="shared" si="0"/>
        <v>0</v>
      </c>
      <c r="I58" s="342"/>
      <c r="J58" s="343"/>
    </row>
    <row r="59" spans="1:10" ht="30" customHeight="1">
      <c r="A59" s="52" t="str">
        <f>CONCATENATE(C59,"-",COUNTIF($C$20:C59,C59))</f>
        <v>-0</v>
      </c>
      <c r="B59" s="121">
        <v>40</v>
      </c>
      <c r="C59" s="185"/>
      <c r="D59" s="55"/>
      <c r="E59" s="250"/>
      <c r="F59" s="54">
        <v>9000</v>
      </c>
      <c r="G59" s="113">
        <v>0</v>
      </c>
      <c r="H59" s="54">
        <f t="shared" si="0"/>
        <v>0</v>
      </c>
      <c r="I59" s="342"/>
      <c r="J59" s="343"/>
    </row>
    <row r="60" spans="1:10" ht="30" customHeight="1">
      <c r="A60" s="52" t="str">
        <f>CONCATENATE(C60,"-",COUNTIF($C$20:C60,C60))</f>
        <v>-0</v>
      </c>
      <c r="B60" s="121">
        <v>41</v>
      </c>
      <c r="C60" s="185"/>
      <c r="D60" s="55"/>
      <c r="E60" s="250"/>
      <c r="F60" s="54">
        <v>9000</v>
      </c>
      <c r="G60" s="113">
        <v>0</v>
      </c>
      <c r="H60" s="54">
        <f t="shared" si="0"/>
        <v>0</v>
      </c>
      <c r="I60" s="342"/>
      <c r="J60" s="343"/>
    </row>
    <row r="61" spans="1:10" ht="30" customHeight="1">
      <c r="A61" s="52" t="str">
        <f>CONCATENATE(C61,"-",COUNTIF($C$20:C61,C61))</f>
        <v>-0</v>
      </c>
      <c r="B61" s="121">
        <v>42</v>
      </c>
      <c r="C61" s="185"/>
      <c r="D61" s="55"/>
      <c r="E61" s="250"/>
      <c r="F61" s="54">
        <v>9000</v>
      </c>
      <c r="G61" s="113">
        <v>0</v>
      </c>
      <c r="H61" s="54">
        <f t="shared" si="0"/>
        <v>0</v>
      </c>
      <c r="I61" s="342"/>
      <c r="J61" s="343"/>
    </row>
    <row r="62" spans="1:10" ht="30" customHeight="1">
      <c r="A62" s="52" t="str">
        <f>CONCATENATE(C62,"-",COUNTIF($C$20:C62,C62))</f>
        <v>-0</v>
      </c>
      <c r="B62" s="121">
        <v>43</v>
      </c>
      <c r="C62" s="185"/>
      <c r="D62" s="55"/>
      <c r="E62" s="250"/>
      <c r="F62" s="54">
        <v>9000</v>
      </c>
      <c r="G62" s="113">
        <v>0</v>
      </c>
      <c r="H62" s="54">
        <f t="shared" si="0"/>
        <v>0</v>
      </c>
      <c r="I62" s="342"/>
      <c r="J62" s="343"/>
    </row>
    <row r="63" spans="1:10" ht="30" customHeight="1">
      <c r="A63" s="52" t="str">
        <f>CONCATENATE(C63,"-",COUNTIF($C$20:C63,C63))</f>
        <v>-0</v>
      </c>
      <c r="B63" s="121">
        <v>44</v>
      </c>
      <c r="C63" s="185"/>
      <c r="D63" s="55"/>
      <c r="E63" s="250"/>
      <c r="F63" s="54">
        <v>9000</v>
      </c>
      <c r="G63" s="113">
        <v>0</v>
      </c>
      <c r="H63" s="54">
        <f t="shared" si="0"/>
        <v>0</v>
      </c>
      <c r="I63" s="342"/>
      <c r="J63" s="343"/>
    </row>
    <row r="64" spans="1:10" ht="30" customHeight="1">
      <c r="A64" s="52" t="str">
        <f>CONCATENATE(C64,"-",COUNTIF($C$20:C64,C64))</f>
        <v>-0</v>
      </c>
      <c r="B64" s="121">
        <v>45</v>
      </c>
      <c r="C64" s="185"/>
      <c r="D64" s="55"/>
      <c r="E64" s="250"/>
      <c r="F64" s="54">
        <v>9000</v>
      </c>
      <c r="G64" s="113">
        <v>0</v>
      </c>
      <c r="H64" s="54">
        <f t="shared" si="0"/>
        <v>0</v>
      </c>
      <c r="I64" s="342"/>
      <c r="J64" s="343"/>
    </row>
    <row r="65" spans="1:10" ht="30" customHeight="1">
      <c r="A65" s="52" t="str">
        <f>CONCATENATE(C65,"-",COUNTIF($C$20:C65,C65))</f>
        <v>-0</v>
      </c>
      <c r="B65" s="121">
        <v>46</v>
      </c>
      <c r="C65" s="185"/>
      <c r="D65" s="55"/>
      <c r="E65" s="250"/>
      <c r="F65" s="54">
        <v>9000</v>
      </c>
      <c r="G65" s="113">
        <v>0</v>
      </c>
      <c r="H65" s="54">
        <f t="shared" si="0"/>
        <v>0</v>
      </c>
      <c r="I65" s="342"/>
      <c r="J65" s="343"/>
    </row>
    <row r="66" spans="1:10" ht="30" customHeight="1">
      <c r="A66" s="52" t="str">
        <f>CONCATENATE(C66,"-",COUNTIF($C$20:C66,C66))</f>
        <v>-0</v>
      </c>
      <c r="B66" s="121">
        <v>47</v>
      </c>
      <c r="C66" s="185"/>
      <c r="D66" s="55"/>
      <c r="E66" s="250"/>
      <c r="F66" s="54">
        <v>9000</v>
      </c>
      <c r="G66" s="113">
        <v>0</v>
      </c>
      <c r="H66" s="54">
        <f t="shared" si="0"/>
        <v>0</v>
      </c>
      <c r="I66" s="342"/>
      <c r="J66" s="343"/>
    </row>
    <row r="67" spans="1:10" ht="30" customHeight="1">
      <c r="A67" s="52" t="str">
        <f>CONCATENATE(C67,"-",COUNTIF($C$20:C67,C67))</f>
        <v>-0</v>
      </c>
      <c r="B67" s="121">
        <v>48</v>
      </c>
      <c r="C67" s="185"/>
      <c r="D67" s="55"/>
      <c r="E67" s="250"/>
      <c r="F67" s="54">
        <v>9000</v>
      </c>
      <c r="G67" s="113">
        <v>0</v>
      </c>
      <c r="H67" s="54">
        <f t="shared" si="0"/>
        <v>0</v>
      </c>
      <c r="I67" s="342"/>
      <c r="J67" s="343"/>
    </row>
    <row r="68" spans="1:10" ht="30" customHeight="1">
      <c r="A68" s="52" t="str">
        <f>CONCATENATE(C68,"-",COUNTIF($C$20:C68,C68))</f>
        <v>-0</v>
      </c>
      <c r="B68" s="121">
        <v>49</v>
      </c>
      <c r="C68" s="185"/>
      <c r="D68" s="55"/>
      <c r="E68" s="250"/>
      <c r="F68" s="54">
        <v>9000</v>
      </c>
      <c r="G68" s="113">
        <v>0</v>
      </c>
      <c r="H68" s="54">
        <f t="shared" si="0"/>
        <v>0</v>
      </c>
      <c r="I68" s="342"/>
      <c r="J68" s="343"/>
    </row>
    <row r="69" spans="1:10" ht="30" customHeight="1">
      <c r="A69" s="52" t="str">
        <f>CONCATENATE(C69,"-",COUNTIF($C$20:C69,C69))</f>
        <v>-0</v>
      </c>
      <c r="B69" s="121">
        <v>50</v>
      </c>
      <c r="C69" s="185"/>
      <c r="D69" s="55"/>
      <c r="E69" s="250"/>
      <c r="F69" s="54">
        <v>9000</v>
      </c>
      <c r="G69" s="113">
        <v>0</v>
      </c>
      <c r="H69" s="54">
        <f t="shared" si="0"/>
        <v>0</v>
      </c>
      <c r="I69" s="342"/>
      <c r="J69" s="343"/>
    </row>
    <row r="70" spans="1:10" ht="30" customHeight="1">
      <c r="A70" s="52" t="str">
        <f>CONCATENATE(C70,"-",COUNTIF($C$20:C70,C70))</f>
        <v>-0</v>
      </c>
      <c r="B70" s="121">
        <v>51</v>
      </c>
      <c r="C70" s="185"/>
      <c r="D70" s="55"/>
      <c r="E70" s="250"/>
      <c r="F70" s="54">
        <v>9000</v>
      </c>
      <c r="G70" s="113">
        <v>0</v>
      </c>
      <c r="H70" s="54">
        <f t="shared" si="0"/>
        <v>0</v>
      </c>
      <c r="I70" s="342"/>
      <c r="J70" s="343"/>
    </row>
    <row r="71" spans="1:10" ht="30" customHeight="1">
      <c r="A71" s="52" t="str">
        <f>CONCATENATE(C71,"-",COUNTIF($C$20:C71,C71))</f>
        <v>-0</v>
      </c>
      <c r="B71" s="121">
        <v>52</v>
      </c>
      <c r="C71" s="185"/>
      <c r="D71" s="55"/>
      <c r="E71" s="250"/>
      <c r="F71" s="54">
        <v>9000</v>
      </c>
      <c r="G71" s="113">
        <v>0</v>
      </c>
      <c r="H71" s="54">
        <f t="shared" si="0"/>
        <v>0</v>
      </c>
      <c r="I71" s="342"/>
      <c r="J71" s="343"/>
    </row>
    <row r="72" spans="1:10" ht="30" customHeight="1">
      <c r="A72" s="52" t="str">
        <f>CONCATENATE(C72,"-",COUNTIF($C$20:C72,C72))</f>
        <v>-0</v>
      </c>
      <c r="B72" s="121">
        <v>53</v>
      </c>
      <c r="C72" s="185"/>
      <c r="D72" s="55"/>
      <c r="E72" s="250"/>
      <c r="F72" s="54">
        <v>9000</v>
      </c>
      <c r="G72" s="113">
        <v>0</v>
      </c>
      <c r="H72" s="54">
        <f t="shared" si="0"/>
        <v>0</v>
      </c>
      <c r="I72" s="342"/>
      <c r="J72" s="343"/>
    </row>
    <row r="73" spans="1:10" ht="30" customHeight="1">
      <c r="A73" s="52" t="str">
        <f>CONCATENATE(C73,"-",COUNTIF($C$20:C73,C73))</f>
        <v>-0</v>
      </c>
      <c r="B73" s="121">
        <v>54</v>
      </c>
      <c r="C73" s="185"/>
      <c r="D73" s="55"/>
      <c r="E73" s="250"/>
      <c r="F73" s="54">
        <v>9000</v>
      </c>
      <c r="G73" s="113">
        <v>0</v>
      </c>
      <c r="H73" s="54">
        <f t="shared" si="0"/>
        <v>0</v>
      </c>
      <c r="I73" s="342"/>
      <c r="J73" s="343"/>
    </row>
    <row r="74" spans="1:10" ht="30" customHeight="1">
      <c r="A74" s="52" t="str">
        <f>CONCATENATE(C74,"-",COUNTIF($C$20:C74,C74))</f>
        <v>-0</v>
      </c>
      <c r="B74" s="121">
        <v>55</v>
      </c>
      <c r="C74" s="185"/>
      <c r="D74" s="55"/>
      <c r="E74" s="250"/>
      <c r="F74" s="54">
        <v>9000</v>
      </c>
      <c r="G74" s="113">
        <v>0</v>
      </c>
      <c r="H74" s="54">
        <f t="shared" si="0"/>
        <v>0</v>
      </c>
      <c r="I74" s="342"/>
      <c r="J74" s="343"/>
    </row>
    <row r="75" spans="1:10" ht="30" customHeight="1">
      <c r="A75" s="52" t="str">
        <f>CONCATENATE(C75,"-",COUNTIF($C$20:C75,C75))</f>
        <v>-0</v>
      </c>
      <c r="B75" s="121">
        <v>56</v>
      </c>
      <c r="C75" s="185"/>
      <c r="D75" s="55"/>
      <c r="E75" s="250"/>
      <c r="F75" s="54">
        <v>9000</v>
      </c>
      <c r="G75" s="113">
        <v>0</v>
      </c>
      <c r="H75" s="54">
        <f t="shared" si="0"/>
        <v>0</v>
      </c>
      <c r="I75" s="342"/>
      <c r="J75" s="343"/>
    </row>
    <row r="76" spans="1:10" ht="30" customHeight="1">
      <c r="A76" s="52" t="str">
        <f>CONCATENATE(C76,"-",COUNTIF($C$20:C76,C76))</f>
        <v>-0</v>
      </c>
      <c r="B76" s="121">
        <v>57</v>
      </c>
      <c r="C76" s="185"/>
      <c r="D76" s="55"/>
      <c r="E76" s="250"/>
      <c r="F76" s="54">
        <v>9000</v>
      </c>
      <c r="G76" s="113">
        <v>0</v>
      </c>
      <c r="H76" s="54">
        <f t="shared" si="0"/>
        <v>0</v>
      </c>
      <c r="I76" s="342"/>
      <c r="J76" s="343"/>
    </row>
    <row r="77" spans="1:10" ht="30" customHeight="1">
      <c r="A77" s="52" t="str">
        <f>CONCATENATE(C77,"-",COUNTIF($C$20:C77,C77))</f>
        <v>-0</v>
      </c>
      <c r="B77" s="121">
        <v>58</v>
      </c>
      <c r="C77" s="185"/>
      <c r="D77" s="55"/>
      <c r="E77" s="250"/>
      <c r="F77" s="54">
        <v>9000</v>
      </c>
      <c r="G77" s="113">
        <v>0</v>
      </c>
      <c r="H77" s="54">
        <f t="shared" si="0"/>
        <v>0</v>
      </c>
      <c r="I77" s="342"/>
      <c r="J77" s="343"/>
    </row>
    <row r="78" spans="1:10" ht="30" customHeight="1">
      <c r="A78" s="52" t="str">
        <f>CONCATENATE(C78,"-",COUNTIF($C$20:C78,C78))</f>
        <v>-0</v>
      </c>
      <c r="B78" s="121">
        <v>59</v>
      </c>
      <c r="C78" s="185"/>
      <c r="D78" s="55"/>
      <c r="E78" s="250"/>
      <c r="F78" s="54">
        <v>9000</v>
      </c>
      <c r="G78" s="113">
        <v>0</v>
      </c>
      <c r="H78" s="54">
        <f t="shared" si="0"/>
        <v>0</v>
      </c>
      <c r="I78" s="342"/>
      <c r="J78" s="343"/>
    </row>
    <row r="79" spans="1:10" ht="30" customHeight="1">
      <c r="A79" s="52" t="str">
        <f>CONCATENATE(C79,"-",COUNTIF($C$20:C79,C79))</f>
        <v>-0</v>
      </c>
      <c r="B79" s="121">
        <v>60</v>
      </c>
      <c r="C79" s="185"/>
      <c r="D79" s="55"/>
      <c r="E79" s="250"/>
      <c r="F79" s="54">
        <v>9000</v>
      </c>
      <c r="G79" s="113">
        <v>0</v>
      </c>
      <c r="H79" s="54">
        <f t="shared" si="0"/>
        <v>0</v>
      </c>
      <c r="I79" s="342"/>
      <c r="J79" s="343"/>
    </row>
    <row r="80" spans="1:10" ht="30" customHeight="1">
      <c r="A80" s="52" t="str">
        <f>CONCATENATE(C80,"-",COUNTIF($C$20:C80,C80))</f>
        <v>-0</v>
      </c>
      <c r="B80" s="121">
        <v>61</v>
      </c>
      <c r="C80" s="185"/>
      <c r="D80" s="55"/>
      <c r="E80" s="250"/>
      <c r="F80" s="54">
        <v>9000</v>
      </c>
      <c r="G80" s="113">
        <v>0</v>
      </c>
      <c r="H80" s="54">
        <f t="shared" si="0"/>
        <v>0</v>
      </c>
      <c r="I80" s="342"/>
      <c r="J80" s="343"/>
    </row>
    <row r="81" spans="1:10" ht="30" customHeight="1">
      <c r="A81" s="52" t="str">
        <f>CONCATENATE(C81,"-",COUNTIF($C$20:C81,C81))</f>
        <v>-0</v>
      </c>
      <c r="B81" s="121">
        <v>62</v>
      </c>
      <c r="C81" s="185"/>
      <c r="D81" s="55"/>
      <c r="E81" s="250"/>
      <c r="F81" s="54">
        <v>9000</v>
      </c>
      <c r="G81" s="113">
        <v>0</v>
      </c>
      <c r="H81" s="54">
        <f t="shared" si="0"/>
        <v>0</v>
      </c>
      <c r="I81" s="342"/>
      <c r="J81" s="343"/>
    </row>
    <row r="82" spans="1:10" ht="30" customHeight="1">
      <c r="A82" s="52" t="str">
        <f>CONCATENATE(C82,"-",COUNTIF($C$20:C82,C82))</f>
        <v>-0</v>
      </c>
      <c r="B82" s="121">
        <v>63</v>
      </c>
      <c r="C82" s="185"/>
      <c r="D82" s="55"/>
      <c r="E82" s="250"/>
      <c r="F82" s="54">
        <v>9000</v>
      </c>
      <c r="G82" s="113">
        <v>0</v>
      </c>
      <c r="H82" s="54">
        <f t="shared" si="0"/>
        <v>0</v>
      </c>
      <c r="I82" s="342"/>
      <c r="J82" s="343"/>
    </row>
    <row r="83" spans="1:10" ht="30" customHeight="1">
      <c r="A83" s="52" t="str">
        <f>CONCATENATE(C83,"-",COUNTIF($C$20:C83,C83))</f>
        <v>-0</v>
      </c>
      <c r="B83" s="121">
        <v>64</v>
      </c>
      <c r="C83" s="185"/>
      <c r="D83" s="55"/>
      <c r="E83" s="250"/>
      <c r="F83" s="54">
        <v>9000</v>
      </c>
      <c r="G83" s="113">
        <v>0</v>
      </c>
      <c r="H83" s="54">
        <f t="shared" si="0"/>
        <v>0</v>
      </c>
      <c r="I83" s="342"/>
      <c r="J83" s="343"/>
    </row>
    <row r="84" spans="1:10" ht="30" customHeight="1">
      <c r="A84" s="52" t="str">
        <f>CONCATENATE(C84,"-",COUNTIF($C$20:C84,C84))</f>
        <v>-0</v>
      </c>
      <c r="B84" s="121">
        <v>65</v>
      </c>
      <c r="C84" s="185"/>
      <c r="D84" s="55"/>
      <c r="E84" s="250"/>
      <c r="F84" s="54">
        <v>9000</v>
      </c>
      <c r="G84" s="113">
        <v>0</v>
      </c>
      <c r="H84" s="54">
        <f t="shared" si="0"/>
        <v>0</v>
      </c>
      <c r="I84" s="342"/>
      <c r="J84" s="343"/>
    </row>
    <row r="85" spans="1:10" ht="30" customHeight="1">
      <c r="A85" s="52" t="str">
        <f>CONCATENATE(C85,"-",COUNTIF($C$20:C85,C85))</f>
        <v>-0</v>
      </c>
      <c r="B85" s="121">
        <v>66</v>
      </c>
      <c r="C85" s="185"/>
      <c r="D85" s="55"/>
      <c r="E85" s="250"/>
      <c r="F85" s="54">
        <v>9000</v>
      </c>
      <c r="G85" s="113">
        <v>0</v>
      </c>
      <c r="H85" s="54">
        <f t="shared" ref="H85:H148" si="1">F85*G85</f>
        <v>0</v>
      </c>
      <c r="I85" s="342"/>
      <c r="J85" s="343"/>
    </row>
    <row r="86" spans="1:10" ht="30" customHeight="1">
      <c r="A86" s="52" t="str">
        <f>CONCATENATE(C86,"-",COUNTIF($C$20:C86,C86))</f>
        <v>-0</v>
      </c>
      <c r="B86" s="121">
        <v>67</v>
      </c>
      <c r="C86" s="185"/>
      <c r="D86" s="55"/>
      <c r="E86" s="250"/>
      <c r="F86" s="54">
        <v>9000</v>
      </c>
      <c r="G86" s="113">
        <v>0</v>
      </c>
      <c r="H86" s="54">
        <f t="shared" si="1"/>
        <v>0</v>
      </c>
      <c r="I86" s="342"/>
      <c r="J86" s="343"/>
    </row>
    <row r="87" spans="1:10" ht="30" customHeight="1">
      <c r="A87" s="52" t="str">
        <f>CONCATENATE(C87,"-",COUNTIF($C$20:C87,C87))</f>
        <v>-0</v>
      </c>
      <c r="B87" s="121">
        <v>68</v>
      </c>
      <c r="C87" s="185"/>
      <c r="D87" s="55"/>
      <c r="E87" s="250"/>
      <c r="F87" s="54">
        <v>9000</v>
      </c>
      <c r="G87" s="113">
        <v>0</v>
      </c>
      <c r="H87" s="54">
        <f t="shared" si="1"/>
        <v>0</v>
      </c>
      <c r="I87" s="342"/>
      <c r="J87" s="343"/>
    </row>
    <row r="88" spans="1:10" ht="30" customHeight="1">
      <c r="A88" s="52" t="str">
        <f>CONCATENATE(C88,"-",COUNTIF($C$20:C88,C88))</f>
        <v>-0</v>
      </c>
      <c r="B88" s="121">
        <v>69</v>
      </c>
      <c r="C88" s="185"/>
      <c r="D88" s="55"/>
      <c r="E88" s="250"/>
      <c r="F88" s="54">
        <v>9000</v>
      </c>
      <c r="G88" s="113">
        <v>0</v>
      </c>
      <c r="H88" s="54">
        <f t="shared" si="1"/>
        <v>0</v>
      </c>
      <c r="I88" s="342"/>
      <c r="J88" s="343"/>
    </row>
    <row r="89" spans="1:10" ht="30" customHeight="1">
      <c r="A89" s="52" t="str">
        <f>CONCATENATE(C89,"-",COUNTIF($C$20:C89,C89))</f>
        <v>-0</v>
      </c>
      <c r="B89" s="121">
        <v>70</v>
      </c>
      <c r="C89" s="185"/>
      <c r="D89" s="55"/>
      <c r="E89" s="250"/>
      <c r="F89" s="54">
        <v>9000</v>
      </c>
      <c r="G89" s="113">
        <v>0</v>
      </c>
      <c r="H89" s="54">
        <f t="shared" si="1"/>
        <v>0</v>
      </c>
      <c r="I89" s="342"/>
      <c r="J89" s="343"/>
    </row>
    <row r="90" spans="1:10" ht="30" customHeight="1">
      <c r="A90" s="52" t="str">
        <f>CONCATENATE(C90,"-",COUNTIF($C$20:C90,C90))</f>
        <v>-0</v>
      </c>
      <c r="B90" s="121">
        <v>71</v>
      </c>
      <c r="C90" s="185"/>
      <c r="D90" s="55"/>
      <c r="E90" s="250"/>
      <c r="F90" s="54">
        <v>9000</v>
      </c>
      <c r="G90" s="113">
        <v>0</v>
      </c>
      <c r="H90" s="54">
        <f t="shared" si="1"/>
        <v>0</v>
      </c>
      <c r="I90" s="342"/>
      <c r="J90" s="343"/>
    </row>
    <row r="91" spans="1:10" ht="30" customHeight="1">
      <c r="A91" s="52" t="str">
        <f>CONCATENATE(C91,"-",COUNTIF($C$20:C91,C91))</f>
        <v>-0</v>
      </c>
      <c r="B91" s="121">
        <v>72</v>
      </c>
      <c r="C91" s="185"/>
      <c r="D91" s="55"/>
      <c r="E91" s="250"/>
      <c r="F91" s="54">
        <v>9000</v>
      </c>
      <c r="G91" s="113">
        <v>0</v>
      </c>
      <c r="H91" s="54">
        <f t="shared" si="1"/>
        <v>0</v>
      </c>
      <c r="I91" s="342"/>
      <c r="J91" s="343"/>
    </row>
    <row r="92" spans="1:10" ht="30" customHeight="1">
      <c r="A92" s="52" t="str">
        <f>CONCATENATE(C92,"-",COUNTIF($C$20:C92,C92))</f>
        <v>-0</v>
      </c>
      <c r="B92" s="121">
        <v>73</v>
      </c>
      <c r="C92" s="185"/>
      <c r="D92" s="55"/>
      <c r="E92" s="250"/>
      <c r="F92" s="54">
        <v>9000</v>
      </c>
      <c r="G92" s="113">
        <v>0</v>
      </c>
      <c r="H92" s="54">
        <f t="shared" si="1"/>
        <v>0</v>
      </c>
      <c r="I92" s="342"/>
      <c r="J92" s="343"/>
    </row>
    <row r="93" spans="1:10" ht="30" customHeight="1">
      <c r="A93" s="52" t="str">
        <f>CONCATENATE(C93,"-",COUNTIF($C$20:C93,C93))</f>
        <v>-0</v>
      </c>
      <c r="B93" s="121">
        <v>74</v>
      </c>
      <c r="C93" s="185"/>
      <c r="D93" s="55"/>
      <c r="E93" s="250"/>
      <c r="F93" s="54">
        <v>9000</v>
      </c>
      <c r="G93" s="113">
        <v>0</v>
      </c>
      <c r="H93" s="54">
        <f t="shared" si="1"/>
        <v>0</v>
      </c>
      <c r="I93" s="342"/>
      <c r="J93" s="343"/>
    </row>
    <row r="94" spans="1:10" ht="30" customHeight="1">
      <c r="A94" s="52" t="str">
        <f>CONCATENATE(C94,"-",COUNTIF($C$20:C94,C94))</f>
        <v>-0</v>
      </c>
      <c r="B94" s="121">
        <v>75</v>
      </c>
      <c r="C94" s="185"/>
      <c r="D94" s="55"/>
      <c r="E94" s="250"/>
      <c r="F94" s="54">
        <v>9000</v>
      </c>
      <c r="G94" s="113">
        <v>0</v>
      </c>
      <c r="H94" s="54">
        <f t="shared" si="1"/>
        <v>0</v>
      </c>
      <c r="I94" s="342"/>
      <c r="J94" s="343"/>
    </row>
    <row r="95" spans="1:10" ht="30" customHeight="1">
      <c r="A95" s="52" t="str">
        <f>CONCATENATE(C95,"-",COUNTIF($C$20:C95,C95))</f>
        <v>-0</v>
      </c>
      <c r="B95" s="121">
        <v>76</v>
      </c>
      <c r="C95" s="185"/>
      <c r="D95" s="55"/>
      <c r="E95" s="250"/>
      <c r="F95" s="54">
        <v>9000</v>
      </c>
      <c r="G95" s="113">
        <v>0</v>
      </c>
      <c r="H95" s="54">
        <f t="shared" si="1"/>
        <v>0</v>
      </c>
      <c r="I95" s="342"/>
      <c r="J95" s="343"/>
    </row>
    <row r="96" spans="1:10" ht="30" customHeight="1">
      <c r="A96" s="52" t="str">
        <f>CONCATENATE(C96,"-",COUNTIF($C$20:C96,C96))</f>
        <v>-0</v>
      </c>
      <c r="B96" s="121">
        <v>77</v>
      </c>
      <c r="C96" s="185"/>
      <c r="D96" s="55"/>
      <c r="E96" s="250"/>
      <c r="F96" s="54">
        <v>9000</v>
      </c>
      <c r="G96" s="113">
        <v>0</v>
      </c>
      <c r="H96" s="54">
        <f t="shared" si="1"/>
        <v>0</v>
      </c>
      <c r="I96" s="342"/>
      <c r="J96" s="343"/>
    </row>
    <row r="97" spans="1:10" ht="30" customHeight="1">
      <c r="A97" s="52" t="str">
        <f>CONCATENATE(C97,"-",COUNTIF($C$20:C97,C97))</f>
        <v>-0</v>
      </c>
      <c r="B97" s="121">
        <v>78</v>
      </c>
      <c r="C97" s="185"/>
      <c r="D97" s="55"/>
      <c r="E97" s="250"/>
      <c r="F97" s="54">
        <v>9000</v>
      </c>
      <c r="G97" s="113">
        <v>0</v>
      </c>
      <c r="H97" s="54">
        <f t="shared" si="1"/>
        <v>0</v>
      </c>
      <c r="I97" s="342"/>
      <c r="J97" s="343"/>
    </row>
    <row r="98" spans="1:10" ht="30" customHeight="1">
      <c r="A98" s="52" t="str">
        <f>CONCATENATE(C98,"-",COUNTIF($C$20:C98,C98))</f>
        <v>-0</v>
      </c>
      <c r="B98" s="121">
        <v>79</v>
      </c>
      <c r="C98" s="185"/>
      <c r="D98" s="55"/>
      <c r="E98" s="250"/>
      <c r="F98" s="54">
        <v>9000</v>
      </c>
      <c r="G98" s="113">
        <v>0</v>
      </c>
      <c r="H98" s="54">
        <f t="shared" si="1"/>
        <v>0</v>
      </c>
      <c r="I98" s="342"/>
      <c r="J98" s="343"/>
    </row>
    <row r="99" spans="1:10" ht="30" customHeight="1">
      <c r="A99" s="52" t="str">
        <f>CONCATENATE(C99,"-",COUNTIF($C$20:C99,C99))</f>
        <v>-0</v>
      </c>
      <c r="B99" s="121">
        <v>80</v>
      </c>
      <c r="C99" s="185"/>
      <c r="D99" s="55"/>
      <c r="E99" s="250"/>
      <c r="F99" s="54">
        <v>9000</v>
      </c>
      <c r="G99" s="113">
        <v>0</v>
      </c>
      <c r="H99" s="54">
        <f t="shared" si="1"/>
        <v>0</v>
      </c>
      <c r="I99" s="342"/>
      <c r="J99" s="343"/>
    </row>
    <row r="100" spans="1:10" ht="30" customHeight="1">
      <c r="A100" s="52" t="str">
        <f>CONCATENATE(C100,"-",COUNTIF($C$20:C100,C100))</f>
        <v>-0</v>
      </c>
      <c r="B100" s="121">
        <v>81</v>
      </c>
      <c r="C100" s="185"/>
      <c r="D100" s="55"/>
      <c r="E100" s="250"/>
      <c r="F100" s="54">
        <v>9000</v>
      </c>
      <c r="G100" s="113">
        <v>0</v>
      </c>
      <c r="H100" s="54">
        <f t="shared" si="1"/>
        <v>0</v>
      </c>
      <c r="I100" s="342"/>
      <c r="J100" s="343"/>
    </row>
    <row r="101" spans="1:10" ht="30" customHeight="1">
      <c r="A101" s="52" t="str">
        <f>CONCATENATE(C101,"-",COUNTIF($C$20:C101,C101))</f>
        <v>-0</v>
      </c>
      <c r="B101" s="121">
        <v>82</v>
      </c>
      <c r="C101" s="185"/>
      <c r="D101" s="55"/>
      <c r="E101" s="250"/>
      <c r="F101" s="54">
        <v>9000</v>
      </c>
      <c r="G101" s="113">
        <v>0</v>
      </c>
      <c r="H101" s="54">
        <f t="shared" si="1"/>
        <v>0</v>
      </c>
      <c r="I101" s="342"/>
      <c r="J101" s="343"/>
    </row>
    <row r="102" spans="1:10" ht="30" customHeight="1">
      <c r="A102" s="52" t="str">
        <f>CONCATENATE(C102,"-",COUNTIF($C$20:C102,C102))</f>
        <v>-0</v>
      </c>
      <c r="B102" s="121">
        <v>83</v>
      </c>
      <c r="C102" s="185"/>
      <c r="D102" s="55"/>
      <c r="E102" s="250"/>
      <c r="F102" s="54">
        <v>9000</v>
      </c>
      <c r="G102" s="113">
        <v>0</v>
      </c>
      <c r="H102" s="54">
        <f t="shared" si="1"/>
        <v>0</v>
      </c>
      <c r="I102" s="342"/>
      <c r="J102" s="343"/>
    </row>
    <row r="103" spans="1:10" ht="30" customHeight="1">
      <c r="A103" s="52" t="str">
        <f>CONCATENATE(C103,"-",COUNTIF($C$20:C103,C103))</f>
        <v>-0</v>
      </c>
      <c r="B103" s="121">
        <v>84</v>
      </c>
      <c r="C103" s="185"/>
      <c r="D103" s="55"/>
      <c r="E103" s="250"/>
      <c r="F103" s="54">
        <v>9000</v>
      </c>
      <c r="G103" s="113">
        <v>0</v>
      </c>
      <c r="H103" s="54">
        <f t="shared" si="1"/>
        <v>0</v>
      </c>
      <c r="I103" s="342"/>
      <c r="J103" s="343"/>
    </row>
    <row r="104" spans="1:10" ht="30" customHeight="1">
      <c r="A104" s="52" t="str">
        <f>CONCATENATE(C104,"-",COUNTIF($C$20:C104,C104))</f>
        <v>-0</v>
      </c>
      <c r="B104" s="121">
        <v>85</v>
      </c>
      <c r="C104" s="185"/>
      <c r="D104" s="55"/>
      <c r="E104" s="250"/>
      <c r="F104" s="54">
        <v>9000</v>
      </c>
      <c r="G104" s="113">
        <v>0</v>
      </c>
      <c r="H104" s="54">
        <f t="shared" si="1"/>
        <v>0</v>
      </c>
      <c r="I104" s="342"/>
      <c r="J104" s="343"/>
    </row>
    <row r="105" spans="1:10" ht="30" customHeight="1">
      <c r="A105" s="52" t="str">
        <f>CONCATENATE(C105,"-",COUNTIF($C$20:C105,C105))</f>
        <v>-0</v>
      </c>
      <c r="B105" s="121">
        <v>86</v>
      </c>
      <c r="C105" s="185"/>
      <c r="D105" s="55"/>
      <c r="E105" s="250"/>
      <c r="F105" s="54">
        <v>9000</v>
      </c>
      <c r="G105" s="113">
        <v>0</v>
      </c>
      <c r="H105" s="54">
        <f t="shared" si="1"/>
        <v>0</v>
      </c>
      <c r="I105" s="342"/>
      <c r="J105" s="343"/>
    </row>
    <row r="106" spans="1:10" ht="30" customHeight="1">
      <c r="A106" s="52" t="str">
        <f>CONCATENATE(C106,"-",COUNTIF($C$20:C106,C106))</f>
        <v>-0</v>
      </c>
      <c r="B106" s="121">
        <v>87</v>
      </c>
      <c r="C106" s="185"/>
      <c r="D106" s="55"/>
      <c r="E106" s="250"/>
      <c r="F106" s="54">
        <v>9000</v>
      </c>
      <c r="G106" s="113">
        <v>0</v>
      </c>
      <c r="H106" s="54">
        <f t="shared" si="1"/>
        <v>0</v>
      </c>
      <c r="I106" s="342"/>
      <c r="J106" s="343"/>
    </row>
    <row r="107" spans="1:10" ht="30" customHeight="1">
      <c r="A107" s="52" t="str">
        <f>CONCATENATE(C107,"-",COUNTIF($C$20:C107,C107))</f>
        <v>-0</v>
      </c>
      <c r="B107" s="121">
        <v>88</v>
      </c>
      <c r="C107" s="185"/>
      <c r="D107" s="55"/>
      <c r="E107" s="250"/>
      <c r="F107" s="54">
        <v>9000</v>
      </c>
      <c r="G107" s="113">
        <v>0</v>
      </c>
      <c r="H107" s="54">
        <f t="shared" si="1"/>
        <v>0</v>
      </c>
      <c r="I107" s="342"/>
      <c r="J107" s="343"/>
    </row>
    <row r="108" spans="1:10" ht="30" customHeight="1">
      <c r="A108" s="52" t="str">
        <f>CONCATENATE(C108,"-",COUNTIF($C$20:C108,C108))</f>
        <v>-0</v>
      </c>
      <c r="B108" s="121">
        <v>89</v>
      </c>
      <c r="C108" s="185"/>
      <c r="D108" s="55"/>
      <c r="E108" s="250"/>
      <c r="F108" s="54">
        <v>9000</v>
      </c>
      <c r="G108" s="113">
        <v>0</v>
      </c>
      <c r="H108" s="54">
        <f t="shared" si="1"/>
        <v>0</v>
      </c>
      <c r="I108" s="342"/>
      <c r="J108" s="343"/>
    </row>
    <row r="109" spans="1:10" ht="30" customHeight="1">
      <c r="A109" s="52" t="str">
        <f>CONCATENATE(C109,"-",COUNTIF($C$20:C109,C109))</f>
        <v>-0</v>
      </c>
      <c r="B109" s="121">
        <v>90</v>
      </c>
      <c r="C109" s="185"/>
      <c r="D109" s="55"/>
      <c r="E109" s="250"/>
      <c r="F109" s="54">
        <v>9000</v>
      </c>
      <c r="G109" s="113">
        <v>0</v>
      </c>
      <c r="H109" s="54">
        <f t="shared" si="1"/>
        <v>0</v>
      </c>
      <c r="I109" s="342"/>
      <c r="J109" s="343"/>
    </row>
    <row r="110" spans="1:10" ht="30" customHeight="1">
      <c r="A110" s="52" t="str">
        <f>CONCATENATE(C110,"-",COUNTIF($C$20:C110,C110))</f>
        <v>-0</v>
      </c>
      <c r="B110" s="121">
        <v>91</v>
      </c>
      <c r="C110" s="185"/>
      <c r="D110" s="55"/>
      <c r="E110" s="250"/>
      <c r="F110" s="54">
        <v>9000</v>
      </c>
      <c r="G110" s="113">
        <v>0</v>
      </c>
      <c r="H110" s="54">
        <f t="shared" si="1"/>
        <v>0</v>
      </c>
      <c r="I110" s="342"/>
      <c r="J110" s="343"/>
    </row>
    <row r="111" spans="1:10" ht="30" customHeight="1">
      <c r="A111" s="52" t="str">
        <f>CONCATENATE(C111,"-",COUNTIF($C$20:C111,C111))</f>
        <v>-0</v>
      </c>
      <c r="B111" s="121">
        <v>92</v>
      </c>
      <c r="C111" s="185"/>
      <c r="D111" s="55"/>
      <c r="E111" s="250"/>
      <c r="F111" s="54">
        <v>9000</v>
      </c>
      <c r="G111" s="113">
        <v>0</v>
      </c>
      <c r="H111" s="54">
        <f t="shared" si="1"/>
        <v>0</v>
      </c>
      <c r="I111" s="342"/>
      <c r="J111" s="343"/>
    </row>
    <row r="112" spans="1:10" ht="30" customHeight="1">
      <c r="A112" s="52" t="str">
        <f>CONCATENATE(C112,"-",COUNTIF($C$20:C112,C112))</f>
        <v>-0</v>
      </c>
      <c r="B112" s="121">
        <v>93</v>
      </c>
      <c r="C112" s="185"/>
      <c r="D112" s="55"/>
      <c r="E112" s="250"/>
      <c r="F112" s="54">
        <v>9000</v>
      </c>
      <c r="G112" s="113">
        <v>0</v>
      </c>
      <c r="H112" s="54">
        <f t="shared" si="1"/>
        <v>0</v>
      </c>
      <c r="I112" s="342"/>
      <c r="J112" s="343"/>
    </row>
    <row r="113" spans="1:10" ht="30" customHeight="1">
      <c r="A113" s="52" t="str">
        <f>CONCATENATE(C113,"-",COUNTIF($C$20:C113,C113))</f>
        <v>-0</v>
      </c>
      <c r="B113" s="121">
        <v>94</v>
      </c>
      <c r="C113" s="185"/>
      <c r="D113" s="55"/>
      <c r="E113" s="250"/>
      <c r="F113" s="54">
        <v>9000</v>
      </c>
      <c r="G113" s="113">
        <v>0</v>
      </c>
      <c r="H113" s="54">
        <f t="shared" si="1"/>
        <v>0</v>
      </c>
      <c r="I113" s="342"/>
      <c r="J113" s="343"/>
    </row>
    <row r="114" spans="1:10" ht="30" customHeight="1">
      <c r="A114" s="52" t="str">
        <f>CONCATENATE(C114,"-",COUNTIF($C$20:C114,C114))</f>
        <v>-0</v>
      </c>
      <c r="B114" s="121">
        <v>95</v>
      </c>
      <c r="C114" s="185"/>
      <c r="D114" s="55"/>
      <c r="E114" s="250"/>
      <c r="F114" s="54">
        <v>9000</v>
      </c>
      <c r="G114" s="113">
        <v>0</v>
      </c>
      <c r="H114" s="54">
        <f t="shared" si="1"/>
        <v>0</v>
      </c>
      <c r="I114" s="342"/>
      <c r="J114" s="343"/>
    </row>
    <row r="115" spans="1:10" ht="30" customHeight="1">
      <c r="A115" s="52" t="str">
        <f>CONCATENATE(C115,"-",COUNTIF($C$20:C115,C115))</f>
        <v>-0</v>
      </c>
      <c r="B115" s="121">
        <v>96</v>
      </c>
      <c r="C115" s="185"/>
      <c r="D115" s="55"/>
      <c r="E115" s="250"/>
      <c r="F115" s="54">
        <v>9000</v>
      </c>
      <c r="G115" s="113">
        <v>0</v>
      </c>
      <c r="H115" s="54">
        <f t="shared" si="1"/>
        <v>0</v>
      </c>
      <c r="I115" s="342"/>
      <c r="J115" s="343"/>
    </row>
    <row r="116" spans="1:10" ht="30" customHeight="1">
      <c r="A116" s="52" t="str">
        <f>CONCATENATE(C116,"-",COUNTIF($C$20:C116,C116))</f>
        <v>-0</v>
      </c>
      <c r="B116" s="121">
        <v>97</v>
      </c>
      <c r="C116" s="185"/>
      <c r="D116" s="55"/>
      <c r="E116" s="250"/>
      <c r="F116" s="54">
        <v>9000</v>
      </c>
      <c r="G116" s="113">
        <v>0</v>
      </c>
      <c r="H116" s="54">
        <f t="shared" si="1"/>
        <v>0</v>
      </c>
      <c r="I116" s="342"/>
      <c r="J116" s="343"/>
    </row>
    <row r="117" spans="1:10" ht="30" customHeight="1">
      <c r="A117" s="52" t="str">
        <f>CONCATENATE(C117,"-",COUNTIF($C$20:C117,C117))</f>
        <v>-0</v>
      </c>
      <c r="B117" s="121">
        <v>98</v>
      </c>
      <c r="C117" s="185"/>
      <c r="D117" s="55"/>
      <c r="E117" s="250"/>
      <c r="F117" s="54">
        <v>9000</v>
      </c>
      <c r="G117" s="113">
        <v>0</v>
      </c>
      <c r="H117" s="54">
        <f t="shared" si="1"/>
        <v>0</v>
      </c>
      <c r="I117" s="342"/>
      <c r="J117" s="343"/>
    </row>
    <row r="118" spans="1:10" ht="30" customHeight="1">
      <c r="A118" s="52" t="str">
        <f>CONCATENATE(C118,"-",COUNTIF($C$20:C118,C118))</f>
        <v>-0</v>
      </c>
      <c r="B118" s="121">
        <v>99</v>
      </c>
      <c r="C118" s="185"/>
      <c r="D118" s="55"/>
      <c r="E118" s="250"/>
      <c r="F118" s="54">
        <v>9000</v>
      </c>
      <c r="G118" s="113">
        <v>0</v>
      </c>
      <c r="H118" s="54">
        <f t="shared" si="1"/>
        <v>0</v>
      </c>
      <c r="I118" s="342"/>
      <c r="J118" s="343"/>
    </row>
    <row r="119" spans="1:10" ht="30" customHeight="1">
      <c r="A119" s="52" t="str">
        <f>CONCATENATE(C119,"-",COUNTIF($C$20:C119,C119))</f>
        <v>-0</v>
      </c>
      <c r="B119" s="121">
        <v>100</v>
      </c>
      <c r="C119" s="185"/>
      <c r="D119" s="55"/>
      <c r="E119" s="250"/>
      <c r="F119" s="54">
        <v>9000</v>
      </c>
      <c r="G119" s="113">
        <v>0</v>
      </c>
      <c r="H119" s="54">
        <f t="shared" si="1"/>
        <v>0</v>
      </c>
      <c r="I119" s="342"/>
      <c r="J119" s="343"/>
    </row>
    <row r="120" spans="1:10" ht="30" customHeight="1">
      <c r="A120" s="52" t="str">
        <f>CONCATENATE(C120,"-",COUNTIF($C$20:C120,C120))</f>
        <v>-0</v>
      </c>
      <c r="B120" s="121">
        <v>101</v>
      </c>
      <c r="C120" s="185"/>
      <c r="D120" s="55"/>
      <c r="E120" s="250"/>
      <c r="F120" s="54">
        <v>9000</v>
      </c>
      <c r="G120" s="113">
        <v>0</v>
      </c>
      <c r="H120" s="54">
        <f t="shared" si="1"/>
        <v>0</v>
      </c>
      <c r="I120" s="342"/>
      <c r="J120" s="343"/>
    </row>
    <row r="121" spans="1:10" ht="30" customHeight="1">
      <c r="A121" s="52" t="str">
        <f>CONCATENATE(C121,"-",COUNTIF($C$20:C121,C121))</f>
        <v>-0</v>
      </c>
      <c r="B121" s="121">
        <v>102</v>
      </c>
      <c r="C121" s="185"/>
      <c r="D121" s="55"/>
      <c r="E121" s="250"/>
      <c r="F121" s="54">
        <v>9000</v>
      </c>
      <c r="G121" s="113">
        <v>0</v>
      </c>
      <c r="H121" s="54">
        <f t="shared" si="1"/>
        <v>0</v>
      </c>
      <c r="I121" s="342"/>
      <c r="J121" s="343"/>
    </row>
    <row r="122" spans="1:10" ht="30" customHeight="1">
      <c r="A122" s="52" t="str">
        <f>CONCATENATE(C122,"-",COUNTIF($C$20:C122,C122))</f>
        <v>-0</v>
      </c>
      <c r="B122" s="121">
        <v>103</v>
      </c>
      <c r="C122" s="185"/>
      <c r="D122" s="55"/>
      <c r="E122" s="250"/>
      <c r="F122" s="54">
        <v>9000</v>
      </c>
      <c r="G122" s="113">
        <v>0</v>
      </c>
      <c r="H122" s="54">
        <f t="shared" si="1"/>
        <v>0</v>
      </c>
      <c r="I122" s="342"/>
      <c r="J122" s="343"/>
    </row>
    <row r="123" spans="1:10" ht="30" customHeight="1">
      <c r="A123" s="52" t="str">
        <f>CONCATENATE(C123,"-",COUNTIF($C$20:C123,C123))</f>
        <v>-0</v>
      </c>
      <c r="B123" s="121">
        <v>104</v>
      </c>
      <c r="C123" s="185"/>
      <c r="D123" s="55"/>
      <c r="E123" s="250"/>
      <c r="F123" s="54">
        <v>9000</v>
      </c>
      <c r="G123" s="113">
        <v>0</v>
      </c>
      <c r="H123" s="54">
        <f t="shared" si="1"/>
        <v>0</v>
      </c>
      <c r="I123" s="342"/>
      <c r="J123" s="343"/>
    </row>
    <row r="124" spans="1:10" ht="30" customHeight="1">
      <c r="A124" s="52" t="str">
        <f>CONCATENATE(C124,"-",COUNTIF($C$20:C124,C124))</f>
        <v>-0</v>
      </c>
      <c r="B124" s="121">
        <v>105</v>
      </c>
      <c r="C124" s="185"/>
      <c r="D124" s="55"/>
      <c r="E124" s="250"/>
      <c r="F124" s="54">
        <v>9000</v>
      </c>
      <c r="G124" s="113">
        <v>0</v>
      </c>
      <c r="H124" s="54">
        <f t="shared" si="1"/>
        <v>0</v>
      </c>
      <c r="I124" s="342"/>
      <c r="J124" s="343"/>
    </row>
    <row r="125" spans="1:10" ht="30" customHeight="1">
      <c r="A125" s="52" t="str">
        <f>CONCATENATE(C125,"-",COUNTIF($C$20:C125,C125))</f>
        <v>-0</v>
      </c>
      <c r="B125" s="121">
        <v>106</v>
      </c>
      <c r="C125" s="185"/>
      <c r="D125" s="55"/>
      <c r="E125" s="250"/>
      <c r="F125" s="54">
        <v>9000</v>
      </c>
      <c r="G125" s="113">
        <v>0</v>
      </c>
      <c r="H125" s="54">
        <f t="shared" si="1"/>
        <v>0</v>
      </c>
      <c r="I125" s="342"/>
      <c r="J125" s="343"/>
    </row>
    <row r="126" spans="1:10" ht="30" customHeight="1">
      <c r="A126" s="52" t="str">
        <f>CONCATENATE(C126,"-",COUNTIF($C$20:C126,C126))</f>
        <v>-0</v>
      </c>
      <c r="B126" s="121">
        <v>107</v>
      </c>
      <c r="C126" s="185"/>
      <c r="D126" s="55"/>
      <c r="E126" s="250"/>
      <c r="F126" s="54">
        <v>9000</v>
      </c>
      <c r="G126" s="113">
        <v>0</v>
      </c>
      <c r="H126" s="54">
        <f t="shared" si="1"/>
        <v>0</v>
      </c>
      <c r="I126" s="342"/>
      <c r="J126" s="343"/>
    </row>
    <row r="127" spans="1:10" ht="30" customHeight="1">
      <c r="A127" s="52" t="str">
        <f>CONCATENATE(C127,"-",COUNTIF($C$20:C127,C127))</f>
        <v>-0</v>
      </c>
      <c r="B127" s="121">
        <v>108</v>
      </c>
      <c r="C127" s="185"/>
      <c r="D127" s="55"/>
      <c r="E127" s="250"/>
      <c r="F127" s="54">
        <v>9000</v>
      </c>
      <c r="G127" s="113">
        <v>0</v>
      </c>
      <c r="H127" s="54">
        <f t="shared" si="1"/>
        <v>0</v>
      </c>
      <c r="I127" s="342"/>
      <c r="J127" s="343"/>
    </row>
    <row r="128" spans="1:10" ht="30" customHeight="1">
      <c r="A128" s="52" t="str">
        <f>CONCATENATE(C128,"-",COUNTIF($C$20:C128,C128))</f>
        <v>-0</v>
      </c>
      <c r="B128" s="121">
        <v>109</v>
      </c>
      <c r="C128" s="185"/>
      <c r="D128" s="55"/>
      <c r="E128" s="250"/>
      <c r="F128" s="54">
        <v>9000</v>
      </c>
      <c r="G128" s="113">
        <v>0</v>
      </c>
      <c r="H128" s="54">
        <f t="shared" si="1"/>
        <v>0</v>
      </c>
      <c r="I128" s="342"/>
      <c r="J128" s="343"/>
    </row>
    <row r="129" spans="1:10" ht="30" customHeight="1">
      <c r="A129" s="52" t="str">
        <f>CONCATENATE(C129,"-",COUNTIF($C$20:C129,C129))</f>
        <v>-0</v>
      </c>
      <c r="B129" s="121">
        <v>110</v>
      </c>
      <c r="C129" s="185"/>
      <c r="D129" s="55"/>
      <c r="E129" s="250"/>
      <c r="F129" s="54">
        <v>9000</v>
      </c>
      <c r="G129" s="113">
        <v>0</v>
      </c>
      <c r="H129" s="54">
        <f t="shared" si="1"/>
        <v>0</v>
      </c>
      <c r="I129" s="342"/>
      <c r="J129" s="343"/>
    </row>
    <row r="130" spans="1:10" ht="30" customHeight="1">
      <c r="A130" s="52" t="str">
        <f>CONCATENATE(C130,"-",COUNTIF($C$20:C130,C130))</f>
        <v>-0</v>
      </c>
      <c r="B130" s="121">
        <v>111</v>
      </c>
      <c r="C130" s="185"/>
      <c r="D130" s="55"/>
      <c r="E130" s="250"/>
      <c r="F130" s="54">
        <v>9000</v>
      </c>
      <c r="G130" s="113">
        <v>0</v>
      </c>
      <c r="H130" s="54">
        <f t="shared" si="1"/>
        <v>0</v>
      </c>
      <c r="I130" s="342"/>
      <c r="J130" s="343"/>
    </row>
    <row r="131" spans="1:10" ht="30" customHeight="1">
      <c r="A131" s="52" t="str">
        <f>CONCATENATE(C131,"-",COUNTIF($C$20:C131,C131))</f>
        <v>-0</v>
      </c>
      <c r="B131" s="121">
        <v>112</v>
      </c>
      <c r="C131" s="185"/>
      <c r="D131" s="55"/>
      <c r="E131" s="250"/>
      <c r="F131" s="54">
        <v>9000</v>
      </c>
      <c r="G131" s="113">
        <v>0</v>
      </c>
      <c r="H131" s="54">
        <f t="shared" si="1"/>
        <v>0</v>
      </c>
      <c r="I131" s="342"/>
      <c r="J131" s="343"/>
    </row>
    <row r="132" spans="1:10" ht="30" customHeight="1">
      <c r="A132" s="52" t="str">
        <f>CONCATENATE(C132,"-",COUNTIF($C$20:C132,C132))</f>
        <v>-0</v>
      </c>
      <c r="B132" s="121">
        <v>113</v>
      </c>
      <c r="C132" s="185"/>
      <c r="D132" s="55"/>
      <c r="E132" s="250"/>
      <c r="F132" s="54">
        <v>9000</v>
      </c>
      <c r="G132" s="113">
        <v>0</v>
      </c>
      <c r="H132" s="54">
        <f t="shared" si="1"/>
        <v>0</v>
      </c>
      <c r="I132" s="342"/>
      <c r="J132" s="343"/>
    </row>
    <row r="133" spans="1:10" ht="30" customHeight="1">
      <c r="A133" s="52" t="str">
        <f>CONCATENATE(C133,"-",COUNTIF($C$20:C133,C133))</f>
        <v>-0</v>
      </c>
      <c r="B133" s="121">
        <v>114</v>
      </c>
      <c r="C133" s="185"/>
      <c r="D133" s="55"/>
      <c r="E133" s="250"/>
      <c r="F133" s="54">
        <v>9000</v>
      </c>
      <c r="G133" s="113">
        <v>0</v>
      </c>
      <c r="H133" s="54">
        <f t="shared" si="1"/>
        <v>0</v>
      </c>
      <c r="I133" s="342"/>
      <c r="J133" s="343"/>
    </row>
    <row r="134" spans="1:10" ht="30" customHeight="1">
      <c r="A134" s="52" t="str">
        <f>CONCATENATE(C134,"-",COUNTIF($C$20:C134,C134))</f>
        <v>-0</v>
      </c>
      <c r="B134" s="121">
        <v>115</v>
      </c>
      <c r="C134" s="185"/>
      <c r="D134" s="55"/>
      <c r="E134" s="250"/>
      <c r="F134" s="54">
        <v>9000</v>
      </c>
      <c r="G134" s="113">
        <v>0</v>
      </c>
      <c r="H134" s="54">
        <f t="shared" si="1"/>
        <v>0</v>
      </c>
      <c r="I134" s="342"/>
      <c r="J134" s="343"/>
    </row>
    <row r="135" spans="1:10" ht="30" customHeight="1">
      <c r="A135" s="52" t="str">
        <f>CONCATENATE(C135,"-",COUNTIF($C$20:C135,C135))</f>
        <v>-0</v>
      </c>
      <c r="B135" s="121">
        <v>116</v>
      </c>
      <c r="C135" s="185"/>
      <c r="D135" s="55"/>
      <c r="E135" s="250"/>
      <c r="F135" s="54">
        <v>9000</v>
      </c>
      <c r="G135" s="113">
        <v>0</v>
      </c>
      <c r="H135" s="54">
        <f t="shared" si="1"/>
        <v>0</v>
      </c>
      <c r="I135" s="342"/>
      <c r="J135" s="343"/>
    </row>
    <row r="136" spans="1:10" ht="30" customHeight="1">
      <c r="A136" s="52" t="str">
        <f>CONCATENATE(C136,"-",COUNTIF($C$20:C136,C136))</f>
        <v>-0</v>
      </c>
      <c r="B136" s="121">
        <v>117</v>
      </c>
      <c r="C136" s="185"/>
      <c r="D136" s="55"/>
      <c r="E136" s="250"/>
      <c r="F136" s="54">
        <v>9000</v>
      </c>
      <c r="G136" s="113">
        <v>0</v>
      </c>
      <c r="H136" s="54">
        <f t="shared" si="1"/>
        <v>0</v>
      </c>
      <c r="I136" s="342"/>
      <c r="J136" s="343"/>
    </row>
    <row r="137" spans="1:10" ht="30" customHeight="1">
      <c r="A137" s="52" t="str">
        <f>CONCATENATE(C137,"-",COUNTIF($C$20:C137,C137))</f>
        <v>-0</v>
      </c>
      <c r="B137" s="121">
        <v>118</v>
      </c>
      <c r="C137" s="185"/>
      <c r="D137" s="55"/>
      <c r="E137" s="250"/>
      <c r="F137" s="54">
        <v>9000</v>
      </c>
      <c r="G137" s="113">
        <v>0</v>
      </c>
      <c r="H137" s="54">
        <f t="shared" si="1"/>
        <v>0</v>
      </c>
      <c r="I137" s="342"/>
      <c r="J137" s="343"/>
    </row>
    <row r="138" spans="1:10" ht="30" customHeight="1">
      <c r="A138" s="52" t="str">
        <f>CONCATENATE(C138,"-",COUNTIF($C$20:C138,C138))</f>
        <v>-0</v>
      </c>
      <c r="B138" s="121">
        <v>119</v>
      </c>
      <c r="C138" s="185"/>
      <c r="D138" s="55"/>
      <c r="E138" s="250"/>
      <c r="F138" s="54">
        <v>9000</v>
      </c>
      <c r="G138" s="113">
        <v>0</v>
      </c>
      <c r="H138" s="54">
        <f t="shared" si="1"/>
        <v>0</v>
      </c>
      <c r="I138" s="342"/>
      <c r="J138" s="343"/>
    </row>
    <row r="139" spans="1:10" ht="30" customHeight="1">
      <c r="A139" s="52" t="str">
        <f>CONCATENATE(C139,"-",COUNTIF($C$20:C139,C139))</f>
        <v>-0</v>
      </c>
      <c r="B139" s="121">
        <v>120</v>
      </c>
      <c r="C139" s="185"/>
      <c r="D139" s="55"/>
      <c r="E139" s="250"/>
      <c r="F139" s="54">
        <v>9000</v>
      </c>
      <c r="G139" s="113">
        <v>0</v>
      </c>
      <c r="H139" s="54">
        <f t="shared" si="1"/>
        <v>0</v>
      </c>
      <c r="I139" s="342"/>
      <c r="J139" s="343"/>
    </row>
    <row r="140" spans="1:10" ht="30" customHeight="1">
      <c r="A140" s="52" t="str">
        <f>CONCATENATE(C140,"-",COUNTIF($C$20:C140,C140))</f>
        <v>-0</v>
      </c>
      <c r="B140" s="121">
        <v>121</v>
      </c>
      <c r="C140" s="185"/>
      <c r="D140" s="55"/>
      <c r="E140" s="250"/>
      <c r="F140" s="54">
        <v>9000</v>
      </c>
      <c r="G140" s="113">
        <v>0</v>
      </c>
      <c r="H140" s="54">
        <f t="shared" si="1"/>
        <v>0</v>
      </c>
      <c r="I140" s="342"/>
      <c r="J140" s="343"/>
    </row>
    <row r="141" spans="1:10" ht="30" customHeight="1">
      <c r="A141" s="52" t="str">
        <f>CONCATENATE(C141,"-",COUNTIF($C$20:C141,C141))</f>
        <v>-0</v>
      </c>
      <c r="B141" s="121">
        <v>122</v>
      </c>
      <c r="C141" s="185"/>
      <c r="D141" s="55"/>
      <c r="E141" s="250"/>
      <c r="F141" s="54">
        <v>9000</v>
      </c>
      <c r="G141" s="113">
        <v>0</v>
      </c>
      <c r="H141" s="54">
        <f t="shared" si="1"/>
        <v>0</v>
      </c>
      <c r="I141" s="342"/>
      <c r="J141" s="343"/>
    </row>
    <row r="142" spans="1:10" ht="30" customHeight="1">
      <c r="A142" s="52" t="str">
        <f>CONCATENATE(C142,"-",COUNTIF($C$20:C142,C142))</f>
        <v>-0</v>
      </c>
      <c r="B142" s="121">
        <v>123</v>
      </c>
      <c r="C142" s="185"/>
      <c r="D142" s="55"/>
      <c r="E142" s="250"/>
      <c r="F142" s="54">
        <v>9000</v>
      </c>
      <c r="G142" s="113">
        <v>0</v>
      </c>
      <c r="H142" s="54">
        <f t="shared" si="1"/>
        <v>0</v>
      </c>
      <c r="I142" s="342"/>
      <c r="J142" s="343"/>
    </row>
    <row r="143" spans="1:10" ht="30" customHeight="1">
      <c r="A143" s="52" t="str">
        <f>CONCATENATE(C143,"-",COUNTIF($C$20:C143,C143))</f>
        <v>-0</v>
      </c>
      <c r="B143" s="121">
        <v>124</v>
      </c>
      <c r="C143" s="185"/>
      <c r="D143" s="55"/>
      <c r="E143" s="250"/>
      <c r="F143" s="54">
        <v>9000</v>
      </c>
      <c r="G143" s="113">
        <v>0</v>
      </c>
      <c r="H143" s="54">
        <f t="shared" si="1"/>
        <v>0</v>
      </c>
      <c r="I143" s="342"/>
      <c r="J143" s="343"/>
    </row>
    <row r="144" spans="1:10" ht="30" customHeight="1">
      <c r="A144" s="52" t="str">
        <f>CONCATENATE(C144,"-",COUNTIF($C$20:C144,C144))</f>
        <v>-0</v>
      </c>
      <c r="B144" s="121">
        <v>125</v>
      </c>
      <c r="C144" s="185"/>
      <c r="D144" s="55"/>
      <c r="E144" s="250"/>
      <c r="F144" s="54">
        <v>9000</v>
      </c>
      <c r="G144" s="113">
        <v>0</v>
      </c>
      <c r="H144" s="54">
        <f t="shared" si="1"/>
        <v>0</v>
      </c>
      <c r="I144" s="342"/>
      <c r="J144" s="343"/>
    </row>
    <row r="145" spans="1:10" ht="30" customHeight="1">
      <c r="A145" s="52" t="str">
        <f>CONCATENATE(C145,"-",COUNTIF($C$20:C145,C145))</f>
        <v>-0</v>
      </c>
      <c r="B145" s="121">
        <v>126</v>
      </c>
      <c r="C145" s="185"/>
      <c r="D145" s="55"/>
      <c r="E145" s="250"/>
      <c r="F145" s="54">
        <v>9000</v>
      </c>
      <c r="G145" s="113">
        <v>0</v>
      </c>
      <c r="H145" s="54">
        <f t="shared" si="1"/>
        <v>0</v>
      </c>
      <c r="I145" s="342"/>
      <c r="J145" s="343"/>
    </row>
    <row r="146" spans="1:10" ht="30" customHeight="1">
      <c r="A146" s="52" t="str">
        <f>CONCATENATE(C146,"-",COUNTIF($C$20:C146,C146))</f>
        <v>-0</v>
      </c>
      <c r="B146" s="121">
        <v>127</v>
      </c>
      <c r="C146" s="185"/>
      <c r="D146" s="55"/>
      <c r="E146" s="250"/>
      <c r="F146" s="54">
        <v>9000</v>
      </c>
      <c r="G146" s="113">
        <v>0</v>
      </c>
      <c r="H146" s="54">
        <f t="shared" si="1"/>
        <v>0</v>
      </c>
      <c r="I146" s="342"/>
      <c r="J146" s="343"/>
    </row>
    <row r="147" spans="1:10" ht="30" customHeight="1">
      <c r="A147" s="52" t="str">
        <f>CONCATENATE(C147,"-",COUNTIF($C$20:C147,C147))</f>
        <v>-0</v>
      </c>
      <c r="B147" s="121">
        <v>128</v>
      </c>
      <c r="C147" s="185"/>
      <c r="D147" s="55"/>
      <c r="E147" s="250"/>
      <c r="F147" s="54">
        <v>9000</v>
      </c>
      <c r="G147" s="113">
        <v>0</v>
      </c>
      <c r="H147" s="54">
        <f t="shared" si="1"/>
        <v>0</v>
      </c>
      <c r="I147" s="342"/>
      <c r="J147" s="343"/>
    </row>
    <row r="148" spans="1:10" ht="30" customHeight="1">
      <c r="A148" s="52" t="str">
        <f>CONCATENATE(C148,"-",COUNTIF($C$20:C148,C148))</f>
        <v>-0</v>
      </c>
      <c r="B148" s="121">
        <v>129</v>
      </c>
      <c r="C148" s="185"/>
      <c r="D148" s="55"/>
      <c r="E148" s="250"/>
      <c r="F148" s="54">
        <v>9000</v>
      </c>
      <c r="G148" s="113">
        <v>0</v>
      </c>
      <c r="H148" s="54">
        <f t="shared" si="1"/>
        <v>0</v>
      </c>
      <c r="I148" s="342"/>
      <c r="J148" s="343"/>
    </row>
    <row r="149" spans="1:10" ht="30" customHeight="1">
      <c r="A149" s="52" t="str">
        <f>CONCATENATE(C149,"-",COUNTIF($C$20:C149,C149))</f>
        <v>-0</v>
      </c>
      <c r="B149" s="121">
        <v>130</v>
      </c>
      <c r="C149" s="185"/>
      <c r="D149" s="55"/>
      <c r="E149" s="250"/>
      <c r="F149" s="54">
        <v>9000</v>
      </c>
      <c r="G149" s="113">
        <v>0</v>
      </c>
      <c r="H149" s="54">
        <f t="shared" ref="H149:H212" si="2">F149*G149</f>
        <v>0</v>
      </c>
      <c r="I149" s="342"/>
      <c r="J149" s="343"/>
    </row>
    <row r="150" spans="1:10" ht="30" customHeight="1">
      <c r="A150" s="52" t="str">
        <f>CONCATENATE(C150,"-",COUNTIF($C$20:C150,C150))</f>
        <v>-0</v>
      </c>
      <c r="B150" s="121">
        <v>131</v>
      </c>
      <c r="C150" s="185"/>
      <c r="D150" s="55"/>
      <c r="E150" s="250"/>
      <c r="F150" s="54">
        <v>9000</v>
      </c>
      <c r="G150" s="113">
        <v>0</v>
      </c>
      <c r="H150" s="54">
        <f t="shared" si="2"/>
        <v>0</v>
      </c>
      <c r="I150" s="342"/>
      <c r="J150" s="343"/>
    </row>
    <row r="151" spans="1:10" ht="30" customHeight="1">
      <c r="A151" s="52" t="str">
        <f>CONCATENATE(C151,"-",COUNTIF($C$20:C151,C151))</f>
        <v>-0</v>
      </c>
      <c r="B151" s="121">
        <v>132</v>
      </c>
      <c r="C151" s="185"/>
      <c r="D151" s="55"/>
      <c r="E151" s="250"/>
      <c r="F151" s="54">
        <v>9000</v>
      </c>
      <c r="G151" s="113">
        <v>0</v>
      </c>
      <c r="H151" s="54">
        <f t="shared" si="2"/>
        <v>0</v>
      </c>
      <c r="I151" s="342"/>
      <c r="J151" s="343"/>
    </row>
    <row r="152" spans="1:10" ht="30" customHeight="1">
      <c r="A152" s="52" t="str">
        <f>CONCATENATE(C152,"-",COUNTIF($C$20:C152,C152))</f>
        <v>-0</v>
      </c>
      <c r="B152" s="121">
        <v>133</v>
      </c>
      <c r="C152" s="185"/>
      <c r="D152" s="55"/>
      <c r="E152" s="250"/>
      <c r="F152" s="54">
        <v>9000</v>
      </c>
      <c r="G152" s="113">
        <v>0</v>
      </c>
      <c r="H152" s="54">
        <f t="shared" si="2"/>
        <v>0</v>
      </c>
      <c r="I152" s="342"/>
      <c r="J152" s="343"/>
    </row>
    <row r="153" spans="1:10" ht="30" customHeight="1">
      <c r="A153" s="52" t="str">
        <f>CONCATENATE(C153,"-",COUNTIF($C$20:C153,C153))</f>
        <v>-0</v>
      </c>
      <c r="B153" s="121">
        <v>134</v>
      </c>
      <c r="C153" s="185"/>
      <c r="D153" s="55"/>
      <c r="E153" s="250"/>
      <c r="F153" s="54">
        <v>9000</v>
      </c>
      <c r="G153" s="113">
        <v>0</v>
      </c>
      <c r="H153" s="54">
        <f t="shared" si="2"/>
        <v>0</v>
      </c>
      <c r="I153" s="342"/>
      <c r="J153" s="343"/>
    </row>
    <row r="154" spans="1:10" ht="30" customHeight="1">
      <c r="A154" s="52" t="str">
        <f>CONCATENATE(C154,"-",COUNTIF($C$20:C154,C154))</f>
        <v>-0</v>
      </c>
      <c r="B154" s="121">
        <v>135</v>
      </c>
      <c r="C154" s="185"/>
      <c r="D154" s="55"/>
      <c r="E154" s="250"/>
      <c r="F154" s="54">
        <v>9000</v>
      </c>
      <c r="G154" s="113">
        <v>0</v>
      </c>
      <c r="H154" s="54">
        <f t="shared" si="2"/>
        <v>0</v>
      </c>
      <c r="I154" s="342"/>
      <c r="J154" s="343"/>
    </row>
    <row r="155" spans="1:10" ht="30" customHeight="1">
      <c r="A155" s="52" t="str">
        <f>CONCATENATE(C155,"-",COUNTIF($C$20:C155,C155))</f>
        <v>-0</v>
      </c>
      <c r="B155" s="121">
        <v>136</v>
      </c>
      <c r="C155" s="185"/>
      <c r="D155" s="55"/>
      <c r="E155" s="250"/>
      <c r="F155" s="54">
        <v>9000</v>
      </c>
      <c r="G155" s="113">
        <v>0</v>
      </c>
      <c r="H155" s="54">
        <f t="shared" si="2"/>
        <v>0</v>
      </c>
      <c r="I155" s="342"/>
      <c r="J155" s="343"/>
    </row>
    <row r="156" spans="1:10" ht="30" customHeight="1">
      <c r="A156" s="52" t="str">
        <f>CONCATENATE(C156,"-",COUNTIF($C$20:C156,C156))</f>
        <v>-0</v>
      </c>
      <c r="B156" s="121">
        <v>137</v>
      </c>
      <c r="C156" s="185"/>
      <c r="D156" s="55"/>
      <c r="E156" s="250"/>
      <c r="F156" s="54">
        <v>9000</v>
      </c>
      <c r="G156" s="113">
        <v>0</v>
      </c>
      <c r="H156" s="54">
        <f t="shared" si="2"/>
        <v>0</v>
      </c>
      <c r="I156" s="342"/>
      <c r="J156" s="343"/>
    </row>
    <row r="157" spans="1:10" ht="30" customHeight="1">
      <c r="A157" s="52" t="str">
        <f>CONCATENATE(C157,"-",COUNTIF($C$20:C157,C157))</f>
        <v>-0</v>
      </c>
      <c r="B157" s="121">
        <v>138</v>
      </c>
      <c r="C157" s="185"/>
      <c r="D157" s="55"/>
      <c r="E157" s="250"/>
      <c r="F157" s="54">
        <v>9000</v>
      </c>
      <c r="G157" s="113">
        <v>0</v>
      </c>
      <c r="H157" s="54">
        <f t="shared" si="2"/>
        <v>0</v>
      </c>
      <c r="I157" s="342"/>
      <c r="J157" s="343"/>
    </row>
    <row r="158" spans="1:10" ht="30" customHeight="1">
      <c r="A158" s="52" t="str">
        <f>CONCATENATE(C158,"-",COUNTIF($C$20:C158,C158))</f>
        <v>-0</v>
      </c>
      <c r="B158" s="121">
        <v>139</v>
      </c>
      <c r="C158" s="185"/>
      <c r="D158" s="55"/>
      <c r="E158" s="250"/>
      <c r="F158" s="54">
        <v>9000</v>
      </c>
      <c r="G158" s="113">
        <v>0</v>
      </c>
      <c r="H158" s="54">
        <f t="shared" si="2"/>
        <v>0</v>
      </c>
      <c r="I158" s="342"/>
      <c r="J158" s="343"/>
    </row>
    <row r="159" spans="1:10" ht="30" customHeight="1">
      <c r="A159" s="52" t="str">
        <f>CONCATENATE(C159,"-",COUNTIF($C$20:C159,C159))</f>
        <v>-0</v>
      </c>
      <c r="B159" s="121">
        <v>140</v>
      </c>
      <c r="C159" s="185"/>
      <c r="D159" s="55"/>
      <c r="E159" s="250"/>
      <c r="F159" s="54">
        <v>9000</v>
      </c>
      <c r="G159" s="113">
        <v>0</v>
      </c>
      <c r="H159" s="54">
        <f t="shared" si="2"/>
        <v>0</v>
      </c>
      <c r="I159" s="342"/>
      <c r="J159" s="343"/>
    </row>
    <row r="160" spans="1:10" ht="30" customHeight="1">
      <c r="A160" s="52" t="str">
        <f>CONCATENATE(C160,"-",COUNTIF($C$20:C160,C160))</f>
        <v>-0</v>
      </c>
      <c r="B160" s="121">
        <v>141</v>
      </c>
      <c r="C160" s="185"/>
      <c r="D160" s="55"/>
      <c r="E160" s="250"/>
      <c r="F160" s="54">
        <v>9000</v>
      </c>
      <c r="G160" s="113">
        <v>0</v>
      </c>
      <c r="H160" s="54">
        <f t="shared" si="2"/>
        <v>0</v>
      </c>
      <c r="I160" s="342"/>
      <c r="J160" s="343"/>
    </row>
    <row r="161" spans="1:10" ht="30" customHeight="1">
      <c r="A161" s="52" t="str">
        <f>CONCATENATE(C161,"-",COUNTIF($C$20:C161,C161))</f>
        <v>-0</v>
      </c>
      <c r="B161" s="121">
        <v>142</v>
      </c>
      <c r="C161" s="185"/>
      <c r="D161" s="55"/>
      <c r="E161" s="250"/>
      <c r="F161" s="54">
        <v>9000</v>
      </c>
      <c r="G161" s="113">
        <v>0</v>
      </c>
      <c r="H161" s="54">
        <f t="shared" si="2"/>
        <v>0</v>
      </c>
      <c r="I161" s="342"/>
      <c r="J161" s="343"/>
    </row>
    <row r="162" spans="1:10" ht="30" customHeight="1">
      <c r="A162" s="52" t="str">
        <f>CONCATENATE(C162,"-",COUNTIF($C$20:C162,C162))</f>
        <v>-0</v>
      </c>
      <c r="B162" s="121">
        <v>143</v>
      </c>
      <c r="C162" s="185"/>
      <c r="D162" s="55"/>
      <c r="E162" s="250"/>
      <c r="F162" s="54">
        <v>9000</v>
      </c>
      <c r="G162" s="113">
        <v>0</v>
      </c>
      <c r="H162" s="54">
        <f t="shared" si="2"/>
        <v>0</v>
      </c>
      <c r="I162" s="342"/>
      <c r="J162" s="343"/>
    </row>
    <row r="163" spans="1:10" ht="30" customHeight="1">
      <c r="A163" s="52" t="str">
        <f>CONCATENATE(C163,"-",COUNTIF($C$20:C163,C163))</f>
        <v>-0</v>
      </c>
      <c r="B163" s="121">
        <v>144</v>
      </c>
      <c r="C163" s="185"/>
      <c r="D163" s="55"/>
      <c r="E163" s="250"/>
      <c r="F163" s="54">
        <v>9000</v>
      </c>
      <c r="G163" s="113">
        <v>0</v>
      </c>
      <c r="H163" s="54">
        <f t="shared" si="2"/>
        <v>0</v>
      </c>
      <c r="I163" s="342"/>
      <c r="J163" s="343"/>
    </row>
    <row r="164" spans="1:10" ht="30" customHeight="1">
      <c r="A164" s="52" t="str">
        <f>CONCATENATE(C164,"-",COUNTIF($C$20:C164,C164))</f>
        <v>-0</v>
      </c>
      <c r="B164" s="121">
        <v>145</v>
      </c>
      <c r="C164" s="185"/>
      <c r="D164" s="55"/>
      <c r="E164" s="250"/>
      <c r="F164" s="54">
        <v>9000</v>
      </c>
      <c r="G164" s="113">
        <v>0</v>
      </c>
      <c r="H164" s="54">
        <f t="shared" si="2"/>
        <v>0</v>
      </c>
      <c r="I164" s="342"/>
      <c r="J164" s="343"/>
    </row>
    <row r="165" spans="1:10" ht="30" customHeight="1">
      <c r="A165" s="52" t="str">
        <f>CONCATENATE(C165,"-",COUNTIF($C$20:C165,C165))</f>
        <v>-0</v>
      </c>
      <c r="B165" s="121">
        <v>146</v>
      </c>
      <c r="C165" s="185"/>
      <c r="D165" s="55"/>
      <c r="E165" s="250"/>
      <c r="F165" s="54">
        <v>9000</v>
      </c>
      <c r="G165" s="113">
        <v>0</v>
      </c>
      <c r="H165" s="54">
        <f t="shared" si="2"/>
        <v>0</v>
      </c>
      <c r="I165" s="342"/>
      <c r="J165" s="343"/>
    </row>
    <row r="166" spans="1:10" ht="30" customHeight="1">
      <c r="A166" s="52" t="str">
        <f>CONCATENATE(C166,"-",COUNTIF($C$20:C166,C166))</f>
        <v>-0</v>
      </c>
      <c r="B166" s="121">
        <v>147</v>
      </c>
      <c r="C166" s="185"/>
      <c r="D166" s="55"/>
      <c r="E166" s="250"/>
      <c r="F166" s="54">
        <v>9000</v>
      </c>
      <c r="G166" s="113">
        <v>0</v>
      </c>
      <c r="H166" s="54">
        <f t="shared" si="2"/>
        <v>0</v>
      </c>
      <c r="I166" s="342"/>
      <c r="J166" s="343"/>
    </row>
    <row r="167" spans="1:10" ht="30" customHeight="1">
      <c r="A167" s="52" t="str">
        <f>CONCATENATE(C167,"-",COUNTIF($C$20:C167,C167))</f>
        <v>-0</v>
      </c>
      <c r="B167" s="121">
        <v>148</v>
      </c>
      <c r="C167" s="185"/>
      <c r="D167" s="55"/>
      <c r="E167" s="250"/>
      <c r="F167" s="54">
        <v>9000</v>
      </c>
      <c r="G167" s="113">
        <v>0</v>
      </c>
      <c r="H167" s="54">
        <f t="shared" si="2"/>
        <v>0</v>
      </c>
      <c r="I167" s="342"/>
      <c r="J167" s="343"/>
    </row>
    <row r="168" spans="1:10" ht="30" customHeight="1">
      <c r="A168" s="52" t="str">
        <f>CONCATENATE(C168,"-",COUNTIF($C$20:C168,C168))</f>
        <v>-0</v>
      </c>
      <c r="B168" s="121">
        <v>149</v>
      </c>
      <c r="C168" s="185"/>
      <c r="D168" s="55"/>
      <c r="E168" s="250"/>
      <c r="F168" s="54">
        <v>9000</v>
      </c>
      <c r="G168" s="113">
        <v>0</v>
      </c>
      <c r="H168" s="54">
        <f t="shared" si="2"/>
        <v>0</v>
      </c>
      <c r="I168" s="342"/>
      <c r="J168" s="343"/>
    </row>
    <row r="169" spans="1:10" ht="30" customHeight="1">
      <c r="A169" s="52" t="str">
        <f>CONCATENATE(C169,"-",COUNTIF($C$20:C169,C169))</f>
        <v>-0</v>
      </c>
      <c r="B169" s="121">
        <v>150</v>
      </c>
      <c r="C169" s="185"/>
      <c r="D169" s="55"/>
      <c r="E169" s="250"/>
      <c r="F169" s="54">
        <v>9000</v>
      </c>
      <c r="G169" s="113">
        <v>0</v>
      </c>
      <c r="H169" s="54">
        <f t="shared" si="2"/>
        <v>0</v>
      </c>
      <c r="I169" s="342"/>
      <c r="J169" s="343"/>
    </row>
    <row r="170" spans="1:10" ht="30" customHeight="1">
      <c r="A170" s="52" t="str">
        <f>CONCATENATE(C170,"-",COUNTIF($C$20:C170,C170))</f>
        <v>-0</v>
      </c>
      <c r="B170" s="121">
        <v>151</v>
      </c>
      <c r="C170" s="185"/>
      <c r="D170" s="55"/>
      <c r="E170" s="250"/>
      <c r="F170" s="54">
        <v>9000</v>
      </c>
      <c r="G170" s="113">
        <v>0</v>
      </c>
      <c r="H170" s="54">
        <f t="shared" si="2"/>
        <v>0</v>
      </c>
      <c r="I170" s="342"/>
      <c r="J170" s="343"/>
    </row>
    <row r="171" spans="1:10" ht="30" customHeight="1">
      <c r="A171" s="52" t="str">
        <f>CONCATENATE(C171,"-",COUNTIF($C$20:C171,C171))</f>
        <v>-0</v>
      </c>
      <c r="B171" s="121">
        <v>152</v>
      </c>
      <c r="C171" s="185"/>
      <c r="D171" s="55"/>
      <c r="E171" s="250"/>
      <c r="F171" s="54">
        <v>9000</v>
      </c>
      <c r="G171" s="113">
        <v>0</v>
      </c>
      <c r="H171" s="54">
        <f t="shared" si="2"/>
        <v>0</v>
      </c>
      <c r="I171" s="342"/>
      <c r="J171" s="343"/>
    </row>
    <row r="172" spans="1:10" ht="30" customHeight="1">
      <c r="A172" s="52" t="str">
        <f>CONCATENATE(C172,"-",COUNTIF($C$20:C172,C172))</f>
        <v>-0</v>
      </c>
      <c r="B172" s="121">
        <v>153</v>
      </c>
      <c r="C172" s="185"/>
      <c r="D172" s="55"/>
      <c r="E172" s="250"/>
      <c r="F172" s="54">
        <v>9000</v>
      </c>
      <c r="G172" s="113">
        <v>0</v>
      </c>
      <c r="H172" s="54">
        <f t="shared" si="2"/>
        <v>0</v>
      </c>
      <c r="I172" s="342"/>
      <c r="J172" s="343"/>
    </row>
    <row r="173" spans="1:10" ht="30" customHeight="1">
      <c r="A173" s="52" t="str">
        <f>CONCATENATE(C173,"-",COUNTIF($C$20:C173,C173))</f>
        <v>-0</v>
      </c>
      <c r="B173" s="121">
        <v>154</v>
      </c>
      <c r="C173" s="185"/>
      <c r="D173" s="55"/>
      <c r="E173" s="250"/>
      <c r="F173" s="54">
        <v>9000</v>
      </c>
      <c r="G173" s="113">
        <v>0</v>
      </c>
      <c r="H173" s="54">
        <f t="shared" si="2"/>
        <v>0</v>
      </c>
      <c r="I173" s="342"/>
      <c r="J173" s="343"/>
    </row>
    <row r="174" spans="1:10" ht="30" customHeight="1">
      <c r="A174" s="52" t="str">
        <f>CONCATENATE(C174,"-",COUNTIF($C$20:C174,C174))</f>
        <v>-0</v>
      </c>
      <c r="B174" s="121">
        <v>155</v>
      </c>
      <c r="C174" s="185"/>
      <c r="D174" s="55"/>
      <c r="E174" s="250"/>
      <c r="F174" s="54">
        <v>9000</v>
      </c>
      <c r="G174" s="113">
        <v>0</v>
      </c>
      <c r="H174" s="54">
        <f t="shared" si="2"/>
        <v>0</v>
      </c>
      <c r="I174" s="342"/>
      <c r="J174" s="343"/>
    </row>
    <row r="175" spans="1:10" ht="30" customHeight="1">
      <c r="A175" s="52" t="str">
        <f>CONCATENATE(C175,"-",COUNTIF($C$20:C175,C175))</f>
        <v>-0</v>
      </c>
      <c r="B175" s="121">
        <v>156</v>
      </c>
      <c r="C175" s="185"/>
      <c r="D175" s="55"/>
      <c r="E175" s="250"/>
      <c r="F175" s="54">
        <v>9000</v>
      </c>
      <c r="G175" s="113">
        <v>0</v>
      </c>
      <c r="H175" s="54">
        <f t="shared" si="2"/>
        <v>0</v>
      </c>
      <c r="I175" s="342"/>
      <c r="J175" s="343"/>
    </row>
    <row r="176" spans="1:10" ht="30" customHeight="1">
      <c r="A176" s="52" t="str">
        <f>CONCATENATE(C176,"-",COUNTIF($C$20:C176,C176))</f>
        <v>-0</v>
      </c>
      <c r="B176" s="121">
        <v>157</v>
      </c>
      <c r="C176" s="185"/>
      <c r="D176" s="55"/>
      <c r="E176" s="250"/>
      <c r="F176" s="54">
        <v>9000</v>
      </c>
      <c r="G176" s="113">
        <v>0</v>
      </c>
      <c r="H176" s="54">
        <f t="shared" si="2"/>
        <v>0</v>
      </c>
      <c r="I176" s="342"/>
      <c r="J176" s="343"/>
    </row>
    <row r="177" spans="1:10" ht="30" customHeight="1">
      <c r="A177" s="52" t="str">
        <f>CONCATENATE(C177,"-",COUNTIF($C$20:C177,C177))</f>
        <v>-0</v>
      </c>
      <c r="B177" s="121">
        <v>158</v>
      </c>
      <c r="C177" s="185"/>
      <c r="D177" s="55"/>
      <c r="E177" s="250"/>
      <c r="F177" s="54">
        <v>9000</v>
      </c>
      <c r="G177" s="113">
        <v>0</v>
      </c>
      <c r="H177" s="54">
        <f t="shared" si="2"/>
        <v>0</v>
      </c>
      <c r="I177" s="342"/>
      <c r="J177" s="343"/>
    </row>
    <row r="178" spans="1:10" ht="30" customHeight="1">
      <c r="A178" s="52" t="str">
        <f>CONCATENATE(C178,"-",COUNTIF($C$20:C178,C178))</f>
        <v>-0</v>
      </c>
      <c r="B178" s="121">
        <v>159</v>
      </c>
      <c r="C178" s="185"/>
      <c r="D178" s="55"/>
      <c r="E178" s="250"/>
      <c r="F178" s="54">
        <v>9000</v>
      </c>
      <c r="G178" s="113">
        <v>0</v>
      </c>
      <c r="H178" s="54">
        <f t="shared" si="2"/>
        <v>0</v>
      </c>
      <c r="I178" s="342"/>
      <c r="J178" s="343"/>
    </row>
    <row r="179" spans="1:10" ht="30" customHeight="1">
      <c r="A179" s="52" t="str">
        <f>CONCATENATE(C179,"-",COUNTIF($C$20:C179,C179))</f>
        <v>-0</v>
      </c>
      <c r="B179" s="121">
        <v>160</v>
      </c>
      <c r="C179" s="185"/>
      <c r="D179" s="55"/>
      <c r="E179" s="250"/>
      <c r="F179" s="54">
        <v>9000</v>
      </c>
      <c r="G179" s="113">
        <v>0</v>
      </c>
      <c r="H179" s="54">
        <f t="shared" si="2"/>
        <v>0</v>
      </c>
      <c r="I179" s="342"/>
      <c r="J179" s="343"/>
    </row>
    <row r="180" spans="1:10" ht="30" customHeight="1">
      <c r="A180" s="52" t="str">
        <f>CONCATENATE(C180,"-",COUNTIF($C$20:C180,C180))</f>
        <v>-0</v>
      </c>
      <c r="B180" s="121">
        <v>161</v>
      </c>
      <c r="C180" s="185"/>
      <c r="D180" s="55"/>
      <c r="E180" s="250"/>
      <c r="F180" s="54">
        <v>9000</v>
      </c>
      <c r="G180" s="113">
        <v>0</v>
      </c>
      <c r="H180" s="54">
        <f t="shared" si="2"/>
        <v>0</v>
      </c>
      <c r="I180" s="342"/>
      <c r="J180" s="343"/>
    </row>
    <row r="181" spans="1:10" ht="30" customHeight="1">
      <c r="A181" s="52" t="str">
        <f>CONCATENATE(C181,"-",COUNTIF($C$20:C181,C181))</f>
        <v>-0</v>
      </c>
      <c r="B181" s="121">
        <v>162</v>
      </c>
      <c r="C181" s="185"/>
      <c r="D181" s="55"/>
      <c r="E181" s="250"/>
      <c r="F181" s="54">
        <v>9000</v>
      </c>
      <c r="G181" s="113">
        <v>0</v>
      </c>
      <c r="H181" s="54">
        <f t="shared" si="2"/>
        <v>0</v>
      </c>
      <c r="I181" s="342"/>
      <c r="J181" s="343"/>
    </row>
    <row r="182" spans="1:10" ht="30" customHeight="1">
      <c r="A182" s="52" t="str">
        <f>CONCATENATE(C182,"-",COUNTIF($C$20:C182,C182))</f>
        <v>-0</v>
      </c>
      <c r="B182" s="121">
        <v>163</v>
      </c>
      <c r="C182" s="185"/>
      <c r="D182" s="55"/>
      <c r="E182" s="250"/>
      <c r="F182" s="54">
        <v>9000</v>
      </c>
      <c r="G182" s="113">
        <v>0</v>
      </c>
      <c r="H182" s="54">
        <f t="shared" si="2"/>
        <v>0</v>
      </c>
      <c r="I182" s="342"/>
      <c r="J182" s="343"/>
    </row>
    <row r="183" spans="1:10" ht="30" customHeight="1">
      <c r="A183" s="52" t="str">
        <f>CONCATENATE(C183,"-",COUNTIF($C$20:C183,C183))</f>
        <v>-0</v>
      </c>
      <c r="B183" s="121">
        <v>164</v>
      </c>
      <c r="C183" s="185"/>
      <c r="D183" s="55"/>
      <c r="E183" s="250"/>
      <c r="F183" s="54">
        <v>9000</v>
      </c>
      <c r="G183" s="113">
        <v>0</v>
      </c>
      <c r="H183" s="54">
        <f t="shared" si="2"/>
        <v>0</v>
      </c>
      <c r="I183" s="342"/>
      <c r="J183" s="343"/>
    </row>
    <row r="184" spans="1:10" ht="30" customHeight="1">
      <c r="A184" s="52" t="str">
        <f>CONCATENATE(C184,"-",COUNTIF($C$20:C184,C184))</f>
        <v>-0</v>
      </c>
      <c r="B184" s="121">
        <v>165</v>
      </c>
      <c r="C184" s="185"/>
      <c r="D184" s="55"/>
      <c r="E184" s="250"/>
      <c r="F184" s="54">
        <v>9000</v>
      </c>
      <c r="G184" s="113">
        <v>0</v>
      </c>
      <c r="H184" s="54">
        <f t="shared" si="2"/>
        <v>0</v>
      </c>
      <c r="I184" s="342"/>
      <c r="J184" s="343"/>
    </row>
    <row r="185" spans="1:10" ht="30" customHeight="1">
      <c r="A185" s="52" t="str">
        <f>CONCATENATE(C185,"-",COUNTIF($C$20:C185,C185))</f>
        <v>-0</v>
      </c>
      <c r="B185" s="121">
        <v>166</v>
      </c>
      <c r="C185" s="185"/>
      <c r="D185" s="55"/>
      <c r="E185" s="250"/>
      <c r="F185" s="54">
        <v>9000</v>
      </c>
      <c r="G185" s="113">
        <v>0</v>
      </c>
      <c r="H185" s="54">
        <f t="shared" si="2"/>
        <v>0</v>
      </c>
      <c r="I185" s="342"/>
      <c r="J185" s="343"/>
    </row>
    <row r="186" spans="1:10" ht="30" customHeight="1">
      <c r="A186" s="52" t="str">
        <f>CONCATENATE(C186,"-",COUNTIF($C$20:C186,C186))</f>
        <v>-0</v>
      </c>
      <c r="B186" s="121">
        <v>167</v>
      </c>
      <c r="C186" s="185"/>
      <c r="D186" s="55"/>
      <c r="E186" s="250"/>
      <c r="F186" s="54">
        <v>9000</v>
      </c>
      <c r="G186" s="113">
        <v>0</v>
      </c>
      <c r="H186" s="54">
        <f t="shared" si="2"/>
        <v>0</v>
      </c>
      <c r="I186" s="342"/>
      <c r="J186" s="343"/>
    </row>
    <row r="187" spans="1:10" ht="30" customHeight="1">
      <c r="A187" s="52" t="str">
        <f>CONCATENATE(C187,"-",COUNTIF($C$20:C187,C187))</f>
        <v>-0</v>
      </c>
      <c r="B187" s="121">
        <v>168</v>
      </c>
      <c r="C187" s="185"/>
      <c r="D187" s="55"/>
      <c r="E187" s="250"/>
      <c r="F187" s="54">
        <v>9000</v>
      </c>
      <c r="G187" s="113">
        <v>0</v>
      </c>
      <c r="H187" s="54">
        <f t="shared" si="2"/>
        <v>0</v>
      </c>
      <c r="I187" s="342"/>
      <c r="J187" s="343"/>
    </row>
    <row r="188" spans="1:10" ht="30" customHeight="1">
      <c r="A188" s="52" t="str">
        <f>CONCATENATE(C188,"-",COUNTIF($C$20:C188,C188))</f>
        <v>-0</v>
      </c>
      <c r="B188" s="121">
        <v>169</v>
      </c>
      <c r="C188" s="185"/>
      <c r="D188" s="55"/>
      <c r="E188" s="250"/>
      <c r="F188" s="54">
        <v>9000</v>
      </c>
      <c r="G188" s="113">
        <v>0</v>
      </c>
      <c r="H188" s="54">
        <f t="shared" si="2"/>
        <v>0</v>
      </c>
      <c r="I188" s="342"/>
      <c r="J188" s="343"/>
    </row>
    <row r="189" spans="1:10" ht="30" customHeight="1">
      <c r="A189" s="52" t="str">
        <f>CONCATENATE(C189,"-",COUNTIF($C$20:C189,C189))</f>
        <v>-0</v>
      </c>
      <c r="B189" s="121">
        <v>170</v>
      </c>
      <c r="C189" s="185"/>
      <c r="D189" s="55"/>
      <c r="E189" s="250"/>
      <c r="F189" s="54">
        <v>9000</v>
      </c>
      <c r="G189" s="113">
        <v>0</v>
      </c>
      <c r="H189" s="54">
        <f t="shared" si="2"/>
        <v>0</v>
      </c>
      <c r="I189" s="342"/>
      <c r="J189" s="343"/>
    </row>
    <row r="190" spans="1:10" ht="30" customHeight="1">
      <c r="A190" s="52" t="str">
        <f>CONCATENATE(C190,"-",COUNTIF($C$20:C190,C190))</f>
        <v>-0</v>
      </c>
      <c r="B190" s="121">
        <v>171</v>
      </c>
      <c r="C190" s="185"/>
      <c r="D190" s="55"/>
      <c r="E190" s="250"/>
      <c r="F190" s="54">
        <v>9000</v>
      </c>
      <c r="G190" s="113">
        <v>0</v>
      </c>
      <c r="H190" s="54">
        <f t="shared" si="2"/>
        <v>0</v>
      </c>
      <c r="I190" s="342"/>
      <c r="J190" s="343"/>
    </row>
    <row r="191" spans="1:10" ht="30" customHeight="1">
      <c r="A191" s="52" t="str">
        <f>CONCATENATE(C191,"-",COUNTIF($C$20:C191,C191))</f>
        <v>-0</v>
      </c>
      <c r="B191" s="121">
        <v>172</v>
      </c>
      <c r="C191" s="185"/>
      <c r="D191" s="55"/>
      <c r="E191" s="250"/>
      <c r="F191" s="54">
        <v>9000</v>
      </c>
      <c r="G191" s="113">
        <v>0</v>
      </c>
      <c r="H191" s="54">
        <f t="shared" si="2"/>
        <v>0</v>
      </c>
      <c r="I191" s="342"/>
      <c r="J191" s="343"/>
    </row>
    <row r="192" spans="1:10" ht="30" customHeight="1">
      <c r="A192" s="52" t="str">
        <f>CONCATENATE(C192,"-",COUNTIF($C$20:C192,C192))</f>
        <v>-0</v>
      </c>
      <c r="B192" s="121">
        <v>173</v>
      </c>
      <c r="C192" s="185"/>
      <c r="D192" s="55"/>
      <c r="E192" s="250"/>
      <c r="F192" s="54">
        <v>9000</v>
      </c>
      <c r="G192" s="113">
        <v>0</v>
      </c>
      <c r="H192" s="54">
        <f t="shared" si="2"/>
        <v>0</v>
      </c>
      <c r="I192" s="342"/>
      <c r="J192" s="343"/>
    </row>
    <row r="193" spans="1:10" ht="30" customHeight="1">
      <c r="A193" s="52" t="str">
        <f>CONCATENATE(C193,"-",COUNTIF($C$20:C193,C193))</f>
        <v>-0</v>
      </c>
      <c r="B193" s="121">
        <v>174</v>
      </c>
      <c r="C193" s="185"/>
      <c r="D193" s="55"/>
      <c r="E193" s="250"/>
      <c r="F193" s="54">
        <v>9000</v>
      </c>
      <c r="G193" s="113">
        <v>0</v>
      </c>
      <c r="H193" s="54">
        <f t="shared" si="2"/>
        <v>0</v>
      </c>
      <c r="I193" s="342"/>
      <c r="J193" s="343"/>
    </row>
    <row r="194" spans="1:10" ht="30" customHeight="1">
      <c r="A194" s="52" t="str">
        <f>CONCATENATE(C194,"-",COUNTIF($C$20:C194,C194))</f>
        <v>-0</v>
      </c>
      <c r="B194" s="121">
        <v>175</v>
      </c>
      <c r="C194" s="185"/>
      <c r="D194" s="55"/>
      <c r="E194" s="250"/>
      <c r="F194" s="54">
        <v>9000</v>
      </c>
      <c r="G194" s="113">
        <v>0</v>
      </c>
      <c r="H194" s="54">
        <f t="shared" si="2"/>
        <v>0</v>
      </c>
      <c r="I194" s="342"/>
      <c r="J194" s="343"/>
    </row>
    <row r="195" spans="1:10" ht="30" customHeight="1">
      <c r="A195" s="52" t="str">
        <f>CONCATENATE(C195,"-",COUNTIF($C$20:C195,C195))</f>
        <v>-0</v>
      </c>
      <c r="B195" s="121">
        <v>176</v>
      </c>
      <c r="C195" s="185"/>
      <c r="D195" s="55"/>
      <c r="E195" s="250"/>
      <c r="F195" s="54">
        <v>9000</v>
      </c>
      <c r="G195" s="113">
        <v>0</v>
      </c>
      <c r="H195" s="54">
        <f t="shared" si="2"/>
        <v>0</v>
      </c>
      <c r="I195" s="342"/>
      <c r="J195" s="343"/>
    </row>
    <row r="196" spans="1:10" ht="30" customHeight="1">
      <c r="A196" s="52" t="str">
        <f>CONCATENATE(C196,"-",COUNTIF($C$20:C196,C196))</f>
        <v>-0</v>
      </c>
      <c r="B196" s="121">
        <v>177</v>
      </c>
      <c r="C196" s="185"/>
      <c r="D196" s="55"/>
      <c r="E196" s="250"/>
      <c r="F196" s="54">
        <v>9000</v>
      </c>
      <c r="G196" s="113">
        <v>0</v>
      </c>
      <c r="H196" s="54">
        <f t="shared" si="2"/>
        <v>0</v>
      </c>
      <c r="I196" s="342"/>
      <c r="J196" s="343"/>
    </row>
    <row r="197" spans="1:10" ht="30" customHeight="1">
      <c r="A197" s="52" t="str">
        <f>CONCATENATE(C197,"-",COUNTIF($C$20:C197,C197))</f>
        <v>-0</v>
      </c>
      <c r="B197" s="121">
        <v>178</v>
      </c>
      <c r="C197" s="185"/>
      <c r="D197" s="55"/>
      <c r="E197" s="250"/>
      <c r="F197" s="54">
        <v>9000</v>
      </c>
      <c r="G197" s="113">
        <v>0</v>
      </c>
      <c r="H197" s="54">
        <f t="shared" si="2"/>
        <v>0</v>
      </c>
      <c r="I197" s="342"/>
      <c r="J197" s="343"/>
    </row>
    <row r="198" spans="1:10" ht="30" customHeight="1">
      <c r="A198" s="52" t="str">
        <f>CONCATENATE(C198,"-",COUNTIF($C$20:C198,C198))</f>
        <v>-0</v>
      </c>
      <c r="B198" s="121">
        <v>179</v>
      </c>
      <c r="C198" s="185"/>
      <c r="D198" s="55"/>
      <c r="E198" s="250"/>
      <c r="F198" s="54">
        <v>9000</v>
      </c>
      <c r="G198" s="113">
        <v>0</v>
      </c>
      <c r="H198" s="54">
        <f t="shared" si="2"/>
        <v>0</v>
      </c>
      <c r="I198" s="342"/>
      <c r="J198" s="343"/>
    </row>
    <row r="199" spans="1:10" ht="30" customHeight="1">
      <c r="A199" s="52" t="str">
        <f>CONCATENATE(C199,"-",COUNTIF($C$20:C199,C199))</f>
        <v>-0</v>
      </c>
      <c r="B199" s="121">
        <v>180</v>
      </c>
      <c r="C199" s="185"/>
      <c r="D199" s="55"/>
      <c r="E199" s="250"/>
      <c r="F199" s="54">
        <v>9000</v>
      </c>
      <c r="G199" s="113">
        <v>0</v>
      </c>
      <c r="H199" s="54">
        <f t="shared" si="2"/>
        <v>0</v>
      </c>
      <c r="I199" s="342"/>
      <c r="J199" s="343"/>
    </row>
    <row r="200" spans="1:10" ht="30" customHeight="1">
      <c r="A200" s="52" t="str">
        <f>CONCATENATE(C200,"-",COUNTIF($C$20:C200,C200))</f>
        <v>-0</v>
      </c>
      <c r="B200" s="121">
        <v>181</v>
      </c>
      <c r="C200" s="185"/>
      <c r="D200" s="55"/>
      <c r="E200" s="250"/>
      <c r="F200" s="54">
        <v>9000</v>
      </c>
      <c r="G200" s="113">
        <v>0</v>
      </c>
      <c r="H200" s="54">
        <f t="shared" si="2"/>
        <v>0</v>
      </c>
      <c r="I200" s="342"/>
      <c r="J200" s="343"/>
    </row>
    <row r="201" spans="1:10" ht="30" customHeight="1">
      <c r="A201" s="52" t="str">
        <f>CONCATENATE(C201,"-",COUNTIF($C$20:C201,C201))</f>
        <v>-0</v>
      </c>
      <c r="B201" s="121">
        <v>182</v>
      </c>
      <c r="C201" s="185"/>
      <c r="D201" s="55"/>
      <c r="E201" s="250"/>
      <c r="F201" s="54">
        <v>9000</v>
      </c>
      <c r="G201" s="113">
        <v>0</v>
      </c>
      <c r="H201" s="54">
        <f t="shared" si="2"/>
        <v>0</v>
      </c>
      <c r="I201" s="342"/>
      <c r="J201" s="343"/>
    </row>
    <row r="202" spans="1:10" ht="30" customHeight="1">
      <c r="A202" s="52" t="str">
        <f>CONCATENATE(C202,"-",COUNTIF($C$20:C202,C202))</f>
        <v>-0</v>
      </c>
      <c r="B202" s="121">
        <v>183</v>
      </c>
      <c r="C202" s="185"/>
      <c r="D202" s="55"/>
      <c r="E202" s="250"/>
      <c r="F202" s="54">
        <v>9000</v>
      </c>
      <c r="G202" s="113">
        <v>0</v>
      </c>
      <c r="H202" s="54">
        <f t="shared" si="2"/>
        <v>0</v>
      </c>
      <c r="I202" s="342"/>
      <c r="J202" s="343"/>
    </row>
    <row r="203" spans="1:10" ht="30" customHeight="1">
      <c r="A203" s="52" t="str">
        <f>CONCATENATE(C203,"-",COUNTIF($C$20:C203,C203))</f>
        <v>-0</v>
      </c>
      <c r="B203" s="121">
        <v>184</v>
      </c>
      <c r="C203" s="185"/>
      <c r="D203" s="55"/>
      <c r="E203" s="250"/>
      <c r="F203" s="54">
        <v>9000</v>
      </c>
      <c r="G203" s="113">
        <v>0</v>
      </c>
      <c r="H203" s="54">
        <f t="shared" si="2"/>
        <v>0</v>
      </c>
      <c r="I203" s="342"/>
      <c r="J203" s="343"/>
    </row>
    <row r="204" spans="1:10" ht="30" customHeight="1">
      <c r="A204" s="52" t="str">
        <f>CONCATENATE(C204,"-",COUNTIF($C$20:C204,C204))</f>
        <v>-0</v>
      </c>
      <c r="B204" s="121">
        <v>185</v>
      </c>
      <c r="C204" s="185"/>
      <c r="D204" s="55"/>
      <c r="E204" s="250"/>
      <c r="F204" s="54">
        <v>9000</v>
      </c>
      <c r="G204" s="113">
        <v>0</v>
      </c>
      <c r="H204" s="54">
        <f t="shared" si="2"/>
        <v>0</v>
      </c>
      <c r="I204" s="342"/>
      <c r="J204" s="343"/>
    </row>
    <row r="205" spans="1:10" ht="30" customHeight="1">
      <c r="A205" s="52" t="str">
        <f>CONCATENATE(C205,"-",COUNTIF($C$20:C205,C205))</f>
        <v>-0</v>
      </c>
      <c r="B205" s="121">
        <v>186</v>
      </c>
      <c r="C205" s="185"/>
      <c r="D205" s="55"/>
      <c r="E205" s="250"/>
      <c r="F205" s="54">
        <v>9000</v>
      </c>
      <c r="G205" s="113">
        <v>0</v>
      </c>
      <c r="H205" s="54">
        <f t="shared" si="2"/>
        <v>0</v>
      </c>
      <c r="I205" s="342"/>
      <c r="J205" s="343"/>
    </row>
    <row r="206" spans="1:10" ht="30" customHeight="1">
      <c r="A206" s="52" t="str">
        <f>CONCATENATE(C206,"-",COUNTIF($C$20:C206,C206))</f>
        <v>-0</v>
      </c>
      <c r="B206" s="121">
        <v>187</v>
      </c>
      <c r="C206" s="185"/>
      <c r="D206" s="55"/>
      <c r="E206" s="250"/>
      <c r="F206" s="54">
        <v>9000</v>
      </c>
      <c r="G206" s="113">
        <v>0</v>
      </c>
      <c r="H206" s="54">
        <f t="shared" si="2"/>
        <v>0</v>
      </c>
      <c r="I206" s="342"/>
      <c r="J206" s="343"/>
    </row>
    <row r="207" spans="1:10" ht="30" customHeight="1">
      <c r="A207" s="52" t="str">
        <f>CONCATENATE(C207,"-",COUNTIF($C$20:C207,C207))</f>
        <v>-0</v>
      </c>
      <c r="B207" s="121">
        <v>188</v>
      </c>
      <c r="C207" s="185"/>
      <c r="D207" s="55"/>
      <c r="E207" s="250"/>
      <c r="F207" s="54">
        <v>9000</v>
      </c>
      <c r="G207" s="113">
        <v>0</v>
      </c>
      <c r="H207" s="54">
        <f t="shared" si="2"/>
        <v>0</v>
      </c>
      <c r="I207" s="342"/>
      <c r="J207" s="343"/>
    </row>
    <row r="208" spans="1:10" ht="30" customHeight="1">
      <c r="A208" s="52" t="str">
        <f>CONCATENATE(C208,"-",COUNTIF($C$20:C208,C208))</f>
        <v>-0</v>
      </c>
      <c r="B208" s="121">
        <v>189</v>
      </c>
      <c r="C208" s="185"/>
      <c r="D208" s="55"/>
      <c r="E208" s="250"/>
      <c r="F208" s="54">
        <v>9000</v>
      </c>
      <c r="G208" s="113">
        <v>0</v>
      </c>
      <c r="H208" s="54">
        <f t="shared" si="2"/>
        <v>0</v>
      </c>
      <c r="I208" s="342"/>
      <c r="J208" s="343"/>
    </row>
    <row r="209" spans="1:10" ht="30" customHeight="1">
      <c r="A209" s="52" t="str">
        <f>CONCATENATE(C209,"-",COUNTIF($C$20:C209,C209))</f>
        <v>-0</v>
      </c>
      <c r="B209" s="121">
        <v>190</v>
      </c>
      <c r="C209" s="185"/>
      <c r="D209" s="55"/>
      <c r="E209" s="250"/>
      <c r="F209" s="54">
        <v>9000</v>
      </c>
      <c r="G209" s="113">
        <v>0</v>
      </c>
      <c r="H209" s="54">
        <f t="shared" si="2"/>
        <v>0</v>
      </c>
      <c r="I209" s="342"/>
      <c r="J209" s="343"/>
    </row>
    <row r="210" spans="1:10" ht="30" customHeight="1">
      <c r="A210" s="52" t="str">
        <f>CONCATENATE(C210,"-",COUNTIF($C$20:C210,C210))</f>
        <v>-0</v>
      </c>
      <c r="B210" s="121">
        <v>191</v>
      </c>
      <c r="C210" s="185"/>
      <c r="D210" s="55"/>
      <c r="E210" s="250"/>
      <c r="F210" s="54">
        <v>9000</v>
      </c>
      <c r="G210" s="113">
        <v>0</v>
      </c>
      <c r="H210" s="54">
        <f t="shared" si="2"/>
        <v>0</v>
      </c>
      <c r="I210" s="342"/>
      <c r="J210" s="343"/>
    </row>
    <row r="211" spans="1:10" ht="30" customHeight="1">
      <c r="A211" s="52" t="str">
        <f>CONCATENATE(C211,"-",COUNTIF($C$20:C211,C211))</f>
        <v>-0</v>
      </c>
      <c r="B211" s="121">
        <v>192</v>
      </c>
      <c r="C211" s="185"/>
      <c r="D211" s="55"/>
      <c r="E211" s="250"/>
      <c r="F211" s="54">
        <v>9000</v>
      </c>
      <c r="G211" s="113">
        <v>0</v>
      </c>
      <c r="H211" s="54">
        <f t="shared" si="2"/>
        <v>0</v>
      </c>
      <c r="I211" s="342"/>
      <c r="J211" s="343"/>
    </row>
    <row r="212" spans="1:10" ht="30" customHeight="1">
      <c r="A212" s="52" t="str">
        <f>CONCATENATE(C212,"-",COUNTIF($C$20:C212,C212))</f>
        <v>-0</v>
      </c>
      <c r="B212" s="121">
        <v>193</v>
      </c>
      <c r="C212" s="185"/>
      <c r="D212" s="55"/>
      <c r="E212" s="250"/>
      <c r="F212" s="54">
        <v>9000</v>
      </c>
      <c r="G212" s="113">
        <v>0</v>
      </c>
      <c r="H212" s="54">
        <f t="shared" si="2"/>
        <v>0</v>
      </c>
      <c r="I212" s="342"/>
      <c r="J212" s="343"/>
    </row>
    <row r="213" spans="1:10" ht="30" customHeight="1">
      <c r="A213" s="52" t="str">
        <f>CONCATENATE(C213,"-",COUNTIF($C$20:C213,C213))</f>
        <v>-0</v>
      </c>
      <c r="B213" s="121">
        <v>194</v>
      </c>
      <c r="C213" s="185"/>
      <c r="D213" s="55"/>
      <c r="E213" s="250"/>
      <c r="F213" s="54">
        <v>9000</v>
      </c>
      <c r="G213" s="113">
        <v>0</v>
      </c>
      <c r="H213" s="54">
        <f t="shared" ref="H213:H219" si="3">F213*G213</f>
        <v>0</v>
      </c>
      <c r="I213" s="342"/>
      <c r="J213" s="343"/>
    </row>
    <row r="214" spans="1:10" ht="30" customHeight="1">
      <c r="A214" s="52" t="str">
        <f>CONCATENATE(C214,"-",COUNTIF($C$20:C214,C214))</f>
        <v>-0</v>
      </c>
      <c r="B214" s="121">
        <v>195</v>
      </c>
      <c r="C214" s="185"/>
      <c r="D214" s="55"/>
      <c r="E214" s="250"/>
      <c r="F214" s="54">
        <v>9000</v>
      </c>
      <c r="G214" s="113">
        <v>0</v>
      </c>
      <c r="H214" s="54">
        <f t="shared" si="3"/>
        <v>0</v>
      </c>
      <c r="I214" s="342"/>
      <c r="J214" s="343"/>
    </row>
    <row r="215" spans="1:10" ht="30" customHeight="1">
      <c r="A215" s="52" t="str">
        <f>CONCATENATE(C215,"-",COUNTIF($C$20:C215,C215))</f>
        <v>-0</v>
      </c>
      <c r="B215" s="121">
        <v>196</v>
      </c>
      <c r="C215" s="185"/>
      <c r="D215" s="55"/>
      <c r="E215" s="250"/>
      <c r="F215" s="54">
        <v>9000</v>
      </c>
      <c r="G215" s="113">
        <v>0</v>
      </c>
      <c r="H215" s="54">
        <f t="shared" si="3"/>
        <v>0</v>
      </c>
      <c r="I215" s="342"/>
      <c r="J215" s="343"/>
    </row>
    <row r="216" spans="1:10" ht="30" customHeight="1">
      <c r="A216" s="52" t="str">
        <f>CONCATENATE(C216,"-",COUNTIF($C$20:C216,C216))</f>
        <v>-0</v>
      </c>
      <c r="B216" s="121">
        <v>197</v>
      </c>
      <c r="C216" s="185"/>
      <c r="D216" s="55"/>
      <c r="E216" s="250"/>
      <c r="F216" s="54">
        <v>9000</v>
      </c>
      <c r="G216" s="113">
        <v>0</v>
      </c>
      <c r="H216" s="54">
        <f t="shared" si="3"/>
        <v>0</v>
      </c>
      <c r="I216" s="342"/>
      <c r="J216" s="343"/>
    </row>
    <row r="217" spans="1:10" ht="30" customHeight="1">
      <c r="A217" s="52" t="str">
        <f>CONCATENATE(C217,"-",COUNTIF($C$20:C217,C217))</f>
        <v>-0</v>
      </c>
      <c r="B217" s="121">
        <v>198</v>
      </c>
      <c r="C217" s="185"/>
      <c r="D217" s="55"/>
      <c r="E217" s="250"/>
      <c r="F217" s="54">
        <v>9000</v>
      </c>
      <c r="G217" s="113">
        <v>0</v>
      </c>
      <c r="H217" s="54">
        <f t="shared" si="3"/>
        <v>0</v>
      </c>
      <c r="I217" s="342"/>
      <c r="J217" s="343"/>
    </row>
    <row r="218" spans="1:10" ht="30" customHeight="1">
      <c r="A218" s="52" t="str">
        <f>CONCATENATE(C218,"-",COUNTIF($C$20:C218,C218))</f>
        <v>-0</v>
      </c>
      <c r="B218" s="121">
        <v>199</v>
      </c>
      <c r="C218" s="185"/>
      <c r="D218" s="55"/>
      <c r="E218" s="250"/>
      <c r="F218" s="54">
        <v>9000</v>
      </c>
      <c r="G218" s="113">
        <v>0</v>
      </c>
      <c r="H218" s="54">
        <f t="shared" si="3"/>
        <v>0</v>
      </c>
      <c r="I218" s="342"/>
      <c r="J218" s="343"/>
    </row>
    <row r="219" spans="1:10" ht="30" customHeight="1">
      <c r="A219" s="52" t="str">
        <f>CONCATENATE(C219,"-",COUNTIF($C$20:C219,C219))</f>
        <v>-0</v>
      </c>
      <c r="B219" s="121">
        <v>200</v>
      </c>
      <c r="C219" s="185"/>
      <c r="D219" s="55"/>
      <c r="E219" s="250"/>
      <c r="F219" s="54">
        <v>9000</v>
      </c>
      <c r="G219" s="113">
        <v>0</v>
      </c>
      <c r="H219" s="54">
        <f t="shared" si="3"/>
        <v>0</v>
      </c>
      <c r="I219" s="342"/>
      <c r="J219" s="343"/>
    </row>
    <row r="220" spans="1:10">
      <c r="A220" s="52"/>
      <c r="B220" s="121"/>
      <c r="C220" s="56" t="s">
        <v>106</v>
      </c>
      <c r="D220" s="57">
        <f>COUNTA(D20:D219)</f>
        <v>0</v>
      </c>
      <c r="E220" s="57" t="s">
        <v>225</v>
      </c>
      <c r="F220" s="58"/>
      <c r="G220" s="59">
        <f>SUM(G20:G219)</f>
        <v>0</v>
      </c>
      <c r="H220" s="54">
        <f>SUM(H20:H219)</f>
        <v>0</v>
      </c>
      <c r="I220" s="345" t="s">
        <v>225</v>
      </c>
      <c r="J220" s="345"/>
    </row>
  </sheetData>
  <sheetProtection algorithmName="SHA-512" hashValue="hgrrOXrN+Kw3HtMi/xunItkGH4ehbLhHt1Q4UWisxWqz+6a54jYOD1EekL9l4+UY8w52SNexTP9SsCqErAfVIQ==" saltValue="YFs36TWOG5jiMxtq17e7PQ==" spinCount="100000" sheet="1" objects="1" scenarios="1"/>
  <mergeCells count="220">
    <mergeCell ref="D3:J3"/>
    <mergeCell ref="D4:J4"/>
    <mergeCell ref="D5:J5"/>
    <mergeCell ref="D6:J6"/>
    <mergeCell ref="I214:J214"/>
    <mergeCell ref="I217:J217"/>
    <mergeCell ref="I180:J180"/>
    <mergeCell ref="I183:J183"/>
    <mergeCell ref="I184:J184"/>
    <mergeCell ref="I185:J185"/>
    <mergeCell ref="I186:J186"/>
    <mergeCell ref="I187:J187"/>
    <mergeCell ref="I188:J188"/>
    <mergeCell ref="I190:J190"/>
    <mergeCell ref="I191:J191"/>
    <mergeCell ref="I215:J215"/>
    <mergeCell ref="I216:J216"/>
    <mergeCell ref="I206:J206"/>
    <mergeCell ref="I207:J207"/>
    <mergeCell ref="I208:J208"/>
    <mergeCell ref="I209:J209"/>
    <mergeCell ref="I130:J130"/>
    <mergeCell ref="I131:J131"/>
    <mergeCell ref="I210:J210"/>
    <mergeCell ref="I211:J211"/>
    <mergeCell ref="I213:J213"/>
    <mergeCell ref="I132:J132"/>
    <mergeCell ref="I155:J155"/>
    <mergeCell ref="I158:J158"/>
    <mergeCell ref="I159:J159"/>
    <mergeCell ref="I165:J165"/>
    <mergeCell ref="I152:J152"/>
    <mergeCell ref="I153:J153"/>
    <mergeCell ref="I154:J154"/>
    <mergeCell ref="I156:J156"/>
    <mergeCell ref="I157:J157"/>
    <mergeCell ref="I160:J160"/>
    <mergeCell ref="I161:J161"/>
    <mergeCell ref="I162:J162"/>
    <mergeCell ref="I163:J163"/>
    <mergeCell ref="I164:J164"/>
    <mergeCell ref="I146:J146"/>
    <mergeCell ref="I147:J147"/>
    <mergeCell ref="I148:J148"/>
    <mergeCell ref="I149:J149"/>
    <mergeCell ref="I150:J150"/>
    <mergeCell ref="I151:J151"/>
    <mergeCell ref="I143:J143"/>
    <mergeCell ref="I103:J103"/>
    <mergeCell ref="I104:J104"/>
    <mergeCell ref="I106:J106"/>
    <mergeCell ref="I107:J107"/>
    <mergeCell ref="I115:J115"/>
    <mergeCell ref="I116:J116"/>
    <mergeCell ref="I117:J117"/>
    <mergeCell ref="I118:J118"/>
    <mergeCell ref="I119:J119"/>
    <mergeCell ref="I85:J85"/>
    <mergeCell ref="I86:J86"/>
    <mergeCell ref="I87:J87"/>
    <mergeCell ref="I20:J20"/>
    <mergeCell ref="I21:J21"/>
    <mergeCell ref="I22:J22"/>
    <mergeCell ref="I23:J23"/>
    <mergeCell ref="I24:J24"/>
    <mergeCell ref="I25:J25"/>
    <mergeCell ref="I32:J32"/>
    <mergeCell ref="I33:J33"/>
    <mergeCell ref="I34:J34"/>
    <mergeCell ref="I35:J35"/>
    <mergeCell ref="I77:J77"/>
    <mergeCell ref="I26:J26"/>
    <mergeCell ref="I27:J27"/>
    <mergeCell ref="I28:J28"/>
    <mergeCell ref="I29:J29"/>
    <mergeCell ref="I30:J30"/>
    <mergeCell ref="I31:J31"/>
    <mergeCell ref="I44:J44"/>
    <mergeCell ref="I78:J78"/>
    <mergeCell ref="I79:J79"/>
    <mergeCell ref="I80:J80"/>
    <mergeCell ref="B1:J1"/>
    <mergeCell ref="C9:D9"/>
    <mergeCell ref="C10:D10"/>
    <mergeCell ref="C11:D11"/>
    <mergeCell ref="F14:H14"/>
    <mergeCell ref="B16:J16"/>
    <mergeCell ref="B18:B19"/>
    <mergeCell ref="I18:J19"/>
    <mergeCell ref="I75:J75"/>
    <mergeCell ref="I50:J50"/>
    <mergeCell ref="I51:J51"/>
    <mergeCell ref="I52:J52"/>
    <mergeCell ref="I53:J53"/>
    <mergeCell ref="I54:J54"/>
    <mergeCell ref="I65:J65"/>
    <mergeCell ref="I55:J55"/>
    <mergeCell ref="I56:J56"/>
    <mergeCell ref="I57:J57"/>
    <mergeCell ref="I58:J58"/>
    <mergeCell ref="I59:J59"/>
    <mergeCell ref="I60:J60"/>
    <mergeCell ref="I61:J61"/>
    <mergeCell ref="I62:J62"/>
    <mergeCell ref="I63:J63"/>
    <mergeCell ref="I64:J64"/>
    <mergeCell ref="I66:J66"/>
    <mergeCell ref="I67:J67"/>
    <mergeCell ref="I99:J99"/>
    <mergeCell ref="I105:J105"/>
    <mergeCell ref="I108:J108"/>
    <mergeCell ref="I109:J109"/>
    <mergeCell ref="I110:J110"/>
    <mergeCell ref="I111:J111"/>
    <mergeCell ref="I81:J81"/>
    <mergeCell ref="I82:J82"/>
    <mergeCell ref="I83:J83"/>
    <mergeCell ref="I84:J84"/>
    <mergeCell ref="I95:J95"/>
    <mergeCell ref="I98:J98"/>
    <mergeCell ref="I88:J88"/>
    <mergeCell ref="I89:J89"/>
    <mergeCell ref="I90:J90"/>
    <mergeCell ref="I91:J91"/>
    <mergeCell ref="I92:J92"/>
    <mergeCell ref="I93:J93"/>
    <mergeCell ref="I94:J94"/>
    <mergeCell ref="I96:J96"/>
    <mergeCell ref="I97:J97"/>
    <mergeCell ref="I100:J100"/>
    <mergeCell ref="I101:J101"/>
    <mergeCell ref="I102:J102"/>
    <mergeCell ref="I166:J166"/>
    <mergeCell ref="I167:J167"/>
    <mergeCell ref="I135:J135"/>
    <mergeCell ref="I138:J138"/>
    <mergeCell ref="I139:J139"/>
    <mergeCell ref="I140:J140"/>
    <mergeCell ref="I141:J141"/>
    <mergeCell ref="I142:J142"/>
    <mergeCell ref="I112:J112"/>
    <mergeCell ref="I113:J113"/>
    <mergeCell ref="I114:J114"/>
    <mergeCell ref="I125:J125"/>
    <mergeCell ref="I128:J128"/>
    <mergeCell ref="I129:J129"/>
    <mergeCell ref="I120:J120"/>
    <mergeCell ref="I121:J121"/>
    <mergeCell ref="I122:J122"/>
    <mergeCell ref="I123:J123"/>
    <mergeCell ref="I124:J124"/>
    <mergeCell ref="I126:J126"/>
    <mergeCell ref="I127:J127"/>
    <mergeCell ref="I144:J144"/>
    <mergeCell ref="I133:J133"/>
    <mergeCell ref="I134:J134"/>
    <mergeCell ref="I136:J136"/>
    <mergeCell ref="I137:J137"/>
    <mergeCell ref="I145:J145"/>
    <mergeCell ref="I178:J178"/>
    <mergeCell ref="I181:J181"/>
    <mergeCell ref="I182:J182"/>
    <mergeCell ref="I189:J189"/>
    <mergeCell ref="I170:J170"/>
    <mergeCell ref="I171:J171"/>
    <mergeCell ref="I172:J172"/>
    <mergeCell ref="I173:J173"/>
    <mergeCell ref="I174:J174"/>
    <mergeCell ref="I175:J175"/>
    <mergeCell ref="I176:J176"/>
    <mergeCell ref="I177:J177"/>
    <mergeCell ref="I179:J179"/>
    <mergeCell ref="I72:J72"/>
    <mergeCell ref="I73:J73"/>
    <mergeCell ref="I74:J74"/>
    <mergeCell ref="I76:J76"/>
    <mergeCell ref="I218:J218"/>
    <mergeCell ref="I219:J219"/>
    <mergeCell ref="I220:J220"/>
    <mergeCell ref="I192:J192"/>
    <mergeCell ref="I193:J193"/>
    <mergeCell ref="I199:J199"/>
    <mergeCell ref="I202:J202"/>
    <mergeCell ref="I203:J203"/>
    <mergeCell ref="I212:J212"/>
    <mergeCell ref="I194:J194"/>
    <mergeCell ref="I195:J195"/>
    <mergeCell ref="I196:J196"/>
    <mergeCell ref="I197:J197"/>
    <mergeCell ref="I198:J198"/>
    <mergeCell ref="I200:J200"/>
    <mergeCell ref="I201:J201"/>
    <mergeCell ref="I204:J204"/>
    <mergeCell ref="I205:J205"/>
    <mergeCell ref="I168:J168"/>
    <mergeCell ref="I169:J169"/>
    <mergeCell ref="C12:D12"/>
    <mergeCell ref="C13:D13"/>
    <mergeCell ref="E9:G9"/>
    <mergeCell ref="E10:G10"/>
    <mergeCell ref="E11:G11"/>
    <mergeCell ref="E12:G12"/>
    <mergeCell ref="E13:G13"/>
    <mergeCell ref="I70:J70"/>
    <mergeCell ref="I71:J71"/>
    <mergeCell ref="I68:J68"/>
    <mergeCell ref="I69:J69"/>
    <mergeCell ref="I45:J45"/>
    <mergeCell ref="I46:J46"/>
    <mergeCell ref="I47:J47"/>
    <mergeCell ref="I48:J48"/>
    <mergeCell ref="I49:J49"/>
    <mergeCell ref="I38:J38"/>
    <mergeCell ref="I39:J39"/>
    <mergeCell ref="I40:J40"/>
    <mergeCell ref="I41:J41"/>
    <mergeCell ref="I42:J42"/>
    <mergeCell ref="I43:J43"/>
    <mergeCell ref="I36:J36"/>
    <mergeCell ref="I37:J37"/>
  </mergeCells>
  <phoneticPr fontId="27"/>
  <conditionalFormatting sqref="D20:D219">
    <cfRule type="cellIs" dxfId="26" priority="8" operator="notEqual">
      <formula>""</formula>
    </cfRule>
  </conditionalFormatting>
  <conditionalFormatting sqref="I20:J219">
    <cfRule type="cellIs" dxfId="25" priority="2" operator="equal">
      <formula>G20:G219=12</formula>
    </cfRule>
    <cfRule type="cellIs" dxfId="24" priority="3" operator="notEqual">
      <formula>""</formula>
    </cfRule>
  </conditionalFormatting>
  <conditionalFormatting sqref="E20:E219">
    <cfRule type="cellIs" dxfId="23" priority="1" operator="equal">
      <formula>""</formula>
    </cfRule>
  </conditionalFormatting>
  <pageMargins left="0.7" right="0.7" top="0.75" bottom="0.75" header="0.3" footer="0.3"/>
  <pageSetup paperSize="9" scale="91" orientation="portrait" r:id="rId1"/>
  <rowBreaks count="1" manualBreakCount="1">
    <brk id="192" min="1" max="9" man="1"/>
  </rowBreaks>
  <colBreaks count="1" manualBreakCount="1">
    <brk id="12"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40EC7D6-BCB4-4C17-A5C1-CF404851F4A8}">
          <x14:formula1>
            <xm:f>施設基本情報入力!$K$7:$K$8</xm:f>
          </x14:formula1>
          <xm:sqref>E20:E219</xm:sqref>
        </x14:dataValidation>
        <x14:dataValidation type="list" allowBlank="1" showInputMessage="1" showErrorMessage="1" xr:uid="{D176CC92-5565-4420-BEE9-762FEE000502}">
          <x14:formula1>
            <xm:f>施設基本情報入力!$G$8:$G$22</xm:f>
          </x14:formula1>
          <xm:sqref>C20:C219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O22"/>
  <sheetViews>
    <sheetView showGridLines="0" showRowColHeaders="0" view="pageBreakPreview" zoomScaleNormal="100" zoomScaleSheetLayoutView="100" workbookViewId="0">
      <selection activeCell="L7" sqref="L7"/>
    </sheetView>
  </sheetViews>
  <sheetFormatPr defaultRowHeight="14.25"/>
  <cols>
    <col min="1" max="1" width="8.25" style="35" customWidth="1"/>
    <col min="2" max="2" width="9.75" style="35" customWidth="1"/>
    <col min="3" max="3" width="4.875" style="35" customWidth="1"/>
    <col min="4" max="4" width="7.5" style="35" customWidth="1"/>
    <col min="5" max="5" width="13.5" style="35" customWidth="1"/>
    <col min="6" max="6" width="10.625" style="35" customWidth="1"/>
    <col min="7" max="7" width="19.375" style="35" customWidth="1"/>
    <col min="8" max="8" width="2.875" style="35" customWidth="1"/>
    <col min="9" max="16384" width="9" style="35"/>
  </cols>
  <sheetData>
    <row r="1" spans="1:15" ht="19.5" customHeight="1">
      <c r="A1" s="450" t="s">
        <v>13</v>
      </c>
      <c r="B1" s="450"/>
      <c r="C1" s="450"/>
      <c r="D1" s="450"/>
      <c r="E1" s="450"/>
      <c r="F1" s="1"/>
      <c r="G1" s="1"/>
      <c r="H1" s="1"/>
    </row>
    <row r="2" spans="1:15">
      <c r="A2" s="17"/>
      <c r="B2" s="17"/>
      <c r="C2" s="17"/>
      <c r="D2" s="17"/>
      <c r="E2" s="17"/>
      <c r="F2" s="454"/>
      <c r="G2" s="454"/>
      <c r="H2" s="1"/>
    </row>
    <row r="3" spans="1:15">
      <c r="A3" s="2"/>
      <c r="B3" s="1"/>
      <c r="C3" s="1"/>
      <c r="D3" s="1"/>
      <c r="E3" s="1"/>
      <c r="F3" s="1"/>
      <c r="G3" s="1"/>
      <c r="H3" s="1"/>
    </row>
    <row r="4" spans="1:15" ht="18.75" customHeight="1">
      <c r="A4" s="455" t="s">
        <v>146</v>
      </c>
      <c r="B4" s="455"/>
      <c r="C4" s="455"/>
      <c r="D4" s="1"/>
      <c r="E4" s="1"/>
      <c r="F4" s="1"/>
      <c r="G4" s="1"/>
      <c r="H4" s="1"/>
    </row>
    <row r="5" spans="1:15">
      <c r="A5" s="2"/>
      <c r="B5" s="1"/>
      <c r="C5" s="1"/>
      <c r="D5" s="1"/>
      <c r="E5" s="1"/>
      <c r="F5" s="1"/>
      <c r="G5" s="1"/>
      <c r="H5" s="1"/>
    </row>
    <row r="6" spans="1:15" ht="39" customHeight="1">
      <c r="A6" s="456"/>
      <c r="B6" s="1"/>
      <c r="C6" s="16"/>
      <c r="D6" s="1"/>
      <c r="E6" s="64" t="s">
        <v>2</v>
      </c>
      <c r="F6" s="447">
        <f>施設基本情報入力!D8</f>
        <v>0</v>
      </c>
      <c r="G6" s="447"/>
      <c r="H6" s="447"/>
    </row>
    <row r="7" spans="1:15" ht="39" customHeight="1">
      <c r="A7" s="456"/>
      <c r="B7" s="1"/>
      <c r="C7" s="16"/>
      <c r="D7" s="1" t="s">
        <v>3</v>
      </c>
      <c r="E7" s="64" t="s">
        <v>4</v>
      </c>
      <c r="F7" s="447">
        <f>施設基本情報入力!D7</f>
        <v>0</v>
      </c>
      <c r="G7" s="447"/>
      <c r="H7" s="447"/>
    </row>
    <row r="8" spans="1:15" ht="39" customHeight="1">
      <c r="A8" s="456"/>
      <c r="B8" s="1"/>
      <c r="C8" s="16"/>
      <c r="D8" s="1"/>
      <c r="E8" s="112" t="s">
        <v>5</v>
      </c>
      <c r="F8" s="447" t="str">
        <f>施設基本情報入力!D9&amp;"　"&amp;施設基本情報入力!D10</f>
        <v>　</v>
      </c>
      <c r="G8" s="447"/>
      <c r="H8" s="447"/>
    </row>
    <row r="9" spans="1:15">
      <c r="A9" s="2"/>
      <c r="B9" s="1"/>
      <c r="C9" s="1"/>
      <c r="D9" s="1"/>
      <c r="E9" s="1"/>
      <c r="F9" s="1"/>
      <c r="G9" s="1"/>
      <c r="H9" s="1"/>
      <c r="L9" s="111"/>
    </row>
    <row r="10" spans="1:15">
      <c r="A10" s="2"/>
      <c r="B10" s="1"/>
      <c r="C10" s="1"/>
      <c r="D10" s="1"/>
      <c r="E10" s="1"/>
      <c r="F10" s="1"/>
      <c r="G10" s="1"/>
      <c r="H10" s="1"/>
    </row>
    <row r="11" spans="1:15" ht="18.75" customHeight="1">
      <c r="A11" s="448" t="s">
        <v>14</v>
      </c>
      <c r="B11" s="448"/>
      <c r="C11" s="448"/>
      <c r="D11" s="448"/>
      <c r="E11" s="448"/>
      <c r="F11" s="448"/>
      <c r="G11" s="448"/>
      <c r="H11" s="448"/>
    </row>
    <row r="12" spans="1:15" ht="7.5" customHeight="1">
      <c r="A12" s="15"/>
      <c r="B12" s="1"/>
      <c r="C12" s="1"/>
      <c r="D12" s="1"/>
      <c r="E12" s="1"/>
      <c r="F12" s="1"/>
      <c r="G12" s="1"/>
      <c r="H12" s="1"/>
      <c r="I12" s="452"/>
      <c r="J12" s="452"/>
      <c r="K12" s="452"/>
      <c r="L12" s="452"/>
    </row>
    <row r="13" spans="1:15" s="115" customFormat="1" ht="24.75" customHeight="1">
      <c r="A13" s="453">
        <f>施設基本情報入力!D17</f>
        <v>0</v>
      </c>
      <c r="B13" s="453"/>
      <c r="C13" s="457" t="str">
        <f>"付け流山市指令"&amp;施設基本情報入力!D18&amp;"で決定のあった補助金の"</f>
        <v>付け流山市指令で決定のあった補助金の</v>
      </c>
      <c r="D13" s="457"/>
      <c r="E13" s="457"/>
      <c r="F13" s="457"/>
      <c r="G13" s="457"/>
      <c r="H13" s="457"/>
      <c r="I13" s="451"/>
      <c r="J13" s="451"/>
      <c r="K13" s="451"/>
      <c r="L13" s="451"/>
      <c r="M13" s="451"/>
      <c r="N13" s="451"/>
      <c r="O13" s="451"/>
    </row>
    <row r="14" spans="1:15" s="115" customFormat="1" ht="24.75" customHeight="1">
      <c r="A14" s="447" t="s">
        <v>213</v>
      </c>
      <c r="B14" s="447"/>
      <c r="C14" s="447"/>
      <c r="D14" s="447"/>
      <c r="E14" s="447"/>
      <c r="F14" s="447"/>
      <c r="G14" s="447"/>
      <c r="H14" s="447"/>
      <c r="I14" s="116"/>
    </row>
    <row r="15" spans="1:15" ht="24" customHeight="1">
      <c r="A15" s="448" t="s">
        <v>7</v>
      </c>
      <c r="B15" s="448"/>
      <c r="C15" s="448"/>
      <c r="D15" s="448"/>
      <c r="E15" s="448"/>
      <c r="F15" s="448"/>
      <c r="G15" s="448"/>
      <c r="H15" s="1"/>
    </row>
    <row r="16" spans="1:15" ht="10.5" customHeight="1">
      <c r="A16" s="65"/>
      <c r="B16" s="65"/>
      <c r="C16" s="65"/>
      <c r="D16" s="65"/>
      <c r="E16" s="65"/>
      <c r="F16" s="65"/>
      <c r="G16" s="65"/>
      <c r="H16" s="1"/>
    </row>
    <row r="17" spans="1:8" ht="26.25" customHeight="1">
      <c r="A17" s="448" t="s">
        <v>15</v>
      </c>
      <c r="B17" s="448"/>
      <c r="C17" s="448"/>
      <c r="D17" s="449">
        <f>'対象者リスト（変更）'!H220</f>
        <v>0</v>
      </c>
      <c r="E17" s="449"/>
      <c r="F17" s="1" t="s">
        <v>16</v>
      </c>
      <c r="G17" s="1"/>
      <c r="H17" s="1"/>
    </row>
    <row r="18" spans="1:8" ht="26.25" customHeight="1">
      <c r="A18" s="447" t="s">
        <v>17</v>
      </c>
      <c r="B18" s="447"/>
      <c r="C18" s="447"/>
      <c r="D18" s="449">
        <f>施設基本情報入力!D19</f>
        <v>0</v>
      </c>
      <c r="E18" s="449"/>
      <c r="F18" s="1" t="s">
        <v>18</v>
      </c>
      <c r="G18" s="1"/>
      <c r="H18" s="1"/>
    </row>
    <row r="19" spans="1:8" ht="26.25" customHeight="1">
      <c r="A19" s="447" t="s">
        <v>19</v>
      </c>
      <c r="B19" s="447"/>
      <c r="C19" s="117"/>
      <c r="D19" s="449">
        <f>D17-D18</f>
        <v>0</v>
      </c>
      <c r="E19" s="449"/>
      <c r="F19" s="1" t="s">
        <v>18</v>
      </c>
      <c r="G19" s="1"/>
      <c r="H19" s="1"/>
    </row>
    <row r="20" spans="1:8" ht="26.25" customHeight="1">
      <c r="A20" s="64"/>
      <c r="B20" s="64"/>
      <c r="C20" s="74"/>
      <c r="D20" s="66"/>
      <c r="E20" s="66"/>
      <c r="F20" s="1"/>
      <c r="G20" s="1"/>
      <c r="H20" s="1"/>
    </row>
    <row r="21" spans="1:8">
      <c r="A21" s="2"/>
      <c r="B21" s="1"/>
      <c r="C21" s="1"/>
      <c r="D21" s="1"/>
      <c r="E21" s="1"/>
      <c r="F21" s="1"/>
      <c r="G21" s="1"/>
      <c r="H21" s="1"/>
    </row>
    <row r="22" spans="1:8" ht="18.75" customHeight="1">
      <c r="A22" s="447" t="s">
        <v>20</v>
      </c>
      <c r="B22" s="447"/>
      <c r="C22" s="447"/>
      <c r="D22" s="447"/>
      <c r="E22" s="447"/>
      <c r="F22" s="447"/>
      <c r="G22" s="447"/>
      <c r="H22" s="1"/>
    </row>
  </sheetData>
  <sheetProtection algorithmName="SHA-512" hashValue="R5gewgA4mz0++HwH2tXRPdvbB/S59YQ7J5pBerdQK5genJFyoyFhMOmiYjObdx3zJNsTLXJMXDgFANgc+2ioOw==" saltValue="z0qHtO4avU2inctJ5NQlCw==" spinCount="100000" sheet="1" objects="1" scenarios="1"/>
  <mergeCells count="21">
    <mergeCell ref="A1:E1"/>
    <mergeCell ref="I13:O13"/>
    <mergeCell ref="I12:L12"/>
    <mergeCell ref="A13:B13"/>
    <mergeCell ref="F2:G2"/>
    <mergeCell ref="A4:C4"/>
    <mergeCell ref="A6:A8"/>
    <mergeCell ref="F8:H8"/>
    <mergeCell ref="A11:H11"/>
    <mergeCell ref="C13:H13"/>
    <mergeCell ref="F6:H6"/>
    <mergeCell ref="F7:H7"/>
    <mergeCell ref="A14:H14"/>
    <mergeCell ref="A19:B19"/>
    <mergeCell ref="A22:G22"/>
    <mergeCell ref="A15:G15"/>
    <mergeCell ref="D17:E17"/>
    <mergeCell ref="D18:E18"/>
    <mergeCell ref="A18:C18"/>
    <mergeCell ref="A17:C17"/>
    <mergeCell ref="D19:E19"/>
  </mergeCells>
  <phoneticPr fontId="22"/>
  <conditionalFormatting sqref="D18">
    <cfRule type="cellIs" dxfId="22" priority="2" operator="equal">
      <formula>""</formula>
    </cfRule>
  </conditionalFormatting>
  <conditionalFormatting sqref="F2:G2">
    <cfRule type="cellIs" dxfId="21" priority="1" operator="equal">
      <formula>""</formula>
    </cfRule>
  </conditionalFormatting>
  <pageMargins left="0.75" right="0.75" top="1" bottom="1" header="0.5" footer="0.5"/>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DC011-6F1E-4E76-99DB-1EA952356B98}">
  <sheetPr codeName="Sheet5">
    <tabColor rgb="FF00B050"/>
    <pageSetUpPr fitToPage="1"/>
  </sheetPr>
  <dimension ref="A1:J63"/>
  <sheetViews>
    <sheetView showGridLines="0" showRowColHeaders="0" showZeros="0" view="pageBreakPreview" zoomScaleNormal="100" zoomScaleSheetLayoutView="100" workbookViewId="0">
      <selection activeCell="L7" sqref="L7"/>
    </sheetView>
  </sheetViews>
  <sheetFormatPr defaultRowHeight="14.25"/>
  <cols>
    <col min="1" max="3" width="9.625" style="194" customWidth="1"/>
    <col min="4" max="4" width="11.625" style="194" customWidth="1"/>
    <col min="5" max="5" width="5.125" style="194" customWidth="1"/>
    <col min="6" max="6" width="13.25" style="194" customWidth="1"/>
    <col min="7" max="7" width="6.875" style="194" customWidth="1"/>
    <col min="8" max="8" width="9.625" style="194" customWidth="1"/>
    <col min="9" max="9" width="11.625" style="194" customWidth="1"/>
    <col min="10" max="10" width="5.125" style="194" customWidth="1"/>
    <col min="11" max="16384" width="9" style="194"/>
  </cols>
  <sheetData>
    <row r="1" spans="1:10" ht="18.75">
      <c r="A1" s="395" t="s">
        <v>34</v>
      </c>
      <c r="B1" s="395"/>
      <c r="C1" s="395"/>
      <c r="D1" s="395"/>
      <c r="E1" s="395"/>
      <c r="F1" s="395"/>
      <c r="G1" s="395"/>
      <c r="H1" s="395"/>
      <c r="I1" s="395"/>
      <c r="J1" s="193"/>
    </row>
    <row r="2" spans="1:10" ht="18.75">
      <c r="A2" s="195"/>
      <c r="B2" s="195"/>
      <c r="C2" s="195"/>
      <c r="D2" s="195"/>
      <c r="E2" s="195"/>
      <c r="F2" s="195"/>
      <c r="G2" s="195"/>
      <c r="H2" s="195"/>
      <c r="I2" s="195"/>
      <c r="J2" s="193"/>
    </row>
    <row r="3" spans="1:10" ht="18.75">
      <c r="A3" s="195"/>
      <c r="B3" s="195"/>
      <c r="C3" s="195"/>
      <c r="D3" s="195"/>
      <c r="E3" s="195"/>
      <c r="F3" s="195"/>
      <c r="G3" s="195"/>
      <c r="H3" s="195"/>
      <c r="I3" s="195"/>
      <c r="J3" s="193"/>
    </row>
    <row r="4" spans="1:10">
      <c r="A4" s="392" t="s">
        <v>35</v>
      </c>
      <c r="B4" s="392"/>
      <c r="C4" s="392"/>
      <c r="D4" s="392"/>
      <c r="E4" s="392"/>
      <c r="F4" s="392"/>
      <c r="G4" s="392"/>
      <c r="H4" s="392"/>
      <c r="I4" s="392"/>
      <c r="J4" s="392"/>
    </row>
    <row r="5" spans="1:10">
      <c r="A5" s="196" t="s">
        <v>36</v>
      </c>
      <c r="B5" s="196"/>
      <c r="C5" s="196"/>
      <c r="D5" s="196"/>
      <c r="E5" s="196"/>
      <c r="F5" s="196"/>
      <c r="G5" s="196"/>
      <c r="H5" s="196"/>
      <c r="I5" s="196"/>
      <c r="J5" s="196"/>
    </row>
    <row r="6" spans="1:10" ht="24" customHeight="1">
      <c r="A6" s="196"/>
      <c r="B6" s="196"/>
      <c r="C6" s="196"/>
      <c r="D6" s="196"/>
      <c r="E6" s="196"/>
      <c r="F6" s="196"/>
      <c r="G6" s="396">
        <f>'第３号様式（変更交付申請）'!F2</f>
        <v>0</v>
      </c>
      <c r="H6" s="396"/>
      <c r="I6" s="396"/>
      <c r="J6" s="196"/>
    </row>
    <row r="7" spans="1:10" ht="30" customHeight="1">
      <c r="A7" s="197"/>
      <c r="B7" s="197"/>
      <c r="C7" s="197"/>
      <c r="D7" s="197"/>
      <c r="E7" s="392" t="s">
        <v>37</v>
      </c>
      <c r="F7" s="392"/>
      <c r="G7" s="393">
        <f>施設基本情報入力!D7</f>
        <v>0</v>
      </c>
      <c r="H7" s="393"/>
      <c r="I7" s="393"/>
      <c r="J7" s="393"/>
    </row>
    <row r="8" spans="1:10" ht="30" customHeight="1">
      <c r="E8" s="392" t="s">
        <v>38</v>
      </c>
      <c r="F8" s="392"/>
      <c r="G8" s="393" t="str">
        <f>施設基本情報入力!D9&amp;"  "&amp;施設基本情報入力!D10</f>
        <v xml:space="preserve">  </v>
      </c>
      <c r="H8" s="393"/>
      <c r="I8" s="393"/>
      <c r="J8" s="393"/>
    </row>
    <row r="9" spans="1:10" ht="30" customHeight="1">
      <c r="E9" s="196" t="s">
        <v>39</v>
      </c>
      <c r="F9" s="196"/>
      <c r="G9" s="392" t="str">
        <f>施設基本情報入力!D11&amp;"("&amp;施設基本情報入力!D12&amp;")"</f>
        <v>()</v>
      </c>
      <c r="H9" s="392"/>
      <c r="I9" s="392"/>
      <c r="J9" s="392"/>
    </row>
    <row r="10" spans="1:10" ht="19.5" customHeight="1">
      <c r="E10" s="196"/>
      <c r="F10" s="196"/>
      <c r="G10" s="197"/>
      <c r="H10" s="197"/>
      <c r="I10" s="197"/>
    </row>
    <row r="11" spans="1:10" ht="16.5">
      <c r="A11" s="199" t="s">
        <v>40</v>
      </c>
    </row>
    <row r="12" spans="1:10" ht="21" customHeight="1">
      <c r="A12" s="200" t="s">
        <v>41</v>
      </c>
      <c r="B12" s="200"/>
      <c r="C12" s="384">
        <f>F15</f>
        <v>0</v>
      </c>
      <c r="D12" s="385"/>
      <c r="E12" s="200" t="s">
        <v>42</v>
      </c>
      <c r="F12" s="201"/>
      <c r="G12" s="201"/>
      <c r="H12" s="201"/>
      <c r="I12" s="201"/>
      <c r="J12" s="201"/>
    </row>
    <row r="13" spans="1:10" ht="30" customHeight="1">
      <c r="A13" s="386" t="s">
        <v>43</v>
      </c>
      <c r="B13" s="387"/>
      <c r="C13" s="387"/>
      <c r="D13" s="387"/>
      <c r="E13" s="387"/>
      <c r="F13" s="238">
        <f>D22+D33+D41+D51+D61+'３号添付　事業所追加分①'!D6+'３号添付　事業所追加分①'!D14+'３号添付　事業所追加分①'!D22+'３号添付　事業所追加分①'!D30+'３号添付　事業所追加分①'!D38+'３号添付　事業所追加分②'!D6+'３号添付　事業所追加分②'!D14+'３号添付　事業所追加分②'!D22+'３号添付　事業所追加分②'!D30</f>
        <v>0</v>
      </c>
      <c r="G13" s="203" t="s">
        <v>44</v>
      </c>
      <c r="H13" s="204"/>
      <c r="I13" s="205"/>
      <c r="J13" s="206"/>
    </row>
    <row r="14" spans="1:10" ht="30" customHeight="1">
      <c r="A14" s="386" t="s">
        <v>45</v>
      </c>
      <c r="B14" s="387"/>
      <c r="C14" s="387"/>
      <c r="D14" s="387"/>
      <c r="E14" s="387"/>
      <c r="F14" s="207">
        <f>D23+D34+D42+D52+D62+'３号添付　事業所追加分①'!D7+'３号添付　事業所追加分①'!D15+'３号添付　事業所追加分①'!D23+'３号添付　事業所追加分①'!D31+'３号添付　事業所追加分①'!D39+'３号添付　事業所追加分①'!D47+'３号添付　事業所追加分②'!D7+'３号添付　事業所追加分②'!D15+'３号添付　事業所追加分②'!D23+'３号添付　事業所追加分②'!D31</f>
        <v>0</v>
      </c>
      <c r="G14" s="208" t="s">
        <v>46</v>
      </c>
      <c r="H14" s="198"/>
      <c r="I14" s="205"/>
      <c r="J14" s="206"/>
    </row>
    <row r="15" spans="1:10" ht="30" customHeight="1">
      <c r="A15" s="388" t="s">
        <v>47</v>
      </c>
      <c r="B15" s="389"/>
      <c r="C15" s="389"/>
      <c r="D15" s="389"/>
      <c r="E15" s="389"/>
      <c r="F15" s="209">
        <f>9000*F14</f>
        <v>0</v>
      </c>
      <c r="G15" s="210" t="s">
        <v>42</v>
      </c>
    </row>
    <row r="16" spans="1:10" ht="30" customHeight="1">
      <c r="A16" s="239"/>
      <c r="B16" s="240"/>
      <c r="C16" s="240"/>
      <c r="D16" s="206"/>
      <c r="E16" s="206"/>
    </row>
    <row r="18" spans="1:10" ht="16.5">
      <c r="A18" s="222"/>
    </row>
    <row r="19" spans="1:10" ht="30" customHeight="1">
      <c r="A19" s="211" t="s">
        <v>48</v>
      </c>
      <c r="B19" s="212"/>
      <c r="C19" s="376">
        <f>施設基本情報入力!G8</f>
        <v>0</v>
      </c>
      <c r="D19" s="376"/>
      <c r="E19" s="376"/>
      <c r="F19" s="376"/>
      <c r="G19" s="376"/>
      <c r="H19" s="376"/>
      <c r="I19" s="198"/>
      <c r="J19" s="198"/>
    </row>
    <row r="20" spans="1:10" ht="30" customHeight="1">
      <c r="A20" s="213" t="s">
        <v>49</v>
      </c>
      <c r="B20" s="214"/>
      <c r="C20" s="376">
        <f>施設基本情報入力!H8</f>
        <v>0</v>
      </c>
      <c r="D20" s="376"/>
      <c r="E20" s="376"/>
      <c r="F20" s="376"/>
      <c r="G20" s="376"/>
      <c r="H20" s="376"/>
      <c r="I20" s="198"/>
      <c r="J20" s="198"/>
    </row>
    <row r="21" spans="1:10" ht="21" customHeight="1">
      <c r="A21" s="215" t="s">
        <v>41</v>
      </c>
      <c r="B21" s="216"/>
      <c r="C21" s="200"/>
      <c r="D21" s="200"/>
      <c r="E21" s="200"/>
      <c r="F21" s="201"/>
      <c r="G21" s="201"/>
      <c r="H21" s="201"/>
      <c r="I21" s="201"/>
      <c r="J21" s="201"/>
    </row>
    <row r="22" spans="1:10" ht="30" customHeight="1">
      <c r="A22" s="377" t="s">
        <v>50</v>
      </c>
      <c r="B22" s="378"/>
      <c r="C22" s="378"/>
      <c r="D22" s="217">
        <f>COUNTIFS('対象者リスト（変更）'!$C$20:$C$219,施設基本情報入力!G8)</f>
        <v>0</v>
      </c>
      <c r="E22" s="218" t="s">
        <v>44</v>
      </c>
      <c r="F22" s="204"/>
      <c r="G22" s="204"/>
      <c r="H22" s="204"/>
      <c r="I22" s="206"/>
      <c r="J22" s="206"/>
    </row>
    <row r="23" spans="1:10" ht="30" customHeight="1">
      <c r="A23" s="377" t="s">
        <v>51</v>
      </c>
      <c r="B23" s="378"/>
      <c r="C23" s="378"/>
      <c r="D23" s="217">
        <f>SUMIFS('対象者リスト（変更）'!$G$20:$G$219,'対象者リスト（変更）'!$C$20:$C$219,施設基本情報入力!G8)</f>
        <v>0</v>
      </c>
      <c r="E23" s="219" t="s">
        <v>46</v>
      </c>
      <c r="F23" s="220"/>
      <c r="G23" s="198"/>
      <c r="H23" s="198"/>
      <c r="I23" s="206"/>
      <c r="J23" s="206"/>
    </row>
    <row r="24" spans="1:10" ht="30" customHeight="1">
      <c r="A24" s="380" t="s">
        <v>52</v>
      </c>
      <c r="B24" s="381"/>
      <c r="C24" s="381"/>
      <c r="D24" s="221">
        <f>9000*D23</f>
        <v>0</v>
      </c>
      <c r="E24" s="219" t="s">
        <v>42</v>
      </c>
    </row>
    <row r="29" spans="1:10">
      <c r="A29" s="223" t="s">
        <v>53</v>
      </c>
    </row>
    <row r="30" spans="1:10" ht="30" customHeight="1">
      <c r="A30" s="211" t="s">
        <v>123</v>
      </c>
      <c r="B30" s="212"/>
      <c r="C30" s="376">
        <f>施設基本情報入力!G9</f>
        <v>0</v>
      </c>
      <c r="D30" s="376"/>
      <c r="E30" s="376"/>
      <c r="F30" s="376"/>
      <c r="G30" s="376"/>
      <c r="H30" s="376"/>
      <c r="I30" s="198"/>
      <c r="J30" s="198"/>
    </row>
    <row r="31" spans="1:10" ht="30" customHeight="1">
      <c r="A31" s="213" t="s">
        <v>49</v>
      </c>
      <c r="B31" s="214"/>
      <c r="C31" s="376">
        <f>施設基本情報入力!H9</f>
        <v>0</v>
      </c>
      <c r="D31" s="376"/>
      <c r="E31" s="376"/>
      <c r="F31" s="376"/>
      <c r="G31" s="376"/>
      <c r="H31" s="376"/>
      <c r="I31" s="198"/>
      <c r="J31" s="198"/>
    </row>
    <row r="32" spans="1:10" ht="21" customHeight="1">
      <c r="A32" s="215" t="s">
        <v>41</v>
      </c>
      <c r="B32" s="216"/>
      <c r="C32" s="200"/>
      <c r="D32" s="200"/>
      <c r="E32" s="200"/>
      <c r="F32" s="201"/>
      <c r="G32" s="201"/>
      <c r="H32" s="201"/>
      <c r="I32" s="201"/>
      <c r="J32" s="201"/>
    </row>
    <row r="33" spans="1:10" ht="30" customHeight="1">
      <c r="A33" s="377" t="s">
        <v>50</v>
      </c>
      <c r="B33" s="378"/>
      <c r="C33" s="378"/>
      <c r="D33" s="217">
        <f>COUNTIFS('対象者リスト（変更）'!$C$20:$C$219,施設基本情報入力!G9)</f>
        <v>0</v>
      </c>
      <c r="E33" s="218" t="s">
        <v>44</v>
      </c>
      <c r="F33" s="204"/>
      <c r="G33" s="204"/>
      <c r="H33" s="204"/>
      <c r="I33" s="206"/>
      <c r="J33" s="206"/>
    </row>
    <row r="34" spans="1:10" ht="30" customHeight="1">
      <c r="A34" s="377" t="s">
        <v>51</v>
      </c>
      <c r="B34" s="378"/>
      <c r="C34" s="378"/>
      <c r="D34" s="217">
        <f>SUMIFS('対象者リスト（変更）'!$G$20:$G$219,'対象者リスト（変更）'!$C$20:$C$219,施設基本情報入力!G9)</f>
        <v>0</v>
      </c>
      <c r="E34" s="219" t="s">
        <v>46</v>
      </c>
      <c r="F34" s="220"/>
      <c r="G34" s="198"/>
      <c r="H34" s="198"/>
      <c r="I34" s="206"/>
      <c r="J34" s="206"/>
    </row>
    <row r="35" spans="1:10" ht="30" customHeight="1">
      <c r="A35" s="380" t="s">
        <v>52</v>
      </c>
      <c r="B35" s="381"/>
      <c r="C35" s="381"/>
      <c r="D35" s="221">
        <f>9000*D34</f>
        <v>0</v>
      </c>
      <c r="E35" s="219" t="s">
        <v>42</v>
      </c>
    </row>
    <row r="38" spans="1:10" ht="30" customHeight="1">
      <c r="A38" s="211" t="s">
        <v>124</v>
      </c>
      <c r="B38" s="212"/>
      <c r="C38" s="376">
        <f>施設基本情報入力!G10</f>
        <v>0</v>
      </c>
      <c r="D38" s="376"/>
      <c r="E38" s="376"/>
      <c r="F38" s="376"/>
      <c r="G38" s="376"/>
      <c r="H38" s="376"/>
      <c r="I38" s="198"/>
      <c r="J38" s="198"/>
    </row>
    <row r="39" spans="1:10" ht="30" customHeight="1">
      <c r="A39" s="213" t="s">
        <v>49</v>
      </c>
      <c r="B39" s="214"/>
      <c r="C39" s="376">
        <f>施設基本情報入力!H10</f>
        <v>0</v>
      </c>
      <c r="D39" s="376"/>
      <c r="E39" s="376"/>
      <c r="F39" s="376"/>
      <c r="G39" s="376"/>
      <c r="H39" s="376"/>
      <c r="I39" s="198"/>
      <c r="J39" s="198"/>
    </row>
    <row r="40" spans="1:10" ht="21" customHeight="1">
      <c r="A40" s="215" t="s">
        <v>41</v>
      </c>
      <c r="B40" s="216"/>
      <c r="C40" s="200"/>
      <c r="D40" s="200"/>
      <c r="E40" s="200"/>
      <c r="F40" s="201"/>
      <c r="G40" s="201"/>
      <c r="H40" s="201"/>
      <c r="I40" s="201"/>
      <c r="J40" s="201"/>
    </row>
    <row r="41" spans="1:10" ht="30" customHeight="1">
      <c r="A41" s="377" t="s">
        <v>50</v>
      </c>
      <c r="B41" s="378"/>
      <c r="C41" s="378"/>
      <c r="D41" s="217">
        <f>COUNTIFS('対象者リスト（変更）'!$C$20:$C$219,施設基本情報入力!G10)</f>
        <v>0</v>
      </c>
      <c r="E41" s="218" t="s">
        <v>44</v>
      </c>
      <c r="F41" s="204"/>
      <c r="G41" s="204"/>
      <c r="H41" s="204"/>
      <c r="I41" s="206"/>
      <c r="J41" s="206"/>
    </row>
    <row r="42" spans="1:10" ht="30" customHeight="1">
      <c r="A42" s="377" t="s">
        <v>51</v>
      </c>
      <c r="B42" s="378"/>
      <c r="C42" s="378"/>
      <c r="D42" s="217">
        <f>SUMIFS('対象者リスト（変更）'!$G$20:$G$219,'対象者リスト（変更）'!$C$20:$C$219,施設基本情報入力!G10)</f>
        <v>0</v>
      </c>
      <c r="E42" s="219" t="s">
        <v>46</v>
      </c>
      <c r="F42" s="220"/>
      <c r="G42" s="198"/>
      <c r="H42" s="198"/>
      <c r="I42" s="206"/>
      <c r="J42" s="206"/>
    </row>
    <row r="43" spans="1:10" ht="30" customHeight="1">
      <c r="A43" s="380" t="s">
        <v>52</v>
      </c>
      <c r="B43" s="381"/>
      <c r="C43" s="381"/>
      <c r="D43" s="221">
        <f>9000*D42</f>
        <v>0</v>
      </c>
      <c r="E43" s="219" t="s">
        <v>42</v>
      </c>
    </row>
    <row r="44" spans="1:10" s="206" customFormat="1">
      <c r="D44" s="198"/>
      <c r="E44" s="198"/>
      <c r="F44" s="198"/>
      <c r="G44" s="198"/>
      <c r="H44" s="198"/>
    </row>
    <row r="45" spans="1:10" s="206" customFormat="1" ht="45" customHeight="1"/>
    <row r="48" spans="1:10" ht="30" customHeight="1">
      <c r="A48" s="211" t="s">
        <v>125</v>
      </c>
      <c r="B48" s="212"/>
      <c r="C48" s="376">
        <f>施設基本情報入力!G11</f>
        <v>0</v>
      </c>
      <c r="D48" s="376"/>
      <c r="E48" s="376"/>
      <c r="F48" s="376"/>
      <c r="G48" s="376"/>
      <c r="H48" s="376"/>
      <c r="I48" s="198"/>
      <c r="J48" s="198"/>
    </row>
    <row r="49" spans="1:10" ht="30" customHeight="1">
      <c r="A49" s="213" t="s">
        <v>49</v>
      </c>
      <c r="B49" s="214"/>
      <c r="C49" s="376">
        <f>施設基本情報入力!H11</f>
        <v>0</v>
      </c>
      <c r="D49" s="376"/>
      <c r="E49" s="376"/>
      <c r="F49" s="376"/>
      <c r="G49" s="376"/>
      <c r="H49" s="376"/>
      <c r="I49" s="198"/>
      <c r="J49" s="198"/>
    </row>
    <row r="50" spans="1:10" ht="21" customHeight="1">
      <c r="A50" s="215" t="s">
        <v>41</v>
      </c>
      <c r="B50" s="216"/>
      <c r="C50" s="200"/>
      <c r="D50" s="200"/>
      <c r="E50" s="200"/>
      <c r="F50" s="201"/>
      <c r="G50" s="201"/>
      <c r="H50" s="201"/>
      <c r="I50" s="201"/>
      <c r="J50" s="201"/>
    </row>
    <row r="51" spans="1:10" ht="30" customHeight="1">
      <c r="A51" s="377" t="s">
        <v>50</v>
      </c>
      <c r="B51" s="378"/>
      <c r="C51" s="378"/>
      <c r="D51" s="217">
        <f>COUNTIFS('対象者リスト（変更）'!$C$20:$C$219,施設基本情報入力!G11)</f>
        <v>0</v>
      </c>
      <c r="E51" s="218" t="s">
        <v>44</v>
      </c>
      <c r="F51" s="204"/>
      <c r="G51" s="204"/>
      <c r="H51" s="204"/>
      <c r="I51" s="206"/>
      <c r="J51" s="206"/>
    </row>
    <row r="52" spans="1:10" ht="30" customHeight="1">
      <c r="A52" s="377" t="s">
        <v>51</v>
      </c>
      <c r="B52" s="378"/>
      <c r="C52" s="378"/>
      <c r="D52" s="217">
        <f>SUMIFS('対象者リスト（変更）'!$G$20:$G$219,'対象者リスト（変更）'!$C$20:$C$219,施設基本情報入力!G11)</f>
        <v>0</v>
      </c>
      <c r="E52" s="219" t="s">
        <v>46</v>
      </c>
      <c r="F52" s="220"/>
      <c r="G52" s="198"/>
      <c r="H52" s="198"/>
      <c r="I52" s="206"/>
      <c r="J52" s="206"/>
    </row>
    <row r="53" spans="1:10" ht="30" customHeight="1">
      <c r="A53" s="380" t="s">
        <v>52</v>
      </c>
      <c r="B53" s="381"/>
      <c r="C53" s="381"/>
      <c r="D53" s="221">
        <f>9000*D52</f>
        <v>0</v>
      </c>
      <c r="E53" s="219" t="s">
        <v>42</v>
      </c>
    </row>
    <row r="55" spans="1:10" s="206" customFormat="1" ht="45" customHeight="1"/>
    <row r="56" spans="1:10" s="206" customFormat="1" ht="14.25" customHeight="1"/>
    <row r="58" spans="1:10" ht="30" customHeight="1">
      <c r="A58" s="211" t="s">
        <v>126</v>
      </c>
      <c r="B58" s="212"/>
      <c r="C58" s="376">
        <f>施設基本情報入力!G12</f>
        <v>0</v>
      </c>
      <c r="D58" s="376"/>
      <c r="E58" s="376"/>
      <c r="F58" s="376"/>
      <c r="G58" s="376"/>
      <c r="H58" s="376"/>
      <c r="I58" s="198"/>
      <c r="J58" s="198"/>
    </row>
    <row r="59" spans="1:10" ht="30" customHeight="1">
      <c r="A59" s="213" t="s">
        <v>49</v>
      </c>
      <c r="B59" s="214"/>
      <c r="C59" s="376">
        <f>施設基本情報入力!H12</f>
        <v>0</v>
      </c>
      <c r="D59" s="376"/>
      <c r="E59" s="376"/>
      <c r="F59" s="376"/>
      <c r="G59" s="376"/>
      <c r="H59" s="376"/>
      <c r="I59" s="198"/>
      <c r="J59" s="198"/>
    </row>
    <row r="60" spans="1:10" ht="21" customHeight="1">
      <c r="A60" s="215" t="s">
        <v>41</v>
      </c>
      <c r="B60" s="216"/>
      <c r="C60" s="200"/>
      <c r="D60" s="200"/>
      <c r="E60" s="200"/>
      <c r="F60" s="201"/>
      <c r="G60" s="201"/>
      <c r="H60" s="201"/>
      <c r="I60" s="201"/>
      <c r="J60" s="201"/>
    </row>
    <row r="61" spans="1:10" ht="30" customHeight="1">
      <c r="A61" s="377" t="s">
        <v>50</v>
      </c>
      <c r="B61" s="378"/>
      <c r="C61" s="378"/>
      <c r="D61" s="217">
        <f>COUNTIFS('対象者リスト（変更）'!$C$20:$C$219,施設基本情報入力!G12)</f>
        <v>0</v>
      </c>
      <c r="E61" s="218" t="s">
        <v>44</v>
      </c>
      <c r="F61" s="204"/>
      <c r="G61" s="204"/>
      <c r="H61" s="204"/>
      <c r="I61" s="206"/>
      <c r="J61" s="206"/>
    </row>
    <row r="62" spans="1:10" ht="30" customHeight="1">
      <c r="A62" s="377" t="s">
        <v>51</v>
      </c>
      <c r="B62" s="378"/>
      <c r="C62" s="378"/>
      <c r="D62" s="217">
        <f>SUMIFS('対象者リスト（変更）'!$G$20:$G$219,'対象者リスト（変更）'!$C$20:$C$219,施設基本情報入力!G12)</f>
        <v>0</v>
      </c>
      <c r="E62" s="219" t="s">
        <v>46</v>
      </c>
      <c r="F62" s="220"/>
      <c r="G62" s="198"/>
      <c r="H62" s="198"/>
      <c r="I62" s="206"/>
      <c r="J62" s="206"/>
    </row>
    <row r="63" spans="1:10" ht="30" customHeight="1">
      <c r="A63" s="380" t="s">
        <v>52</v>
      </c>
      <c r="B63" s="381"/>
      <c r="C63" s="381"/>
      <c r="D63" s="221">
        <f>9000*D62</f>
        <v>0</v>
      </c>
      <c r="E63" s="219" t="s">
        <v>42</v>
      </c>
    </row>
  </sheetData>
  <sheetProtection algorithmName="SHA-512" hashValue="EF+KJLp0ozHCPCqDzecWdXcutiV9jFaF9vhtOvTfpB7YZt9hJVPQ7Qra0W1R8nircRQD6bib8pN/3VnlPcUnrQ==" saltValue="eUFxXaQO0zJ+riebkiSvrQ==" spinCount="100000" sheet="1" objects="1" scenarios="1"/>
  <mergeCells count="37">
    <mergeCell ref="C19:H19"/>
    <mergeCell ref="A1:I1"/>
    <mergeCell ref="A4:J4"/>
    <mergeCell ref="G6:I6"/>
    <mergeCell ref="E7:F7"/>
    <mergeCell ref="G7:J7"/>
    <mergeCell ref="E8:F8"/>
    <mergeCell ref="G8:J8"/>
    <mergeCell ref="G9:J9"/>
    <mergeCell ref="C12:D12"/>
    <mergeCell ref="A13:E13"/>
    <mergeCell ref="A14:E14"/>
    <mergeCell ref="A15:E15"/>
    <mergeCell ref="A41:C41"/>
    <mergeCell ref="C20:H20"/>
    <mergeCell ref="A22:C22"/>
    <mergeCell ref="A23:C23"/>
    <mergeCell ref="A24:C24"/>
    <mergeCell ref="C30:H30"/>
    <mergeCell ref="C31:H31"/>
    <mergeCell ref="A33:C33"/>
    <mergeCell ref="A34:C34"/>
    <mergeCell ref="A35:C35"/>
    <mergeCell ref="C38:H38"/>
    <mergeCell ref="C39:H39"/>
    <mergeCell ref="A63:C63"/>
    <mergeCell ref="A42:C42"/>
    <mergeCell ref="A43:C43"/>
    <mergeCell ref="C48:H48"/>
    <mergeCell ref="C49:H49"/>
    <mergeCell ref="A51:C51"/>
    <mergeCell ref="A52:C52"/>
    <mergeCell ref="A53:C53"/>
    <mergeCell ref="C58:H58"/>
    <mergeCell ref="C59:H59"/>
    <mergeCell ref="A61:C61"/>
    <mergeCell ref="A62:C62"/>
  </mergeCells>
  <phoneticPr fontId="27"/>
  <conditionalFormatting sqref="G9:J9">
    <cfRule type="cellIs" dxfId="20" priority="8" operator="equal">
      <formula>""</formula>
    </cfRule>
  </conditionalFormatting>
  <conditionalFormatting sqref="G6:I6">
    <cfRule type="cellIs" dxfId="19" priority="1" operator="equal">
      <formula>""</formula>
    </cfRule>
  </conditionalFormatting>
  <pageMargins left="0.7" right="0.7" top="0.75" bottom="0.75" header="0.3" footer="0.3"/>
  <pageSetup paperSize="9" scale="87" fitToHeight="0" orientation="portrait" r:id="rId1"/>
  <rowBreaks count="1" manualBreakCount="1">
    <brk id="36" max="16383"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AE3E3-D68C-4F8A-9CF9-5A61B5877542}">
  <sheetPr codeName="Sheet6">
    <tabColor rgb="FF00B050"/>
  </sheetPr>
  <dimension ref="A3:J48"/>
  <sheetViews>
    <sheetView showGridLines="0" showRowColHeaders="0" showZeros="0" view="pageBreakPreview" zoomScaleNormal="100" zoomScaleSheetLayoutView="100" workbookViewId="0">
      <selection activeCell="L7" sqref="L7"/>
    </sheetView>
  </sheetViews>
  <sheetFormatPr defaultRowHeight="14.25"/>
  <cols>
    <col min="1" max="3" width="9.625" style="194" customWidth="1"/>
    <col min="4" max="4" width="11.625" style="194" customWidth="1"/>
    <col min="5" max="5" width="5.125" style="194" customWidth="1"/>
    <col min="6" max="6" width="13.25" style="194" customWidth="1"/>
    <col min="7" max="7" width="6.875" style="194" customWidth="1"/>
    <col min="8" max="8" width="9.625" style="194" customWidth="1"/>
    <col min="9" max="9" width="11.625" style="194" customWidth="1"/>
    <col min="10" max="10" width="5.125" style="194" customWidth="1"/>
    <col min="11" max="16384" width="9" style="194"/>
  </cols>
  <sheetData>
    <row r="3" spans="1:10" ht="30" customHeight="1">
      <c r="A3" s="211" t="s">
        <v>132</v>
      </c>
      <c r="B3" s="212"/>
      <c r="C3" s="376">
        <f>施設基本情報入力!G13</f>
        <v>0</v>
      </c>
      <c r="D3" s="376"/>
      <c r="E3" s="376"/>
      <c r="F3" s="376"/>
      <c r="G3" s="376"/>
      <c r="H3" s="376"/>
      <c r="I3" s="198"/>
      <c r="J3" s="198"/>
    </row>
    <row r="4" spans="1:10" ht="30" customHeight="1">
      <c r="A4" s="213" t="s">
        <v>49</v>
      </c>
      <c r="B4" s="214"/>
      <c r="C4" s="376">
        <f>施設基本情報入力!H13</f>
        <v>0</v>
      </c>
      <c r="D4" s="376"/>
      <c r="E4" s="376"/>
      <c r="F4" s="376"/>
      <c r="G4" s="376"/>
      <c r="H4" s="376"/>
      <c r="I4" s="198"/>
      <c r="J4" s="198"/>
    </row>
    <row r="5" spans="1:10" ht="21" customHeight="1">
      <c r="A5" s="215" t="s">
        <v>41</v>
      </c>
      <c r="B5" s="216"/>
      <c r="C5" s="200"/>
      <c r="D5" s="200"/>
      <c r="E5" s="200"/>
      <c r="F5" s="201"/>
      <c r="G5" s="201"/>
      <c r="H5" s="201"/>
      <c r="I5" s="201"/>
      <c r="J5" s="201"/>
    </row>
    <row r="6" spans="1:10" ht="30" customHeight="1">
      <c r="A6" s="377" t="s">
        <v>50</v>
      </c>
      <c r="B6" s="378"/>
      <c r="C6" s="378"/>
      <c r="D6" s="217">
        <f>COUNTIFS('対象者リスト（変更）'!$C$20:$C$219,施設基本情報入力!G13)</f>
        <v>0</v>
      </c>
      <c r="E6" s="218" t="s">
        <v>44</v>
      </c>
      <c r="F6" s="204"/>
      <c r="G6" s="204"/>
      <c r="H6" s="204"/>
      <c r="I6" s="206"/>
      <c r="J6" s="206"/>
    </row>
    <row r="7" spans="1:10" ht="30" customHeight="1">
      <c r="A7" s="377" t="s">
        <v>51</v>
      </c>
      <c r="B7" s="378"/>
      <c r="C7" s="378"/>
      <c r="D7" s="217">
        <f>SUMIFS('対象者リスト（変更）'!$G$20:$G$219,'対象者リスト（変更）'!$C$20:$C$219,施設基本情報入力!G13)</f>
        <v>0</v>
      </c>
      <c r="E7" s="219" t="s">
        <v>46</v>
      </c>
      <c r="F7" s="220"/>
      <c r="G7" s="198"/>
      <c r="H7" s="198"/>
      <c r="I7" s="206"/>
      <c r="J7" s="206"/>
    </row>
    <row r="8" spans="1:10" ht="30" customHeight="1">
      <c r="A8" s="380" t="s">
        <v>52</v>
      </c>
      <c r="B8" s="381"/>
      <c r="C8" s="381"/>
      <c r="D8" s="221">
        <f>9000*D7</f>
        <v>0</v>
      </c>
      <c r="E8" s="219" t="s">
        <v>42</v>
      </c>
    </row>
    <row r="11" spans="1:10" ht="30" customHeight="1">
      <c r="A11" s="211" t="s">
        <v>131</v>
      </c>
      <c r="B11" s="212"/>
      <c r="C11" s="376">
        <f>施設基本情報入力!G14</f>
        <v>0</v>
      </c>
      <c r="D11" s="376"/>
      <c r="E11" s="376"/>
      <c r="F11" s="376"/>
      <c r="G11" s="376"/>
      <c r="H11" s="376"/>
      <c r="I11" s="198"/>
      <c r="J11" s="198"/>
    </row>
    <row r="12" spans="1:10" ht="30" customHeight="1">
      <c r="A12" s="213" t="s">
        <v>49</v>
      </c>
      <c r="B12" s="214"/>
      <c r="C12" s="376">
        <f>施設基本情報入力!H14</f>
        <v>0</v>
      </c>
      <c r="D12" s="376"/>
      <c r="E12" s="376"/>
      <c r="F12" s="376"/>
      <c r="G12" s="376"/>
      <c r="H12" s="376"/>
      <c r="I12" s="198"/>
      <c r="J12" s="198"/>
    </row>
    <row r="13" spans="1:10" ht="21" customHeight="1">
      <c r="A13" s="215" t="s">
        <v>41</v>
      </c>
      <c r="B13" s="216"/>
      <c r="C13" s="200"/>
      <c r="D13" s="200"/>
      <c r="E13" s="200"/>
      <c r="F13" s="201"/>
      <c r="G13" s="201"/>
      <c r="H13" s="201"/>
      <c r="I13" s="201"/>
      <c r="J13" s="201"/>
    </row>
    <row r="14" spans="1:10" ht="30" customHeight="1">
      <c r="A14" s="377" t="s">
        <v>50</v>
      </c>
      <c r="B14" s="378"/>
      <c r="C14" s="378"/>
      <c r="D14" s="217">
        <f>COUNTIFS('対象者リスト（変更）'!$C$20:$C$219,施設基本情報入力!G14)</f>
        <v>0</v>
      </c>
      <c r="E14" s="218" t="s">
        <v>44</v>
      </c>
      <c r="F14" s="204"/>
      <c r="G14" s="204"/>
      <c r="H14" s="204"/>
      <c r="I14" s="206"/>
      <c r="J14" s="206"/>
    </row>
    <row r="15" spans="1:10" ht="30" customHeight="1">
      <c r="A15" s="377" t="s">
        <v>51</v>
      </c>
      <c r="B15" s="378"/>
      <c r="C15" s="378"/>
      <c r="D15" s="217">
        <f>SUMIFS('対象者リスト（変更）'!$G$20:$G$219,'対象者リスト（変更）'!$C$20:$C$219,施設基本情報入力!G14)</f>
        <v>0</v>
      </c>
      <c r="E15" s="219" t="s">
        <v>46</v>
      </c>
      <c r="F15" s="220"/>
      <c r="G15" s="198"/>
      <c r="H15" s="198"/>
      <c r="I15" s="206"/>
      <c r="J15" s="206"/>
    </row>
    <row r="16" spans="1:10" ht="30" customHeight="1">
      <c r="A16" s="380" t="s">
        <v>52</v>
      </c>
      <c r="B16" s="381"/>
      <c r="C16" s="381"/>
      <c r="D16" s="221">
        <f>9000*D15</f>
        <v>0</v>
      </c>
      <c r="E16" s="219" t="s">
        <v>42</v>
      </c>
    </row>
    <row r="19" spans="1:10" ht="30" customHeight="1">
      <c r="A19" s="211" t="s">
        <v>130</v>
      </c>
      <c r="B19" s="212"/>
      <c r="C19" s="376">
        <f>施設基本情報入力!G15</f>
        <v>0</v>
      </c>
      <c r="D19" s="376"/>
      <c r="E19" s="376"/>
      <c r="F19" s="376"/>
      <c r="G19" s="376"/>
      <c r="H19" s="376"/>
      <c r="I19" s="198"/>
      <c r="J19" s="198"/>
    </row>
    <row r="20" spans="1:10" ht="30" customHeight="1">
      <c r="A20" s="213" t="s">
        <v>49</v>
      </c>
      <c r="B20" s="214"/>
      <c r="C20" s="376">
        <f>施設基本情報入力!H15</f>
        <v>0</v>
      </c>
      <c r="D20" s="376"/>
      <c r="E20" s="376"/>
      <c r="F20" s="376"/>
      <c r="G20" s="376"/>
      <c r="H20" s="376"/>
      <c r="I20" s="198"/>
      <c r="J20" s="198"/>
    </row>
    <row r="21" spans="1:10" ht="21" customHeight="1">
      <c r="A21" s="215" t="s">
        <v>41</v>
      </c>
      <c r="B21" s="216"/>
      <c r="C21" s="200"/>
      <c r="D21" s="200"/>
      <c r="E21" s="200"/>
      <c r="F21" s="201"/>
      <c r="G21" s="201"/>
      <c r="H21" s="201"/>
      <c r="I21" s="201"/>
      <c r="J21" s="201"/>
    </row>
    <row r="22" spans="1:10" ht="30" customHeight="1">
      <c r="A22" s="377" t="s">
        <v>50</v>
      </c>
      <c r="B22" s="378"/>
      <c r="C22" s="378"/>
      <c r="D22" s="217">
        <f>COUNTIFS('対象者リスト（変更）'!$C$20:$C$219,施設基本情報入力!G15)</f>
        <v>0</v>
      </c>
      <c r="E22" s="218" t="s">
        <v>44</v>
      </c>
      <c r="F22" s="204"/>
      <c r="G22" s="204"/>
      <c r="H22" s="204"/>
      <c r="I22" s="206"/>
      <c r="J22" s="206"/>
    </row>
    <row r="23" spans="1:10" ht="30" customHeight="1">
      <c r="A23" s="377" t="s">
        <v>51</v>
      </c>
      <c r="B23" s="378"/>
      <c r="C23" s="378"/>
      <c r="D23" s="217">
        <f>SUMIFS('対象者リスト（変更）'!$G$20:$G$219,'対象者リスト（変更）'!$C$20:$C$219,施設基本情報入力!G15)</f>
        <v>0</v>
      </c>
      <c r="E23" s="219" t="s">
        <v>46</v>
      </c>
      <c r="F23" s="220"/>
      <c r="G23" s="198"/>
      <c r="H23" s="198"/>
      <c r="I23" s="206"/>
      <c r="J23" s="206"/>
    </row>
    <row r="24" spans="1:10" ht="30" customHeight="1">
      <c r="A24" s="380" t="s">
        <v>52</v>
      </c>
      <c r="B24" s="381"/>
      <c r="C24" s="381"/>
      <c r="D24" s="221">
        <f>9000*D23</f>
        <v>0</v>
      </c>
      <c r="E24" s="219" t="s">
        <v>42</v>
      </c>
    </row>
    <row r="27" spans="1:10" ht="30" customHeight="1">
      <c r="A27" s="211" t="s">
        <v>129</v>
      </c>
      <c r="B27" s="212"/>
      <c r="C27" s="376">
        <f>施設基本情報入力!G16</f>
        <v>0</v>
      </c>
      <c r="D27" s="376"/>
      <c r="E27" s="376"/>
      <c r="F27" s="376"/>
      <c r="G27" s="376"/>
      <c r="H27" s="376"/>
      <c r="I27" s="198"/>
      <c r="J27" s="198"/>
    </row>
    <row r="28" spans="1:10" ht="30" customHeight="1">
      <c r="A28" s="213" t="s">
        <v>49</v>
      </c>
      <c r="B28" s="214"/>
      <c r="C28" s="376">
        <f>施設基本情報入力!H16</f>
        <v>0</v>
      </c>
      <c r="D28" s="376"/>
      <c r="E28" s="376"/>
      <c r="F28" s="376"/>
      <c r="G28" s="376"/>
      <c r="H28" s="376"/>
      <c r="I28" s="198"/>
      <c r="J28" s="198"/>
    </row>
    <row r="29" spans="1:10" ht="21" customHeight="1">
      <c r="A29" s="215" t="s">
        <v>41</v>
      </c>
      <c r="B29" s="216"/>
      <c r="C29" s="200"/>
      <c r="D29" s="200"/>
      <c r="E29" s="200"/>
      <c r="F29" s="201"/>
      <c r="G29" s="201"/>
      <c r="H29" s="201"/>
      <c r="I29" s="201"/>
      <c r="J29" s="201"/>
    </row>
    <row r="30" spans="1:10" ht="30" customHeight="1">
      <c r="A30" s="377" t="s">
        <v>50</v>
      </c>
      <c r="B30" s="378"/>
      <c r="C30" s="378"/>
      <c r="D30" s="217">
        <f>COUNTIFS('対象者リスト（変更）'!$C$20:$C$219,施設基本情報入力!G16)</f>
        <v>0</v>
      </c>
      <c r="E30" s="218" t="s">
        <v>44</v>
      </c>
      <c r="F30" s="204"/>
      <c r="G30" s="204"/>
      <c r="H30" s="204"/>
      <c r="I30" s="206"/>
      <c r="J30" s="206"/>
    </row>
    <row r="31" spans="1:10" ht="30" customHeight="1">
      <c r="A31" s="377" t="s">
        <v>51</v>
      </c>
      <c r="B31" s="378"/>
      <c r="C31" s="378"/>
      <c r="D31" s="217">
        <f>SUMIFS('対象者リスト（変更）'!$G$20:$G$219,'対象者リスト（変更）'!$C$20:$C$219,施設基本情報入力!G16)</f>
        <v>0</v>
      </c>
      <c r="E31" s="219" t="s">
        <v>46</v>
      </c>
      <c r="F31" s="220"/>
      <c r="G31" s="198"/>
      <c r="H31" s="198"/>
      <c r="I31" s="206"/>
      <c r="J31" s="206"/>
    </row>
    <row r="32" spans="1:10" ht="30" customHeight="1">
      <c r="A32" s="380" t="s">
        <v>52</v>
      </c>
      <c r="B32" s="381"/>
      <c r="C32" s="381"/>
      <c r="D32" s="221">
        <f>9000*D31</f>
        <v>0</v>
      </c>
      <c r="E32" s="219" t="s">
        <v>42</v>
      </c>
    </row>
    <row r="35" spans="1:10" ht="30" customHeight="1">
      <c r="A35" s="211" t="s">
        <v>128</v>
      </c>
      <c r="B35" s="212"/>
      <c r="C35" s="376">
        <f>施設基本情報入力!G17</f>
        <v>0</v>
      </c>
      <c r="D35" s="376"/>
      <c r="E35" s="376"/>
      <c r="F35" s="376"/>
      <c r="G35" s="376"/>
      <c r="H35" s="376"/>
      <c r="I35" s="198"/>
      <c r="J35" s="198"/>
    </row>
    <row r="36" spans="1:10" ht="30" customHeight="1">
      <c r="A36" s="213" t="s">
        <v>49</v>
      </c>
      <c r="B36" s="214"/>
      <c r="C36" s="376">
        <f>施設基本情報入力!H17</f>
        <v>0</v>
      </c>
      <c r="D36" s="376"/>
      <c r="E36" s="376"/>
      <c r="F36" s="376"/>
      <c r="G36" s="376"/>
      <c r="H36" s="376"/>
      <c r="I36" s="198"/>
      <c r="J36" s="198"/>
    </row>
    <row r="37" spans="1:10" ht="21" customHeight="1">
      <c r="A37" s="215" t="s">
        <v>41</v>
      </c>
      <c r="B37" s="216"/>
      <c r="C37" s="200"/>
      <c r="D37" s="200"/>
      <c r="E37" s="200"/>
      <c r="F37" s="201"/>
      <c r="G37" s="201"/>
      <c r="H37" s="201"/>
      <c r="I37" s="201"/>
      <c r="J37" s="201"/>
    </row>
    <row r="38" spans="1:10" ht="30" customHeight="1">
      <c r="A38" s="377" t="s">
        <v>50</v>
      </c>
      <c r="B38" s="378"/>
      <c r="C38" s="378"/>
      <c r="D38" s="217">
        <f>COUNTIFS('対象者リスト（変更）'!$C$20:$C$219,施設基本情報入力!G17)</f>
        <v>0</v>
      </c>
      <c r="E38" s="218" t="s">
        <v>44</v>
      </c>
      <c r="F38" s="204"/>
      <c r="G38" s="204"/>
      <c r="H38" s="204"/>
      <c r="I38" s="206"/>
      <c r="J38" s="206"/>
    </row>
    <row r="39" spans="1:10" ht="30" customHeight="1">
      <c r="A39" s="377" t="s">
        <v>51</v>
      </c>
      <c r="B39" s="378"/>
      <c r="C39" s="378"/>
      <c r="D39" s="217">
        <f>SUMIFS('対象者リスト（変更）'!$G$20:$G$219,'対象者リスト（変更）'!$C$20:$C$219,施設基本情報入力!G17)</f>
        <v>0</v>
      </c>
      <c r="E39" s="219" t="s">
        <v>46</v>
      </c>
      <c r="F39" s="220"/>
      <c r="G39" s="198"/>
      <c r="H39" s="198"/>
      <c r="I39" s="206"/>
      <c r="J39" s="206"/>
    </row>
    <row r="40" spans="1:10" ht="30" customHeight="1">
      <c r="A40" s="380" t="s">
        <v>52</v>
      </c>
      <c r="B40" s="381"/>
      <c r="C40" s="381"/>
      <c r="D40" s="221">
        <f>9000*D39</f>
        <v>0</v>
      </c>
      <c r="E40" s="219" t="s">
        <v>42</v>
      </c>
    </row>
    <row r="43" spans="1:10" ht="30" customHeight="1">
      <c r="A43" s="211" t="s">
        <v>127</v>
      </c>
      <c r="B43" s="212"/>
      <c r="C43" s="376">
        <f>施設基本情報入力!G18</f>
        <v>0</v>
      </c>
      <c r="D43" s="376"/>
      <c r="E43" s="376"/>
      <c r="F43" s="376"/>
      <c r="G43" s="376"/>
      <c r="H43" s="376"/>
      <c r="I43" s="198"/>
      <c r="J43" s="198"/>
    </row>
    <row r="44" spans="1:10" ht="30" customHeight="1">
      <c r="A44" s="213" t="s">
        <v>49</v>
      </c>
      <c r="B44" s="214"/>
      <c r="C44" s="376">
        <f>施設基本情報入力!H18</f>
        <v>0</v>
      </c>
      <c r="D44" s="376"/>
      <c r="E44" s="376"/>
      <c r="F44" s="376"/>
      <c r="G44" s="376"/>
      <c r="H44" s="376"/>
      <c r="I44" s="198"/>
      <c r="J44" s="198"/>
    </row>
    <row r="45" spans="1:10" ht="21" customHeight="1">
      <c r="A45" s="215" t="s">
        <v>41</v>
      </c>
      <c r="B45" s="216"/>
      <c r="C45" s="200"/>
      <c r="D45" s="200"/>
      <c r="E45" s="200"/>
      <c r="F45" s="201"/>
      <c r="G45" s="201"/>
      <c r="H45" s="201"/>
      <c r="I45" s="201"/>
      <c r="J45" s="201"/>
    </row>
    <row r="46" spans="1:10" ht="30" customHeight="1">
      <c r="A46" s="377" t="s">
        <v>50</v>
      </c>
      <c r="B46" s="378"/>
      <c r="C46" s="378"/>
      <c r="D46" s="217">
        <f>COUNTIFS('対象者リスト（変更）'!$C$20:$C$219,施設基本情報入力!G18)</f>
        <v>0</v>
      </c>
      <c r="E46" s="218" t="s">
        <v>44</v>
      </c>
      <c r="F46" s="204"/>
      <c r="G46" s="204"/>
      <c r="H46" s="204"/>
      <c r="I46" s="206"/>
      <c r="J46" s="206"/>
    </row>
    <row r="47" spans="1:10" ht="30" customHeight="1">
      <c r="A47" s="377" t="s">
        <v>51</v>
      </c>
      <c r="B47" s="378"/>
      <c r="C47" s="378"/>
      <c r="D47" s="217">
        <f>SUMIFS('対象者リスト（変更）'!$G$20:$G$219,'対象者リスト（変更）'!$C$20:$C$219,施設基本情報入力!G18)</f>
        <v>0</v>
      </c>
      <c r="E47" s="219" t="s">
        <v>46</v>
      </c>
      <c r="F47" s="220"/>
      <c r="G47" s="198"/>
      <c r="H47" s="198"/>
      <c r="I47" s="206"/>
      <c r="J47" s="206"/>
    </row>
    <row r="48" spans="1:10" ht="30" customHeight="1">
      <c r="A48" s="380" t="s">
        <v>52</v>
      </c>
      <c r="B48" s="381"/>
      <c r="C48" s="381"/>
      <c r="D48" s="241">
        <f>9000*D47</f>
        <v>0</v>
      </c>
      <c r="E48" s="219" t="s">
        <v>42</v>
      </c>
    </row>
  </sheetData>
  <sheetProtection algorithmName="SHA-512" hashValue="Lb0kTCt0Esmqng/76ZNuHf4Cd56arPQYLY8o6Xa4E959M/AJwVdzHmattyJRu8fkPhy/CqEG9FGD3oXj7k8aRQ==" saltValue="X+CaL/Fy6mYbu6Dlyf7DdA==" spinCount="100000" sheet="1" objects="1" scenarios="1"/>
  <mergeCells count="30">
    <mergeCell ref="C11:H11"/>
    <mergeCell ref="C3:H3"/>
    <mergeCell ref="C4:H4"/>
    <mergeCell ref="A6:C6"/>
    <mergeCell ref="A7:C7"/>
    <mergeCell ref="A8:C8"/>
    <mergeCell ref="A30:C30"/>
    <mergeCell ref="C12:H12"/>
    <mergeCell ref="A14:C14"/>
    <mergeCell ref="A15:C15"/>
    <mergeCell ref="A16:C16"/>
    <mergeCell ref="C19:H19"/>
    <mergeCell ref="C20:H20"/>
    <mergeCell ref="A22:C22"/>
    <mergeCell ref="A23:C23"/>
    <mergeCell ref="A24:C24"/>
    <mergeCell ref="C27:H27"/>
    <mergeCell ref="C28:H28"/>
    <mergeCell ref="A48:C48"/>
    <mergeCell ref="A31:C31"/>
    <mergeCell ref="A32:C32"/>
    <mergeCell ref="C35:H35"/>
    <mergeCell ref="C36:H36"/>
    <mergeCell ref="A38:C38"/>
    <mergeCell ref="A39:C39"/>
    <mergeCell ref="A40:C40"/>
    <mergeCell ref="C43:H43"/>
    <mergeCell ref="C44:H44"/>
    <mergeCell ref="A46:C46"/>
    <mergeCell ref="A47:C47"/>
  </mergeCells>
  <phoneticPr fontId="27"/>
  <pageMargins left="0.7" right="0.7" top="0.75" bottom="0.75" header="0.3" footer="0.3"/>
  <pageSetup paperSize="9" fitToHeight="0" orientation="portrait" r:id="rId1"/>
  <rowBreaks count="1" manualBreakCount="1">
    <brk id="24"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B991D-C842-4B79-A600-495CC4252493}">
  <sheetPr>
    <tabColor rgb="FF00B050"/>
  </sheetPr>
  <dimension ref="A3:J48"/>
  <sheetViews>
    <sheetView showGridLines="0" showRowColHeaders="0" showZeros="0" view="pageBreakPreview" zoomScaleNormal="100" zoomScaleSheetLayoutView="100" workbookViewId="0">
      <selection activeCell="L7" sqref="L7"/>
    </sheetView>
  </sheetViews>
  <sheetFormatPr defaultRowHeight="14.25"/>
  <cols>
    <col min="1" max="3" width="9.625" style="194" customWidth="1"/>
    <col min="4" max="4" width="11.625" style="194" customWidth="1"/>
    <col min="5" max="5" width="5.125" style="194" customWidth="1"/>
    <col min="6" max="6" width="13.25" style="194" customWidth="1"/>
    <col min="7" max="7" width="6.875" style="194" customWidth="1"/>
    <col min="8" max="8" width="9.625" style="194" customWidth="1"/>
    <col min="9" max="9" width="11.625" style="194" customWidth="1"/>
    <col min="10" max="10" width="5.125" style="194" customWidth="1"/>
    <col min="11" max="16384" width="9" style="194"/>
  </cols>
  <sheetData>
    <row r="3" spans="1:10" ht="30" customHeight="1">
      <c r="A3" s="211" t="s">
        <v>231</v>
      </c>
      <c r="B3" s="212"/>
      <c r="C3" s="376">
        <f>施設基本情報入力!G19</f>
        <v>0</v>
      </c>
      <c r="D3" s="376"/>
      <c r="E3" s="376"/>
      <c r="F3" s="376"/>
      <c r="G3" s="376"/>
      <c r="H3" s="376"/>
      <c r="I3" s="198"/>
      <c r="J3" s="198"/>
    </row>
    <row r="4" spans="1:10" ht="30" customHeight="1">
      <c r="A4" s="213" t="s">
        <v>49</v>
      </c>
      <c r="B4" s="214"/>
      <c r="C4" s="376">
        <f>施設基本情報入力!H19</f>
        <v>0</v>
      </c>
      <c r="D4" s="376"/>
      <c r="E4" s="376"/>
      <c r="F4" s="376"/>
      <c r="G4" s="376"/>
      <c r="H4" s="376"/>
      <c r="I4" s="198"/>
      <c r="J4" s="198"/>
    </row>
    <row r="5" spans="1:10" ht="21" customHeight="1">
      <c r="A5" s="215" t="s">
        <v>41</v>
      </c>
      <c r="B5" s="216"/>
      <c r="C5" s="200"/>
      <c r="D5" s="200"/>
      <c r="E5" s="200"/>
      <c r="F5" s="201"/>
      <c r="G5" s="201"/>
      <c r="H5" s="201"/>
      <c r="I5" s="201"/>
      <c r="J5" s="201"/>
    </row>
    <row r="6" spans="1:10" ht="30" customHeight="1">
      <c r="A6" s="377" t="s">
        <v>50</v>
      </c>
      <c r="B6" s="378"/>
      <c r="C6" s="378"/>
      <c r="D6" s="217">
        <f>COUNTIFS('対象者リスト（変更）'!$C$20:$C$219,施設基本情報入力!G19)</f>
        <v>0</v>
      </c>
      <c r="E6" s="218" t="s">
        <v>44</v>
      </c>
      <c r="F6" s="204"/>
      <c r="G6" s="204"/>
      <c r="H6" s="204"/>
      <c r="I6" s="206"/>
      <c r="J6" s="206"/>
    </row>
    <row r="7" spans="1:10" ht="30" customHeight="1">
      <c r="A7" s="377" t="s">
        <v>51</v>
      </c>
      <c r="B7" s="378"/>
      <c r="C7" s="378"/>
      <c r="D7" s="217">
        <f>SUMIFS('対象者リスト（変更）'!$G$20:$G$219,'対象者リスト（変更）'!$C$20:$C$219,施設基本情報入力!G19)</f>
        <v>0</v>
      </c>
      <c r="E7" s="219" t="s">
        <v>46</v>
      </c>
      <c r="F7" s="220"/>
      <c r="G7" s="198"/>
      <c r="H7" s="198"/>
      <c r="I7" s="206"/>
      <c r="J7" s="206"/>
    </row>
    <row r="8" spans="1:10" ht="30" customHeight="1">
      <c r="A8" s="380" t="s">
        <v>52</v>
      </c>
      <c r="B8" s="381"/>
      <c r="C8" s="381"/>
      <c r="D8" s="221">
        <f>9000*D7</f>
        <v>0</v>
      </c>
      <c r="E8" s="219" t="s">
        <v>42</v>
      </c>
    </row>
    <row r="11" spans="1:10" ht="30" customHeight="1">
      <c r="A11" s="211" t="s">
        <v>232</v>
      </c>
      <c r="B11" s="212"/>
      <c r="C11" s="376">
        <f>施設基本情報入力!G20</f>
        <v>0</v>
      </c>
      <c r="D11" s="376"/>
      <c r="E11" s="376"/>
      <c r="F11" s="376"/>
      <c r="G11" s="376"/>
      <c r="H11" s="376"/>
      <c r="I11" s="198"/>
      <c r="J11" s="198"/>
    </row>
    <row r="12" spans="1:10" ht="30" customHeight="1">
      <c r="A12" s="213" t="s">
        <v>49</v>
      </c>
      <c r="B12" s="214"/>
      <c r="C12" s="376">
        <f>施設基本情報入力!H20</f>
        <v>0</v>
      </c>
      <c r="D12" s="376"/>
      <c r="E12" s="376"/>
      <c r="F12" s="376"/>
      <c r="G12" s="376"/>
      <c r="H12" s="376"/>
      <c r="I12" s="198"/>
      <c r="J12" s="198"/>
    </row>
    <row r="13" spans="1:10" ht="21" customHeight="1">
      <c r="A13" s="215" t="s">
        <v>41</v>
      </c>
      <c r="B13" s="216"/>
      <c r="C13" s="200"/>
      <c r="D13" s="200"/>
      <c r="E13" s="200"/>
      <c r="F13" s="201"/>
      <c r="G13" s="201"/>
      <c r="H13" s="201"/>
      <c r="I13" s="201"/>
      <c r="J13" s="201"/>
    </row>
    <row r="14" spans="1:10" ht="30" customHeight="1">
      <c r="A14" s="377" t="s">
        <v>50</v>
      </c>
      <c r="B14" s="378"/>
      <c r="C14" s="378"/>
      <c r="D14" s="217">
        <f>COUNTIFS('対象者リスト（変更）'!$C$20:$C$219,施設基本情報入力!G20)</f>
        <v>0</v>
      </c>
      <c r="E14" s="218" t="s">
        <v>44</v>
      </c>
      <c r="F14" s="204"/>
      <c r="G14" s="204"/>
      <c r="H14" s="204"/>
      <c r="I14" s="206"/>
      <c r="J14" s="206"/>
    </row>
    <row r="15" spans="1:10" ht="30" customHeight="1">
      <c r="A15" s="377" t="s">
        <v>51</v>
      </c>
      <c r="B15" s="378"/>
      <c r="C15" s="378"/>
      <c r="D15" s="217">
        <f>SUMIFS('対象者リスト（変更）'!$G$20:$G$219,'対象者リスト（変更）'!$C$20:$C$219,施設基本情報入力!G20)</f>
        <v>0</v>
      </c>
      <c r="E15" s="219" t="s">
        <v>46</v>
      </c>
      <c r="F15" s="220"/>
      <c r="G15" s="198"/>
      <c r="H15" s="198"/>
      <c r="I15" s="206"/>
      <c r="J15" s="206"/>
    </row>
    <row r="16" spans="1:10" ht="30" customHeight="1">
      <c r="A16" s="380" t="s">
        <v>52</v>
      </c>
      <c r="B16" s="381"/>
      <c r="C16" s="381"/>
      <c r="D16" s="221">
        <f>9000*D15</f>
        <v>0</v>
      </c>
      <c r="E16" s="219" t="s">
        <v>42</v>
      </c>
    </row>
    <row r="19" spans="1:10" ht="30" customHeight="1">
      <c r="A19" s="211" t="s">
        <v>233</v>
      </c>
      <c r="B19" s="212"/>
      <c r="C19" s="376">
        <f>施設基本情報入力!G21</f>
        <v>0</v>
      </c>
      <c r="D19" s="376"/>
      <c r="E19" s="376"/>
      <c r="F19" s="376"/>
      <c r="G19" s="376"/>
      <c r="H19" s="376"/>
      <c r="I19" s="198"/>
      <c r="J19" s="198"/>
    </row>
    <row r="20" spans="1:10" ht="30" customHeight="1">
      <c r="A20" s="213" t="s">
        <v>49</v>
      </c>
      <c r="B20" s="214"/>
      <c r="C20" s="376">
        <f>施設基本情報入力!H21</f>
        <v>0</v>
      </c>
      <c r="D20" s="376"/>
      <c r="E20" s="376"/>
      <c r="F20" s="376"/>
      <c r="G20" s="376"/>
      <c r="H20" s="376"/>
      <c r="I20" s="198"/>
      <c r="J20" s="198"/>
    </row>
    <row r="21" spans="1:10" ht="21" customHeight="1">
      <c r="A21" s="215" t="s">
        <v>41</v>
      </c>
      <c r="B21" s="216"/>
      <c r="C21" s="200"/>
      <c r="D21" s="200"/>
      <c r="E21" s="200"/>
      <c r="F21" s="201"/>
      <c r="G21" s="201"/>
      <c r="H21" s="201"/>
      <c r="I21" s="201"/>
      <c r="J21" s="201"/>
    </row>
    <row r="22" spans="1:10" ht="30" customHeight="1">
      <c r="A22" s="377" t="s">
        <v>50</v>
      </c>
      <c r="B22" s="378"/>
      <c r="C22" s="378"/>
      <c r="D22" s="217">
        <f>COUNTIFS('対象者リスト（変更）'!$C$20:$C$219,施設基本情報入力!G21)</f>
        <v>0</v>
      </c>
      <c r="E22" s="218" t="s">
        <v>44</v>
      </c>
      <c r="F22" s="204"/>
      <c r="G22" s="204"/>
      <c r="H22" s="204"/>
      <c r="I22" s="206"/>
      <c r="J22" s="206"/>
    </row>
    <row r="23" spans="1:10" ht="30" customHeight="1">
      <c r="A23" s="377" t="s">
        <v>51</v>
      </c>
      <c r="B23" s="378"/>
      <c r="C23" s="378"/>
      <c r="D23" s="217">
        <f>SUMIFS('対象者リスト（変更）'!$G$20:$G$219,'対象者リスト（変更）'!$C$20:$C$219,施設基本情報入力!G21)</f>
        <v>0</v>
      </c>
      <c r="E23" s="219" t="s">
        <v>46</v>
      </c>
      <c r="F23" s="220"/>
      <c r="G23" s="198"/>
      <c r="H23" s="198"/>
      <c r="I23" s="206"/>
      <c r="J23" s="206"/>
    </row>
    <row r="24" spans="1:10" ht="30" customHeight="1">
      <c r="A24" s="380" t="s">
        <v>52</v>
      </c>
      <c r="B24" s="381"/>
      <c r="C24" s="381"/>
      <c r="D24" s="221">
        <f>9000*D23</f>
        <v>0</v>
      </c>
      <c r="E24" s="219" t="s">
        <v>42</v>
      </c>
    </row>
    <row r="27" spans="1:10" ht="30" customHeight="1">
      <c r="A27" s="211" t="s">
        <v>234</v>
      </c>
      <c r="B27" s="212"/>
      <c r="C27" s="376">
        <f>施設基本情報入力!G22</f>
        <v>0</v>
      </c>
      <c r="D27" s="376"/>
      <c r="E27" s="376"/>
      <c r="F27" s="376"/>
      <c r="G27" s="376"/>
      <c r="H27" s="376"/>
      <c r="I27" s="198"/>
      <c r="J27" s="198"/>
    </row>
    <row r="28" spans="1:10" ht="30" customHeight="1">
      <c r="A28" s="213" t="s">
        <v>49</v>
      </c>
      <c r="B28" s="214"/>
      <c r="C28" s="376">
        <f>施設基本情報入力!H22</f>
        <v>0</v>
      </c>
      <c r="D28" s="376"/>
      <c r="E28" s="376"/>
      <c r="F28" s="376"/>
      <c r="G28" s="376"/>
      <c r="H28" s="376"/>
      <c r="I28" s="198"/>
      <c r="J28" s="198"/>
    </row>
    <row r="29" spans="1:10" ht="21" customHeight="1">
      <c r="A29" s="215" t="s">
        <v>41</v>
      </c>
      <c r="B29" s="216"/>
      <c r="C29" s="200"/>
      <c r="D29" s="200"/>
      <c r="E29" s="200"/>
      <c r="F29" s="201"/>
      <c r="G29" s="201"/>
      <c r="H29" s="201"/>
      <c r="I29" s="201"/>
      <c r="J29" s="201"/>
    </row>
    <row r="30" spans="1:10" ht="30" customHeight="1">
      <c r="A30" s="377" t="s">
        <v>50</v>
      </c>
      <c r="B30" s="378"/>
      <c r="C30" s="378"/>
      <c r="D30" s="217">
        <f>COUNTIFS('対象者リスト（変更）'!$C$20:$C$219,施設基本情報入力!G22)</f>
        <v>0</v>
      </c>
      <c r="E30" s="218" t="s">
        <v>44</v>
      </c>
      <c r="F30" s="204"/>
      <c r="G30" s="204"/>
      <c r="H30" s="204"/>
      <c r="I30" s="206"/>
      <c r="J30" s="206"/>
    </row>
    <row r="31" spans="1:10" ht="30" customHeight="1">
      <c r="A31" s="377" t="s">
        <v>51</v>
      </c>
      <c r="B31" s="378"/>
      <c r="C31" s="378"/>
      <c r="D31" s="217">
        <f>SUMIFS('対象者リスト（変更）'!$G$20:$G$219,'対象者リスト（変更）'!$C$20:$C$219,施設基本情報入力!G22)</f>
        <v>0</v>
      </c>
      <c r="E31" s="219" t="s">
        <v>46</v>
      </c>
      <c r="F31" s="220"/>
      <c r="G31" s="198"/>
      <c r="H31" s="198"/>
      <c r="I31" s="206"/>
      <c r="J31" s="206"/>
    </row>
    <row r="32" spans="1:10" ht="30" customHeight="1">
      <c r="A32" s="380" t="s">
        <v>52</v>
      </c>
      <c r="B32" s="381"/>
      <c r="C32" s="381"/>
      <c r="D32" s="221">
        <f>9000*D31</f>
        <v>0</v>
      </c>
      <c r="E32" s="219" t="s">
        <v>42</v>
      </c>
    </row>
    <row r="35" spans="1:10" ht="30" customHeight="1">
      <c r="A35" s="211" t="s">
        <v>235</v>
      </c>
      <c r="B35" s="212"/>
      <c r="C35" s="376">
        <f>施設基本情報入力!G23</f>
        <v>0</v>
      </c>
      <c r="D35" s="376"/>
      <c r="E35" s="376"/>
      <c r="F35" s="376"/>
      <c r="G35" s="376"/>
      <c r="H35" s="376"/>
      <c r="I35" s="198"/>
      <c r="J35" s="198"/>
    </row>
    <row r="36" spans="1:10" ht="30" customHeight="1">
      <c r="A36" s="213" t="s">
        <v>49</v>
      </c>
      <c r="B36" s="214"/>
      <c r="C36" s="376">
        <f>施設基本情報入力!H23</f>
        <v>0</v>
      </c>
      <c r="D36" s="376"/>
      <c r="E36" s="376"/>
      <c r="F36" s="376"/>
      <c r="G36" s="376"/>
      <c r="H36" s="376"/>
      <c r="I36" s="198"/>
      <c r="J36" s="198"/>
    </row>
    <row r="37" spans="1:10" ht="21" customHeight="1">
      <c r="A37" s="215" t="s">
        <v>41</v>
      </c>
      <c r="B37" s="216"/>
      <c r="C37" s="200"/>
      <c r="D37" s="200"/>
      <c r="E37" s="200"/>
      <c r="F37" s="201"/>
      <c r="G37" s="201"/>
      <c r="H37" s="201"/>
      <c r="I37" s="201"/>
      <c r="J37" s="201"/>
    </row>
    <row r="38" spans="1:10" ht="30" customHeight="1">
      <c r="A38" s="377" t="s">
        <v>50</v>
      </c>
      <c r="B38" s="378"/>
      <c r="C38" s="378"/>
      <c r="D38" s="217">
        <f>COUNTIFS('対象者リスト（変更）'!$C$20:$C$219,施設基本情報入力!G23)</f>
        <v>0</v>
      </c>
      <c r="E38" s="218" t="s">
        <v>44</v>
      </c>
      <c r="F38" s="204"/>
      <c r="G38" s="204"/>
      <c r="H38" s="204"/>
      <c r="I38" s="206"/>
      <c r="J38" s="206"/>
    </row>
    <row r="39" spans="1:10" ht="30" customHeight="1">
      <c r="A39" s="377" t="s">
        <v>51</v>
      </c>
      <c r="B39" s="378"/>
      <c r="C39" s="378"/>
      <c r="D39" s="217">
        <f>SUMIFS('対象者リスト（変更）'!$G$20:$G$219,'対象者リスト（変更）'!$C$20:$C$219,施設基本情報入力!G23)</f>
        <v>0</v>
      </c>
      <c r="E39" s="219" t="s">
        <v>46</v>
      </c>
      <c r="F39" s="220"/>
      <c r="G39" s="198"/>
      <c r="H39" s="198"/>
      <c r="I39" s="206"/>
      <c r="J39" s="206"/>
    </row>
    <row r="40" spans="1:10" ht="30" customHeight="1">
      <c r="A40" s="380" t="s">
        <v>52</v>
      </c>
      <c r="B40" s="381"/>
      <c r="C40" s="381"/>
      <c r="D40" s="221">
        <f>9000*D39</f>
        <v>0</v>
      </c>
      <c r="E40" s="219" t="s">
        <v>42</v>
      </c>
    </row>
    <row r="43" spans="1:10" ht="30" customHeight="1">
      <c r="A43" s="211" t="s">
        <v>236</v>
      </c>
      <c r="B43" s="212"/>
      <c r="C43" s="376"/>
      <c r="D43" s="376"/>
      <c r="E43" s="376"/>
      <c r="F43" s="376"/>
      <c r="G43" s="376"/>
      <c r="H43" s="376"/>
      <c r="I43" s="198"/>
      <c r="J43" s="198"/>
    </row>
    <row r="44" spans="1:10" ht="30" customHeight="1">
      <c r="A44" s="213" t="s">
        <v>49</v>
      </c>
      <c r="B44" s="214"/>
      <c r="C44" s="376"/>
      <c r="D44" s="376"/>
      <c r="E44" s="376"/>
      <c r="F44" s="376"/>
      <c r="G44" s="376"/>
      <c r="H44" s="376"/>
      <c r="I44" s="198"/>
      <c r="J44" s="198"/>
    </row>
    <row r="45" spans="1:10" ht="21" customHeight="1">
      <c r="A45" s="215" t="s">
        <v>41</v>
      </c>
      <c r="B45" s="216"/>
      <c r="C45" s="200"/>
      <c r="D45" s="200"/>
      <c r="E45" s="200"/>
      <c r="F45" s="201"/>
      <c r="G45" s="201"/>
      <c r="H45" s="201"/>
      <c r="I45" s="201"/>
      <c r="J45" s="201"/>
    </row>
    <row r="46" spans="1:10" ht="30" customHeight="1">
      <c r="A46" s="377" t="s">
        <v>50</v>
      </c>
      <c r="B46" s="378"/>
      <c r="C46" s="378"/>
      <c r="D46" s="217"/>
      <c r="E46" s="218" t="s">
        <v>44</v>
      </c>
      <c r="F46" s="204"/>
      <c r="G46" s="204"/>
      <c r="H46" s="204"/>
      <c r="I46" s="206"/>
      <c r="J46" s="206"/>
    </row>
    <row r="47" spans="1:10" ht="30" customHeight="1">
      <c r="A47" s="377" t="s">
        <v>51</v>
      </c>
      <c r="B47" s="378"/>
      <c r="C47" s="378"/>
      <c r="D47" s="217"/>
      <c r="E47" s="219" t="s">
        <v>46</v>
      </c>
      <c r="F47" s="220"/>
      <c r="G47" s="198"/>
      <c r="H47" s="198"/>
      <c r="I47" s="206"/>
      <c r="J47" s="206"/>
    </row>
    <row r="48" spans="1:10" ht="30" customHeight="1">
      <c r="A48" s="380" t="s">
        <v>52</v>
      </c>
      <c r="B48" s="381"/>
      <c r="C48" s="381"/>
      <c r="D48" s="241"/>
      <c r="E48" s="219" t="s">
        <v>42</v>
      </c>
    </row>
  </sheetData>
  <sheetProtection algorithmName="SHA-512" hashValue="ISMLeSzHtocu8uBGMCU083s64DgxREkemVo1g4WobZ8qIzQh0pPrXXNINRpmTkUJoCnURkSGWNh9A9XGvKVyUw==" saltValue="W2iLX7RLEVKYlY2vKL6ZKQ==" spinCount="100000" sheet="1" objects="1" scenarios="1"/>
  <mergeCells count="30">
    <mergeCell ref="C11:H11"/>
    <mergeCell ref="C3:H3"/>
    <mergeCell ref="C4:H4"/>
    <mergeCell ref="A6:C6"/>
    <mergeCell ref="A7:C7"/>
    <mergeCell ref="A8:C8"/>
    <mergeCell ref="A30:C30"/>
    <mergeCell ref="C12:H12"/>
    <mergeCell ref="A14:C14"/>
    <mergeCell ref="A15:C15"/>
    <mergeCell ref="A16:C16"/>
    <mergeCell ref="C19:H19"/>
    <mergeCell ref="C20:H20"/>
    <mergeCell ref="A22:C22"/>
    <mergeCell ref="A23:C23"/>
    <mergeCell ref="A24:C24"/>
    <mergeCell ref="C27:H27"/>
    <mergeCell ref="C28:H28"/>
    <mergeCell ref="A48:C48"/>
    <mergeCell ref="A31:C31"/>
    <mergeCell ref="A32:C32"/>
    <mergeCell ref="C35:H35"/>
    <mergeCell ref="C36:H36"/>
    <mergeCell ref="A38:C38"/>
    <mergeCell ref="A39:C39"/>
    <mergeCell ref="A40:C40"/>
    <mergeCell ref="C43:H43"/>
    <mergeCell ref="C44:H44"/>
    <mergeCell ref="A46:C46"/>
    <mergeCell ref="A47:C47"/>
  </mergeCells>
  <phoneticPr fontId="27"/>
  <pageMargins left="0.7" right="0.7" top="0.75" bottom="0.75" header="0.3" footer="0.3"/>
  <pageSetup paperSize="9" fitToHeight="0" orientation="portrait" r:id="rId1"/>
  <rowBreaks count="1" manualBreakCount="1">
    <brk id="24" max="16383" man="1"/>
  </row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11759-A819-438D-A506-4AE8504487AF}">
  <sheetPr codeName="Sheet19">
    <tabColor rgb="FF00B050"/>
  </sheetPr>
  <dimension ref="A3:H14"/>
  <sheetViews>
    <sheetView showGridLines="0" showRowColHeaders="0" view="pageBreakPreview" zoomScaleNormal="100" zoomScaleSheetLayoutView="100" workbookViewId="0">
      <selection activeCell="L7" sqref="L7"/>
    </sheetView>
  </sheetViews>
  <sheetFormatPr defaultRowHeight="13.5"/>
  <cols>
    <col min="1" max="16384" width="9" style="72"/>
  </cols>
  <sheetData>
    <row r="3" spans="1:8" ht="21.75" customHeight="1">
      <c r="A3" s="458">
        <f>'第３号様式（変更交付申請）'!F2</f>
        <v>0</v>
      </c>
      <c r="B3" s="458"/>
      <c r="C3" s="458"/>
      <c r="D3" s="154" t="s">
        <v>160</v>
      </c>
    </row>
    <row r="4" spans="1:8" ht="21.75" customHeight="1">
      <c r="A4" s="160" t="s">
        <v>156</v>
      </c>
      <c r="B4" s="154"/>
      <c r="C4" s="154"/>
    </row>
    <row r="5" spans="1:8" ht="21.75" customHeight="1">
      <c r="A5" s="160" t="s">
        <v>157</v>
      </c>
      <c r="B5" s="154"/>
      <c r="C5" s="154"/>
    </row>
    <row r="6" spans="1:8" ht="21.75" customHeight="1">
      <c r="A6" s="160" t="s">
        <v>158</v>
      </c>
      <c r="B6" s="154"/>
      <c r="C6" s="154"/>
    </row>
    <row r="7" spans="1:8" ht="23.25" customHeight="1"/>
    <row r="8" spans="1:8" ht="23.25" customHeight="1"/>
    <row r="9" spans="1:8" ht="23.25" customHeight="1"/>
    <row r="10" spans="1:8" ht="18.75">
      <c r="A10" s="401">
        <f>A3</f>
        <v>0</v>
      </c>
      <c r="B10" s="402"/>
      <c r="C10" s="402"/>
      <c r="D10" s="402"/>
    </row>
    <row r="11" spans="1:8" ht="13.5" customHeight="1">
      <c r="A11" s="158"/>
      <c r="B11" s="159"/>
      <c r="C11" s="159"/>
      <c r="D11" s="159"/>
    </row>
    <row r="12" spans="1:8" ht="39.75" customHeight="1">
      <c r="A12" s="403" t="s">
        <v>2</v>
      </c>
      <c r="B12" s="403"/>
      <c r="C12" s="404">
        <f>施設基本情報入力!D8</f>
        <v>0</v>
      </c>
      <c r="D12" s="404"/>
      <c r="E12" s="404"/>
      <c r="F12" s="404"/>
      <c r="G12" s="404"/>
      <c r="H12" s="404"/>
    </row>
    <row r="13" spans="1:8" ht="39.75" customHeight="1">
      <c r="A13" s="403" t="s">
        <v>159</v>
      </c>
      <c r="B13" s="403"/>
      <c r="C13" s="404">
        <f>施設基本情報入力!D7</f>
        <v>0</v>
      </c>
      <c r="D13" s="404"/>
      <c r="E13" s="404"/>
      <c r="F13" s="404"/>
      <c r="G13" s="404"/>
      <c r="H13" s="404"/>
    </row>
    <row r="14" spans="1:8" ht="43.5" customHeight="1">
      <c r="A14" s="403" t="s">
        <v>5</v>
      </c>
      <c r="B14" s="403"/>
      <c r="C14" s="404" t="str">
        <f>施設基本情報入力!D9&amp;"　"&amp;施設基本情報入力!D10&amp;"　　　　　印"</f>
        <v>　　　　　　印</v>
      </c>
      <c r="D14" s="404"/>
      <c r="E14" s="404"/>
      <c r="F14" s="404"/>
      <c r="G14" s="404"/>
      <c r="H14" s="404"/>
    </row>
  </sheetData>
  <sheetProtection algorithmName="SHA-512" hashValue="bzBJK2MMBaPx6yFBh30I5k2zerI6UdPOQUbAsTeE4tAzHfuCcRLkunBeb5ExsAOFAJx1vnwfyNXGyCQ5jPMl0A==" saltValue="CKsWierR0AoH4G2f/Z0GOQ==" spinCount="100000" sheet="1" objects="1" scenarios="1"/>
  <mergeCells count="8">
    <mergeCell ref="A14:B14"/>
    <mergeCell ref="C14:H14"/>
    <mergeCell ref="A3:C3"/>
    <mergeCell ref="A10:D10"/>
    <mergeCell ref="A12:B12"/>
    <mergeCell ref="C12:H12"/>
    <mergeCell ref="A13:B13"/>
    <mergeCell ref="C13:H13"/>
  </mergeCells>
  <phoneticPr fontId="27"/>
  <pageMargins left="0.7" right="0.7" top="0.75" bottom="0.75" header="0.3" footer="0.3"/>
  <pageSetup paperSize="9"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70C58-BD31-413B-82BB-94EFDCE2B497}">
  <sheetPr codeName="Sheet13">
    <tabColor rgb="FFFF0000"/>
  </sheetPr>
  <dimension ref="A1:Q44"/>
  <sheetViews>
    <sheetView showGridLines="0" showRowColHeaders="0" view="pageBreakPreview" zoomScaleNormal="100" zoomScaleSheetLayoutView="100" workbookViewId="0">
      <selection activeCell="F13" sqref="F13:I13"/>
    </sheetView>
  </sheetViews>
  <sheetFormatPr defaultRowHeight="13.5"/>
  <cols>
    <col min="1" max="1" width="8.625" style="72" customWidth="1"/>
    <col min="2" max="2" width="10.5" style="72" customWidth="1"/>
    <col min="3" max="3" width="8.875" style="72" customWidth="1"/>
    <col min="4" max="4" width="8.75" style="72" customWidth="1"/>
    <col min="5" max="5" width="11.625" style="72" customWidth="1"/>
    <col min="6" max="6" width="8.875" style="72" customWidth="1"/>
    <col min="7" max="7" width="9.25" style="72" customWidth="1"/>
    <col min="8" max="8" width="9.625" style="72" customWidth="1"/>
    <col min="9" max="9" width="2.375" style="72" customWidth="1"/>
    <col min="10" max="10" width="14.25" style="72" bestFit="1" customWidth="1"/>
    <col min="11" max="11" width="9" style="72"/>
    <col min="12" max="12" width="14.25" style="72" bestFit="1" customWidth="1"/>
    <col min="13" max="16384" width="9" style="72"/>
  </cols>
  <sheetData>
    <row r="1" spans="1:17" ht="18.75" customHeight="1">
      <c r="A1" s="465" t="s">
        <v>0</v>
      </c>
      <c r="B1" s="465"/>
      <c r="C1" s="465"/>
      <c r="D1" s="465"/>
      <c r="E1" s="71"/>
      <c r="F1" s="71"/>
      <c r="G1" s="71"/>
      <c r="H1" s="71"/>
    </row>
    <row r="2" spans="1:17" ht="14.25">
      <c r="A2" s="456"/>
      <c r="B2" s="456"/>
      <c r="C2" s="456"/>
      <c r="D2" s="456"/>
      <c r="E2" s="456"/>
      <c r="F2" s="456"/>
      <c r="G2" s="466"/>
      <c r="H2" s="466"/>
    </row>
    <row r="3" spans="1:17" ht="11.25" customHeight="1">
      <c r="A3" s="2"/>
      <c r="B3" s="71"/>
      <c r="C3" s="71"/>
      <c r="D3" s="71"/>
      <c r="E3" s="71"/>
      <c r="F3" s="71"/>
      <c r="G3" s="71"/>
      <c r="H3" s="71"/>
    </row>
    <row r="4" spans="1:17" ht="14.25">
      <c r="A4" s="455" t="s">
        <v>1</v>
      </c>
      <c r="B4" s="455"/>
      <c r="C4" s="455"/>
      <c r="D4" s="71"/>
      <c r="E4" s="71"/>
      <c r="F4" s="71"/>
      <c r="G4" s="71"/>
      <c r="H4" s="71"/>
    </row>
    <row r="5" spans="1:17" ht="11.25" customHeight="1">
      <c r="A5" s="2"/>
      <c r="B5" s="71"/>
      <c r="C5" s="71"/>
      <c r="D5" s="71"/>
      <c r="E5" s="71"/>
      <c r="F5" s="71"/>
      <c r="G5" s="71"/>
      <c r="H5" s="71"/>
    </row>
    <row r="6" spans="1:17" ht="35.25" customHeight="1">
      <c r="A6" s="456"/>
      <c r="B6" s="71"/>
      <c r="C6" s="67"/>
      <c r="D6" s="71"/>
      <c r="E6" s="67" t="s">
        <v>2</v>
      </c>
      <c r="F6" s="447">
        <f>施設基本情報入力!D8</f>
        <v>0</v>
      </c>
      <c r="G6" s="447"/>
      <c r="H6" s="447"/>
      <c r="I6" s="447"/>
    </row>
    <row r="7" spans="1:17" ht="30" customHeight="1">
      <c r="A7" s="456"/>
      <c r="B7" s="71"/>
      <c r="C7" s="67"/>
      <c r="D7" s="1" t="s">
        <v>3</v>
      </c>
      <c r="E7" s="67" t="s">
        <v>4</v>
      </c>
      <c r="F7" s="447">
        <f>施設基本情報入力!D7</f>
        <v>0</v>
      </c>
      <c r="G7" s="447"/>
      <c r="H7" s="447"/>
      <c r="I7" s="447"/>
    </row>
    <row r="8" spans="1:17" ht="33.75" customHeight="1">
      <c r="A8" s="456"/>
      <c r="B8" s="71"/>
      <c r="C8" s="67"/>
      <c r="D8" s="71"/>
      <c r="E8" s="248" t="s">
        <v>107</v>
      </c>
      <c r="F8" s="447" t="str">
        <f>施設基本情報入力!D9&amp;"  "&amp;施設基本情報入力!D10</f>
        <v xml:space="preserve">  </v>
      </c>
      <c r="G8" s="447"/>
      <c r="H8" s="447"/>
      <c r="I8" s="447"/>
    </row>
    <row r="9" spans="1:17" ht="9.75" customHeight="1">
      <c r="A9" s="2"/>
      <c r="B9" s="71"/>
      <c r="C9" s="71"/>
      <c r="D9" s="71"/>
      <c r="E9" s="71"/>
      <c r="F9" s="71"/>
      <c r="G9" s="71"/>
      <c r="H9" s="71"/>
    </row>
    <row r="10" spans="1:17" ht="18.75" customHeight="1">
      <c r="A10" s="448" t="s">
        <v>6</v>
      </c>
      <c r="B10" s="448"/>
      <c r="C10" s="448"/>
      <c r="D10" s="448"/>
      <c r="E10" s="448"/>
      <c r="F10" s="448"/>
      <c r="G10" s="448"/>
      <c r="H10" s="448"/>
      <c r="J10" s="114"/>
    </row>
    <row r="11" spans="1:17" ht="6.75" customHeight="1">
      <c r="A11" s="87"/>
      <c r="B11" s="87"/>
      <c r="C11" s="87"/>
      <c r="D11" s="87"/>
      <c r="E11" s="87"/>
      <c r="F11" s="87"/>
      <c r="G11" s="87"/>
      <c r="H11" s="87"/>
      <c r="J11" s="114"/>
    </row>
    <row r="12" spans="1:17" ht="19.5" customHeight="1">
      <c r="A12" s="453">
        <f>施設基本情報入力!D17</f>
        <v>0</v>
      </c>
      <c r="B12" s="453"/>
      <c r="C12" s="470" t="str">
        <f>"付け流山市指令"&amp;施設基本情報入力!D18&amp;"で決定（"</f>
        <v>付け流山市指令で決定（</v>
      </c>
      <c r="D12" s="470"/>
      <c r="E12" s="470"/>
      <c r="F12" s="470"/>
      <c r="G12" s="471" t="str">
        <f>IF(施設基本情報入力!D24="","令和　年　月　日",施設基本情報入力!D24)</f>
        <v>令和　年　月　日</v>
      </c>
      <c r="H12" s="471"/>
      <c r="I12" s="471"/>
      <c r="J12" s="114"/>
    </row>
    <row r="13" spans="1:17" ht="19.5" customHeight="1">
      <c r="A13" s="469" t="s">
        <v>214</v>
      </c>
      <c r="B13" s="469"/>
      <c r="C13" s="472" t="str">
        <f>IF(施設基本情報入力!D25="","第　　号",施設基本情報入力!D25)</f>
        <v>第　　号</v>
      </c>
      <c r="D13" s="472"/>
      <c r="E13" s="472"/>
      <c r="F13" s="367" t="s">
        <v>217</v>
      </c>
      <c r="G13" s="367"/>
      <c r="H13" s="367"/>
      <c r="I13" s="367"/>
      <c r="J13" s="114"/>
    </row>
    <row r="14" spans="1:17" ht="19.5" customHeight="1">
      <c r="A14" s="165" t="s">
        <v>215</v>
      </c>
      <c r="B14" s="165"/>
      <c r="C14" s="165"/>
      <c r="D14" s="165"/>
      <c r="E14" s="165"/>
      <c r="F14" s="165"/>
      <c r="G14" s="165"/>
      <c r="H14" s="165"/>
      <c r="I14" s="165"/>
      <c r="L14" s="114"/>
      <c r="M14" s="468"/>
      <c r="N14" s="468"/>
    </row>
    <row r="15" spans="1:17" ht="19.5" customHeight="1">
      <c r="A15" s="89" t="s">
        <v>216</v>
      </c>
      <c r="B15" s="88"/>
      <c r="C15" s="88"/>
      <c r="D15" s="88"/>
      <c r="E15" s="88"/>
      <c r="F15" s="88"/>
      <c r="G15" s="88"/>
      <c r="H15" s="88"/>
      <c r="J15" s="467"/>
      <c r="K15" s="467"/>
      <c r="L15" s="467"/>
      <c r="M15" s="467"/>
      <c r="N15" s="467"/>
      <c r="O15" s="467"/>
      <c r="P15" s="467"/>
      <c r="Q15" s="467"/>
    </row>
    <row r="16" spans="1:17" ht="21.75" customHeight="1">
      <c r="A16" s="448" t="s">
        <v>7</v>
      </c>
      <c r="B16" s="448"/>
      <c r="C16" s="448"/>
      <c r="D16" s="448"/>
      <c r="E16" s="448"/>
      <c r="F16" s="448"/>
      <c r="G16" s="448"/>
      <c r="H16" s="448"/>
      <c r="I16" s="448"/>
    </row>
    <row r="17" spans="1:8" ht="18.75" customHeight="1">
      <c r="A17" s="447" t="s">
        <v>8</v>
      </c>
      <c r="B17" s="447"/>
      <c r="C17" s="447"/>
      <c r="D17" s="447"/>
      <c r="E17" s="447"/>
      <c r="F17" s="447"/>
      <c r="G17" s="447"/>
      <c r="H17" s="447"/>
    </row>
    <row r="18" spans="1:8" ht="5.25" customHeight="1">
      <c r="A18" s="83"/>
      <c r="B18" s="83"/>
      <c r="C18" s="83"/>
      <c r="D18" s="83"/>
      <c r="E18" s="83"/>
      <c r="F18" s="83"/>
      <c r="G18" s="83"/>
      <c r="H18" s="83"/>
    </row>
    <row r="19" spans="1:8" ht="15" customHeight="1">
      <c r="A19" s="84" t="str">
        <f>"　　"&amp;施設基本情報入力!G8</f>
        <v>　　</v>
      </c>
      <c r="B19" s="84"/>
      <c r="C19" s="84"/>
      <c r="D19" s="84"/>
      <c r="E19" s="84"/>
      <c r="F19" s="84"/>
      <c r="G19" s="84"/>
      <c r="H19" s="84"/>
    </row>
    <row r="20" spans="1:8" ht="15" customHeight="1">
      <c r="A20" s="84" t="str">
        <f>"　　"&amp;施設基本情報入力!G9</f>
        <v>　　</v>
      </c>
      <c r="B20" s="84"/>
      <c r="C20" s="84"/>
      <c r="D20" s="84"/>
      <c r="E20" s="84"/>
      <c r="F20" s="84"/>
      <c r="G20" s="84"/>
      <c r="H20" s="84"/>
    </row>
    <row r="21" spans="1:8" ht="15" customHeight="1">
      <c r="A21" s="84" t="str">
        <f>"　　"&amp;施設基本情報入力!G10</f>
        <v>　　</v>
      </c>
      <c r="B21" s="84"/>
      <c r="C21" s="84"/>
      <c r="D21" s="84"/>
      <c r="E21" s="84"/>
      <c r="F21" s="84"/>
      <c r="G21" s="84"/>
      <c r="H21" s="84"/>
    </row>
    <row r="22" spans="1:8" ht="15" customHeight="1">
      <c r="A22" s="84" t="str">
        <f>"　　"&amp;施設基本情報入力!G11</f>
        <v>　　</v>
      </c>
      <c r="B22" s="84"/>
      <c r="C22" s="84"/>
      <c r="D22" s="84"/>
      <c r="E22" s="84"/>
      <c r="F22" s="84"/>
      <c r="G22" s="84"/>
      <c r="H22" s="84"/>
    </row>
    <row r="23" spans="1:8" ht="15" customHeight="1">
      <c r="A23" s="84" t="str">
        <f>"　　"&amp;施設基本情報入力!G12</f>
        <v>　　</v>
      </c>
      <c r="B23" s="84"/>
      <c r="C23" s="84"/>
      <c r="D23" s="84"/>
      <c r="E23" s="84"/>
      <c r="F23" s="84"/>
      <c r="G23" s="84"/>
      <c r="H23" s="84"/>
    </row>
    <row r="24" spans="1:8" ht="15" customHeight="1">
      <c r="A24" s="84" t="str">
        <f>"　　"&amp;施設基本情報入力!G13</f>
        <v>　　</v>
      </c>
      <c r="B24" s="84"/>
      <c r="C24" s="84"/>
      <c r="D24" s="84"/>
      <c r="E24" s="84"/>
      <c r="F24" s="84"/>
      <c r="G24" s="84"/>
      <c r="H24" s="84"/>
    </row>
    <row r="25" spans="1:8" ht="15" customHeight="1">
      <c r="A25" s="84" t="str">
        <f>"　　"&amp;施設基本情報入力!G14</f>
        <v>　　</v>
      </c>
      <c r="B25" s="84"/>
      <c r="C25" s="84"/>
      <c r="D25" s="84"/>
      <c r="E25" s="84"/>
      <c r="F25" s="84"/>
      <c r="G25" s="84"/>
      <c r="H25" s="84"/>
    </row>
    <row r="26" spans="1:8" ht="15" customHeight="1">
      <c r="A26" s="252" t="str">
        <f>"　　"&amp;施設基本情報入力!G15</f>
        <v>　　</v>
      </c>
      <c r="B26" s="84"/>
      <c r="C26" s="84"/>
      <c r="D26" s="84"/>
      <c r="E26" s="84"/>
      <c r="F26" s="84"/>
      <c r="G26" s="84"/>
      <c r="H26" s="84"/>
    </row>
    <row r="27" spans="1:8" ht="15" customHeight="1">
      <c r="A27" s="252" t="str">
        <f>"　　"&amp;施設基本情報入力!G16</f>
        <v>　　</v>
      </c>
      <c r="B27" s="84"/>
      <c r="C27" s="84"/>
      <c r="D27" s="84"/>
      <c r="E27" s="84"/>
      <c r="F27" s="84"/>
      <c r="G27" s="84"/>
      <c r="H27" s="84"/>
    </row>
    <row r="28" spans="1:8" ht="15" customHeight="1">
      <c r="A28" s="252" t="str">
        <f>"　　"&amp;施設基本情報入力!G17</f>
        <v>　　</v>
      </c>
      <c r="B28" s="84"/>
      <c r="C28" s="84"/>
      <c r="D28" s="84"/>
      <c r="E28" s="84"/>
      <c r="F28" s="84"/>
      <c r="G28" s="84"/>
      <c r="H28" s="84"/>
    </row>
    <row r="29" spans="1:8" ht="15" customHeight="1">
      <c r="A29" s="252" t="str">
        <f>"　　"&amp;施設基本情報入力!G18</f>
        <v>　　</v>
      </c>
      <c r="B29" s="252"/>
      <c r="C29" s="252"/>
      <c r="D29" s="252"/>
      <c r="E29" s="252"/>
      <c r="F29" s="252"/>
      <c r="G29" s="252"/>
      <c r="H29" s="252"/>
    </row>
    <row r="30" spans="1:8" ht="15" customHeight="1">
      <c r="A30" s="252" t="str">
        <f>"　　"&amp;施設基本情報入力!G19</f>
        <v>　　</v>
      </c>
      <c r="B30" s="252"/>
      <c r="C30" s="252"/>
      <c r="D30" s="252"/>
      <c r="E30" s="252"/>
      <c r="F30" s="252"/>
      <c r="G30" s="252"/>
      <c r="H30" s="252"/>
    </row>
    <row r="31" spans="1:8" ht="15" customHeight="1">
      <c r="A31" s="252" t="str">
        <f>"　　"&amp;施設基本情報入力!G20</f>
        <v>　　</v>
      </c>
      <c r="B31" s="252"/>
      <c r="C31" s="252"/>
      <c r="D31" s="252"/>
      <c r="E31" s="252"/>
      <c r="F31" s="252"/>
      <c r="G31" s="252"/>
      <c r="H31" s="252"/>
    </row>
    <row r="32" spans="1:8" ht="15" customHeight="1">
      <c r="A32" s="252" t="str">
        <f>"　　"&amp;施設基本情報入力!G21</f>
        <v>　　</v>
      </c>
      <c r="B32" s="252"/>
      <c r="C32" s="252"/>
      <c r="D32" s="252"/>
      <c r="E32" s="252"/>
      <c r="F32" s="252"/>
      <c r="G32" s="252"/>
      <c r="H32" s="252"/>
    </row>
    <row r="33" spans="1:8" ht="15" customHeight="1">
      <c r="A33" s="252" t="str">
        <f>"　　"&amp;施設基本情報入力!G22</f>
        <v>　　</v>
      </c>
      <c r="B33" s="252"/>
      <c r="C33" s="252"/>
      <c r="D33" s="252"/>
      <c r="E33" s="252"/>
      <c r="F33" s="252"/>
      <c r="G33" s="252"/>
      <c r="H33" s="252"/>
    </row>
    <row r="34" spans="1:8" ht="11.25" customHeight="1">
      <c r="A34" s="252"/>
      <c r="B34" s="252"/>
      <c r="C34" s="252"/>
      <c r="D34" s="252"/>
      <c r="E34" s="252"/>
      <c r="F34" s="252"/>
      <c r="G34" s="252"/>
      <c r="H34" s="252"/>
    </row>
    <row r="35" spans="1:8" ht="16.5" customHeight="1">
      <c r="A35" s="464" t="s">
        <v>245</v>
      </c>
      <c r="B35" s="464"/>
      <c r="C35" s="464"/>
      <c r="D35" s="256"/>
      <c r="E35" s="256"/>
      <c r="F35" s="256"/>
      <c r="G35" s="256"/>
      <c r="H35" s="256"/>
    </row>
    <row r="36" spans="1:8" ht="18.75" customHeight="1">
      <c r="A36" s="459">
        <f>IF(施設基本情報入力!D26="",施設基本情報入力!D19,施設基本情報入力!D26)</f>
        <v>0</v>
      </c>
      <c r="B36" s="459"/>
      <c r="C36" s="459"/>
      <c r="D36" s="64" t="s">
        <v>108</v>
      </c>
      <c r="E36" s="64"/>
      <c r="F36" s="64"/>
      <c r="G36" s="64"/>
      <c r="H36" s="64"/>
    </row>
    <row r="37" spans="1:8" ht="8.25" customHeight="1">
      <c r="A37" s="2"/>
      <c r="B37" s="71"/>
      <c r="C37" s="71"/>
      <c r="D37" s="71"/>
      <c r="E37" s="71"/>
      <c r="F37" s="71"/>
      <c r="G37" s="71"/>
      <c r="H37" s="71"/>
    </row>
    <row r="38" spans="1:8" ht="23.25" customHeight="1" thickBot="1">
      <c r="A38" s="464" t="s">
        <v>9</v>
      </c>
      <c r="B38" s="464"/>
      <c r="C38" s="464"/>
      <c r="D38" s="71"/>
      <c r="E38" s="71"/>
      <c r="F38" s="71"/>
      <c r="G38" s="71"/>
      <c r="H38" s="71"/>
    </row>
    <row r="39" spans="1:8" s="73" customFormat="1" ht="30.75" customHeight="1" thickBot="1">
      <c r="A39" s="75"/>
      <c r="B39" s="460" t="s">
        <v>10</v>
      </c>
      <c r="C39" s="461"/>
      <c r="D39" s="461"/>
      <c r="E39" s="461"/>
      <c r="F39" s="461"/>
      <c r="G39" s="462"/>
      <c r="H39" s="189"/>
    </row>
    <row r="40" spans="1:8" s="73" customFormat="1" ht="30.75" customHeight="1" thickBot="1">
      <c r="A40" s="75"/>
      <c r="B40" s="460" t="s">
        <v>11</v>
      </c>
      <c r="C40" s="461"/>
      <c r="D40" s="461"/>
      <c r="E40" s="461"/>
      <c r="F40" s="461"/>
      <c r="G40" s="462"/>
      <c r="H40" s="190"/>
    </row>
    <row r="41" spans="1:8" s="73" customFormat="1" ht="30.75" customHeight="1" thickBot="1">
      <c r="A41" s="75"/>
      <c r="B41" s="460" t="s">
        <v>12</v>
      </c>
      <c r="C41" s="461"/>
      <c r="D41" s="461"/>
      <c r="E41" s="461"/>
      <c r="F41" s="461"/>
      <c r="G41" s="462"/>
      <c r="H41" s="191"/>
    </row>
    <row r="42" spans="1:8" s="76" customFormat="1" ht="21.75" customHeight="1">
      <c r="A42" s="463"/>
      <c r="B42" s="463"/>
      <c r="C42" s="463"/>
      <c r="D42" s="463"/>
      <c r="E42" s="463"/>
      <c r="F42" s="463"/>
      <c r="G42" s="463"/>
      <c r="H42" s="463"/>
    </row>
    <row r="43" spans="1:8" ht="26.25" customHeight="1">
      <c r="A43" s="367" t="s">
        <v>109</v>
      </c>
      <c r="B43" s="367"/>
      <c r="C43" s="367"/>
      <c r="D43" s="367"/>
      <c r="E43" s="367"/>
      <c r="F43" s="367"/>
      <c r="G43" s="367"/>
      <c r="H43" s="367"/>
    </row>
    <row r="44" spans="1:8" ht="14.25">
      <c r="A44" s="3"/>
      <c r="B44" s="71"/>
      <c r="C44" s="71"/>
      <c r="D44" s="71"/>
      <c r="E44" s="71"/>
      <c r="F44" s="71"/>
      <c r="G44" s="71"/>
      <c r="H44" s="71"/>
    </row>
  </sheetData>
  <sheetProtection algorithmName="SHA-512" hashValue="IdOfoXbStmAP7GjBdghtw48QCgzTk1DY6piZ1441+ObDcJbtp8L9oIiyGgtUym6lzbbCR59xO3nUFQxmTUS77A==" saltValue="Wt1kuYFj3BN5HDM6gnatmA==" spinCount="100000" sheet="1" objects="1" scenarios="1"/>
  <mergeCells count="27">
    <mergeCell ref="J15:Q15"/>
    <mergeCell ref="M14:N14"/>
    <mergeCell ref="A12:B12"/>
    <mergeCell ref="A13:B13"/>
    <mergeCell ref="C12:F12"/>
    <mergeCell ref="G12:I12"/>
    <mergeCell ref="C13:E13"/>
    <mergeCell ref="F13:I13"/>
    <mergeCell ref="A1:D1"/>
    <mergeCell ref="A2:F2"/>
    <mergeCell ref="G2:H2"/>
    <mergeCell ref="A4:C4"/>
    <mergeCell ref="A6:A8"/>
    <mergeCell ref="F6:I6"/>
    <mergeCell ref="F7:I7"/>
    <mergeCell ref="F8:I8"/>
    <mergeCell ref="A10:H10"/>
    <mergeCell ref="A17:H17"/>
    <mergeCell ref="A43:H43"/>
    <mergeCell ref="A36:C36"/>
    <mergeCell ref="B39:G39"/>
    <mergeCell ref="B40:G40"/>
    <mergeCell ref="B41:G41"/>
    <mergeCell ref="A42:H42"/>
    <mergeCell ref="A38:C38"/>
    <mergeCell ref="A16:I16"/>
    <mergeCell ref="A35:C35"/>
  </mergeCells>
  <phoneticPr fontId="27"/>
  <conditionalFormatting sqref="G2:H2">
    <cfRule type="cellIs" dxfId="18" priority="1" operator="equal">
      <formula>""</formula>
    </cfRule>
  </conditionalFormatting>
  <pageMargins left="0.75" right="0.75" top="1" bottom="1" header="0.5" footer="0.5"/>
  <pageSetup paperSize="9" scale="91"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A6AF384-F0A1-4104-8F20-43487C00432E}">
          <x14:formula1>
            <xm:f>施設基本情報入力!$K$10</xm:f>
          </x14:formula1>
          <xm:sqref>H39:H40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F6AB9-CB77-48E5-B2F9-51A804E87CE8}">
  <sheetPr codeName="Sheet14">
    <tabColor rgb="FFFF0000"/>
    <pageSetUpPr fitToPage="1"/>
  </sheetPr>
  <dimension ref="A6:P62"/>
  <sheetViews>
    <sheetView showGridLines="0" showRowColHeaders="0" showZeros="0" view="pageBreakPreview" topLeftCell="B1" zoomScaleNormal="100" zoomScaleSheetLayoutView="100" workbookViewId="0">
      <selection activeCell="M59" sqref="M59:P59"/>
    </sheetView>
  </sheetViews>
  <sheetFormatPr defaultRowHeight="14.25"/>
  <cols>
    <col min="1" max="1" width="0.375" style="19" hidden="1" customWidth="1"/>
    <col min="2" max="2" width="4" style="19" customWidth="1"/>
    <col min="3" max="3" width="14.25" style="19" customWidth="1"/>
    <col min="4" max="15" width="6.125" style="19" customWidth="1"/>
    <col min="16" max="16" width="9" style="19"/>
    <col min="17" max="17" width="10.125" style="19" customWidth="1"/>
    <col min="18" max="16384" width="9" style="19"/>
  </cols>
  <sheetData>
    <row r="6" spans="1:16" ht="12.75" customHeight="1"/>
    <row r="7" spans="1:16" ht="25.5" customHeight="1">
      <c r="B7" s="483" t="s">
        <v>60</v>
      </c>
      <c r="C7" s="483"/>
      <c r="D7" s="483"/>
      <c r="E7" s="483"/>
      <c r="F7" s="483"/>
      <c r="G7" s="483"/>
      <c r="H7" s="483"/>
      <c r="I7" s="483"/>
      <c r="J7" s="483"/>
      <c r="K7" s="483"/>
      <c r="L7" s="483"/>
      <c r="M7" s="483"/>
      <c r="N7" s="483"/>
      <c r="O7" s="483"/>
      <c r="P7" s="483"/>
    </row>
    <row r="8" spans="1:16" ht="18.75">
      <c r="B8" s="20"/>
      <c r="C8" s="20"/>
      <c r="D8" s="20"/>
      <c r="E8" s="20"/>
      <c r="F8" s="20"/>
      <c r="G8" s="20"/>
      <c r="H8" s="20"/>
      <c r="I8" s="20"/>
      <c r="J8" s="20"/>
      <c r="K8" s="18"/>
    </row>
    <row r="9" spans="1:16" ht="30" customHeight="1">
      <c r="G9" s="21"/>
      <c r="H9" s="21"/>
      <c r="I9" s="21"/>
      <c r="J9" s="484" t="s">
        <v>61</v>
      </c>
      <c r="K9" s="484"/>
      <c r="L9" s="375"/>
      <c r="M9" s="375"/>
      <c r="N9" s="375"/>
      <c r="O9" s="375"/>
      <c r="P9" s="375"/>
    </row>
    <row r="10" spans="1:16" ht="30" customHeight="1">
      <c r="G10" s="21"/>
      <c r="H10" s="21"/>
      <c r="I10" s="21"/>
      <c r="J10" s="485" t="s">
        <v>62</v>
      </c>
      <c r="K10" s="485"/>
      <c r="L10" s="486" t="str">
        <f>IFERROR(VLOOKUP($L$9,施設基本情報入力!$G$8:$H$22,2,0),"")</f>
        <v/>
      </c>
      <c r="M10" s="486"/>
      <c r="N10" s="486"/>
      <c r="O10" s="486"/>
      <c r="P10" s="486"/>
    </row>
    <row r="12" spans="1:16">
      <c r="P12" s="22" t="s">
        <v>63</v>
      </c>
    </row>
    <row r="13" spans="1:16">
      <c r="B13" s="23"/>
      <c r="C13" s="24" t="s">
        <v>64</v>
      </c>
      <c r="D13" s="24" t="s">
        <v>54</v>
      </c>
      <c r="E13" s="24" t="s">
        <v>55</v>
      </c>
      <c r="F13" s="24" t="s">
        <v>65</v>
      </c>
      <c r="G13" s="24" t="s">
        <v>66</v>
      </c>
      <c r="H13" s="24" t="s">
        <v>67</v>
      </c>
      <c r="I13" s="24" t="s">
        <v>68</v>
      </c>
      <c r="J13" s="24" t="s">
        <v>69</v>
      </c>
      <c r="K13" s="24" t="s">
        <v>70</v>
      </c>
      <c r="L13" s="24" t="s">
        <v>71</v>
      </c>
      <c r="M13" s="24" t="s">
        <v>56</v>
      </c>
      <c r="N13" s="24" t="s">
        <v>57</v>
      </c>
      <c r="O13" s="24" t="s">
        <v>58</v>
      </c>
      <c r="P13" s="24" t="s">
        <v>59</v>
      </c>
    </row>
    <row r="14" spans="1:16" ht="15.75" customHeight="1">
      <c r="A14" s="19" t="str">
        <f>IF($L$9="","",CONCATENATE($L$9,"-",B14))</f>
        <v/>
      </c>
      <c r="B14" s="23">
        <v>1</v>
      </c>
      <c r="C14" s="25" t="str">
        <f>IFERROR(VLOOKUP($A14,'対象者リスト（変更）'!$A$20:$D$219,4,0),"")</f>
        <v/>
      </c>
      <c r="D14" s="192"/>
      <c r="E14" s="192"/>
      <c r="F14" s="192"/>
      <c r="G14" s="192"/>
      <c r="H14" s="192"/>
      <c r="I14" s="192"/>
      <c r="J14" s="192"/>
      <c r="K14" s="192"/>
      <c r="L14" s="192"/>
      <c r="M14" s="192"/>
      <c r="N14" s="192"/>
      <c r="O14" s="192"/>
      <c r="P14" s="26" t="str">
        <f>IFERROR(VLOOKUP($A14,'対象者リスト（変更）'!$A$20:$H$219,8,0),"")</f>
        <v/>
      </c>
    </row>
    <row r="15" spans="1:16" ht="15.75" customHeight="1">
      <c r="A15" s="19" t="str">
        <f t="shared" ref="A15:A43" si="0">IF($L$9="","",CONCATENATE($L$9,"-",B15))</f>
        <v/>
      </c>
      <c r="B15" s="23">
        <v>2</v>
      </c>
      <c r="C15" s="25" t="str">
        <f>IFERROR(VLOOKUP($A15,'対象者リスト（変更）'!$A$20:$D$219,4,0),"")</f>
        <v/>
      </c>
      <c r="D15" s="192"/>
      <c r="E15" s="192"/>
      <c r="F15" s="192"/>
      <c r="G15" s="192"/>
      <c r="H15" s="192"/>
      <c r="I15" s="192"/>
      <c r="J15" s="192"/>
      <c r="K15" s="192"/>
      <c r="L15" s="192"/>
      <c r="M15" s="192"/>
      <c r="N15" s="192"/>
      <c r="O15" s="192"/>
      <c r="P15" s="26" t="str">
        <f>IFERROR(VLOOKUP($A15,'対象者リスト（変更）'!$A$20:$H$219,8,0),"")</f>
        <v/>
      </c>
    </row>
    <row r="16" spans="1:16" ht="15.75" customHeight="1">
      <c r="A16" s="19" t="str">
        <f t="shared" si="0"/>
        <v/>
      </c>
      <c r="B16" s="23">
        <v>3</v>
      </c>
      <c r="C16" s="25" t="str">
        <f>IFERROR(VLOOKUP($A16,'対象者リスト（変更）'!$A$20:$D$219,4,0),"")</f>
        <v/>
      </c>
      <c r="D16" s="192"/>
      <c r="E16" s="192"/>
      <c r="F16" s="192"/>
      <c r="G16" s="192"/>
      <c r="H16" s="192"/>
      <c r="I16" s="192"/>
      <c r="J16" s="192"/>
      <c r="K16" s="192"/>
      <c r="L16" s="192"/>
      <c r="M16" s="192"/>
      <c r="N16" s="192"/>
      <c r="O16" s="192"/>
      <c r="P16" s="26" t="str">
        <f>IFERROR(VLOOKUP($A16,'対象者リスト（変更）'!$A$20:$H$219,8,0),"")</f>
        <v/>
      </c>
    </row>
    <row r="17" spans="1:16" ht="15.75" customHeight="1">
      <c r="A17" s="19" t="str">
        <f t="shared" si="0"/>
        <v/>
      </c>
      <c r="B17" s="23">
        <v>4</v>
      </c>
      <c r="C17" s="25" t="str">
        <f>IFERROR(VLOOKUP($A17,'対象者リスト（変更）'!$A$20:$D$219,4,0),"")</f>
        <v/>
      </c>
      <c r="D17" s="192"/>
      <c r="E17" s="192"/>
      <c r="F17" s="192"/>
      <c r="G17" s="192"/>
      <c r="H17" s="192"/>
      <c r="I17" s="192"/>
      <c r="J17" s="192"/>
      <c r="K17" s="192"/>
      <c r="L17" s="192"/>
      <c r="M17" s="192"/>
      <c r="N17" s="192"/>
      <c r="O17" s="192"/>
      <c r="P17" s="26" t="str">
        <f>IFERROR(VLOOKUP($A17,'対象者リスト（変更）'!$A$20:$H$219,8,0),"")</f>
        <v/>
      </c>
    </row>
    <row r="18" spans="1:16" ht="15.75" customHeight="1">
      <c r="A18" s="19" t="str">
        <f t="shared" si="0"/>
        <v/>
      </c>
      <c r="B18" s="23">
        <v>5</v>
      </c>
      <c r="C18" s="25" t="str">
        <f>IFERROR(VLOOKUP($A18,'対象者リスト（変更）'!$A$20:$D$219,4,0),"")</f>
        <v/>
      </c>
      <c r="D18" s="192"/>
      <c r="E18" s="192"/>
      <c r="F18" s="192"/>
      <c r="G18" s="192"/>
      <c r="H18" s="192"/>
      <c r="I18" s="192"/>
      <c r="J18" s="192"/>
      <c r="K18" s="192"/>
      <c r="L18" s="192"/>
      <c r="M18" s="192"/>
      <c r="N18" s="192"/>
      <c r="O18" s="192"/>
      <c r="P18" s="26" t="str">
        <f>IFERROR(VLOOKUP($A18,'対象者リスト（変更）'!$A$20:$H$219,8,0),"")</f>
        <v/>
      </c>
    </row>
    <row r="19" spans="1:16" ht="15.75" customHeight="1">
      <c r="A19" s="19" t="str">
        <f t="shared" si="0"/>
        <v/>
      </c>
      <c r="B19" s="23">
        <v>6</v>
      </c>
      <c r="C19" s="25" t="str">
        <f>IFERROR(VLOOKUP($A19,'対象者リスト（変更）'!$A$20:$D$219,4,0),"")</f>
        <v/>
      </c>
      <c r="D19" s="192"/>
      <c r="E19" s="192"/>
      <c r="F19" s="192"/>
      <c r="G19" s="192"/>
      <c r="H19" s="192"/>
      <c r="I19" s="192"/>
      <c r="J19" s="192"/>
      <c r="K19" s="192"/>
      <c r="L19" s="192"/>
      <c r="M19" s="192"/>
      <c r="N19" s="192"/>
      <c r="O19" s="192"/>
      <c r="P19" s="26" t="str">
        <f>IFERROR(VLOOKUP($A19,'対象者リスト（変更）'!$A$20:$H$219,8,0),"")</f>
        <v/>
      </c>
    </row>
    <row r="20" spans="1:16" ht="15.75" customHeight="1">
      <c r="A20" s="19" t="str">
        <f t="shared" si="0"/>
        <v/>
      </c>
      <c r="B20" s="23">
        <v>7</v>
      </c>
      <c r="C20" s="25" t="str">
        <f>IFERROR(VLOOKUP($A20,'対象者リスト（変更）'!$A$20:$D$219,4,0),"")</f>
        <v/>
      </c>
      <c r="D20" s="192"/>
      <c r="E20" s="192"/>
      <c r="F20" s="192"/>
      <c r="G20" s="192"/>
      <c r="H20" s="192"/>
      <c r="I20" s="192"/>
      <c r="J20" s="192"/>
      <c r="K20" s="192"/>
      <c r="L20" s="192"/>
      <c r="M20" s="192"/>
      <c r="N20" s="192"/>
      <c r="O20" s="192"/>
      <c r="P20" s="26" t="str">
        <f>IFERROR(VLOOKUP($A20,'対象者リスト（変更）'!$A$20:$H$219,8,0),"")</f>
        <v/>
      </c>
    </row>
    <row r="21" spans="1:16" ht="15.75" customHeight="1">
      <c r="A21" s="19" t="str">
        <f t="shared" si="0"/>
        <v/>
      </c>
      <c r="B21" s="23">
        <v>8</v>
      </c>
      <c r="C21" s="25" t="str">
        <f>IFERROR(VLOOKUP($A21,'対象者リスト（変更）'!$A$20:$D$219,4,0),"")</f>
        <v/>
      </c>
      <c r="D21" s="192"/>
      <c r="E21" s="192"/>
      <c r="F21" s="192"/>
      <c r="G21" s="192"/>
      <c r="H21" s="192"/>
      <c r="I21" s="192"/>
      <c r="J21" s="192"/>
      <c r="K21" s="192"/>
      <c r="L21" s="192"/>
      <c r="M21" s="192"/>
      <c r="N21" s="192"/>
      <c r="O21" s="192"/>
      <c r="P21" s="26" t="str">
        <f>IFERROR(VLOOKUP($A21,'対象者リスト（変更）'!$A$20:$H$219,8,0),"")</f>
        <v/>
      </c>
    </row>
    <row r="22" spans="1:16" ht="15.75" customHeight="1">
      <c r="A22" s="19" t="str">
        <f t="shared" si="0"/>
        <v/>
      </c>
      <c r="B22" s="23">
        <v>9</v>
      </c>
      <c r="C22" s="25" t="str">
        <f>IFERROR(VLOOKUP($A22,'対象者リスト（変更）'!$A$20:$D$219,4,0),"")</f>
        <v/>
      </c>
      <c r="D22" s="192"/>
      <c r="E22" s="192"/>
      <c r="F22" s="192"/>
      <c r="G22" s="192"/>
      <c r="H22" s="192"/>
      <c r="I22" s="192"/>
      <c r="J22" s="192"/>
      <c r="K22" s="192"/>
      <c r="L22" s="192"/>
      <c r="M22" s="192"/>
      <c r="N22" s="192"/>
      <c r="O22" s="192"/>
      <c r="P22" s="26" t="str">
        <f>IFERROR(VLOOKUP($A22,'対象者リスト（変更）'!$A$20:$H$219,8,0),"")</f>
        <v/>
      </c>
    </row>
    <row r="23" spans="1:16" ht="15.75" customHeight="1">
      <c r="A23" s="19" t="str">
        <f t="shared" si="0"/>
        <v/>
      </c>
      <c r="B23" s="23">
        <v>10</v>
      </c>
      <c r="C23" s="25" t="str">
        <f>IFERROR(VLOOKUP($A23,'対象者リスト（変更）'!$A$20:$D$219,4,0),"")</f>
        <v/>
      </c>
      <c r="D23" s="192"/>
      <c r="E23" s="192"/>
      <c r="F23" s="192"/>
      <c r="G23" s="192"/>
      <c r="H23" s="192"/>
      <c r="I23" s="192"/>
      <c r="J23" s="192"/>
      <c r="K23" s="192"/>
      <c r="L23" s="192"/>
      <c r="M23" s="192"/>
      <c r="N23" s="192"/>
      <c r="O23" s="192"/>
      <c r="P23" s="26" t="str">
        <f>IFERROR(VLOOKUP($A23,'対象者リスト（変更）'!$A$20:$H$219,8,0),"")</f>
        <v/>
      </c>
    </row>
    <row r="24" spans="1:16" ht="15.75" customHeight="1">
      <c r="A24" s="19" t="str">
        <f t="shared" si="0"/>
        <v/>
      </c>
      <c r="B24" s="23">
        <v>11</v>
      </c>
      <c r="C24" s="25" t="str">
        <f>IFERROR(VLOOKUP($A24,'対象者リスト（変更）'!$A$20:$D$219,4,0),"")</f>
        <v/>
      </c>
      <c r="D24" s="192"/>
      <c r="E24" s="192"/>
      <c r="F24" s="192"/>
      <c r="G24" s="192"/>
      <c r="H24" s="192"/>
      <c r="I24" s="192"/>
      <c r="J24" s="192"/>
      <c r="K24" s="192"/>
      <c r="L24" s="192"/>
      <c r="M24" s="192"/>
      <c r="N24" s="192"/>
      <c r="O24" s="192"/>
      <c r="P24" s="26" t="str">
        <f>IFERROR(VLOOKUP($A24,'対象者リスト（変更）'!$A$20:$H$219,8,0),"")</f>
        <v/>
      </c>
    </row>
    <row r="25" spans="1:16" ht="15.75" customHeight="1">
      <c r="A25" s="19" t="str">
        <f t="shared" si="0"/>
        <v/>
      </c>
      <c r="B25" s="23">
        <v>12</v>
      </c>
      <c r="C25" s="25" t="str">
        <f>IFERROR(VLOOKUP($A25,'対象者リスト（変更）'!$A$20:$D$219,4,0),"")</f>
        <v/>
      </c>
      <c r="D25" s="192"/>
      <c r="E25" s="192"/>
      <c r="F25" s="192"/>
      <c r="G25" s="192"/>
      <c r="H25" s="192"/>
      <c r="I25" s="192"/>
      <c r="J25" s="192"/>
      <c r="K25" s="192"/>
      <c r="L25" s="192"/>
      <c r="M25" s="192"/>
      <c r="N25" s="192"/>
      <c r="O25" s="192"/>
      <c r="P25" s="26" t="str">
        <f>IFERROR(VLOOKUP($A25,'対象者リスト（変更）'!$A$20:$H$219,8,0),"")</f>
        <v/>
      </c>
    </row>
    <row r="26" spans="1:16" ht="15.75" customHeight="1">
      <c r="A26" s="19" t="str">
        <f t="shared" si="0"/>
        <v/>
      </c>
      <c r="B26" s="23">
        <v>13</v>
      </c>
      <c r="C26" s="25" t="str">
        <f>IFERROR(VLOOKUP($A26,'対象者リスト（変更）'!$A$20:$D$219,4,0),"")</f>
        <v/>
      </c>
      <c r="D26" s="192"/>
      <c r="E26" s="192"/>
      <c r="F26" s="192"/>
      <c r="G26" s="192"/>
      <c r="H26" s="192"/>
      <c r="I26" s="192"/>
      <c r="J26" s="192"/>
      <c r="K26" s="192"/>
      <c r="L26" s="192"/>
      <c r="M26" s="192"/>
      <c r="N26" s="192"/>
      <c r="O26" s="192"/>
      <c r="P26" s="26" t="str">
        <f>IFERROR(VLOOKUP($A26,'対象者リスト（変更）'!$A$20:$H$219,8,0),"")</f>
        <v/>
      </c>
    </row>
    <row r="27" spans="1:16" ht="15.75" customHeight="1">
      <c r="A27" s="19" t="str">
        <f t="shared" si="0"/>
        <v/>
      </c>
      <c r="B27" s="23">
        <v>14</v>
      </c>
      <c r="C27" s="25" t="str">
        <f>IFERROR(VLOOKUP($A27,'対象者リスト（変更）'!$A$20:$D$219,4,0),"")</f>
        <v/>
      </c>
      <c r="D27" s="192"/>
      <c r="E27" s="192"/>
      <c r="F27" s="192"/>
      <c r="G27" s="192"/>
      <c r="H27" s="192"/>
      <c r="I27" s="192"/>
      <c r="J27" s="192"/>
      <c r="K27" s="192"/>
      <c r="L27" s="192"/>
      <c r="M27" s="192"/>
      <c r="N27" s="192"/>
      <c r="O27" s="192"/>
      <c r="P27" s="26" t="str">
        <f>IFERROR(VLOOKUP($A27,'対象者リスト（変更）'!$A$20:$H$219,8,0),"")</f>
        <v/>
      </c>
    </row>
    <row r="28" spans="1:16" ht="15.75" customHeight="1">
      <c r="A28" s="19" t="str">
        <f t="shared" si="0"/>
        <v/>
      </c>
      <c r="B28" s="23">
        <v>15</v>
      </c>
      <c r="C28" s="25" t="str">
        <f>IFERROR(VLOOKUP($A28,'対象者リスト（変更）'!$A$20:$D$219,4,0),"")</f>
        <v/>
      </c>
      <c r="D28" s="192"/>
      <c r="E28" s="192"/>
      <c r="F28" s="192"/>
      <c r="G28" s="192"/>
      <c r="H28" s="192"/>
      <c r="I28" s="192"/>
      <c r="J28" s="192"/>
      <c r="K28" s="192"/>
      <c r="L28" s="192"/>
      <c r="M28" s="192"/>
      <c r="N28" s="192"/>
      <c r="O28" s="192"/>
      <c r="P28" s="26" t="str">
        <f>IFERROR(VLOOKUP($A28,'対象者リスト（変更）'!$A$20:$H$219,8,0),"")</f>
        <v/>
      </c>
    </row>
    <row r="29" spans="1:16" ht="15.75" customHeight="1">
      <c r="A29" s="19" t="str">
        <f t="shared" si="0"/>
        <v/>
      </c>
      <c r="B29" s="23">
        <v>16</v>
      </c>
      <c r="C29" s="25" t="str">
        <f>IFERROR(VLOOKUP($A29,'対象者リスト（変更）'!$A$20:$D$219,4,0),"")</f>
        <v/>
      </c>
      <c r="D29" s="192"/>
      <c r="E29" s="192"/>
      <c r="F29" s="192"/>
      <c r="G29" s="192"/>
      <c r="H29" s="192"/>
      <c r="I29" s="192"/>
      <c r="J29" s="192"/>
      <c r="K29" s="192"/>
      <c r="L29" s="192"/>
      <c r="M29" s="192"/>
      <c r="N29" s="192"/>
      <c r="O29" s="192"/>
      <c r="P29" s="26" t="str">
        <f>IFERROR(VLOOKUP($A29,'対象者リスト（変更）'!$A$20:$H$219,8,0),"")</f>
        <v/>
      </c>
    </row>
    <row r="30" spans="1:16" ht="15.75" customHeight="1">
      <c r="A30" s="19" t="str">
        <f t="shared" si="0"/>
        <v/>
      </c>
      <c r="B30" s="23">
        <v>17</v>
      </c>
      <c r="C30" s="25" t="str">
        <f>IFERROR(VLOOKUP($A30,'対象者リスト（変更）'!$A$20:$D$219,4,0),"")</f>
        <v/>
      </c>
      <c r="D30" s="192"/>
      <c r="E30" s="192"/>
      <c r="F30" s="192"/>
      <c r="G30" s="192"/>
      <c r="H30" s="192"/>
      <c r="I30" s="192"/>
      <c r="J30" s="192"/>
      <c r="K30" s="192"/>
      <c r="L30" s="192"/>
      <c r="M30" s="192"/>
      <c r="N30" s="192"/>
      <c r="O30" s="192"/>
      <c r="P30" s="26" t="str">
        <f>IFERROR(VLOOKUP($A30,'対象者リスト（変更）'!$A$20:$H$219,8,0),"")</f>
        <v/>
      </c>
    </row>
    <row r="31" spans="1:16" ht="15.75" customHeight="1">
      <c r="A31" s="19" t="str">
        <f t="shared" si="0"/>
        <v/>
      </c>
      <c r="B31" s="23">
        <v>18</v>
      </c>
      <c r="C31" s="25" t="str">
        <f>IFERROR(VLOOKUP($A31,'対象者リスト（変更）'!$A$20:$D$219,4,0),"")</f>
        <v/>
      </c>
      <c r="D31" s="192"/>
      <c r="E31" s="192"/>
      <c r="F31" s="192"/>
      <c r="G31" s="192"/>
      <c r="H31" s="192"/>
      <c r="I31" s="192"/>
      <c r="J31" s="192"/>
      <c r="K31" s="192"/>
      <c r="L31" s="192"/>
      <c r="M31" s="192"/>
      <c r="N31" s="192"/>
      <c r="O31" s="192"/>
      <c r="P31" s="26" t="str">
        <f>IFERROR(VLOOKUP($A31,'対象者リスト（変更）'!$A$20:$H$219,8,0),"")</f>
        <v/>
      </c>
    </row>
    <row r="32" spans="1:16" ht="15.75" customHeight="1">
      <c r="A32" s="19" t="str">
        <f t="shared" si="0"/>
        <v/>
      </c>
      <c r="B32" s="23">
        <v>19</v>
      </c>
      <c r="C32" s="25" t="str">
        <f>IFERROR(VLOOKUP($A32,'対象者リスト（変更）'!$A$20:$D$219,4,0),"")</f>
        <v/>
      </c>
      <c r="D32" s="192"/>
      <c r="E32" s="192"/>
      <c r="F32" s="192"/>
      <c r="G32" s="192"/>
      <c r="H32" s="192"/>
      <c r="I32" s="192"/>
      <c r="J32" s="192"/>
      <c r="K32" s="192"/>
      <c r="L32" s="192"/>
      <c r="M32" s="192"/>
      <c r="N32" s="192"/>
      <c r="O32" s="192"/>
      <c r="P32" s="26" t="str">
        <f>IFERROR(VLOOKUP($A32,'対象者リスト（変更）'!$A$20:$H$219,8,0),"")</f>
        <v/>
      </c>
    </row>
    <row r="33" spans="1:16" ht="15.75" customHeight="1">
      <c r="A33" s="19" t="str">
        <f t="shared" si="0"/>
        <v/>
      </c>
      <c r="B33" s="23">
        <v>20</v>
      </c>
      <c r="C33" s="25" t="str">
        <f>IFERROR(VLOOKUP($A33,'対象者リスト（変更）'!$A$20:$D$219,4,0),"")</f>
        <v/>
      </c>
      <c r="D33" s="192"/>
      <c r="E33" s="192"/>
      <c r="F33" s="192"/>
      <c r="G33" s="192"/>
      <c r="H33" s="192"/>
      <c r="I33" s="192"/>
      <c r="J33" s="192"/>
      <c r="K33" s="192"/>
      <c r="L33" s="192"/>
      <c r="M33" s="192"/>
      <c r="N33" s="192"/>
      <c r="O33" s="192"/>
      <c r="P33" s="26" t="str">
        <f>IFERROR(VLOOKUP($A33,'対象者リスト（変更）'!$A$20:$H$219,8,0),"")</f>
        <v/>
      </c>
    </row>
    <row r="34" spans="1:16" ht="15.75" customHeight="1">
      <c r="A34" s="19" t="str">
        <f t="shared" si="0"/>
        <v/>
      </c>
      <c r="B34" s="23">
        <v>21</v>
      </c>
      <c r="C34" s="25" t="str">
        <f>IFERROR(VLOOKUP($A34,'対象者リスト（変更）'!$A$20:$D$219,4,0),"")</f>
        <v/>
      </c>
      <c r="D34" s="192"/>
      <c r="E34" s="192"/>
      <c r="F34" s="192"/>
      <c r="G34" s="192"/>
      <c r="H34" s="192"/>
      <c r="I34" s="192"/>
      <c r="J34" s="192"/>
      <c r="K34" s="192"/>
      <c r="L34" s="192"/>
      <c r="M34" s="192"/>
      <c r="N34" s="192"/>
      <c r="O34" s="192"/>
      <c r="P34" s="26" t="str">
        <f>IFERROR(VLOOKUP($A34,'対象者リスト（変更）'!$A$20:$H$219,8,0),"")</f>
        <v/>
      </c>
    </row>
    <row r="35" spans="1:16" ht="15.75" customHeight="1">
      <c r="A35" s="19" t="str">
        <f t="shared" si="0"/>
        <v/>
      </c>
      <c r="B35" s="23">
        <v>22</v>
      </c>
      <c r="C35" s="25" t="str">
        <f>IFERROR(VLOOKUP($A35,'対象者リスト（変更）'!$A$20:$D$219,4,0),"")</f>
        <v/>
      </c>
      <c r="D35" s="192"/>
      <c r="E35" s="192"/>
      <c r="F35" s="192"/>
      <c r="G35" s="192"/>
      <c r="H35" s="192"/>
      <c r="I35" s="192"/>
      <c r="J35" s="192"/>
      <c r="K35" s="192"/>
      <c r="L35" s="192"/>
      <c r="M35" s="192"/>
      <c r="N35" s="192"/>
      <c r="O35" s="192"/>
      <c r="P35" s="26" t="str">
        <f>IFERROR(VLOOKUP($A35,'対象者リスト（変更）'!$A$20:$H$219,8,0),"")</f>
        <v/>
      </c>
    </row>
    <row r="36" spans="1:16" ht="15.75" customHeight="1">
      <c r="A36" s="19" t="str">
        <f t="shared" si="0"/>
        <v/>
      </c>
      <c r="B36" s="23">
        <v>23</v>
      </c>
      <c r="C36" s="25" t="str">
        <f>IFERROR(VLOOKUP($A36,'対象者リスト（変更）'!$A$20:$D$219,4,0),"")</f>
        <v/>
      </c>
      <c r="D36" s="192"/>
      <c r="E36" s="192"/>
      <c r="F36" s="192"/>
      <c r="G36" s="192"/>
      <c r="H36" s="192"/>
      <c r="I36" s="192"/>
      <c r="J36" s="192"/>
      <c r="K36" s="192"/>
      <c r="L36" s="192"/>
      <c r="M36" s="192"/>
      <c r="N36" s="192"/>
      <c r="O36" s="192"/>
      <c r="P36" s="26" t="str">
        <f>IFERROR(VLOOKUP($A36,'対象者リスト（変更）'!$A$20:$H$219,8,0),"")</f>
        <v/>
      </c>
    </row>
    <row r="37" spans="1:16" ht="15.75" customHeight="1">
      <c r="A37" s="19" t="str">
        <f t="shared" si="0"/>
        <v/>
      </c>
      <c r="B37" s="23">
        <v>24</v>
      </c>
      <c r="C37" s="25" t="str">
        <f>IFERROR(VLOOKUP($A37,'対象者リスト（変更）'!$A$20:$D$219,4,0),"")</f>
        <v/>
      </c>
      <c r="D37" s="192"/>
      <c r="E37" s="192"/>
      <c r="F37" s="192"/>
      <c r="G37" s="192"/>
      <c r="H37" s="192"/>
      <c r="I37" s="192"/>
      <c r="J37" s="192"/>
      <c r="K37" s="192"/>
      <c r="L37" s="192"/>
      <c r="M37" s="192"/>
      <c r="N37" s="192"/>
      <c r="O37" s="192"/>
      <c r="P37" s="26" t="str">
        <f>IFERROR(VLOOKUP($A37,'対象者リスト（変更）'!$A$20:$H$219,8,0),"")</f>
        <v/>
      </c>
    </row>
    <row r="38" spans="1:16" ht="15.75" customHeight="1">
      <c r="A38" s="19" t="str">
        <f t="shared" si="0"/>
        <v/>
      </c>
      <c r="B38" s="23">
        <v>25</v>
      </c>
      <c r="C38" s="25" t="str">
        <f>IFERROR(VLOOKUP($A38,'対象者リスト（変更）'!$A$20:$D$219,4,0),"")</f>
        <v/>
      </c>
      <c r="D38" s="192"/>
      <c r="E38" s="192"/>
      <c r="F38" s="192"/>
      <c r="G38" s="192"/>
      <c r="H38" s="192"/>
      <c r="I38" s="192"/>
      <c r="J38" s="192"/>
      <c r="K38" s="192"/>
      <c r="L38" s="192"/>
      <c r="M38" s="192"/>
      <c r="N38" s="192"/>
      <c r="O38" s="192"/>
      <c r="P38" s="26" t="str">
        <f>IFERROR(VLOOKUP($A38,'対象者リスト（変更）'!$A$20:$H$219,8,0),"")</f>
        <v/>
      </c>
    </row>
    <row r="39" spans="1:16" ht="15.75" customHeight="1">
      <c r="A39" s="19" t="str">
        <f t="shared" si="0"/>
        <v/>
      </c>
      <c r="B39" s="23">
        <v>26</v>
      </c>
      <c r="C39" s="25" t="str">
        <f>IFERROR(VLOOKUP($A39,'対象者リスト（変更）'!$A$20:$D$219,4,0),"")</f>
        <v/>
      </c>
      <c r="D39" s="192"/>
      <c r="E39" s="192"/>
      <c r="F39" s="192"/>
      <c r="G39" s="192"/>
      <c r="H39" s="192"/>
      <c r="I39" s="192"/>
      <c r="J39" s="192"/>
      <c r="K39" s="192"/>
      <c r="L39" s="192"/>
      <c r="M39" s="192"/>
      <c r="N39" s="192"/>
      <c r="O39" s="192"/>
      <c r="P39" s="26" t="str">
        <f>IFERROR(VLOOKUP($A39,'対象者リスト（変更）'!$A$20:$H$219,8,0),"")</f>
        <v/>
      </c>
    </row>
    <row r="40" spans="1:16" ht="15.75" customHeight="1">
      <c r="A40" s="19" t="str">
        <f t="shared" si="0"/>
        <v/>
      </c>
      <c r="B40" s="23">
        <v>27</v>
      </c>
      <c r="C40" s="25" t="str">
        <f>IFERROR(VLOOKUP($A40,'対象者リスト（変更）'!$A$20:$D$219,4,0),"")</f>
        <v/>
      </c>
      <c r="D40" s="192"/>
      <c r="E40" s="192"/>
      <c r="F40" s="192"/>
      <c r="G40" s="192"/>
      <c r="H40" s="192"/>
      <c r="I40" s="192"/>
      <c r="J40" s="192"/>
      <c r="K40" s="192"/>
      <c r="L40" s="192"/>
      <c r="M40" s="192"/>
      <c r="N40" s="192"/>
      <c r="O40" s="192"/>
      <c r="P40" s="26" t="str">
        <f>IFERROR(VLOOKUP($A40,'対象者リスト（変更）'!$A$20:$H$219,8,0),"")</f>
        <v/>
      </c>
    </row>
    <row r="41" spans="1:16" ht="15.75" customHeight="1">
      <c r="A41" s="19" t="str">
        <f t="shared" si="0"/>
        <v/>
      </c>
      <c r="B41" s="23">
        <v>28</v>
      </c>
      <c r="C41" s="25" t="str">
        <f>IFERROR(VLOOKUP($A41,'対象者リスト（変更）'!$A$20:$D$219,4,0),"")</f>
        <v/>
      </c>
      <c r="D41" s="192"/>
      <c r="E41" s="192"/>
      <c r="F41" s="192"/>
      <c r="G41" s="192"/>
      <c r="H41" s="192"/>
      <c r="I41" s="192"/>
      <c r="J41" s="192"/>
      <c r="K41" s="192"/>
      <c r="L41" s="192"/>
      <c r="M41" s="192"/>
      <c r="N41" s="192"/>
      <c r="O41" s="192"/>
      <c r="P41" s="26" t="str">
        <f>IFERROR(VLOOKUP($A41,'対象者リスト（変更）'!$A$20:$H$219,8,0),"")</f>
        <v/>
      </c>
    </row>
    <row r="42" spans="1:16" ht="15.75" customHeight="1">
      <c r="A42" s="19" t="str">
        <f t="shared" si="0"/>
        <v/>
      </c>
      <c r="B42" s="23">
        <v>29</v>
      </c>
      <c r="C42" s="25" t="str">
        <f>IFERROR(VLOOKUP($A42,'対象者リスト（変更）'!$A$20:$D$219,4,0),"")</f>
        <v/>
      </c>
      <c r="D42" s="192"/>
      <c r="E42" s="192"/>
      <c r="F42" s="192"/>
      <c r="G42" s="192"/>
      <c r="H42" s="192"/>
      <c r="I42" s="192"/>
      <c r="J42" s="192"/>
      <c r="K42" s="192"/>
      <c r="L42" s="192"/>
      <c r="M42" s="192"/>
      <c r="N42" s="192"/>
      <c r="O42" s="192"/>
      <c r="P42" s="26" t="str">
        <f>IFERROR(VLOOKUP($A42,'対象者リスト（変更）'!$A$20:$H$219,8,0),"")</f>
        <v/>
      </c>
    </row>
    <row r="43" spans="1:16" ht="15.75" customHeight="1" thickBot="1">
      <c r="A43" s="19" t="str">
        <f t="shared" si="0"/>
        <v/>
      </c>
      <c r="B43" s="23">
        <v>30</v>
      </c>
      <c r="C43" s="25" t="str">
        <f>IFERROR(VLOOKUP($A43,'対象者リスト（変更）'!$A$20:$D$219,4,0),"")</f>
        <v/>
      </c>
      <c r="D43" s="192"/>
      <c r="E43" s="192"/>
      <c r="F43" s="192"/>
      <c r="G43" s="192"/>
      <c r="H43" s="192"/>
      <c r="I43" s="192"/>
      <c r="J43" s="192"/>
      <c r="K43" s="192"/>
      <c r="L43" s="192"/>
      <c r="M43" s="192"/>
      <c r="N43" s="192"/>
      <c r="O43" s="192"/>
      <c r="P43" s="26" t="str">
        <f>IFERROR(VLOOKUP($A43,'対象者リスト（変更）'!$A$20:$H$219,8,0),"")</f>
        <v/>
      </c>
    </row>
    <row r="44" spans="1:16" ht="26.25" customHeight="1" thickBot="1">
      <c r="C44" s="27"/>
      <c r="D44" s="27"/>
      <c r="E44" s="27"/>
      <c r="F44" s="27"/>
      <c r="G44" s="27"/>
      <c r="H44" s="27"/>
      <c r="I44" s="27"/>
      <c r="J44" s="27"/>
      <c r="K44" s="27"/>
      <c r="L44" s="27"/>
      <c r="M44" s="480" t="s">
        <v>72</v>
      </c>
      <c r="N44" s="480"/>
      <c r="O44" s="481">
        <f>SUM(P14:P43)</f>
        <v>0</v>
      </c>
      <c r="P44" s="482"/>
    </row>
    <row r="45" spans="1:16">
      <c r="C45" s="27"/>
      <c r="D45" s="27"/>
      <c r="E45" s="27"/>
      <c r="F45" s="27"/>
      <c r="G45" s="27"/>
      <c r="H45" s="27"/>
      <c r="I45" s="27"/>
      <c r="J45" s="27"/>
      <c r="K45" s="27"/>
      <c r="L45" s="27"/>
      <c r="M45" s="27"/>
      <c r="N45" s="27"/>
      <c r="O45" s="27"/>
      <c r="P45" s="28"/>
    </row>
    <row r="46" spans="1:16">
      <c r="D46" s="19" t="s">
        <v>73</v>
      </c>
    </row>
    <row r="47" spans="1:16">
      <c r="D47" s="29">
        <v>1</v>
      </c>
      <c r="E47" s="29">
        <v>2</v>
      </c>
      <c r="F47" s="29">
        <v>3</v>
      </c>
      <c r="G47" s="29">
        <v>4</v>
      </c>
      <c r="H47" s="29">
        <v>5</v>
      </c>
      <c r="I47" s="29">
        <v>6</v>
      </c>
      <c r="J47" s="29">
        <v>7</v>
      </c>
      <c r="K47" s="29">
        <v>8</v>
      </c>
      <c r="L47" s="29">
        <v>9</v>
      </c>
      <c r="M47" s="29">
        <v>10</v>
      </c>
    </row>
    <row r="48" spans="1:16" ht="34.5" customHeight="1">
      <c r="D48" s="29"/>
      <c r="E48" s="29"/>
      <c r="F48" s="29"/>
      <c r="G48" s="29"/>
      <c r="H48" s="29"/>
      <c r="I48" s="29"/>
      <c r="J48" s="29"/>
      <c r="K48" s="29"/>
      <c r="L48" s="29"/>
      <c r="M48" s="29"/>
    </row>
    <row r="49" spans="3:16">
      <c r="D49" s="29">
        <v>11</v>
      </c>
      <c r="E49" s="29">
        <v>12</v>
      </c>
      <c r="F49" s="29">
        <v>13</v>
      </c>
      <c r="G49" s="29">
        <v>14</v>
      </c>
      <c r="H49" s="29">
        <v>15</v>
      </c>
      <c r="I49" s="29">
        <v>16</v>
      </c>
      <c r="J49" s="29">
        <v>17</v>
      </c>
      <c r="K49" s="29">
        <v>18</v>
      </c>
      <c r="L49" s="29">
        <v>19</v>
      </c>
      <c r="M49" s="29">
        <v>20</v>
      </c>
    </row>
    <row r="50" spans="3:16" ht="34.5" customHeight="1">
      <c r="D50" s="29"/>
      <c r="E50" s="29"/>
      <c r="F50" s="29"/>
      <c r="G50" s="29"/>
      <c r="H50" s="29"/>
      <c r="I50" s="29"/>
      <c r="J50" s="29"/>
      <c r="K50" s="29"/>
      <c r="L50" s="29"/>
      <c r="M50" s="29"/>
    </row>
    <row r="51" spans="3:16">
      <c r="D51" s="29">
        <v>21</v>
      </c>
      <c r="E51" s="29">
        <v>22</v>
      </c>
      <c r="F51" s="29">
        <v>23</v>
      </c>
      <c r="G51" s="29">
        <v>24</v>
      </c>
      <c r="H51" s="29">
        <v>25</v>
      </c>
      <c r="I51" s="29">
        <v>26</v>
      </c>
      <c r="J51" s="29">
        <v>27</v>
      </c>
      <c r="K51" s="29">
        <v>28</v>
      </c>
      <c r="L51" s="29">
        <v>29</v>
      </c>
      <c r="M51" s="29">
        <v>30</v>
      </c>
    </row>
    <row r="52" spans="3:16" ht="34.5" customHeight="1">
      <c r="D52" s="23"/>
      <c r="E52" s="23"/>
      <c r="F52" s="23"/>
      <c r="G52" s="23"/>
      <c r="H52" s="23"/>
      <c r="I52" s="23"/>
      <c r="J52" s="23"/>
      <c r="K52" s="23"/>
      <c r="L52" s="23"/>
      <c r="M52" s="23"/>
    </row>
    <row r="55" spans="3:16">
      <c r="C55" s="19" t="s">
        <v>74</v>
      </c>
    </row>
    <row r="56" spans="3:16">
      <c r="C56" s="19" t="s">
        <v>75</v>
      </c>
    </row>
    <row r="58" spans="3:16" ht="17.25" customHeight="1">
      <c r="C58" s="475">
        <f>第５号様式!G2</f>
        <v>0</v>
      </c>
      <c r="D58" s="475"/>
      <c r="E58" s="475"/>
      <c r="F58" s="475"/>
      <c r="G58" s="475"/>
      <c r="J58" s="30"/>
      <c r="K58" s="475">
        <f>C58</f>
        <v>0</v>
      </c>
      <c r="L58" s="475"/>
      <c r="M58" s="475"/>
      <c r="N58" s="475"/>
      <c r="O58" s="475"/>
      <c r="P58" s="475"/>
    </row>
    <row r="59" spans="3:16" ht="30" customHeight="1">
      <c r="C59" s="31" t="s">
        <v>61</v>
      </c>
      <c r="D59" s="479">
        <f>L9</f>
        <v>0</v>
      </c>
      <c r="E59" s="479"/>
      <c r="F59" s="479"/>
      <c r="G59" s="479"/>
      <c r="H59" s="479"/>
      <c r="J59" s="476" t="s">
        <v>37</v>
      </c>
      <c r="K59" s="476"/>
      <c r="L59" s="476"/>
      <c r="M59" s="477">
        <f>施設基本情報入力!D7</f>
        <v>0</v>
      </c>
      <c r="N59" s="477"/>
      <c r="O59" s="477"/>
      <c r="P59" s="477"/>
    </row>
    <row r="60" spans="3:16" ht="30" customHeight="1">
      <c r="C60" s="31" t="s">
        <v>76</v>
      </c>
      <c r="D60" s="478"/>
      <c r="E60" s="478"/>
      <c r="F60" s="478"/>
      <c r="G60" s="478"/>
      <c r="J60" s="476" t="s">
        <v>38</v>
      </c>
      <c r="K60" s="476"/>
      <c r="L60" s="476"/>
      <c r="M60" s="474" t="str">
        <f>施設基本情報入力!D9&amp;"  "&amp;施設基本情報入力!D10</f>
        <v xml:space="preserve">  </v>
      </c>
      <c r="N60" s="474"/>
      <c r="O60" s="474"/>
      <c r="P60" s="474"/>
    </row>
    <row r="61" spans="3:16" ht="30" customHeight="1">
      <c r="J61" s="473" t="s">
        <v>77</v>
      </c>
      <c r="K61" s="473"/>
      <c r="L61" s="473"/>
      <c r="M61" s="474">
        <f>施設基本情報入力!D11</f>
        <v>0</v>
      </c>
      <c r="N61" s="474"/>
      <c r="O61" s="474"/>
      <c r="P61" s="474"/>
    </row>
    <row r="62" spans="3:16" ht="30" customHeight="1">
      <c r="J62" s="473" t="s">
        <v>78</v>
      </c>
      <c r="K62" s="473"/>
      <c r="L62" s="473"/>
      <c r="M62" s="474">
        <f>施設基本情報入力!D12</f>
        <v>0</v>
      </c>
      <c r="N62" s="474"/>
      <c r="O62" s="474"/>
      <c r="P62" s="474"/>
    </row>
  </sheetData>
  <sheetProtection algorithmName="SHA-512" hashValue="WtJDx0W8rflkD1LMk8tjHcGR7bW9pCrHZzZS9LCqsh8U4r01nt0KXWpxe67yA3LTGrM6OkBASZB8KnOPaU/Bsw==" saltValue="iK2AsHPbkssLDqQwMFHZpQ==" spinCount="100000" sheet="1" objects="1" scenarios="1"/>
  <mergeCells count="19">
    <mergeCell ref="M44:N44"/>
    <mergeCell ref="O44:P44"/>
    <mergeCell ref="B7:P7"/>
    <mergeCell ref="J9:K9"/>
    <mergeCell ref="L9:P9"/>
    <mergeCell ref="J10:K10"/>
    <mergeCell ref="L10:P10"/>
    <mergeCell ref="J61:L61"/>
    <mergeCell ref="M61:P61"/>
    <mergeCell ref="J62:L62"/>
    <mergeCell ref="M62:P62"/>
    <mergeCell ref="C58:G58"/>
    <mergeCell ref="K58:P58"/>
    <mergeCell ref="J59:L59"/>
    <mergeCell ref="M59:P59"/>
    <mergeCell ref="D60:G60"/>
    <mergeCell ref="J60:L60"/>
    <mergeCell ref="M60:P60"/>
    <mergeCell ref="D59:H59"/>
  </mergeCells>
  <phoneticPr fontId="27"/>
  <conditionalFormatting sqref="L9:P10">
    <cfRule type="cellIs" dxfId="17" priority="14" operator="equal">
      <formula>""</formula>
    </cfRule>
  </conditionalFormatting>
  <conditionalFormatting sqref="M61:P62">
    <cfRule type="cellIs" dxfId="16" priority="12" operator="equal">
      <formula>""</formula>
    </cfRule>
  </conditionalFormatting>
  <conditionalFormatting sqref="P14:P43">
    <cfRule type="cellIs" dxfId="15" priority="5" operator="notEqual">
      <formula>SUM($D14:$O14)</formula>
    </cfRule>
  </conditionalFormatting>
  <conditionalFormatting sqref="P14:P43">
    <cfRule type="cellIs" dxfId="14" priority="4" operator="equal">
      <formula>""</formula>
    </cfRule>
  </conditionalFormatting>
  <conditionalFormatting sqref="D60">
    <cfRule type="cellIs" dxfId="13" priority="1" operator="equal">
      <formula>""</formula>
    </cfRule>
  </conditionalFormatting>
  <conditionalFormatting sqref="K58">
    <cfRule type="cellIs" dxfId="12" priority="3" operator="equal">
      <formula>""</formula>
    </cfRule>
  </conditionalFormatting>
  <conditionalFormatting sqref="C58">
    <cfRule type="cellIs" dxfId="11" priority="2" operator="equal">
      <formula>""</formula>
    </cfRule>
  </conditionalFormatting>
  <pageMargins left="0.7" right="0.7" top="0.75" bottom="0.75" header="0.3" footer="0.3"/>
  <pageSetup paperSize="9" scale="72"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8CBB73F-C871-4C74-8B29-8B7B3C2EBD5B}">
          <x14:formula1>
            <xm:f>施設基本情報入力!$G$8:$G$22</xm:f>
          </x14:formula1>
          <xm:sqref>L9:P9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6C3B2-B308-4F7A-9221-421E6844497E}">
  <sheetPr codeName="Sheet15">
    <tabColor rgb="FFFF0000"/>
    <pageSetUpPr fitToPage="1"/>
  </sheetPr>
  <dimension ref="A7:P62"/>
  <sheetViews>
    <sheetView showGridLines="0" showRowColHeaders="0" showZeros="0" view="pageBreakPreview" topLeftCell="B52" zoomScaleNormal="100" zoomScaleSheetLayoutView="100" workbookViewId="0">
      <selection activeCell="T61" sqref="T61"/>
    </sheetView>
  </sheetViews>
  <sheetFormatPr defaultRowHeight="14.25"/>
  <cols>
    <col min="1" max="1" width="9" style="19" hidden="1" customWidth="1"/>
    <col min="2" max="2" width="4" style="19" customWidth="1"/>
    <col min="3" max="3" width="14.25" style="19" customWidth="1"/>
    <col min="4" max="15" width="6.125" style="19" customWidth="1"/>
    <col min="16" max="16" width="9" style="19"/>
    <col min="17" max="17" width="10.125" style="19" customWidth="1"/>
    <col min="18" max="16384" width="9" style="19"/>
  </cols>
  <sheetData>
    <row r="7" spans="1:16" ht="25.5" customHeight="1">
      <c r="B7" s="483" t="s">
        <v>60</v>
      </c>
      <c r="C7" s="483"/>
      <c r="D7" s="483"/>
      <c r="E7" s="483"/>
      <c r="F7" s="483"/>
      <c r="G7" s="483"/>
      <c r="H7" s="483"/>
      <c r="I7" s="483"/>
      <c r="J7" s="483"/>
      <c r="K7" s="483"/>
      <c r="L7" s="483"/>
      <c r="M7" s="483"/>
      <c r="N7" s="483"/>
      <c r="O7" s="483"/>
      <c r="P7" s="483"/>
    </row>
    <row r="8" spans="1:16" ht="18.75">
      <c r="B8" s="79"/>
      <c r="C8" s="79"/>
      <c r="D8" s="79"/>
      <c r="E8" s="79"/>
      <c r="F8" s="79"/>
      <c r="G8" s="79"/>
      <c r="H8" s="79"/>
      <c r="I8" s="79"/>
      <c r="J8" s="79"/>
      <c r="K8" s="18"/>
    </row>
    <row r="9" spans="1:16" ht="30" customHeight="1">
      <c r="G9" s="21"/>
      <c r="H9" s="21"/>
      <c r="I9" s="21"/>
      <c r="J9" s="484" t="s">
        <v>61</v>
      </c>
      <c r="K9" s="484"/>
      <c r="L9" s="375"/>
      <c r="M9" s="375"/>
      <c r="N9" s="375"/>
      <c r="O9" s="375"/>
      <c r="P9" s="375"/>
    </row>
    <row r="10" spans="1:16" ht="30" customHeight="1">
      <c r="G10" s="21"/>
      <c r="H10" s="21"/>
      <c r="I10" s="21"/>
      <c r="J10" s="485" t="s">
        <v>62</v>
      </c>
      <c r="K10" s="485"/>
      <c r="L10" s="486" t="str">
        <f>IFERROR(VLOOKUP($L$9,施設基本情報入力!$G$8:$H$22,2,0),"")</f>
        <v/>
      </c>
      <c r="M10" s="486"/>
      <c r="N10" s="486"/>
      <c r="O10" s="486"/>
      <c r="P10" s="486"/>
    </row>
    <row r="12" spans="1:16">
      <c r="P12" s="77" t="s">
        <v>63</v>
      </c>
    </row>
    <row r="13" spans="1:16">
      <c r="B13" s="23"/>
      <c r="C13" s="24" t="s">
        <v>64</v>
      </c>
      <c r="D13" s="24" t="s">
        <v>54</v>
      </c>
      <c r="E13" s="24" t="s">
        <v>55</v>
      </c>
      <c r="F13" s="24" t="s">
        <v>65</v>
      </c>
      <c r="G13" s="24" t="s">
        <v>66</v>
      </c>
      <c r="H13" s="24" t="s">
        <v>67</v>
      </c>
      <c r="I13" s="24" t="s">
        <v>68</v>
      </c>
      <c r="J13" s="24" t="s">
        <v>69</v>
      </c>
      <c r="K13" s="24" t="s">
        <v>70</v>
      </c>
      <c r="L13" s="24" t="s">
        <v>71</v>
      </c>
      <c r="M13" s="24" t="s">
        <v>56</v>
      </c>
      <c r="N13" s="24" t="s">
        <v>57</v>
      </c>
      <c r="O13" s="24" t="s">
        <v>58</v>
      </c>
      <c r="P13" s="24" t="s">
        <v>59</v>
      </c>
    </row>
    <row r="14" spans="1:16" ht="15.75" customHeight="1">
      <c r="A14" s="19" t="str">
        <f>IF($L$9="","",CONCATENATE($L$9,"-",B14))</f>
        <v/>
      </c>
      <c r="B14" s="23">
        <v>31</v>
      </c>
      <c r="C14" s="25" t="str">
        <f>IFERROR(VLOOKUP($A14,'対象者リスト（変更）'!$A$20:$D$219,4,0),"")</f>
        <v/>
      </c>
      <c r="D14" s="192"/>
      <c r="E14" s="192"/>
      <c r="F14" s="192"/>
      <c r="G14" s="192"/>
      <c r="H14" s="192"/>
      <c r="I14" s="192"/>
      <c r="J14" s="192"/>
      <c r="K14" s="192"/>
      <c r="L14" s="192"/>
      <c r="M14" s="192"/>
      <c r="N14" s="192"/>
      <c r="O14" s="192"/>
      <c r="P14" s="26" t="str">
        <f>IFERROR(VLOOKUP($A14,'対象者リスト（変更）'!$A$20:$H$219,8,0),"")</f>
        <v/>
      </c>
    </row>
    <row r="15" spans="1:16" ht="15.75" customHeight="1">
      <c r="A15" s="19" t="str">
        <f t="shared" ref="A15:A43" si="0">IF($L$9="","",CONCATENATE($L$9,"-",B15))</f>
        <v/>
      </c>
      <c r="B15" s="23">
        <v>32</v>
      </c>
      <c r="C15" s="25" t="str">
        <f>IFERROR(VLOOKUP($A15,'対象者リスト（変更）'!$A$20:$D$219,4,0),"")</f>
        <v/>
      </c>
      <c r="D15" s="192"/>
      <c r="E15" s="192"/>
      <c r="F15" s="192"/>
      <c r="G15" s="192"/>
      <c r="H15" s="192"/>
      <c r="I15" s="192"/>
      <c r="J15" s="192"/>
      <c r="K15" s="192"/>
      <c r="L15" s="192"/>
      <c r="M15" s="192"/>
      <c r="N15" s="192"/>
      <c r="O15" s="192"/>
      <c r="P15" s="26" t="str">
        <f>IFERROR(VLOOKUP($A15,'対象者リスト（変更）'!$A$20:$H$219,8,0),"")</f>
        <v/>
      </c>
    </row>
    <row r="16" spans="1:16" ht="15.75" customHeight="1">
      <c r="A16" s="19" t="str">
        <f t="shared" si="0"/>
        <v/>
      </c>
      <c r="B16" s="23">
        <v>33</v>
      </c>
      <c r="C16" s="25" t="str">
        <f>IFERROR(VLOOKUP($A16,'対象者リスト（変更）'!$A$20:$D$219,4,0),"")</f>
        <v/>
      </c>
      <c r="D16" s="192"/>
      <c r="E16" s="192"/>
      <c r="F16" s="192"/>
      <c r="G16" s="192"/>
      <c r="H16" s="192"/>
      <c r="I16" s="192"/>
      <c r="J16" s="192"/>
      <c r="K16" s="192"/>
      <c r="L16" s="192"/>
      <c r="M16" s="192"/>
      <c r="N16" s="192"/>
      <c r="O16" s="192"/>
      <c r="P16" s="26" t="str">
        <f>IFERROR(VLOOKUP($A16,'対象者リスト（変更）'!$A$20:$H$219,8,0),"")</f>
        <v/>
      </c>
    </row>
    <row r="17" spans="1:16" ht="15.75" customHeight="1">
      <c r="A17" s="19" t="str">
        <f t="shared" si="0"/>
        <v/>
      </c>
      <c r="B17" s="23">
        <v>34</v>
      </c>
      <c r="C17" s="25" t="str">
        <f>IFERROR(VLOOKUP($A17,'対象者リスト（変更）'!$A$20:$D$219,4,0),"")</f>
        <v/>
      </c>
      <c r="D17" s="192"/>
      <c r="E17" s="192"/>
      <c r="F17" s="192"/>
      <c r="G17" s="192"/>
      <c r="H17" s="192"/>
      <c r="I17" s="192"/>
      <c r="J17" s="192"/>
      <c r="K17" s="192"/>
      <c r="L17" s="192"/>
      <c r="M17" s="192"/>
      <c r="N17" s="192"/>
      <c r="O17" s="192"/>
      <c r="P17" s="26" t="str">
        <f>IFERROR(VLOOKUP($A17,'対象者リスト（変更）'!$A$20:$H$219,8,0),"")</f>
        <v/>
      </c>
    </row>
    <row r="18" spans="1:16" ht="15.75" customHeight="1">
      <c r="A18" s="19" t="str">
        <f t="shared" si="0"/>
        <v/>
      </c>
      <c r="B18" s="23">
        <v>35</v>
      </c>
      <c r="C18" s="25" t="str">
        <f>IFERROR(VLOOKUP($A18,'対象者リスト（変更）'!$A$20:$D$219,4,0),"")</f>
        <v/>
      </c>
      <c r="D18" s="192"/>
      <c r="E18" s="192"/>
      <c r="F18" s="192"/>
      <c r="G18" s="192"/>
      <c r="H18" s="192"/>
      <c r="I18" s="192"/>
      <c r="J18" s="192"/>
      <c r="K18" s="192"/>
      <c r="L18" s="192"/>
      <c r="M18" s="192"/>
      <c r="N18" s="192"/>
      <c r="O18" s="192"/>
      <c r="P18" s="26" t="str">
        <f>IFERROR(VLOOKUP($A18,'対象者リスト（変更）'!$A$20:$H$219,8,0),"")</f>
        <v/>
      </c>
    </row>
    <row r="19" spans="1:16" ht="15.75" customHeight="1">
      <c r="A19" s="19" t="str">
        <f t="shared" si="0"/>
        <v/>
      </c>
      <c r="B19" s="23">
        <v>36</v>
      </c>
      <c r="C19" s="25" t="str">
        <f>IFERROR(VLOOKUP($A19,'対象者リスト（変更）'!$A$20:$D$219,4,0),"")</f>
        <v/>
      </c>
      <c r="D19" s="192"/>
      <c r="E19" s="192"/>
      <c r="F19" s="192"/>
      <c r="G19" s="192"/>
      <c r="H19" s="192"/>
      <c r="I19" s="192"/>
      <c r="J19" s="192"/>
      <c r="K19" s="192"/>
      <c r="L19" s="192"/>
      <c r="M19" s="192"/>
      <c r="N19" s="192"/>
      <c r="O19" s="192"/>
      <c r="P19" s="26" t="str">
        <f>IFERROR(VLOOKUP($A19,'対象者リスト（変更）'!$A$20:$H$219,8,0),"")</f>
        <v/>
      </c>
    </row>
    <row r="20" spans="1:16" ht="15.75" customHeight="1">
      <c r="A20" s="19" t="str">
        <f t="shared" si="0"/>
        <v/>
      </c>
      <c r="B20" s="23">
        <v>37</v>
      </c>
      <c r="C20" s="25" t="str">
        <f>IFERROR(VLOOKUP($A20,'対象者リスト（変更）'!$A$20:$D$219,4,0),"")</f>
        <v/>
      </c>
      <c r="D20" s="192"/>
      <c r="E20" s="192"/>
      <c r="F20" s="192"/>
      <c r="G20" s="192"/>
      <c r="H20" s="192"/>
      <c r="I20" s="192"/>
      <c r="J20" s="192"/>
      <c r="K20" s="192"/>
      <c r="L20" s="192"/>
      <c r="M20" s="192"/>
      <c r="N20" s="192"/>
      <c r="O20" s="192"/>
      <c r="P20" s="26" t="str">
        <f>IFERROR(VLOOKUP($A20,'対象者リスト（変更）'!$A$20:$H$219,8,0),"")</f>
        <v/>
      </c>
    </row>
    <row r="21" spans="1:16" ht="15.75" customHeight="1">
      <c r="A21" s="19" t="str">
        <f t="shared" si="0"/>
        <v/>
      </c>
      <c r="B21" s="23">
        <v>38</v>
      </c>
      <c r="C21" s="25" t="str">
        <f>IFERROR(VLOOKUP($A21,'対象者リスト（変更）'!$A$20:$D$219,4,0),"")</f>
        <v/>
      </c>
      <c r="D21" s="192"/>
      <c r="E21" s="192"/>
      <c r="F21" s="192"/>
      <c r="G21" s="192"/>
      <c r="H21" s="192"/>
      <c r="I21" s="192"/>
      <c r="J21" s="192"/>
      <c r="K21" s="192"/>
      <c r="L21" s="192"/>
      <c r="M21" s="192"/>
      <c r="N21" s="192"/>
      <c r="O21" s="192"/>
      <c r="P21" s="26" t="str">
        <f>IFERROR(VLOOKUP($A21,'対象者リスト（変更）'!$A$20:$H$219,8,0),"")</f>
        <v/>
      </c>
    </row>
    <row r="22" spans="1:16" ht="15.75" customHeight="1">
      <c r="A22" s="19" t="str">
        <f t="shared" si="0"/>
        <v/>
      </c>
      <c r="B22" s="23">
        <v>39</v>
      </c>
      <c r="C22" s="25" t="str">
        <f>IFERROR(VLOOKUP($A22,'対象者リスト（変更）'!$A$20:$D$219,4,0),"")</f>
        <v/>
      </c>
      <c r="D22" s="192"/>
      <c r="E22" s="192"/>
      <c r="F22" s="192"/>
      <c r="G22" s="192"/>
      <c r="H22" s="192"/>
      <c r="I22" s="192"/>
      <c r="J22" s="192"/>
      <c r="K22" s="192"/>
      <c r="L22" s="192"/>
      <c r="M22" s="192"/>
      <c r="N22" s="192"/>
      <c r="O22" s="192"/>
      <c r="P22" s="26" t="str">
        <f>IFERROR(VLOOKUP($A22,'対象者リスト（変更）'!$A$20:$H$219,8,0),"")</f>
        <v/>
      </c>
    </row>
    <row r="23" spans="1:16" ht="15.75" customHeight="1">
      <c r="A23" s="19" t="str">
        <f t="shared" si="0"/>
        <v/>
      </c>
      <c r="B23" s="23">
        <v>40</v>
      </c>
      <c r="C23" s="25" t="str">
        <f>IFERROR(VLOOKUP($A23,'対象者リスト（変更）'!$A$20:$D$219,4,0),"")</f>
        <v/>
      </c>
      <c r="D23" s="192"/>
      <c r="E23" s="192"/>
      <c r="F23" s="192"/>
      <c r="G23" s="192"/>
      <c r="H23" s="192"/>
      <c r="I23" s="192"/>
      <c r="J23" s="192"/>
      <c r="K23" s="192"/>
      <c r="L23" s="192"/>
      <c r="M23" s="192"/>
      <c r="N23" s="192"/>
      <c r="O23" s="192"/>
      <c r="P23" s="26" t="str">
        <f>IFERROR(VLOOKUP($A23,'対象者リスト（変更）'!$A$20:$H$219,8,0),"")</f>
        <v/>
      </c>
    </row>
    <row r="24" spans="1:16" ht="15.75" customHeight="1">
      <c r="A24" s="19" t="str">
        <f t="shared" si="0"/>
        <v/>
      </c>
      <c r="B24" s="23">
        <v>41</v>
      </c>
      <c r="C24" s="25" t="str">
        <f>IFERROR(VLOOKUP($A24,'対象者リスト（変更）'!$A$20:$D$219,4,0),"")</f>
        <v/>
      </c>
      <c r="D24" s="192"/>
      <c r="E24" s="192"/>
      <c r="F24" s="192"/>
      <c r="G24" s="192"/>
      <c r="H24" s="192"/>
      <c r="I24" s="192"/>
      <c r="J24" s="192"/>
      <c r="K24" s="192"/>
      <c r="L24" s="192"/>
      <c r="M24" s="192"/>
      <c r="N24" s="192"/>
      <c r="O24" s="192"/>
      <c r="P24" s="26" t="str">
        <f>IFERROR(VLOOKUP($A24,'対象者リスト（変更）'!$A$20:$H$219,8,0),"")</f>
        <v/>
      </c>
    </row>
    <row r="25" spans="1:16" ht="15.75" customHeight="1">
      <c r="A25" s="19" t="str">
        <f t="shared" si="0"/>
        <v/>
      </c>
      <c r="B25" s="23">
        <v>42</v>
      </c>
      <c r="C25" s="25" t="str">
        <f>IFERROR(VLOOKUP($A25,'対象者リスト（変更）'!$A$20:$D$219,4,0),"")</f>
        <v/>
      </c>
      <c r="D25" s="192"/>
      <c r="E25" s="192"/>
      <c r="F25" s="192"/>
      <c r="G25" s="192"/>
      <c r="H25" s="192"/>
      <c r="I25" s="192"/>
      <c r="J25" s="192"/>
      <c r="K25" s="192"/>
      <c r="L25" s="192"/>
      <c r="M25" s="192"/>
      <c r="N25" s="192"/>
      <c r="O25" s="192"/>
      <c r="P25" s="26" t="str">
        <f>IFERROR(VLOOKUP($A25,'対象者リスト（変更）'!$A$20:$H$219,8,0),"")</f>
        <v/>
      </c>
    </row>
    <row r="26" spans="1:16" ht="15.75" customHeight="1">
      <c r="A26" s="19" t="str">
        <f t="shared" si="0"/>
        <v/>
      </c>
      <c r="B26" s="23">
        <v>43</v>
      </c>
      <c r="C26" s="25" t="str">
        <f>IFERROR(VLOOKUP($A26,'対象者リスト（変更）'!$A$20:$D$219,4,0),"")</f>
        <v/>
      </c>
      <c r="D26" s="192"/>
      <c r="E26" s="192"/>
      <c r="F26" s="192"/>
      <c r="G26" s="192"/>
      <c r="H26" s="192"/>
      <c r="I26" s="192"/>
      <c r="J26" s="192"/>
      <c r="K26" s="192"/>
      <c r="L26" s="192"/>
      <c r="M26" s="192"/>
      <c r="N26" s="192"/>
      <c r="O26" s="192"/>
      <c r="P26" s="26" t="str">
        <f>IFERROR(VLOOKUP($A26,'対象者リスト（変更）'!$A$20:$H$219,8,0),"")</f>
        <v/>
      </c>
    </row>
    <row r="27" spans="1:16" ht="15.75" customHeight="1">
      <c r="A27" s="19" t="str">
        <f t="shared" si="0"/>
        <v/>
      </c>
      <c r="B27" s="23">
        <v>44</v>
      </c>
      <c r="C27" s="25" t="str">
        <f>IFERROR(VLOOKUP($A27,'対象者リスト（変更）'!$A$20:$D$219,4,0),"")</f>
        <v/>
      </c>
      <c r="D27" s="192"/>
      <c r="E27" s="192"/>
      <c r="F27" s="192"/>
      <c r="G27" s="192"/>
      <c r="H27" s="192"/>
      <c r="I27" s="192"/>
      <c r="J27" s="192"/>
      <c r="K27" s="192"/>
      <c r="L27" s="192"/>
      <c r="M27" s="192"/>
      <c r="N27" s="192"/>
      <c r="O27" s="192"/>
      <c r="P27" s="26" t="str">
        <f>IFERROR(VLOOKUP($A27,'対象者リスト（変更）'!$A$20:$H$219,8,0),"")</f>
        <v/>
      </c>
    </row>
    <row r="28" spans="1:16" ht="15.75" customHeight="1">
      <c r="A28" s="19" t="str">
        <f t="shared" si="0"/>
        <v/>
      </c>
      <c r="B28" s="23">
        <v>45</v>
      </c>
      <c r="C28" s="25" t="str">
        <f>IFERROR(VLOOKUP($A28,'対象者リスト（変更）'!$A$20:$D$219,4,0),"")</f>
        <v/>
      </c>
      <c r="D28" s="192"/>
      <c r="E28" s="192"/>
      <c r="F28" s="192"/>
      <c r="G28" s="192"/>
      <c r="H28" s="192"/>
      <c r="I28" s="192"/>
      <c r="J28" s="192"/>
      <c r="K28" s="192"/>
      <c r="L28" s="192"/>
      <c r="M28" s="192"/>
      <c r="N28" s="192"/>
      <c r="O28" s="192"/>
      <c r="P28" s="26" t="str">
        <f>IFERROR(VLOOKUP($A28,'対象者リスト（変更）'!$A$20:$H$219,8,0),"")</f>
        <v/>
      </c>
    </row>
    <row r="29" spans="1:16" ht="15.75" customHeight="1">
      <c r="A29" s="19" t="str">
        <f t="shared" si="0"/>
        <v/>
      </c>
      <c r="B29" s="23">
        <v>46</v>
      </c>
      <c r="C29" s="25" t="str">
        <f>IFERROR(VLOOKUP($A29,'対象者リスト（変更）'!$A$20:$D$219,4,0),"")</f>
        <v/>
      </c>
      <c r="D29" s="192"/>
      <c r="E29" s="192"/>
      <c r="F29" s="192"/>
      <c r="G29" s="192"/>
      <c r="H29" s="192"/>
      <c r="I29" s="192"/>
      <c r="J29" s="192"/>
      <c r="K29" s="192"/>
      <c r="L29" s="192"/>
      <c r="M29" s="192"/>
      <c r="N29" s="192"/>
      <c r="O29" s="192"/>
      <c r="P29" s="26" t="str">
        <f>IFERROR(VLOOKUP($A29,'対象者リスト（変更）'!$A$20:$H$219,8,0),"")</f>
        <v/>
      </c>
    </row>
    <row r="30" spans="1:16" ht="15.75" customHeight="1">
      <c r="A30" s="19" t="str">
        <f t="shared" si="0"/>
        <v/>
      </c>
      <c r="B30" s="23">
        <v>47</v>
      </c>
      <c r="C30" s="25" t="str">
        <f>IFERROR(VLOOKUP($A30,'対象者リスト（変更）'!$A$20:$D$219,4,0),"")</f>
        <v/>
      </c>
      <c r="D30" s="192"/>
      <c r="E30" s="192"/>
      <c r="F30" s="192"/>
      <c r="G30" s="192"/>
      <c r="H30" s="192"/>
      <c r="I30" s="192"/>
      <c r="J30" s="192"/>
      <c r="K30" s="192"/>
      <c r="L30" s="192"/>
      <c r="M30" s="192"/>
      <c r="N30" s="192"/>
      <c r="O30" s="192"/>
      <c r="P30" s="26" t="str">
        <f>IFERROR(VLOOKUP($A30,'対象者リスト（変更）'!$A$20:$H$219,8,0),"")</f>
        <v/>
      </c>
    </row>
    <row r="31" spans="1:16" ht="15.75" customHeight="1">
      <c r="A31" s="19" t="str">
        <f t="shared" si="0"/>
        <v/>
      </c>
      <c r="B31" s="23">
        <v>48</v>
      </c>
      <c r="C31" s="25" t="str">
        <f>IFERROR(VLOOKUP($A31,'対象者リスト（変更）'!$A$20:$D$219,4,0),"")</f>
        <v/>
      </c>
      <c r="D31" s="192"/>
      <c r="E31" s="192"/>
      <c r="F31" s="192"/>
      <c r="G31" s="192"/>
      <c r="H31" s="192"/>
      <c r="I31" s="192"/>
      <c r="J31" s="192"/>
      <c r="K31" s="192"/>
      <c r="L31" s="192"/>
      <c r="M31" s="192"/>
      <c r="N31" s="192"/>
      <c r="O31" s="192"/>
      <c r="P31" s="26" t="str">
        <f>IFERROR(VLOOKUP($A31,'対象者リスト（変更）'!$A$20:$H$219,8,0),"")</f>
        <v/>
      </c>
    </row>
    <row r="32" spans="1:16" ht="15.75" customHeight="1">
      <c r="A32" s="19" t="str">
        <f t="shared" si="0"/>
        <v/>
      </c>
      <c r="B32" s="23">
        <v>49</v>
      </c>
      <c r="C32" s="25" t="str">
        <f>IFERROR(VLOOKUP($A32,'対象者リスト（変更）'!$A$20:$D$219,4,0),"")</f>
        <v/>
      </c>
      <c r="D32" s="192"/>
      <c r="E32" s="192"/>
      <c r="F32" s="192"/>
      <c r="G32" s="192"/>
      <c r="H32" s="192"/>
      <c r="I32" s="192"/>
      <c r="J32" s="192"/>
      <c r="K32" s="192"/>
      <c r="L32" s="192"/>
      <c r="M32" s="192"/>
      <c r="N32" s="192"/>
      <c r="O32" s="192"/>
      <c r="P32" s="26" t="str">
        <f>IFERROR(VLOOKUP($A32,'対象者リスト（変更）'!$A$20:$H$219,8,0),"")</f>
        <v/>
      </c>
    </row>
    <row r="33" spans="1:16" ht="15.75" customHeight="1">
      <c r="A33" s="19" t="str">
        <f t="shared" si="0"/>
        <v/>
      </c>
      <c r="B33" s="23">
        <v>50</v>
      </c>
      <c r="C33" s="25" t="str">
        <f>IFERROR(VLOOKUP($A33,'対象者リスト（変更）'!$A$20:$D$219,4,0),"")</f>
        <v/>
      </c>
      <c r="D33" s="192"/>
      <c r="E33" s="192"/>
      <c r="F33" s="192"/>
      <c r="G33" s="192"/>
      <c r="H33" s="192"/>
      <c r="I33" s="192"/>
      <c r="J33" s="192"/>
      <c r="K33" s="192"/>
      <c r="L33" s="192"/>
      <c r="M33" s="192"/>
      <c r="N33" s="192"/>
      <c r="O33" s="192"/>
      <c r="P33" s="26" t="str">
        <f>IFERROR(VLOOKUP($A33,'対象者リスト（変更）'!$A$20:$H$219,8,0),"")</f>
        <v/>
      </c>
    </row>
    <row r="34" spans="1:16" ht="15.75" customHeight="1">
      <c r="A34" s="19" t="str">
        <f t="shared" si="0"/>
        <v/>
      </c>
      <c r="B34" s="23">
        <v>51</v>
      </c>
      <c r="C34" s="25" t="str">
        <f>IFERROR(VLOOKUP($A34,'対象者リスト（変更）'!$A$20:$D$219,4,0),"")</f>
        <v/>
      </c>
      <c r="D34" s="192"/>
      <c r="E34" s="192"/>
      <c r="F34" s="192"/>
      <c r="G34" s="192"/>
      <c r="H34" s="192"/>
      <c r="I34" s="192"/>
      <c r="J34" s="192"/>
      <c r="K34" s="192"/>
      <c r="L34" s="192"/>
      <c r="M34" s="192"/>
      <c r="N34" s="192"/>
      <c r="O34" s="192"/>
      <c r="P34" s="26" t="str">
        <f>IFERROR(VLOOKUP($A34,'対象者リスト（変更）'!$A$20:$H$219,8,0),"")</f>
        <v/>
      </c>
    </row>
    <row r="35" spans="1:16" ht="15.75" customHeight="1">
      <c r="A35" s="19" t="str">
        <f t="shared" si="0"/>
        <v/>
      </c>
      <c r="B35" s="23">
        <v>52</v>
      </c>
      <c r="C35" s="25" t="str">
        <f>IFERROR(VLOOKUP($A35,'対象者リスト（変更）'!$A$20:$D$219,4,0),"")</f>
        <v/>
      </c>
      <c r="D35" s="192"/>
      <c r="E35" s="192"/>
      <c r="F35" s="192"/>
      <c r="G35" s="192"/>
      <c r="H35" s="192"/>
      <c r="I35" s="192"/>
      <c r="J35" s="192"/>
      <c r="K35" s="192"/>
      <c r="L35" s="192"/>
      <c r="M35" s="192"/>
      <c r="N35" s="192"/>
      <c r="O35" s="192"/>
      <c r="P35" s="26" t="str">
        <f>IFERROR(VLOOKUP($A35,'対象者リスト（変更）'!$A$20:$H$219,8,0),"")</f>
        <v/>
      </c>
    </row>
    <row r="36" spans="1:16" ht="15.75" customHeight="1">
      <c r="A36" s="19" t="str">
        <f t="shared" si="0"/>
        <v/>
      </c>
      <c r="B36" s="23">
        <v>53</v>
      </c>
      <c r="C36" s="25" t="str">
        <f>IFERROR(VLOOKUP($A36,'対象者リスト（変更）'!$A$20:$D$219,4,0),"")</f>
        <v/>
      </c>
      <c r="D36" s="192"/>
      <c r="E36" s="192"/>
      <c r="F36" s="192"/>
      <c r="G36" s="192"/>
      <c r="H36" s="192"/>
      <c r="I36" s="192"/>
      <c r="J36" s="192"/>
      <c r="K36" s="192"/>
      <c r="L36" s="192"/>
      <c r="M36" s="192"/>
      <c r="N36" s="192"/>
      <c r="O36" s="192"/>
      <c r="P36" s="26" t="str">
        <f>IFERROR(VLOOKUP($A36,'対象者リスト（変更）'!$A$20:$H$219,8,0),"")</f>
        <v/>
      </c>
    </row>
    <row r="37" spans="1:16" ht="15.75" customHeight="1">
      <c r="A37" s="19" t="str">
        <f t="shared" si="0"/>
        <v/>
      </c>
      <c r="B37" s="23">
        <v>54</v>
      </c>
      <c r="C37" s="25" t="str">
        <f>IFERROR(VLOOKUP($A37,'対象者リスト（変更）'!$A$20:$D$219,4,0),"")</f>
        <v/>
      </c>
      <c r="D37" s="192"/>
      <c r="E37" s="192"/>
      <c r="F37" s="192"/>
      <c r="G37" s="192"/>
      <c r="H37" s="192"/>
      <c r="I37" s="192"/>
      <c r="J37" s="192"/>
      <c r="K37" s="192"/>
      <c r="L37" s="192"/>
      <c r="M37" s="192"/>
      <c r="N37" s="192"/>
      <c r="O37" s="192"/>
      <c r="P37" s="26" t="str">
        <f>IFERROR(VLOOKUP($A37,'対象者リスト（変更）'!$A$20:$H$219,8,0),"")</f>
        <v/>
      </c>
    </row>
    <row r="38" spans="1:16" ht="15.75" customHeight="1">
      <c r="A38" s="19" t="str">
        <f t="shared" si="0"/>
        <v/>
      </c>
      <c r="B38" s="23">
        <v>55</v>
      </c>
      <c r="C38" s="25" t="str">
        <f>IFERROR(VLOOKUP($A38,'対象者リスト（変更）'!$A$20:$D$219,4,0),"")</f>
        <v/>
      </c>
      <c r="D38" s="192"/>
      <c r="E38" s="192"/>
      <c r="F38" s="192"/>
      <c r="G38" s="192"/>
      <c r="H38" s="192"/>
      <c r="I38" s="192"/>
      <c r="J38" s="192"/>
      <c r="K38" s="192"/>
      <c r="L38" s="192"/>
      <c r="M38" s="192"/>
      <c r="N38" s="192"/>
      <c r="O38" s="192"/>
      <c r="P38" s="26" t="str">
        <f>IFERROR(VLOOKUP($A38,'対象者リスト（変更）'!$A$20:$H$219,8,0),"")</f>
        <v/>
      </c>
    </row>
    <row r="39" spans="1:16" ht="15.75" customHeight="1">
      <c r="A39" s="19" t="str">
        <f t="shared" si="0"/>
        <v/>
      </c>
      <c r="B39" s="23">
        <v>56</v>
      </c>
      <c r="C39" s="25" t="str">
        <f>IFERROR(VLOOKUP($A39,'対象者リスト（変更）'!$A$20:$D$219,4,0),"")</f>
        <v/>
      </c>
      <c r="D39" s="192"/>
      <c r="E39" s="192"/>
      <c r="F39" s="192"/>
      <c r="G39" s="192"/>
      <c r="H39" s="192"/>
      <c r="I39" s="192"/>
      <c r="J39" s="192"/>
      <c r="K39" s="192"/>
      <c r="L39" s="192"/>
      <c r="M39" s="192"/>
      <c r="N39" s="192"/>
      <c r="O39" s="192"/>
      <c r="P39" s="26" t="str">
        <f>IFERROR(VLOOKUP($A39,'対象者リスト（変更）'!$A$20:$H$219,8,0),"")</f>
        <v/>
      </c>
    </row>
    <row r="40" spans="1:16" ht="15.75" customHeight="1">
      <c r="A40" s="19" t="str">
        <f t="shared" si="0"/>
        <v/>
      </c>
      <c r="B40" s="23">
        <v>57</v>
      </c>
      <c r="C40" s="25" t="str">
        <f>IFERROR(VLOOKUP($A40,'対象者リスト（変更）'!$A$20:$D$219,4,0),"")</f>
        <v/>
      </c>
      <c r="D40" s="192"/>
      <c r="E40" s="192"/>
      <c r="F40" s="192"/>
      <c r="G40" s="192"/>
      <c r="H40" s="192"/>
      <c r="I40" s="192"/>
      <c r="J40" s="192"/>
      <c r="K40" s="192"/>
      <c r="L40" s="192"/>
      <c r="M40" s="192"/>
      <c r="N40" s="192"/>
      <c r="O40" s="192"/>
      <c r="P40" s="26" t="str">
        <f>IFERROR(VLOOKUP($A40,'対象者リスト（変更）'!$A$20:$H$219,8,0),"")</f>
        <v/>
      </c>
    </row>
    <row r="41" spans="1:16" ht="15.75" customHeight="1">
      <c r="A41" s="19" t="str">
        <f t="shared" si="0"/>
        <v/>
      </c>
      <c r="B41" s="23">
        <v>58</v>
      </c>
      <c r="C41" s="25" t="str">
        <f>IFERROR(VLOOKUP($A41,'対象者リスト（変更）'!$A$20:$D$219,4,0),"")</f>
        <v/>
      </c>
      <c r="D41" s="192"/>
      <c r="E41" s="192"/>
      <c r="F41" s="192"/>
      <c r="G41" s="192"/>
      <c r="H41" s="192"/>
      <c r="I41" s="192"/>
      <c r="J41" s="192"/>
      <c r="K41" s="192"/>
      <c r="L41" s="192"/>
      <c r="M41" s="192"/>
      <c r="N41" s="192"/>
      <c r="O41" s="192"/>
      <c r="P41" s="26" t="str">
        <f>IFERROR(VLOOKUP($A41,'対象者リスト（変更）'!$A$20:$H$219,8,0),"")</f>
        <v/>
      </c>
    </row>
    <row r="42" spans="1:16" ht="15.75" customHeight="1">
      <c r="A42" s="19" t="str">
        <f t="shared" si="0"/>
        <v/>
      </c>
      <c r="B42" s="23">
        <v>59</v>
      </c>
      <c r="C42" s="25" t="str">
        <f>IFERROR(VLOOKUP($A42,'対象者リスト（変更）'!$A$20:$D$219,4,0),"")</f>
        <v/>
      </c>
      <c r="D42" s="192"/>
      <c r="E42" s="192"/>
      <c r="F42" s="192"/>
      <c r="G42" s="192"/>
      <c r="H42" s="192"/>
      <c r="I42" s="192"/>
      <c r="J42" s="192"/>
      <c r="K42" s="192"/>
      <c r="L42" s="192"/>
      <c r="M42" s="192"/>
      <c r="N42" s="192"/>
      <c r="O42" s="192"/>
      <c r="P42" s="26" t="str">
        <f>IFERROR(VLOOKUP($A42,'対象者リスト（変更）'!$A$20:$H$219,8,0),"")</f>
        <v/>
      </c>
    </row>
    <row r="43" spans="1:16" ht="15.75" customHeight="1" thickBot="1">
      <c r="A43" s="19" t="str">
        <f t="shared" si="0"/>
        <v/>
      </c>
      <c r="B43" s="23">
        <v>60</v>
      </c>
      <c r="C43" s="25" t="str">
        <f>IFERROR(VLOOKUP($A43,'対象者リスト（変更）'!$A$20:$D$219,4,0),"")</f>
        <v/>
      </c>
      <c r="D43" s="192"/>
      <c r="E43" s="192"/>
      <c r="F43" s="192"/>
      <c r="G43" s="192"/>
      <c r="H43" s="192"/>
      <c r="I43" s="192"/>
      <c r="J43" s="192"/>
      <c r="K43" s="192"/>
      <c r="L43" s="192"/>
      <c r="M43" s="192"/>
      <c r="N43" s="192"/>
      <c r="O43" s="192"/>
      <c r="P43" s="26" t="str">
        <f>IFERROR(VLOOKUP($A43,'対象者リスト（変更）'!$A$20:$H$219,8,0),"")</f>
        <v/>
      </c>
    </row>
    <row r="44" spans="1:16" ht="26.25" customHeight="1" thickBot="1">
      <c r="C44" s="27"/>
      <c r="D44" s="27"/>
      <c r="E44" s="27"/>
      <c r="F44" s="27"/>
      <c r="G44" s="27"/>
      <c r="H44" s="27"/>
      <c r="I44" s="27"/>
      <c r="J44" s="27"/>
      <c r="K44" s="27"/>
      <c r="L44" s="27"/>
      <c r="M44" s="480" t="s">
        <v>72</v>
      </c>
      <c r="N44" s="480"/>
      <c r="O44" s="481">
        <f>SUM(P14:P43)</f>
        <v>0</v>
      </c>
      <c r="P44" s="482"/>
    </row>
    <row r="45" spans="1:16">
      <c r="C45" s="27"/>
      <c r="D45" s="27"/>
      <c r="E45" s="27"/>
      <c r="F45" s="27"/>
      <c r="G45" s="27"/>
      <c r="H45" s="27"/>
      <c r="I45" s="27"/>
      <c r="J45" s="27"/>
      <c r="K45" s="27"/>
      <c r="L45" s="27"/>
      <c r="M45" s="27"/>
      <c r="N45" s="27"/>
      <c r="O45" s="27"/>
      <c r="P45" s="28"/>
    </row>
    <row r="46" spans="1:16">
      <c r="D46" s="19" t="s">
        <v>73</v>
      </c>
    </row>
    <row r="47" spans="1:16">
      <c r="D47" s="29">
        <v>1</v>
      </c>
      <c r="E47" s="29">
        <v>2</v>
      </c>
      <c r="F47" s="29">
        <v>3</v>
      </c>
      <c r="G47" s="29">
        <v>4</v>
      </c>
      <c r="H47" s="29">
        <v>5</v>
      </c>
      <c r="I47" s="29">
        <v>6</v>
      </c>
      <c r="J47" s="29">
        <v>7</v>
      </c>
      <c r="K47" s="29">
        <v>8</v>
      </c>
      <c r="L47" s="29">
        <v>9</v>
      </c>
      <c r="M47" s="29">
        <v>10</v>
      </c>
    </row>
    <row r="48" spans="1:16" ht="34.5" customHeight="1">
      <c r="D48" s="29"/>
      <c r="E48" s="29"/>
      <c r="F48" s="29"/>
      <c r="G48" s="29"/>
      <c r="H48" s="29"/>
      <c r="I48" s="29"/>
      <c r="J48" s="29"/>
      <c r="K48" s="29"/>
      <c r="L48" s="29"/>
      <c r="M48" s="29"/>
    </row>
    <row r="49" spans="3:16">
      <c r="D49" s="29">
        <v>11</v>
      </c>
      <c r="E49" s="29">
        <v>12</v>
      </c>
      <c r="F49" s="29">
        <v>13</v>
      </c>
      <c r="G49" s="29">
        <v>14</v>
      </c>
      <c r="H49" s="29">
        <v>15</v>
      </c>
      <c r="I49" s="29">
        <v>16</v>
      </c>
      <c r="J49" s="29">
        <v>17</v>
      </c>
      <c r="K49" s="29">
        <v>18</v>
      </c>
      <c r="L49" s="29">
        <v>19</v>
      </c>
      <c r="M49" s="29">
        <v>20</v>
      </c>
    </row>
    <row r="50" spans="3:16" ht="34.5" customHeight="1">
      <c r="D50" s="29"/>
      <c r="E50" s="29"/>
      <c r="F50" s="29"/>
      <c r="G50" s="29"/>
      <c r="H50" s="29"/>
      <c r="I50" s="29"/>
      <c r="J50" s="29"/>
      <c r="K50" s="29"/>
      <c r="L50" s="29"/>
      <c r="M50" s="29"/>
    </row>
    <row r="51" spans="3:16">
      <c r="D51" s="29">
        <v>21</v>
      </c>
      <c r="E51" s="29">
        <v>22</v>
      </c>
      <c r="F51" s="29">
        <v>23</v>
      </c>
      <c r="G51" s="29">
        <v>24</v>
      </c>
      <c r="H51" s="29">
        <v>25</v>
      </c>
      <c r="I51" s="29">
        <v>26</v>
      </c>
      <c r="J51" s="29">
        <v>27</v>
      </c>
      <c r="K51" s="29">
        <v>28</v>
      </c>
      <c r="L51" s="29">
        <v>29</v>
      </c>
      <c r="M51" s="29">
        <v>30</v>
      </c>
    </row>
    <row r="52" spans="3:16" ht="34.5" customHeight="1">
      <c r="D52" s="23"/>
      <c r="E52" s="23"/>
      <c r="F52" s="23"/>
      <c r="G52" s="23"/>
      <c r="H52" s="23"/>
      <c r="I52" s="23"/>
      <c r="J52" s="23"/>
      <c r="K52" s="23"/>
      <c r="L52" s="23"/>
      <c r="M52" s="23"/>
    </row>
    <row r="55" spans="3:16">
      <c r="C55" s="19" t="s">
        <v>74</v>
      </c>
    </row>
    <row r="56" spans="3:16">
      <c r="C56" s="19" t="s">
        <v>75</v>
      </c>
    </row>
    <row r="58" spans="3:16" ht="17.25" customHeight="1">
      <c r="C58" s="475">
        <f>第５号様式!G2</f>
        <v>0</v>
      </c>
      <c r="D58" s="475"/>
      <c r="E58" s="475"/>
      <c r="F58" s="475"/>
      <c r="G58" s="475"/>
      <c r="J58" s="30"/>
      <c r="K58" s="475">
        <f>C58</f>
        <v>0</v>
      </c>
      <c r="L58" s="475"/>
      <c r="M58" s="475"/>
      <c r="N58" s="475"/>
      <c r="O58" s="475"/>
      <c r="P58" s="475"/>
    </row>
    <row r="59" spans="3:16" ht="30" customHeight="1">
      <c r="C59" s="78" t="s">
        <v>61</v>
      </c>
      <c r="D59" s="479">
        <f>L9</f>
        <v>0</v>
      </c>
      <c r="E59" s="479"/>
      <c r="F59" s="479"/>
      <c r="G59" s="479"/>
      <c r="H59" s="479"/>
      <c r="J59" s="476" t="s">
        <v>37</v>
      </c>
      <c r="K59" s="476"/>
      <c r="L59" s="476"/>
      <c r="M59" s="477">
        <f>施設基本情報入力!D7</f>
        <v>0</v>
      </c>
      <c r="N59" s="477"/>
      <c r="O59" s="477"/>
      <c r="P59" s="477"/>
    </row>
    <row r="60" spans="3:16" ht="30" customHeight="1">
      <c r="C60" s="78" t="s">
        <v>76</v>
      </c>
      <c r="D60" s="478"/>
      <c r="E60" s="478"/>
      <c r="F60" s="478"/>
      <c r="G60" s="478"/>
      <c r="J60" s="476" t="s">
        <v>38</v>
      </c>
      <c r="K60" s="476"/>
      <c r="L60" s="476"/>
      <c r="M60" s="474" t="str">
        <f>施設基本情報入力!D9&amp;"  "&amp;施設基本情報入力!D10</f>
        <v xml:space="preserve">  </v>
      </c>
      <c r="N60" s="474"/>
      <c r="O60" s="474"/>
      <c r="P60" s="474"/>
    </row>
    <row r="61" spans="3:16" ht="30" customHeight="1">
      <c r="J61" s="473" t="s">
        <v>77</v>
      </c>
      <c r="K61" s="473"/>
      <c r="L61" s="473"/>
      <c r="M61" s="474">
        <f>施設基本情報入力!D11</f>
        <v>0</v>
      </c>
      <c r="N61" s="474"/>
      <c r="O61" s="474"/>
      <c r="P61" s="474"/>
    </row>
    <row r="62" spans="3:16" ht="30" customHeight="1">
      <c r="J62" s="473" t="s">
        <v>78</v>
      </c>
      <c r="K62" s="473"/>
      <c r="L62" s="473"/>
      <c r="M62" s="474">
        <f>施設基本情報入力!D12</f>
        <v>0</v>
      </c>
      <c r="N62" s="474"/>
      <c r="O62" s="474"/>
      <c r="P62" s="474"/>
    </row>
  </sheetData>
  <sheetProtection algorithmName="SHA-512" hashValue="v8lGBYFNHSvfGpqnTovAH/rnx9aLSry/oq/DjYYMQccmJq935IwucrfxxYgg14yieGOPIhOirgSrtYs1W7cd1A==" saltValue="AgLONJVPEKwQYBewA37q0A==" spinCount="100000" sheet="1" objects="1" scenarios="1"/>
  <mergeCells count="19">
    <mergeCell ref="M44:N44"/>
    <mergeCell ref="O44:P44"/>
    <mergeCell ref="B7:P7"/>
    <mergeCell ref="J9:K9"/>
    <mergeCell ref="L9:P9"/>
    <mergeCell ref="J10:K10"/>
    <mergeCell ref="L10:P10"/>
    <mergeCell ref="J61:L61"/>
    <mergeCell ref="M61:P61"/>
    <mergeCell ref="J62:L62"/>
    <mergeCell ref="M62:P62"/>
    <mergeCell ref="C58:G58"/>
    <mergeCell ref="K58:P58"/>
    <mergeCell ref="D59:H59"/>
    <mergeCell ref="J59:L59"/>
    <mergeCell ref="M59:P59"/>
    <mergeCell ref="D60:G60"/>
    <mergeCell ref="J60:L60"/>
    <mergeCell ref="M60:P60"/>
  </mergeCells>
  <phoneticPr fontId="27"/>
  <conditionalFormatting sqref="L9:P10">
    <cfRule type="cellIs" dxfId="10" priority="7" operator="equal">
      <formula>""</formula>
    </cfRule>
  </conditionalFormatting>
  <conditionalFormatting sqref="D60:G60">
    <cfRule type="cellIs" dxfId="9" priority="6" operator="equal">
      <formula>""</formula>
    </cfRule>
  </conditionalFormatting>
  <conditionalFormatting sqref="M61:P62">
    <cfRule type="cellIs" dxfId="8" priority="5" operator="equal">
      <formula>""</formula>
    </cfRule>
  </conditionalFormatting>
  <conditionalFormatting sqref="P14:P43">
    <cfRule type="cellIs" dxfId="7" priority="3" operator="equal">
      <formula>""</formula>
    </cfRule>
    <cfRule type="cellIs" dxfId="6" priority="4" operator="notEqual">
      <formula>SUM($D14:$O14)</formula>
    </cfRule>
  </conditionalFormatting>
  <conditionalFormatting sqref="C58">
    <cfRule type="cellIs" dxfId="5" priority="2" operator="equal">
      <formula>""</formula>
    </cfRule>
  </conditionalFormatting>
  <conditionalFormatting sqref="K58">
    <cfRule type="cellIs" dxfId="4" priority="1" operator="equal">
      <formula>""</formula>
    </cfRule>
  </conditionalFormatting>
  <pageMargins left="0.7" right="0.7" top="0.75" bottom="0.75" header="0.3" footer="0.3"/>
  <pageSetup paperSize="9"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7DBB0A-E2EA-4A86-91A2-24977A2B039D}">
          <x14:formula1>
            <xm:f>施設基本情報入力!$G$8:$G$22</xm:f>
          </x14:formula1>
          <xm:sqref>L9:P9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296B5-E3C9-4F2A-9912-B8DD6BBD5DF2}">
  <sheetPr codeName="Sheet1">
    <tabColor rgb="FFFFC000"/>
    <pageSetUpPr fitToPage="1"/>
  </sheetPr>
  <dimension ref="A1:K41"/>
  <sheetViews>
    <sheetView showGridLines="0" showRowColHeaders="0" view="pageBreakPreview" topLeftCell="A4" zoomScale="70" zoomScaleNormal="90" zoomScaleSheetLayoutView="70" workbookViewId="0">
      <selection activeCell="D7" sqref="D7"/>
    </sheetView>
  </sheetViews>
  <sheetFormatPr defaultRowHeight="52.5" customHeight="1"/>
  <cols>
    <col min="1" max="1" width="6.875" style="32" customWidth="1"/>
    <col min="2" max="2" width="5.5" style="32" customWidth="1"/>
    <col min="3" max="3" width="34" style="32" customWidth="1"/>
    <col min="4" max="4" width="51.375" style="32" customWidth="1"/>
    <col min="5" max="5" width="6.875" style="32" customWidth="1"/>
    <col min="6" max="6" width="6.25" style="32" customWidth="1"/>
    <col min="7" max="7" width="36" style="32" customWidth="1"/>
    <col min="8" max="8" width="48.75" style="32" customWidth="1"/>
    <col min="9" max="9" width="9" style="32"/>
    <col min="10" max="10" width="7.25" style="32" customWidth="1"/>
    <col min="11" max="11" width="6.75" style="32" hidden="1" customWidth="1"/>
    <col min="12" max="12" width="9" style="32" customWidth="1"/>
    <col min="13" max="16384" width="9" style="32"/>
  </cols>
  <sheetData>
    <row r="1" spans="1:11" ht="52.5" customHeight="1">
      <c r="A1" s="327" t="s">
        <v>79</v>
      </c>
      <c r="B1" s="327"/>
      <c r="C1" s="327"/>
      <c r="D1" s="327"/>
      <c r="E1" s="327"/>
      <c r="F1" s="327"/>
      <c r="G1" s="327"/>
      <c r="H1" s="327"/>
      <c r="I1" s="327"/>
    </row>
    <row r="2" spans="1:11" ht="88.5" customHeight="1">
      <c r="C2" s="161"/>
      <c r="D2" s="161"/>
      <c r="E2" s="161"/>
      <c r="F2" s="161"/>
      <c r="G2" s="161"/>
      <c r="H2" s="161"/>
    </row>
    <row r="3" spans="1:11" ht="39" customHeight="1">
      <c r="C3" s="161"/>
      <c r="D3" s="161"/>
      <c r="E3" s="161"/>
      <c r="F3" s="161"/>
      <c r="G3" s="161"/>
      <c r="H3" s="161"/>
    </row>
    <row r="4" spans="1:11" ht="40.5" customHeight="1">
      <c r="C4" s="161"/>
      <c r="D4" s="161"/>
      <c r="E4" s="161"/>
      <c r="F4" s="161"/>
      <c r="G4" s="161"/>
      <c r="H4" s="161"/>
    </row>
    <row r="5" spans="1:11" ht="63" customHeight="1">
      <c r="C5" s="131"/>
      <c r="D5" s="131"/>
      <c r="E5" s="131"/>
      <c r="F5" s="131"/>
      <c r="G5" s="131"/>
      <c r="H5" s="131"/>
    </row>
    <row r="6" spans="1:11" ht="38.25" customHeight="1" thickBot="1">
      <c r="B6" s="328" t="s">
        <v>163</v>
      </c>
      <c r="C6" s="328"/>
      <c r="D6" s="328"/>
      <c r="E6" s="120"/>
      <c r="F6" s="328" t="s">
        <v>164</v>
      </c>
      <c r="G6" s="328"/>
      <c r="H6" s="328"/>
    </row>
    <row r="7" spans="1:11" ht="52.5" customHeight="1" thickTop="1">
      <c r="B7" s="262">
        <v>1</v>
      </c>
      <c r="C7" s="258" t="s">
        <v>80</v>
      </c>
      <c r="D7" s="176"/>
      <c r="F7" s="132"/>
      <c r="G7" s="274" t="s">
        <v>152</v>
      </c>
      <c r="H7" s="273" t="s">
        <v>253</v>
      </c>
      <c r="K7" s="32" t="s">
        <v>227</v>
      </c>
    </row>
    <row r="8" spans="1:11" ht="52.5" customHeight="1">
      <c r="B8" s="263">
        <v>2</v>
      </c>
      <c r="C8" s="259" t="s">
        <v>81</v>
      </c>
      <c r="D8" s="177"/>
      <c r="F8" s="133">
        <v>1</v>
      </c>
      <c r="G8" s="181"/>
      <c r="H8" s="182"/>
      <c r="K8" s="32" t="s">
        <v>228</v>
      </c>
    </row>
    <row r="9" spans="1:11" ht="52.5" customHeight="1">
      <c r="B9" s="263">
        <v>3</v>
      </c>
      <c r="C9" s="260" t="s">
        <v>250</v>
      </c>
      <c r="D9" s="178"/>
      <c r="F9" s="133">
        <v>2</v>
      </c>
      <c r="G9" s="181"/>
      <c r="H9" s="182"/>
    </row>
    <row r="10" spans="1:11" ht="52.5" customHeight="1">
      <c r="B10" s="263">
        <v>4</v>
      </c>
      <c r="C10" s="259" t="s">
        <v>82</v>
      </c>
      <c r="D10" s="177"/>
      <c r="F10" s="133">
        <v>3</v>
      </c>
      <c r="G10" s="181"/>
      <c r="H10" s="182"/>
      <c r="K10" s="32" t="s">
        <v>244</v>
      </c>
    </row>
    <row r="11" spans="1:11" ht="52.5" customHeight="1">
      <c r="B11" s="263">
        <v>5</v>
      </c>
      <c r="C11" s="261" t="s">
        <v>153</v>
      </c>
      <c r="D11" s="178"/>
      <c r="F11" s="133">
        <v>4</v>
      </c>
      <c r="G11" s="181"/>
      <c r="H11" s="182"/>
    </row>
    <row r="12" spans="1:11" ht="52.5" customHeight="1">
      <c r="B12" s="263">
        <v>6</v>
      </c>
      <c r="C12" s="275" t="s">
        <v>254</v>
      </c>
      <c r="D12" s="178"/>
      <c r="F12" s="133">
        <v>5</v>
      </c>
      <c r="G12" s="181"/>
      <c r="H12" s="182"/>
    </row>
    <row r="13" spans="1:11" ht="52.5" customHeight="1">
      <c r="B13" s="332">
        <v>7</v>
      </c>
      <c r="C13" s="334" t="s">
        <v>239</v>
      </c>
      <c r="D13" s="329"/>
      <c r="F13" s="133">
        <v>6</v>
      </c>
      <c r="G13" s="181"/>
      <c r="H13" s="182"/>
    </row>
    <row r="14" spans="1:11" ht="52.5" customHeight="1" thickBot="1">
      <c r="B14" s="333"/>
      <c r="C14" s="335"/>
      <c r="D14" s="330"/>
      <c r="F14" s="133">
        <v>7</v>
      </c>
      <c r="G14" s="181"/>
      <c r="H14" s="182"/>
    </row>
    <row r="15" spans="1:11" ht="52.5" customHeight="1" thickTop="1">
      <c r="B15" s="265"/>
      <c r="C15" s="265"/>
      <c r="D15" s="266"/>
      <c r="F15" s="133">
        <v>8</v>
      </c>
      <c r="G15" s="181"/>
      <c r="H15" s="182"/>
    </row>
    <row r="16" spans="1:11" ht="52.5" customHeight="1" thickBot="1">
      <c r="B16" s="331" t="s">
        <v>165</v>
      </c>
      <c r="C16" s="331"/>
      <c r="D16" s="331"/>
      <c r="F16" s="133">
        <v>9</v>
      </c>
      <c r="G16" s="181"/>
      <c r="H16" s="182"/>
    </row>
    <row r="17" spans="2:8" ht="52.5" customHeight="1" thickTop="1">
      <c r="B17" s="262">
        <v>1</v>
      </c>
      <c r="C17" s="258" t="s">
        <v>136</v>
      </c>
      <c r="D17" s="179"/>
      <c r="F17" s="133">
        <v>10</v>
      </c>
      <c r="G17" s="181"/>
      <c r="H17" s="182"/>
    </row>
    <row r="18" spans="2:8" ht="52.5" customHeight="1">
      <c r="B18" s="263">
        <v>2</v>
      </c>
      <c r="C18" s="267" t="s">
        <v>238</v>
      </c>
      <c r="D18" s="257"/>
      <c r="E18" s="85"/>
      <c r="F18" s="133">
        <v>11</v>
      </c>
      <c r="G18" s="181"/>
      <c r="H18" s="182"/>
    </row>
    <row r="19" spans="2:8" ht="52.5" customHeight="1" thickBot="1">
      <c r="B19" s="264">
        <v>3</v>
      </c>
      <c r="C19" s="268" t="s">
        <v>137</v>
      </c>
      <c r="D19" s="180"/>
      <c r="E19" s="85"/>
      <c r="F19" s="133">
        <v>12</v>
      </c>
      <c r="G19" s="181"/>
      <c r="H19" s="182"/>
    </row>
    <row r="20" spans="2:8" ht="52.5" customHeight="1" thickTop="1">
      <c r="C20" s="85"/>
      <c r="D20" s="85"/>
      <c r="E20" s="85"/>
      <c r="F20" s="133">
        <v>13</v>
      </c>
      <c r="G20" s="181"/>
      <c r="H20" s="182"/>
    </row>
    <row r="21" spans="2:8" ht="52.5" customHeight="1">
      <c r="C21" s="85"/>
      <c r="D21" s="85"/>
      <c r="F21" s="133">
        <v>14</v>
      </c>
      <c r="G21" s="253"/>
      <c r="H21" s="254"/>
    </row>
    <row r="22" spans="2:8" ht="52.5" customHeight="1" thickBot="1">
      <c r="C22" s="85"/>
      <c r="D22" s="85"/>
      <c r="E22" s="85"/>
      <c r="F22" s="134">
        <v>15</v>
      </c>
      <c r="G22" s="183"/>
      <c r="H22" s="184"/>
    </row>
    <row r="23" spans="2:8" ht="52.5" customHeight="1" thickTop="1" thickBot="1">
      <c r="B23" s="331" t="s">
        <v>166</v>
      </c>
      <c r="C23" s="331"/>
      <c r="D23" s="331"/>
      <c r="E23" s="85"/>
      <c r="F23" s="145"/>
      <c r="G23" s="145"/>
      <c r="H23" s="145"/>
    </row>
    <row r="24" spans="2:8" ht="52.5" customHeight="1" thickTop="1">
      <c r="B24" s="262">
        <v>1</v>
      </c>
      <c r="C24" s="258" t="s">
        <v>142</v>
      </c>
      <c r="D24" s="179"/>
      <c r="E24" s="85"/>
      <c r="F24" s="145"/>
      <c r="G24" s="145"/>
      <c r="H24" s="145"/>
    </row>
    <row r="25" spans="2:8" ht="52.5" customHeight="1">
      <c r="B25" s="263">
        <v>2</v>
      </c>
      <c r="C25" s="267" t="s">
        <v>246</v>
      </c>
      <c r="D25" s="257"/>
      <c r="E25" s="85"/>
      <c r="F25" s="127"/>
      <c r="G25" s="128"/>
      <c r="H25" s="129"/>
    </row>
    <row r="26" spans="2:8" ht="52.5" customHeight="1" thickBot="1">
      <c r="B26" s="264">
        <v>3</v>
      </c>
      <c r="C26" s="268" t="s">
        <v>143</v>
      </c>
      <c r="D26" s="180"/>
      <c r="E26" s="85"/>
      <c r="F26" s="33"/>
    </row>
    <row r="27" spans="2:8" ht="52.5" customHeight="1" thickTop="1">
      <c r="C27" s="85"/>
      <c r="D27" s="130"/>
      <c r="E27" s="34"/>
      <c r="F27" s="144"/>
      <c r="G27" s="144"/>
      <c r="H27" s="144"/>
    </row>
    <row r="28" spans="2:8" ht="52.5" customHeight="1">
      <c r="C28" s="242"/>
      <c r="E28" s="34"/>
      <c r="F28" s="145"/>
      <c r="G28" s="145"/>
      <c r="H28" s="325"/>
    </row>
    <row r="29" spans="2:8" ht="52.5" customHeight="1">
      <c r="C29" s="243"/>
      <c r="D29" s="244"/>
      <c r="E29" s="34"/>
      <c r="F29" s="145"/>
      <c r="G29" s="145"/>
      <c r="H29" s="325"/>
    </row>
    <row r="30" spans="2:8" ht="52.5" customHeight="1">
      <c r="C30" s="243"/>
      <c r="D30" s="245"/>
      <c r="E30" s="34"/>
      <c r="F30" s="146"/>
      <c r="G30" s="145"/>
      <c r="H30" s="145"/>
    </row>
    <row r="31" spans="2:8" ht="52.5" customHeight="1">
      <c r="C31" s="243"/>
      <c r="D31" s="246"/>
      <c r="E31" s="34"/>
      <c r="F31" s="147"/>
      <c r="G31" s="325"/>
      <c r="H31" s="325"/>
    </row>
    <row r="32" spans="2:8" ht="52.5" customHeight="1">
      <c r="C32" s="34"/>
      <c r="D32" s="246"/>
      <c r="E32" s="34"/>
      <c r="F32" s="147"/>
      <c r="G32" s="325"/>
      <c r="H32" s="325"/>
    </row>
    <row r="33" spans="3:8" ht="52.5" customHeight="1">
      <c r="C33" s="34"/>
      <c r="D33" s="34"/>
      <c r="E33" s="34"/>
      <c r="F33" s="145"/>
      <c r="G33" s="325"/>
      <c r="H33" s="145"/>
    </row>
    <row r="34" spans="3:8" ht="52.5" customHeight="1">
      <c r="C34" s="34"/>
      <c r="D34" s="34"/>
      <c r="E34" s="34"/>
      <c r="F34" s="145"/>
      <c r="G34" s="325"/>
      <c r="H34" s="145"/>
    </row>
    <row r="35" spans="3:8" ht="52.5" customHeight="1">
      <c r="C35" s="34"/>
      <c r="D35" s="34"/>
      <c r="E35" s="34"/>
      <c r="F35" s="145"/>
      <c r="G35" s="326"/>
      <c r="H35" s="145"/>
    </row>
    <row r="36" spans="3:8" ht="52.5" customHeight="1">
      <c r="C36" s="34"/>
      <c r="D36" s="34"/>
      <c r="F36" s="145"/>
      <c r="G36" s="326"/>
      <c r="H36" s="145"/>
    </row>
    <row r="37" spans="3:8" ht="52.5" customHeight="1">
      <c r="C37" s="34"/>
      <c r="D37" s="34"/>
      <c r="F37" s="146"/>
      <c r="G37" s="145"/>
      <c r="H37" s="145"/>
    </row>
    <row r="38" spans="3:8" ht="52.5" customHeight="1">
      <c r="C38" s="34"/>
      <c r="D38" s="34"/>
      <c r="F38" s="145"/>
      <c r="G38" s="145"/>
      <c r="H38" s="145"/>
    </row>
    <row r="39" spans="3:8" ht="52.5" customHeight="1">
      <c r="F39" s="145"/>
      <c r="G39" s="145"/>
      <c r="H39" s="145"/>
    </row>
    <row r="40" spans="3:8" ht="52.5" customHeight="1">
      <c r="F40" s="146"/>
      <c r="G40" s="145"/>
      <c r="H40" s="145"/>
    </row>
    <row r="41" spans="3:8" ht="52.5" customHeight="1">
      <c r="F41" s="146"/>
      <c r="G41" s="145"/>
      <c r="H41" s="145"/>
    </row>
  </sheetData>
  <sheetProtection algorithmName="SHA-512" hashValue="FdiKIpTQY2OhM7RhRu08iZCLBYSyuf5qJF2TVXUE83og+T+MthP8BZbD75czNreEOWtcAHoqjw2GTJaxLeBPjA==" saltValue="GZ3C/w0+EK9ILPk4jTR3gw==" spinCount="100000" sheet="1" objects="1" scenarios="1"/>
  <mergeCells count="13">
    <mergeCell ref="G33:G34"/>
    <mergeCell ref="G35:G36"/>
    <mergeCell ref="H28:H29"/>
    <mergeCell ref="A1:I1"/>
    <mergeCell ref="F6:H6"/>
    <mergeCell ref="D13:D14"/>
    <mergeCell ref="G31:G32"/>
    <mergeCell ref="H31:H32"/>
    <mergeCell ref="B23:D23"/>
    <mergeCell ref="B13:B14"/>
    <mergeCell ref="C13:C14"/>
    <mergeCell ref="B6:D6"/>
    <mergeCell ref="B16:D16"/>
  </mergeCells>
  <phoneticPr fontId="27"/>
  <conditionalFormatting sqref="D17:D19 G8:H22 D7:D13 D24:D26">
    <cfRule type="cellIs" dxfId="40" priority="4" operator="equal">
      <formula>""</formula>
    </cfRule>
  </conditionalFormatting>
  <pageMargins left="0.35433070866141736" right="0.27559055118110237" top="0.47244094488188981" bottom="0.51181102362204722" header="0.31496062992125984" footer="0.31496062992125984"/>
  <pageSetup paperSize="9" scale="40"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151E9-F6B9-4868-85CE-13FA5F590565}">
  <sheetPr codeName="Sheet16">
    <tabColor rgb="FFFF0000"/>
  </sheetPr>
  <dimension ref="A3:H14"/>
  <sheetViews>
    <sheetView showGridLines="0" showRowColHeaders="0" view="pageBreakPreview" zoomScaleNormal="100" zoomScaleSheetLayoutView="100" workbookViewId="0">
      <selection activeCell="L7" sqref="L7"/>
    </sheetView>
  </sheetViews>
  <sheetFormatPr defaultRowHeight="13.5"/>
  <cols>
    <col min="1" max="16384" width="9" style="72"/>
  </cols>
  <sheetData>
    <row r="3" spans="1:8" ht="21.75" customHeight="1">
      <c r="A3" s="458">
        <f>第５号様式!G2</f>
        <v>0</v>
      </c>
      <c r="B3" s="458"/>
      <c r="C3" s="458"/>
      <c r="D3" s="152" t="s">
        <v>162</v>
      </c>
    </row>
    <row r="4" spans="1:8" ht="21.75" customHeight="1">
      <c r="A4" s="149" t="s">
        <v>156</v>
      </c>
      <c r="B4" s="152"/>
      <c r="C4" s="152"/>
    </row>
    <row r="5" spans="1:8" ht="21.75" customHeight="1">
      <c r="A5" s="149" t="s">
        <v>157</v>
      </c>
      <c r="B5" s="152"/>
      <c r="C5" s="152"/>
    </row>
    <row r="6" spans="1:8" ht="21.75" customHeight="1">
      <c r="A6" s="149" t="s">
        <v>158</v>
      </c>
      <c r="B6" s="152"/>
      <c r="C6" s="152"/>
    </row>
    <row r="7" spans="1:8" ht="23.25" customHeight="1"/>
    <row r="8" spans="1:8" ht="23.25" customHeight="1"/>
    <row r="9" spans="1:8" ht="23.25" customHeight="1"/>
    <row r="10" spans="1:8" ht="16.5">
      <c r="A10" s="458">
        <f>A3</f>
        <v>0</v>
      </c>
      <c r="B10" s="487"/>
      <c r="C10" s="487"/>
      <c r="D10" s="487"/>
    </row>
    <row r="11" spans="1:8" ht="13.5" customHeight="1">
      <c r="A11" s="153"/>
      <c r="B11" s="150"/>
      <c r="C11" s="150"/>
      <c r="D11" s="150"/>
    </row>
    <row r="12" spans="1:8" ht="32.25" customHeight="1">
      <c r="A12" s="403" t="s">
        <v>2</v>
      </c>
      <c r="B12" s="403"/>
      <c r="C12" s="404">
        <f>施設基本情報入力!D8</f>
        <v>0</v>
      </c>
      <c r="D12" s="404"/>
      <c r="E12" s="404"/>
      <c r="F12" s="404"/>
      <c r="G12" s="404"/>
      <c r="H12" s="404"/>
    </row>
    <row r="13" spans="1:8" ht="32.25" customHeight="1">
      <c r="A13" s="403" t="s">
        <v>159</v>
      </c>
      <c r="B13" s="403"/>
      <c r="C13" s="404">
        <f>施設基本情報入力!D7</f>
        <v>0</v>
      </c>
      <c r="D13" s="404"/>
      <c r="E13" s="404"/>
      <c r="F13" s="404"/>
      <c r="G13" s="404"/>
      <c r="H13" s="404"/>
    </row>
    <row r="14" spans="1:8" ht="35.25" customHeight="1">
      <c r="A14" s="403" t="s">
        <v>5</v>
      </c>
      <c r="B14" s="403"/>
      <c r="C14" s="404" t="str">
        <f>施設基本情報入力!D9&amp;"　"&amp;施設基本情報入力!D10&amp;"　　　　印"</f>
        <v>　　　　　印</v>
      </c>
      <c r="D14" s="404"/>
      <c r="E14" s="404"/>
      <c r="F14" s="404"/>
      <c r="G14" s="404"/>
      <c r="H14" s="404"/>
    </row>
  </sheetData>
  <sheetProtection algorithmName="SHA-512" hashValue="jbhNC5Z9fjlNsbOFGHQ1MX6GiPU/K90d0Rj1Nw67/+jMWSbe8SvUv7uyePoUnEk+ccX91XzQhS889L9/yTqGVg==" saltValue="KHdse/P44KkcFY2obScmFQ==" spinCount="100000" sheet="1" objects="1" scenarios="1"/>
  <mergeCells count="8">
    <mergeCell ref="A14:B14"/>
    <mergeCell ref="C14:H14"/>
    <mergeCell ref="A3:C3"/>
    <mergeCell ref="A10:D10"/>
    <mergeCell ref="A12:B12"/>
    <mergeCell ref="C12:H12"/>
    <mergeCell ref="A13:B13"/>
    <mergeCell ref="C13:H13"/>
  </mergeCells>
  <phoneticPr fontId="27"/>
  <pageMargins left="0.7" right="0.7" top="0.75" bottom="0.75" header="0.3" footer="0.3"/>
  <pageSetup paperSize="9"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F16DC-175C-4FF8-A9F0-6E8548F975B7}">
  <sheetPr codeName="Sheet4">
    <tabColor rgb="FFFF0000"/>
  </sheetPr>
  <dimension ref="A2:R38"/>
  <sheetViews>
    <sheetView showGridLines="0" showRowColHeaders="0" view="pageBreakPreview" zoomScaleNormal="100" zoomScaleSheetLayoutView="100" workbookViewId="0">
      <selection activeCell="L7" sqref="L7"/>
    </sheetView>
  </sheetViews>
  <sheetFormatPr defaultRowHeight="13.5"/>
  <cols>
    <col min="1" max="3" width="9" style="4"/>
    <col min="4" max="4" width="11" style="4" customWidth="1"/>
    <col min="5" max="5" width="12.625" style="4" customWidth="1"/>
    <col min="6" max="7" width="9" style="4"/>
    <col min="8" max="8" width="10.875" style="4" customWidth="1"/>
    <col min="9" max="16384" width="9" style="4"/>
  </cols>
  <sheetData>
    <row r="2" spans="1:18" ht="17.25" customHeight="1">
      <c r="A2" s="491" t="s">
        <v>33</v>
      </c>
      <c r="B2" s="491"/>
      <c r="C2" s="491"/>
      <c r="D2" s="491"/>
      <c r="E2" s="491"/>
      <c r="F2" s="491"/>
      <c r="G2" s="491"/>
      <c r="H2" s="491"/>
      <c r="I2" s="13"/>
      <c r="J2" s="13"/>
      <c r="K2" s="13"/>
      <c r="L2" s="13"/>
      <c r="M2" s="13"/>
      <c r="N2" s="13"/>
      <c r="O2" s="13"/>
      <c r="P2" s="13"/>
      <c r="Q2" s="13"/>
      <c r="R2" s="13"/>
    </row>
    <row r="3" spans="1:18" ht="17.25" customHeight="1">
      <c r="A3" s="14"/>
      <c r="B3" s="14"/>
      <c r="C3" s="14"/>
      <c r="D3" s="14"/>
      <c r="E3" s="14"/>
      <c r="F3" s="14"/>
      <c r="G3" s="14"/>
      <c r="H3" s="14"/>
      <c r="I3" s="13"/>
      <c r="J3" s="13"/>
      <c r="K3" s="13"/>
      <c r="L3" s="13"/>
      <c r="M3" s="13"/>
      <c r="N3" s="13"/>
      <c r="O3" s="13"/>
      <c r="P3" s="13"/>
      <c r="Q3" s="13"/>
      <c r="R3" s="13"/>
    </row>
    <row r="4" spans="1:18" ht="17.25" customHeight="1">
      <c r="A4" s="14"/>
      <c r="B4" s="14"/>
      <c r="C4" s="14"/>
      <c r="D4" s="14"/>
      <c r="E4" s="14"/>
      <c r="F4" s="14"/>
      <c r="G4" s="14"/>
      <c r="H4" s="14"/>
      <c r="I4" s="13"/>
      <c r="J4" s="13"/>
      <c r="K4" s="13"/>
      <c r="L4" s="13"/>
      <c r="M4" s="13"/>
      <c r="N4" s="13"/>
      <c r="O4" s="13"/>
      <c r="P4" s="13"/>
      <c r="Q4" s="13"/>
      <c r="R4" s="13"/>
    </row>
    <row r="5" spans="1:18" ht="16.5" customHeight="1">
      <c r="A5" s="11"/>
      <c r="B5" s="11"/>
      <c r="C5" s="12" t="s">
        <v>32</v>
      </c>
      <c r="D5" s="494">
        <f>'対象者リスト（変更）'!H220</f>
        <v>0</v>
      </c>
      <c r="E5" s="494"/>
      <c r="F5" s="11" t="s">
        <v>26</v>
      </c>
      <c r="G5" s="11"/>
      <c r="H5" s="11"/>
      <c r="I5" s="9"/>
      <c r="J5" s="9"/>
      <c r="K5" s="9"/>
      <c r="L5" s="9"/>
      <c r="M5" s="9"/>
      <c r="N5" s="9"/>
      <c r="O5" s="9"/>
      <c r="P5" s="9"/>
      <c r="Q5" s="9"/>
      <c r="R5" s="9"/>
    </row>
    <row r="6" spans="1:18" s="141" customFormat="1" ht="16.5" customHeight="1">
      <c r="A6" s="11"/>
      <c r="B6" s="11"/>
      <c r="C6" s="12"/>
      <c r="D6" s="142"/>
      <c r="E6" s="142"/>
      <c r="F6" s="11"/>
      <c r="G6" s="11"/>
      <c r="H6" s="11"/>
      <c r="I6" s="9"/>
      <c r="J6" s="9"/>
      <c r="K6" s="9"/>
      <c r="L6" s="9"/>
      <c r="M6" s="9"/>
      <c r="N6" s="9"/>
      <c r="O6" s="9"/>
      <c r="P6" s="9"/>
      <c r="Q6" s="9"/>
      <c r="R6" s="9"/>
    </row>
    <row r="7" spans="1:18" ht="17.25" customHeight="1">
      <c r="A7" s="10"/>
    </row>
    <row r="8" spans="1:18" ht="17.25" customHeight="1">
      <c r="A8" s="492" t="s">
        <v>31</v>
      </c>
      <c r="B8" s="492"/>
      <c r="C8" s="492"/>
      <c r="D8" s="492"/>
      <c r="E8" s="492"/>
      <c r="F8" s="492"/>
      <c r="G8" s="492"/>
      <c r="H8" s="492"/>
    </row>
    <row r="9" spans="1:18" ht="17.25" customHeight="1">
      <c r="A9" s="8"/>
    </row>
    <row r="10" spans="1:18" ht="17.25" customHeight="1">
      <c r="A10" s="492" t="s">
        <v>30</v>
      </c>
      <c r="B10" s="492"/>
      <c r="C10" s="492"/>
      <c r="D10" s="492"/>
      <c r="E10" s="492"/>
      <c r="F10" s="492"/>
      <c r="G10" s="492"/>
      <c r="H10" s="492"/>
    </row>
    <row r="11" spans="1:18" ht="17.25" customHeight="1">
      <c r="A11" s="5"/>
    </row>
    <row r="12" spans="1:18" ht="21.75" customHeight="1">
      <c r="A12" s="492" t="s">
        <v>29</v>
      </c>
      <c r="B12" s="492"/>
      <c r="C12" s="495">
        <f>施設基本情報入力!D19</f>
        <v>0</v>
      </c>
      <c r="D12" s="495"/>
      <c r="E12" s="4" t="s">
        <v>26</v>
      </c>
    </row>
    <row r="13" spans="1:18" ht="21.75" customHeight="1">
      <c r="A13" s="492" t="s">
        <v>28</v>
      </c>
      <c r="B13" s="492"/>
      <c r="C13" s="495">
        <f>'対象者リスト（変更）'!H220</f>
        <v>0</v>
      </c>
      <c r="D13" s="495"/>
      <c r="E13" s="4" t="s">
        <v>26</v>
      </c>
    </row>
    <row r="14" spans="1:18" ht="24.75" customHeight="1">
      <c r="A14" s="492" t="s">
        <v>27</v>
      </c>
      <c r="B14" s="492"/>
      <c r="C14" s="495">
        <f>C13-C12</f>
        <v>0</v>
      </c>
      <c r="D14" s="496"/>
      <c r="E14" s="4" t="s">
        <v>26</v>
      </c>
    </row>
    <row r="15" spans="1:18" ht="17.25" customHeight="1">
      <c r="A15" s="8"/>
    </row>
    <row r="16" spans="1:18" ht="17.25" customHeight="1">
      <c r="A16" s="5"/>
    </row>
    <row r="17" spans="1:18" ht="17.25" customHeight="1">
      <c r="A17" s="5"/>
    </row>
    <row r="18" spans="1:18" ht="17.25" customHeight="1">
      <c r="A18" s="8"/>
    </row>
    <row r="19" spans="1:18" ht="17.25" customHeight="1">
      <c r="A19" s="82"/>
      <c r="B19" s="82"/>
      <c r="C19" s="82"/>
      <c r="D19" s="82"/>
      <c r="E19" s="82"/>
      <c r="F19" s="488" t="s">
        <v>111</v>
      </c>
      <c r="G19" s="488"/>
      <c r="H19" s="488"/>
      <c r="I19" s="9"/>
      <c r="J19" s="9"/>
      <c r="K19" s="9"/>
      <c r="L19" s="9"/>
      <c r="M19" s="9"/>
      <c r="N19" s="9"/>
      <c r="O19" s="9"/>
      <c r="P19" s="9"/>
      <c r="Q19" s="9"/>
      <c r="R19" s="9"/>
    </row>
    <row r="20" spans="1:18" ht="17.25" customHeight="1">
      <c r="A20" s="8"/>
    </row>
    <row r="21" spans="1:18" ht="31.5" customHeight="1">
      <c r="E21" s="8" t="s">
        <v>25</v>
      </c>
      <c r="F21" s="493">
        <f>施設基本情報入力!D8</f>
        <v>0</v>
      </c>
      <c r="G21" s="493"/>
      <c r="H21" s="493"/>
    </row>
    <row r="22" spans="1:18" ht="33.75" customHeight="1">
      <c r="A22" s="7" t="s">
        <v>24</v>
      </c>
      <c r="E22" s="4" t="s">
        <v>110</v>
      </c>
      <c r="F22" s="493">
        <f>施設基本情報入力!D7</f>
        <v>0</v>
      </c>
      <c r="G22" s="493"/>
      <c r="H22" s="493"/>
    </row>
    <row r="23" spans="1:18" ht="41.25" customHeight="1">
      <c r="A23" s="6" t="s">
        <v>23</v>
      </c>
      <c r="E23" s="80" t="s">
        <v>5</v>
      </c>
      <c r="F23" s="493" t="str">
        <f>施設基本情報入力!D9&amp;"  "&amp;施設基本情報入力!D10</f>
        <v xml:space="preserve">  </v>
      </c>
      <c r="G23" s="493"/>
      <c r="H23" s="493"/>
    </row>
    <row r="24" spans="1:18" ht="17.25" customHeight="1">
      <c r="A24" s="5"/>
    </row>
    <row r="25" spans="1:18" ht="17.25" customHeight="1">
      <c r="A25" s="5"/>
    </row>
    <row r="26" spans="1:18" ht="17.25" customHeight="1">
      <c r="A26" s="489" t="s">
        <v>22</v>
      </c>
      <c r="B26" s="490"/>
      <c r="C26" s="490"/>
      <c r="D26" s="490"/>
      <c r="E26" s="490"/>
      <c r="F26" s="490"/>
      <c r="G26" s="490"/>
      <c r="H26" s="490"/>
      <c r="I26" s="490"/>
      <c r="J26" s="490"/>
      <c r="K26" s="490"/>
      <c r="L26" s="490"/>
      <c r="M26" s="490"/>
      <c r="N26" s="490"/>
      <c r="O26" s="490"/>
      <c r="P26" s="490"/>
      <c r="Q26" s="490"/>
      <c r="R26" s="490"/>
    </row>
    <row r="27" spans="1:18" ht="17.25" customHeight="1">
      <c r="A27" s="489" t="s">
        <v>21</v>
      </c>
      <c r="B27" s="490"/>
      <c r="C27" s="490"/>
      <c r="D27" s="490"/>
      <c r="E27" s="490"/>
      <c r="F27" s="490"/>
      <c r="G27" s="490"/>
      <c r="H27" s="490"/>
      <c r="I27" s="490"/>
      <c r="J27" s="490"/>
      <c r="K27" s="490"/>
      <c r="L27" s="490"/>
      <c r="M27" s="490"/>
      <c r="N27" s="490"/>
      <c r="O27" s="490"/>
      <c r="P27" s="490"/>
      <c r="Q27" s="490"/>
      <c r="R27" s="490"/>
    </row>
    <row r="28" spans="1:18" ht="17.25" customHeight="1"/>
    <row r="29" spans="1:18" ht="17.25" customHeight="1"/>
    <row r="30" spans="1:18" ht="17.25" customHeight="1"/>
    <row r="31" spans="1:18" ht="17.25" customHeight="1"/>
    <row r="32" spans="1:18" ht="17.25" customHeight="1"/>
    <row r="33" ht="17.25" customHeight="1"/>
    <row r="34" ht="17.25" customHeight="1"/>
    <row r="35" ht="17.25" customHeight="1"/>
    <row r="36" ht="17.25" customHeight="1"/>
    <row r="37" ht="17.25" customHeight="1"/>
    <row r="38" ht="17.25" customHeight="1"/>
  </sheetData>
  <sheetProtection algorithmName="SHA-512" hashValue="sIucEbkWfTPqAveBhj7FjhPw3HmeO5C6xK82H2p359VitCpL+Z53cHFhwL1ULOa2vnfaJnQX8fNpCbmPcuiK2A==" saltValue="FudLdTP3UIHV7c1V5mx8gg==" spinCount="100000" sheet="1" objects="1" scenarios="1"/>
  <mergeCells count="16">
    <mergeCell ref="F19:H19"/>
    <mergeCell ref="A26:R26"/>
    <mergeCell ref="A27:R27"/>
    <mergeCell ref="A2:H2"/>
    <mergeCell ref="A8:H8"/>
    <mergeCell ref="A10:H10"/>
    <mergeCell ref="A12:B12"/>
    <mergeCell ref="F21:H21"/>
    <mergeCell ref="F22:H22"/>
    <mergeCell ref="F23:H23"/>
    <mergeCell ref="D5:E5"/>
    <mergeCell ref="A13:B13"/>
    <mergeCell ref="A14:B14"/>
    <mergeCell ref="C12:D12"/>
    <mergeCell ref="C13:D13"/>
    <mergeCell ref="C14:D14"/>
  </mergeCells>
  <phoneticPr fontId="27"/>
  <conditionalFormatting sqref="C12:D12">
    <cfRule type="cellIs" dxfId="3" priority="1" operator="equal">
      <formula>""</formula>
    </cfRule>
  </conditionalFormatting>
  <pageMargins left="0.75" right="0.75" top="1" bottom="1" header="0.5" footer="0.5"/>
  <pageSetup paperSize="9"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920E5-8B32-4083-9E6F-520A2CBFBCE7}">
  <sheetPr codeName="Sheet17">
    <tabColor rgb="FFFFFF00"/>
  </sheetPr>
  <dimension ref="A1:N26"/>
  <sheetViews>
    <sheetView showGridLines="0" showRowColHeaders="0" view="pageBreakPreview" zoomScaleNormal="100" zoomScaleSheetLayoutView="100" workbookViewId="0">
      <selection activeCell="L7" sqref="L7"/>
    </sheetView>
  </sheetViews>
  <sheetFormatPr defaultRowHeight="14.25"/>
  <cols>
    <col min="1" max="1" width="5.125" style="148" customWidth="1"/>
    <col min="2" max="2" width="15.5" style="36" customWidth="1"/>
    <col min="3" max="3" width="11" style="36" customWidth="1"/>
    <col min="4" max="4" width="6.875" style="36" customWidth="1"/>
    <col min="5" max="5" width="10.125" style="36" customWidth="1"/>
    <col min="6" max="6" width="3.125" style="36" customWidth="1"/>
    <col min="7" max="7" width="14" style="36" customWidth="1"/>
    <col min="8" max="8" width="11" style="36" customWidth="1"/>
    <col min="9" max="9" width="2.625" style="36" customWidth="1"/>
    <col min="10" max="16384" width="9" style="36"/>
  </cols>
  <sheetData>
    <row r="1" spans="1:14" ht="14.25" customHeight="1">
      <c r="A1" s="498" t="s">
        <v>94</v>
      </c>
      <c r="B1" s="498"/>
      <c r="C1" s="498"/>
      <c r="D1" s="498"/>
      <c r="E1" s="498"/>
      <c r="F1" s="498"/>
    </row>
    <row r="2" spans="1:14">
      <c r="B2" s="37"/>
      <c r="C2" s="38"/>
      <c r="D2" s="38"/>
      <c r="E2" s="38"/>
      <c r="F2" s="157"/>
      <c r="G2" s="499"/>
      <c r="H2" s="499"/>
    </row>
    <row r="3" spans="1:14">
      <c r="B3" s="39"/>
    </row>
    <row r="4" spans="1:14" ht="14.25" customHeight="1">
      <c r="A4" s="498" t="s">
        <v>172</v>
      </c>
      <c r="B4" s="498"/>
      <c r="C4" s="498"/>
      <c r="D4" s="498"/>
      <c r="E4" s="498"/>
      <c r="F4" s="498"/>
    </row>
    <row r="5" spans="1:14">
      <c r="B5" s="39"/>
    </row>
    <row r="6" spans="1:14" ht="35.25" customHeight="1">
      <c r="B6" s="500"/>
      <c r="C6" s="40"/>
      <c r="D6" s="40"/>
      <c r="E6" s="36" t="s">
        <v>83</v>
      </c>
      <c r="F6" s="498">
        <f>施設基本情報入力!D8</f>
        <v>0</v>
      </c>
      <c r="G6" s="498"/>
      <c r="H6" s="498"/>
      <c r="I6" s="498"/>
    </row>
    <row r="7" spans="1:14" ht="35.25" customHeight="1">
      <c r="B7" s="500"/>
      <c r="C7" s="40"/>
      <c r="D7" s="40" t="s">
        <v>84</v>
      </c>
      <c r="E7" s="36" t="s">
        <v>85</v>
      </c>
      <c r="F7" s="498">
        <f>施設基本情報入力!D7</f>
        <v>0</v>
      </c>
      <c r="G7" s="498"/>
      <c r="H7" s="498"/>
      <c r="I7" s="498"/>
    </row>
    <row r="8" spans="1:14" ht="35.25" customHeight="1">
      <c r="B8" s="500"/>
      <c r="C8" s="40"/>
      <c r="D8" s="40"/>
      <c r="E8" s="81" t="s">
        <v>5</v>
      </c>
      <c r="F8" s="498" t="str">
        <f>施設基本情報入力!D9&amp;"  "&amp;施設基本情報入力!D10</f>
        <v xml:space="preserve">  </v>
      </c>
      <c r="G8" s="498"/>
      <c r="H8" s="498"/>
      <c r="I8" s="498"/>
    </row>
    <row r="9" spans="1:14">
      <c r="B9" s="39"/>
    </row>
    <row r="10" spans="1:14" ht="14.25" customHeight="1">
      <c r="A10" s="497" t="s">
        <v>95</v>
      </c>
      <c r="B10" s="497"/>
      <c r="C10" s="497"/>
      <c r="D10" s="497"/>
      <c r="E10" s="497"/>
      <c r="F10" s="497"/>
      <c r="G10" s="497"/>
      <c r="H10" s="497"/>
      <c r="I10" s="497"/>
    </row>
    <row r="11" spans="1:14" ht="10.5" customHeight="1">
      <c r="B11" s="41"/>
    </row>
    <row r="12" spans="1:14" ht="18.75" customHeight="1">
      <c r="A12" s="508" t="s">
        <v>171</v>
      </c>
      <c r="B12" s="508"/>
      <c r="C12" s="512" t="s">
        <v>161</v>
      </c>
      <c r="D12" s="512"/>
      <c r="E12" s="509"/>
      <c r="F12" s="509"/>
      <c r="G12" s="510" t="s">
        <v>170</v>
      </c>
      <c r="H12" s="510"/>
      <c r="I12" s="510"/>
      <c r="M12" s="148"/>
    </row>
    <row r="13" spans="1:14" ht="18.75" customHeight="1">
      <c r="A13" s="511" t="s">
        <v>169</v>
      </c>
      <c r="B13" s="511"/>
      <c r="C13" s="511"/>
      <c r="D13" s="511"/>
      <c r="E13" s="511"/>
      <c r="F13" s="511"/>
      <c r="G13" s="511"/>
      <c r="H13" s="511"/>
      <c r="I13" s="511"/>
      <c r="J13" s="148" t="s">
        <v>168</v>
      </c>
    </row>
    <row r="14" spans="1:14" s="148" customFormat="1" ht="18.75" customHeight="1">
      <c r="A14" s="511" t="s">
        <v>167</v>
      </c>
      <c r="B14" s="511"/>
      <c r="C14" s="511"/>
      <c r="D14" s="511"/>
      <c r="E14" s="511"/>
      <c r="F14" s="511"/>
      <c r="G14" s="511"/>
      <c r="H14" s="511"/>
      <c r="I14" s="511"/>
    </row>
    <row r="15" spans="1:14" ht="21.75" customHeight="1">
      <c r="B15" s="497" t="s">
        <v>7</v>
      </c>
      <c r="C15" s="497"/>
      <c r="D15" s="497"/>
      <c r="E15" s="497"/>
      <c r="F15" s="497"/>
      <c r="G15" s="497"/>
      <c r="H15" s="497"/>
      <c r="M15" s="148"/>
      <c r="N15" s="148"/>
    </row>
    <row r="16" spans="1:14" ht="21.75" customHeight="1">
      <c r="A16" s="498" t="s">
        <v>96</v>
      </c>
      <c r="B16" s="498"/>
      <c r="C16" s="498"/>
      <c r="D16" s="498"/>
      <c r="E16" s="498"/>
      <c r="F16" s="498"/>
    </row>
    <row r="17" spans="1:13" ht="21.75" customHeight="1">
      <c r="A17" s="501">
        <f>精算書!C14</f>
        <v>0</v>
      </c>
      <c r="B17" s="501"/>
      <c r="C17" s="501"/>
      <c r="D17" s="38" t="s">
        <v>26</v>
      </c>
      <c r="E17" s="38"/>
      <c r="F17" s="38"/>
    </row>
    <row r="18" spans="1:13" ht="21.75" customHeight="1">
      <c r="B18" s="39"/>
    </row>
    <row r="19" spans="1:13" ht="21.75" customHeight="1">
      <c r="A19" s="498" t="s">
        <v>86</v>
      </c>
      <c r="B19" s="498"/>
      <c r="C19" s="498"/>
      <c r="D19" s="498"/>
      <c r="E19" s="498"/>
      <c r="F19" s="498"/>
    </row>
    <row r="20" spans="1:13" s="108" customFormat="1" ht="12.75" customHeight="1" thickBot="1">
      <c r="A20" s="148"/>
      <c r="B20" s="107"/>
    </row>
    <row r="21" spans="1:13" ht="29.25" customHeight="1">
      <c r="B21" s="515" t="s">
        <v>87</v>
      </c>
      <c r="C21" s="502"/>
      <c r="D21" s="503"/>
      <c r="E21" s="517" t="s">
        <v>88</v>
      </c>
      <c r="F21" s="502"/>
      <c r="G21" s="519"/>
      <c r="H21" s="506" t="s">
        <v>249</v>
      </c>
      <c r="I21" s="148"/>
    </row>
    <row r="22" spans="1:13" ht="33.950000000000003" customHeight="1" thickBot="1">
      <c r="B22" s="516"/>
      <c r="C22" s="504"/>
      <c r="D22" s="505"/>
      <c r="E22" s="518"/>
      <c r="F22" s="504"/>
      <c r="G22" s="520"/>
      <c r="H22" s="507"/>
      <c r="I22" s="148"/>
    </row>
    <row r="23" spans="1:13" ht="39.75" customHeight="1" thickBot="1">
      <c r="B23" s="156" t="s">
        <v>89</v>
      </c>
      <c r="C23" s="527" t="s">
        <v>248</v>
      </c>
      <c r="D23" s="528"/>
      <c r="E23" s="528"/>
      <c r="F23" s="528"/>
      <c r="G23" s="528"/>
      <c r="H23" s="529"/>
      <c r="L23" s="514"/>
      <c r="M23" s="514"/>
    </row>
    <row r="24" spans="1:13" ht="33.950000000000003" customHeight="1" thickBot="1">
      <c r="B24" s="156" t="s">
        <v>91</v>
      </c>
      <c r="C24" s="521"/>
      <c r="D24" s="522"/>
      <c r="E24" s="522"/>
      <c r="F24" s="522"/>
      <c r="G24" s="522"/>
      <c r="H24" s="523"/>
      <c r="L24" s="513"/>
      <c r="M24" s="513"/>
    </row>
    <row r="25" spans="1:13" ht="45.75" customHeight="1" thickBot="1">
      <c r="B25" s="156" t="s">
        <v>92</v>
      </c>
      <c r="C25" s="524"/>
      <c r="D25" s="525"/>
      <c r="E25" s="525"/>
      <c r="F25" s="525"/>
      <c r="G25" s="525"/>
      <c r="H25" s="526"/>
      <c r="L25" s="513"/>
      <c r="M25" s="513"/>
    </row>
    <row r="26" spans="1:13" ht="45.75" customHeight="1" thickBot="1">
      <c r="B26" s="156" t="s">
        <v>93</v>
      </c>
      <c r="C26" s="524"/>
      <c r="D26" s="525"/>
      <c r="E26" s="525"/>
      <c r="F26" s="525"/>
      <c r="G26" s="525"/>
      <c r="H26" s="526"/>
      <c r="L26" s="513"/>
      <c r="M26" s="513"/>
    </row>
  </sheetData>
  <sheetProtection algorithmName="SHA-512" hashValue="MT1wDVo5CZyJ1ew+AsFJ8xFrWpvemdrnHI/D4O1SgVZWQuQTEk5pnX7O9hvugzdCrgRk3WQDok0Rnrm8yRUBIg==" saltValue="8+cOSE7mx67QGJKkgfDBjQ==" spinCount="100000" sheet="1" scenarios="1"/>
  <mergeCells count="31">
    <mergeCell ref="L26:M26"/>
    <mergeCell ref="L23:M23"/>
    <mergeCell ref="L24:M24"/>
    <mergeCell ref="L25:M25"/>
    <mergeCell ref="B21:B22"/>
    <mergeCell ref="E21:E22"/>
    <mergeCell ref="F21:G22"/>
    <mergeCell ref="C24:H24"/>
    <mergeCell ref="C25:H25"/>
    <mergeCell ref="C26:H26"/>
    <mergeCell ref="C23:H23"/>
    <mergeCell ref="A12:B12"/>
    <mergeCell ref="E12:F12"/>
    <mergeCell ref="G12:I12"/>
    <mergeCell ref="A13:I13"/>
    <mergeCell ref="A14:I14"/>
    <mergeCell ref="C12:D12"/>
    <mergeCell ref="B15:H15"/>
    <mergeCell ref="A16:F16"/>
    <mergeCell ref="A19:F19"/>
    <mergeCell ref="A17:C17"/>
    <mergeCell ref="C21:D22"/>
    <mergeCell ref="H21:H22"/>
    <mergeCell ref="A10:I10"/>
    <mergeCell ref="A1:F1"/>
    <mergeCell ref="A4:F4"/>
    <mergeCell ref="G2:H2"/>
    <mergeCell ref="F8:I8"/>
    <mergeCell ref="F7:I7"/>
    <mergeCell ref="F6:I6"/>
    <mergeCell ref="B6:B8"/>
  </mergeCells>
  <phoneticPr fontId="27"/>
  <conditionalFormatting sqref="F21 C25:H26 C21 C24">
    <cfRule type="cellIs" dxfId="2" priority="2" operator="equal">
      <formula>""</formula>
    </cfRule>
  </conditionalFormatting>
  <conditionalFormatting sqref="A12 G2">
    <cfRule type="cellIs" dxfId="1" priority="1" operator="equal">
      <formula>""</formula>
    </cfRule>
  </conditionalFormatting>
  <pageMargins left="0.75" right="0.75" top="1" bottom="1" header="0.5" footer="0.5"/>
  <pageSetup paperSize="9"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74FD3-F98C-40A1-9ACC-8E4C3F9BDB5B}">
  <sheetPr>
    <tabColor rgb="FFFFFF00"/>
  </sheetPr>
  <dimension ref="A6:H25"/>
  <sheetViews>
    <sheetView showGridLines="0" showRowColHeaders="0" view="pageBreakPreview" zoomScaleNormal="100" zoomScaleSheetLayoutView="100" workbookViewId="0">
      <selection activeCell="L7" sqref="L7"/>
    </sheetView>
  </sheetViews>
  <sheetFormatPr defaultRowHeight="18.75" customHeight="1"/>
  <cols>
    <col min="1" max="1" width="4.125" style="72" customWidth="1"/>
    <col min="2" max="2" width="25.375" style="72" customWidth="1"/>
    <col min="3" max="16384" width="9" style="72"/>
  </cols>
  <sheetData>
    <row r="6" spans="1:8" ht="36" customHeight="1">
      <c r="A6" s="435" t="s">
        <v>180</v>
      </c>
      <c r="B6" s="435"/>
      <c r="C6" s="435"/>
      <c r="D6" s="435"/>
      <c r="E6" s="435"/>
      <c r="F6" s="435"/>
      <c r="G6" s="435"/>
      <c r="H6" s="272"/>
    </row>
    <row r="7" spans="1:8" ht="6.75" customHeight="1"/>
    <row r="8" spans="1:8" ht="28.5" customHeight="1">
      <c r="A8" s="115" t="s">
        <v>181</v>
      </c>
      <c r="B8" s="115"/>
    </row>
    <row r="9" spans="1:8" ht="8.25" customHeight="1"/>
    <row r="10" spans="1:8" ht="18.75" customHeight="1">
      <c r="B10" s="165" t="s">
        <v>188</v>
      </c>
      <c r="C10" s="166"/>
      <c r="D10" s="166"/>
      <c r="E10" s="166"/>
      <c r="F10" s="166"/>
      <c r="G10" s="166"/>
    </row>
    <row r="11" spans="1:8" ht="37.5" customHeight="1">
      <c r="B11" s="163" t="s">
        <v>182</v>
      </c>
      <c r="C11" s="438"/>
      <c r="D11" s="438"/>
      <c r="E11" s="438"/>
      <c r="F11" s="438"/>
      <c r="G11" s="438"/>
    </row>
    <row r="12" spans="1:8" ht="37.5" customHeight="1">
      <c r="B12" s="163" t="s">
        <v>183</v>
      </c>
      <c r="C12" s="438"/>
      <c r="D12" s="438"/>
      <c r="E12" s="438"/>
      <c r="F12" s="438"/>
      <c r="G12" s="438"/>
    </row>
    <row r="13" spans="1:8" ht="37.5" customHeight="1">
      <c r="B13" s="163" t="s">
        <v>107</v>
      </c>
      <c r="C13" s="438"/>
      <c r="D13" s="438"/>
      <c r="E13" s="438"/>
      <c r="F13" s="438"/>
      <c r="G13" s="438"/>
    </row>
    <row r="14" spans="1:8" ht="18.75" customHeight="1">
      <c r="B14" s="1"/>
    </row>
    <row r="15" spans="1:8" ht="18.75" customHeight="1">
      <c r="B15" s="165" t="s">
        <v>184</v>
      </c>
    </row>
    <row r="16" spans="1:8" ht="18.75" customHeight="1">
      <c r="B16" s="165" t="s">
        <v>185</v>
      </c>
    </row>
    <row r="18" spans="2:7" ht="18.75" customHeight="1">
      <c r="E18" s="439">
        <f>第７号様式!G2</f>
        <v>0</v>
      </c>
      <c r="F18" s="439"/>
      <c r="G18" s="439"/>
    </row>
    <row r="19" spans="2:7" ht="18.75" customHeight="1">
      <c r="B19" s="162" t="s">
        <v>187</v>
      </c>
      <c r="C19" s="167"/>
      <c r="D19" s="167"/>
      <c r="E19" s="167"/>
      <c r="F19" s="167"/>
      <c r="G19" s="167"/>
    </row>
    <row r="20" spans="2:7" ht="37.5" customHeight="1">
      <c r="B20" s="163" t="s">
        <v>182</v>
      </c>
      <c r="C20" s="436">
        <f>施設基本情報入力!D8</f>
        <v>0</v>
      </c>
      <c r="D20" s="436"/>
      <c r="E20" s="436"/>
      <c r="F20" s="436"/>
      <c r="G20" s="436"/>
    </row>
    <row r="21" spans="2:7" ht="37.5" customHeight="1">
      <c r="B21" s="163" t="s">
        <v>183</v>
      </c>
      <c r="C21" s="436">
        <f>施設基本情報入力!D7</f>
        <v>0</v>
      </c>
      <c r="D21" s="436"/>
      <c r="E21" s="436"/>
      <c r="F21" s="436"/>
      <c r="G21" s="436"/>
    </row>
    <row r="22" spans="2:7" ht="37.5" customHeight="1">
      <c r="B22" s="270" t="s">
        <v>247</v>
      </c>
      <c r="C22" s="436" t="str">
        <f>施設基本情報入力!D9&amp;"　"&amp;施設基本情報入力!D10&amp;"　　　　印"</f>
        <v>　　　　　印</v>
      </c>
      <c r="D22" s="436"/>
      <c r="E22" s="436"/>
      <c r="F22" s="436"/>
      <c r="G22" s="436"/>
    </row>
    <row r="25" spans="2:7" ht="18.75" customHeight="1">
      <c r="F25" s="437" t="s">
        <v>186</v>
      </c>
      <c r="G25" s="437"/>
    </row>
  </sheetData>
  <sheetProtection algorithmName="SHA-512" hashValue="Nq6K55H8fR5aX9qwQIopq9RWRqkLTkhbWFv2crqCdR+VvmvOVd9V/Uf7dC3FUandYIUi52jrg6sH9IQ7kLwIoQ==" saltValue="YbSmYdiDlP11ilFxDh5CQQ==" spinCount="100000" sheet="1" objects="1" scenarios="1"/>
  <mergeCells count="9">
    <mergeCell ref="A6:G6"/>
    <mergeCell ref="C21:G21"/>
    <mergeCell ref="C22:G22"/>
    <mergeCell ref="F25:G25"/>
    <mergeCell ref="C11:G11"/>
    <mergeCell ref="C12:G12"/>
    <mergeCell ref="C13:G13"/>
    <mergeCell ref="E18:G18"/>
    <mergeCell ref="C20:G20"/>
  </mergeCells>
  <phoneticPr fontId="27"/>
  <conditionalFormatting sqref="C11:C13 C20:C22 E18">
    <cfRule type="cellIs" dxfId="0" priority="1" operator="equal">
      <formula>""</formula>
    </cfRule>
  </conditionalFormatting>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D924E-4DAB-4FE7-8C9C-0B3D5C5D7525}">
  <sheetPr codeName="Sheet3">
    <tabColor theme="4" tint="0.59999389629810485"/>
    <pageSetUpPr fitToPage="1"/>
  </sheetPr>
  <dimension ref="A1:S221"/>
  <sheetViews>
    <sheetView showGridLines="0" showRowColHeaders="0" view="pageBreakPreview" topLeftCell="B1" zoomScale="110" zoomScaleNormal="100" zoomScaleSheetLayoutView="110" workbookViewId="0">
      <selection activeCell="M8" sqref="M8"/>
    </sheetView>
  </sheetViews>
  <sheetFormatPr defaultRowHeight="18.75"/>
  <cols>
    <col min="1" max="1" width="6" hidden="1" customWidth="1"/>
    <col min="2" max="2" width="4.875" style="69" customWidth="1"/>
    <col min="3" max="3" width="18.5" customWidth="1"/>
    <col min="4" max="4" width="15.25" style="140" customWidth="1"/>
    <col min="5" max="5" width="8.625" style="251" customWidth="1"/>
    <col min="6" max="6" width="7.625" customWidth="1"/>
    <col min="7" max="7" width="6.875" customWidth="1"/>
    <col min="8" max="8" width="9.125" customWidth="1"/>
    <col min="9" max="9" width="9" style="123"/>
    <col min="10" max="10" width="9.125" style="123" customWidth="1"/>
    <col min="11" max="11" width="5.625" customWidth="1"/>
    <col min="12" max="12" width="4.875" style="69" customWidth="1"/>
    <col min="13" max="13" width="18.5" customWidth="1"/>
    <col min="14" max="14" width="11.5" customWidth="1"/>
    <col min="15" max="15" width="8.625" customWidth="1"/>
    <col min="16" max="16" width="6.875" customWidth="1"/>
    <col min="17" max="17" width="9.75" bestFit="1" customWidth="1"/>
    <col min="18" max="18" width="9" style="123"/>
    <col min="19" max="19" width="7.5" style="123" customWidth="1"/>
  </cols>
  <sheetData>
    <row r="1" spans="1:19">
      <c r="A1" s="42"/>
      <c r="B1" s="68"/>
      <c r="C1" s="42"/>
      <c r="D1" s="135"/>
      <c r="E1" s="135"/>
      <c r="F1" s="42"/>
      <c r="G1" s="42"/>
      <c r="H1" s="42"/>
      <c r="I1" s="42"/>
      <c r="J1" s="42"/>
      <c r="L1"/>
      <c r="R1"/>
      <c r="S1"/>
    </row>
    <row r="2" spans="1:19">
      <c r="A2" s="63"/>
      <c r="B2" s="346" t="s">
        <v>147</v>
      </c>
      <c r="C2" s="346"/>
      <c r="D2" s="346"/>
      <c r="E2" s="346"/>
      <c r="F2" s="346"/>
      <c r="G2" s="346"/>
      <c r="H2" s="346"/>
      <c r="I2" s="346"/>
      <c r="J2" s="346"/>
      <c r="L2"/>
      <c r="R2"/>
      <c r="S2"/>
    </row>
    <row r="3" spans="1:19">
      <c r="A3" s="255"/>
      <c r="B3" s="255"/>
      <c r="C3" s="255"/>
      <c r="D3" s="255"/>
      <c r="E3" s="255"/>
      <c r="F3" s="255"/>
      <c r="G3" s="255"/>
      <c r="H3" s="255"/>
      <c r="I3" s="255"/>
      <c r="J3" s="255"/>
      <c r="L3"/>
      <c r="R3"/>
      <c r="S3"/>
    </row>
    <row r="4" spans="1:19">
      <c r="A4" s="255"/>
      <c r="B4" s="255"/>
      <c r="C4" s="255" t="s">
        <v>240</v>
      </c>
      <c r="D4" s="359">
        <f>施設基本情報入力!$D$7</f>
        <v>0</v>
      </c>
      <c r="E4" s="359"/>
      <c r="F4" s="359"/>
      <c r="G4" s="359"/>
      <c r="H4" s="359"/>
      <c r="I4" s="359"/>
      <c r="J4" s="359"/>
      <c r="K4" s="43"/>
      <c r="L4" s="43"/>
      <c r="R4"/>
      <c r="S4"/>
    </row>
    <row r="5" spans="1:19">
      <c r="A5" s="255"/>
      <c r="B5" s="255"/>
      <c r="C5" s="255" t="s">
        <v>241</v>
      </c>
      <c r="D5" s="359">
        <f>施設基本情報入力!$D$8</f>
        <v>0</v>
      </c>
      <c r="E5" s="359"/>
      <c r="F5" s="359"/>
      <c r="G5" s="359"/>
      <c r="H5" s="359"/>
      <c r="I5" s="359"/>
      <c r="J5" s="359"/>
      <c r="K5" s="43"/>
      <c r="L5" s="43"/>
      <c r="R5"/>
      <c r="S5"/>
    </row>
    <row r="6" spans="1:19">
      <c r="A6" s="255"/>
      <c r="B6" s="255"/>
      <c r="C6" s="255" t="s">
        <v>242</v>
      </c>
      <c r="D6" s="359" t="str">
        <f>施設基本情報入力!$D$11&amp;"　　"&amp;施設基本情報入力!$D$12</f>
        <v>　　</v>
      </c>
      <c r="E6" s="359"/>
      <c r="F6" s="359"/>
      <c r="G6" s="359"/>
      <c r="H6" s="359"/>
      <c r="I6" s="359"/>
      <c r="J6" s="359"/>
      <c r="K6" s="43"/>
      <c r="L6" s="43"/>
      <c r="R6"/>
      <c r="S6"/>
    </row>
    <row r="7" spans="1:19">
      <c r="A7" s="255"/>
      <c r="B7" s="255"/>
      <c r="C7" s="255" t="s">
        <v>243</v>
      </c>
      <c r="D7" s="359" t="str">
        <f>IF(施設基本情報入力!$D$13="","",施設基本情報入力!$D$13)</f>
        <v/>
      </c>
      <c r="E7" s="359"/>
      <c r="F7" s="359"/>
      <c r="G7" s="359"/>
      <c r="H7" s="359"/>
      <c r="I7" s="359"/>
      <c r="J7" s="359"/>
      <c r="K7" s="43"/>
      <c r="L7" s="43"/>
      <c r="R7"/>
      <c r="S7"/>
    </row>
    <row r="8" spans="1:19">
      <c r="A8" s="255"/>
      <c r="B8" s="255"/>
      <c r="C8" s="255"/>
      <c r="D8" s="255"/>
      <c r="E8" s="255"/>
      <c r="F8" s="255"/>
      <c r="G8" s="255"/>
      <c r="H8" s="255"/>
      <c r="I8" s="255"/>
      <c r="J8" s="255"/>
      <c r="L8"/>
      <c r="R8"/>
      <c r="S8"/>
    </row>
    <row r="9" spans="1:19">
      <c r="A9" s="43"/>
      <c r="B9" s="143" t="s">
        <v>138</v>
      </c>
      <c r="C9" s="143"/>
      <c r="D9" s="143"/>
      <c r="E9" s="249"/>
      <c r="F9" s="143"/>
      <c r="G9" s="143"/>
      <c r="H9" s="143"/>
      <c r="I9" s="44"/>
      <c r="J9" s="44"/>
      <c r="L9"/>
      <c r="R9"/>
      <c r="S9"/>
    </row>
    <row r="10" spans="1:19">
      <c r="A10" s="45"/>
      <c r="B10" s="43"/>
      <c r="C10" s="353" t="s">
        <v>97</v>
      </c>
      <c r="D10" s="353"/>
      <c r="E10" s="356">
        <f>D221</f>
        <v>0</v>
      </c>
      <c r="F10" s="357"/>
      <c r="G10" s="358"/>
      <c r="H10" s="45"/>
      <c r="I10"/>
      <c r="J10"/>
      <c r="L10"/>
      <c r="R10"/>
      <c r="S10"/>
    </row>
    <row r="11" spans="1:19">
      <c r="A11" s="45"/>
      <c r="B11" s="43"/>
      <c r="C11" s="353" t="s">
        <v>98</v>
      </c>
      <c r="D11" s="353"/>
      <c r="E11" s="336">
        <f>G221</f>
        <v>0</v>
      </c>
      <c r="F11" s="337"/>
      <c r="G11" s="338"/>
      <c r="H11" s="70"/>
      <c r="I11"/>
      <c r="J11"/>
      <c r="L11"/>
      <c r="R11"/>
      <c r="S11"/>
    </row>
    <row r="12" spans="1:19">
      <c r="A12" s="43"/>
      <c r="B12" s="43"/>
      <c r="C12" s="347" t="s">
        <v>141</v>
      </c>
      <c r="D12" s="348"/>
      <c r="E12" s="339">
        <f>H221</f>
        <v>0</v>
      </c>
      <c r="F12" s="340"/>
      <c r="G12" s="341"/>
      <c r="H12" s="46"/>
      <c r="I12" s="46"/>
      <c r="J12" s="44"/>
      <c r="L12"/>
      <c r="R12"/>
      <c r="S12"/>
    </row>
    <row r="13" spans="1:19">
      <c r="A13" s="43"/>
      <c r="B13" s="43"/>
      <c r="C13" s="353" t="s">
        <v>223</v>
      </c>
      <c r="D13" s="353"/>
      <c r="E13" s="356">
        <f>COUNTIFS(E21:E220,施設基本情報入力!K7)</f>
        <v>0</v>
      </c>
      <c r="F13" s="357"/>
      <c r="G13" s="358"/>
      <c r="H13" s="46"/>
      <c r="I13" s="46"/>
      <c r="J13" s="44"/>
      <c r="L13"/>
      <c r="R13"/>
      <c r="S13"/>
    </row>
    <row r="14" spans="1:19">
      <c r="A14" s="43"/>
      <c r="B14" s="43"/>
      <c r="C14" s="353" t="s">
        <v>224</v>
      </c>
      <c r="D14" s="353"/>
      <c r="E14" s="356">
        <f>COUNTIFS(E21:E220,施設基本情報入力!K8)</f>
        <v>0</v>
      </c>
      <c r="F14" s="357"/>
      <c r="G14" s="358"/>
      <c r="H14" s="46"/>
      <c r="I14" s="46"/>
      <c r="J14" s="44"/>
      <c r="L14"/>
      <c r="R14"/>
      <c r="S14"/>
    </row>
    <row r="15" spans="1:19">
      <c r="A15" s="43"/>
      <c r="B15" s="43"/>
      <c r="C15" s="47"/>
      <c r="D15" s="136"/>
      <c r="E15" s="136"/>
      <c r="F15" s="349"/>
      <c r="G15" s="350"/>
      <c r="H15" s="351"/>
      <c r="I15" s="48"/>
      <c r="J15" s="44"/>
      <c r="L15"/>
      <c r="R15"/>
      <c r="S15"/>
    </row>
    <row r="16" spans="1:19">
      <c r="A16" s="43"/>
      <c r="B16" s="143" t="s">
        <v>99</v>
      </c>
      <c r="C16" s="143"/>
      <c r="D16" s="143"/>
      <c r="E16" s="249"/>
      <c r="F16" s="143"/>
      <c r="G16" s="143"/>
      <c r="H16" s="143"/>
      <c r="I16" s="48"/>
      <c r="J16" s="44"/>
      <c r="L16"/>
      <c r="R16"/>
      <c r="S16"/>
    </row>
    <row r="17" spans="1:19" ht="123" customHeight="1">
      <c r="A17" s="43"/>
      <c r="B17" s="355" t="s">
        <v>255</v>
      </c>
      <c r="C17" s="355"/>
      <c r="D17" s="355"/>
      <c r="E17" s="355"/>
      <c r="F17" s="355"/>
      <c r="G17" s="355"/>
      <c r="H17" s="355"/>
      <c r="I17" s="355"/>
      <c r="J17" s="355"/>
      <c r="L17"/>
      <c r="R17"/>
      <c r="S17"/>
    </row>
    <row r="18" spans="1:19">
      <c r="A18" s="62"/>
      <c r="B18" s="43"/>
      <c r="C18" s="110"/>
      <c r="D18" s="110"/>
      <c r="E18" s="110"/>
      <c r="F18" s="110"/>
      <c r="G18" s="110"/>
      <c r="H18" s="110"/>
      <c r="I18" s="110"/>
      <c r="J18" s="110"/>
      <c r="L18"/>
      <c r="R18"/>
      <c r="S18"/>
    </row>
    <row r="19" spans="1:19" ht="24">
      <c r="A19" s="49"/>
      <c r="B19" s="352"/>
      <c r="C19" s="50" t="s">
        <v>222</v>
      </c>
      <c r="D19" s="50" t="s">
        <v>100</v>
      </c>
      <c r="E19" s="50" t="s">
        <v>226</v>
      </c>
      <c r="F19" s="50" t="s">
        <v>139</v>
      </c>
      <c r="G19" s="50" t="s">
        <v>101</v>
      </c>
      <c r="H19" s="50" t="s">
        <v>140</v>
      </c>
      <c r="I19" s="354" t="s">
        <v>102</v>
      </c>
      <c r="J19" s="354"/>
      <c r="L19"/>
      <c r="R19"/>
      <c r="S19"/>
    </row>
    <row r="20" spans="1:19">
      <c r="A20" s="49"/>
      <c r="B20" s="352"/>
      <c r="C20" s="51"/>
      <c r="D20" s="137" t="s">
        <v>103</v>
      </c>
      <c r="E20" s="137"/>
      <c r="F20" s="51"/>
      <c r="G20" s="51" t="s">
        <v>104</v>
      </c>
      <c r="H20" s="51" t="s">
        <v>105</v>
      </c>
      <c r="I20" s="354"/>
      <c r="J20" s="354"/>
      <c r="L20"/>
      <c r="R20"/>
      <c r="S20"/>
    </row>
    <row r="21" spans="1:19" ht="30" customHeight="1">
      <c r="A21" s="52" t="str">
        <f>CONCATENATE(C21,"-",COUNTIF($C$21:C21,C21))</f>
        <v>-0</v>
      </c>
      <c r="B21" s="53">
        <v>1</v>
      </c>
      <c r="C21" s="185"/>
      <c r="D21" s="138"/>
      <c r="E21" s="250"/>
      <c r="F21" s="54">
        <v>9000</v>
      </c>
      <c r="G21" s="113">
        <v>0</v>
      </c>
      <c r="H21" s="54">
        <f>F21*G21</f>
        <v>0</v>
      </c>
      <c r="I21" s="344"/>
      <c r="J21" s="344"/>
      <c r="L21"/>
      <c r="R21"/>
      <c r="S21"/>
    </row>
    <row r="22" spans="1:19" ht="30" customHeight="1">
      <c r="A22" s="52" t="str">
        <f>CONCATENATE(C22,"-",COUNTIF($C$21:C22,C22))</f>
        <v>-0</v>
      </c>
      <c r="B22" s="53">
        <v>2</v>
      </c>
      <c r="C22" s="185"/>
      <c r="D22" s="138"/>
      <c r="E22" s="250"/>
      <c r="F22" s="54">
        <v>9000</v>
      </c>
      <c r="G22" s="113">
        <v>0</v>
      </c>
      <c r="H22" s="54">
        <f t="shared" ref="H22:H80" si="0">F22*G22</f>
        <v>0</v>
      </c>
      <c r="I22" s="344"/>
      <c r="J22" s="344"/>
      <c r="L22"/>
      <c r="R22"/>
      <c r="S22"/>
    </row>
    <row r="23" spans="1:19" ht="30" customHeight="1">
      <c r="A23" s="52" t="str">
        <f>CONCATENATE(C23,"-",COUNTIF($C$21:C23,C23))</f>
        <v>-0</v>
      </c>
      <c r="B23" s="53">
        <v>3</v>
      </c>
      <c r="C23" s="185"/>
      <c r="D23" s="138"/>
      <c r="E23" s="250"/>
      <c r="F23" s="54">
        <v>9000</v>
      </c>
      <c r="G23" s="113">
        <v>0</v>
      </c>
      <c r="H23" s="54">
        <f t="shared" si="0"/>
        <v>0</v>
      </c>
      <c r="I23" s="344"/>
      <c r="J23" s="344"/>
      <c r="L23"/>
      <c r="R23"/>
      <c r="S23"/>
    </row>
    <row r="24" spans="1:19" ht="30" customHeight="1">
      <c r="A24" s="52" t="str">
        <f>CONCATENATE(C24,"-",COUNTIF($C$21:C24,C24))</f>
        <v>-0</v>
      </c>
      <c r="B24" s="53">
        <v>4</v>
      </c>
      <c r="C24" s="185"/>
      <c r="D24" s="138"/>
      <c r="E24" s="250"/>
      <c r="F24" s="54">
        <v>9000</v>
      </c>
      <c r="G24" s="113">
        <v>0</v>
      </c>
      <c r="H24" s="54">
        <f t="shared" si="0"/>
        <v>0</v>
      </c>
      <c r="I24" s="344"/>
      <c r="J24" s="344"/>
      <c r="L24"/>
      <c r="R24"/>
      <c r="S24"/>
    </row>
    <row r="25" spans="1:19" ht="30" customHeight="1">
      <c r="A25" s="52" t="str">
        <f>CONCATENATE(C25,"-",COUNTIF($C$21:C25,C25))</f>
        <v>-0</v>
      </c>
      <c r="B25" s="53">
        <v>5</v>
      </c>
      <c r="C25" s="185"/>
      <c r="D25" s="138"/>
      <c r="E25" s="250"/>
      <c r="F25" s="54">
        <v>9000</v>
      </c>
      <c r="G25" s="113">
        <v>0</v>
      </c>
      <c r="H25" s="54">
        <f t="shared" si="0"/>
        <v>0</v>
      </c>
      <c r="I25" s="344"/>
      <c r="J25" s="344"/>
      <c r="L25"/>
      <c r="R25"/>
      <c r="S25"/>
    </row>
    <row r="26" spans="1:19" ht="30" customHeight="1">
      <c r="A26" s="52" t="str">
        <f>CONCATENATE(C26,"-",COUNTIF($C$21:C26,C26))</f>
        <v>-0</v>
      </c>
      <c r="B26" s="53">
        <v>6</v>
      </c>
      <c r="C26" s="185"/>
      <c r="D26" s="138"/>
      <c r="E26" s="250"/>
      <c r="F26" s="54">
        <v>9000</v>
      </c>
      <c r="G26" s="113">
        <v>0</v>
      </c>
      <c r="H26" s="54">
        <f t="shared" si="0"/>
        <v>0</v>
      </c>
      <c r="I26" s="344"/>
      <c r="J26" s="344"/>
      <c r="L26"/>
      <c r="R26"/>
      <c r="S26"/>
    </row>
    <row r="27" spans="1:19" ht="30" customHeight="1">
      <c r="A27" s="52" t="str">
        <f>CONCATENATE(C27,"-",COUNTIF($C$21:C27,C27))</f>
        <v>-0</v>
      </c>
      <c r="B27" s="53">
        <v>7</v>
      </c>
      <c r="C27" s="185"/>
      <c r="D27" s="138"/>
      <c r="E27" s="250"/>
      <c r="F27" s="54">
        <v>9000</v>
      </c>
      <c r="G27" s="113">
        <v>0</v>
      </c>
      <c r="H27" s="54">
        <f t="shared" si="0"/>
        <v>0</v>
      </c>
      <c r="I27" s="344"/>
      <c r="J27" s="344"/>
      <c r="L27"/>
      <c r="R27"/>
      <c r="S27"/>
    </row>
    <row r="28" spans="1:19" ht="30" customHeight="1">
      <c r="A28" s="52" t="str">
        <f>CONCATENATE(C28,"-",COUNTIF($C$21:C28,C28))</f>
        <v>-0</v>
      </c>
      <c r="B28" s="53">
        <v>8</v>
      </c>
      <c r="C28" s="185"/>
      <c r="D28" s="138"/>
      <c r="E28" s="250"/>
      <c r="F28" s="54">
        <v>9000</v>
      </c>
      <c r="G28" s="113">
        <v>0</v>
      </c>
      <c r="H28" s="54">
        <f t="shared" si="0"/>
        <v>0</v>
      </c>
      <c r="I28" s="344"/>
      <c r="J28" s="344"/>
      <c r="L28"/>
      <c r="R28"/>
      <c r="S28"/>
    </row>
    <row r="29" spans="1:19" ht="30" customHeight="1">
      <c r="A29" s="52" t="str">
        <f>CONCATENATE(C29,"-",COUNTIF($C$21:C29,C29))</f>
        <v>-0</v>
      </c>
      <c r="B29" s="53">
        <v>9</v>
      </c>
      <c r="C29" s="185"/>
      <c r="D29" s="138"/>
      <c r="E29" s="250"/>
      <c r="F29" s="54">
        <v>9000</v>
      </c>
      <c r="G29" s="113">
        <v>0</v>
      </c>
      <c r="H29" s="54">
        <f t="shared" si="0"/>
        <v>0</v>
      </c>
      <c r="I29" s="344"/>
      <c r="J29" s="344"/>
      <c r="L29"/>
      <c r="R29"/>
      <c r="S29"/>
    </row>
    <row r="30" spans="1:19" ht="30" customHeight="1">
      <c r="A30" s="52" t="str">
        <f>CONCATENATE(C30,"-",COUNTIF($C$21:C30,C30))</f>
        <v>-0</v>
      </c>
      <c r="B30" s="53">
        <v>10</v>
      </c>
      <c r="C30" s="185"/>
      <c r="D30" s="138"/>
      <c r="E30" s="250"/>
      <c r="F30" s="54">
        <v>9000</v>
      </c>
      <c r="G30" s="113">
        <v>0</v>
      </c>
      <c r="H30" s="54">
        <f t="shared" si="0"/>
        <v>0</v>
      </c>
      <c r="I30" s="344"/>
      <c r="J30" s="344"/>
      <c r="L30"/>
      <c r="R30"/>
      <c r="S30"/>
    </row>
    <row r="31" spans="1:19" ht="30" customHeight="1">
      <c r="A31" s="52" t="str">
        <f>CONCATENATE(C31,"-",COUNTIF($C$21:C31,C31))</f>
        <v>-0</v>
      </c>
      <c r="B31" s="53">
        <v>11</v>
      </c>
      <c r="C31" s="185"/>
      <c r="D31" s="138"/>
      <c r="E31" s="250"/>
      <c r="F31" s="54">
        <v>9000</v>
      </c>
      <c r="G31" s="113">
        <v>0</v>
      </c>
      <c r="H31" s="54">
        <f t="shared" si="0"/>
        <v>0</v>
      </c>
      <c r="I31" s="344"/>
      <c r="J31" s="344"/>
      <c r="L31"/>
      <c r="R31"/>
      <c r="S31"/>
    </row>
    <row r="32" spans="1:19" ht="30" customHeight="1">
      <c r="A32" s="52" t="str">
        <f>CONCATENATE(C32,"-",COUNTIF($C$21:C32,C32))</f>
        <v>-0</v>
      </c>
      <c r="B32" s="53">
        <v>12</v>
      </c>
      <c r="C32" s="185"/>
      <c r="D32" s="138"/>
      <c r="E32" s="250"/>
      <c r="F32" s="54">
        <v>9000</v>
      </c>
      <c r="G32" s="113">
        <v>0</v>
      </c>
      <c r="H32" s="54">
        <f t="shared" si="0"/>
        <v>0</v>
      </c>
      <c r="I32" s="344"/>
      <c r="J32" s="344"/>
      <c r="L32"/>
      <c r="R32"/>
      <c r="S32"/>
    </row>
    <row r="33" spans="1:19" ht="30" customHeight="1">
      <c r="A33" s="52" t="str">
        <f>CONCATENATE(C33,"-",COUNTIF($C$21:C33,C33))</f>
        <v>-0</v>
      </c>
      <c r="B33" s="53">
        <v>13</v>
      </c>
      <c r="C33" s="185"/>
      <c r="D33" s="138"/>
      <c r="E33" s="250"/>
      <c r="F33" s="54">
        <v>9000</v>
      </c>
      <c r="G33" s="113">
        <v>0</v>
      </c>
      <c r="H33" s="54">
        <f t="shared" si="0"/>
        <v>0</v>
      </c>
      <c r="I33" s="344"/>
      <c r="J33" s="344"/>
      <c r="L33"/>
      <c r="R33"/>
      <c r="S33"/>
    </row>
    <row r="34" spans="1:19" ht="30" customHeight="1">
      <c r="A34" s="52" t="str">
        <f>CONCATENATE(C34,"-",COUNTIF($C$21:C34,C34))</f>
        <v>-0</v>
      </c>
      <c r="B34" s="53">
        <v>14</v>
      </c>
      <c r="C34" s="185"/>
      <c r="D34" s="138"/>
      <c r="E34" s="250"/>
      <c r="F34" s="54">
        <v>9000</v>
      </c>
      <c r="G34" s="113">
        <v>0</v>
      </c>
      <c r="H34" s="54">
        <f t="shared" si="0"/>
        <v>0</v>
      </c>
      <c r="I34" s="344"/>
      <c r="J34" s="344"/>
      <c r="L34"/>
      <c r="R34"/>
      <c r="S34"/>
    </row>
    <row r="35" spans="1:19" ht="30" customHeight="1">
      <c r="A35" s="52" t="str">
        <f>CONCATENATE(C35,"-",COUNTIF($C$21:C35,C35))</f>
        <v>-0</v>
      </c>
      <c r="B35" s="53">
        <v>15</v>
      </c>
      <c r="C35" s="185"/>
      <c r="D35" s="138"/>
      <c r="E35" s="250"/>
      <c r="F35" s="54">
        <v>9000</v>
      </c>
      <c r="G35" s="113">
        <v>0</v>
      </c>
      <c r="H35" s="54">
        <f t="shared" si="0"/>
        <v>0</v>
      </c>
      <c r="I35" s="344"/>
      <c r="J35" s="344"/>
      <c r="L35"/>
      <c r="R35"/>
      <c r="S35"/>
    </row>
    <row r="36" spans="1:19" ht="30" customHeight="1">
      <c r="A36" s="52" t="str">
        <f>CONCATENATE(C36,"-",COUNTIF($C$21:C36,C36))</f>
        <v>-0</v>
      </c>
      <c r="B36" s="53">
        <v>16</v>
      </c>
      <c r="C36" s="185"/>
      <c r="D36" s="138"/>
      <c r="E36" s="250"/>
      <c r="F36" s="54">
        <v>9000</v>
      </c>
      <c r="G36" s="113">
        <v>0</v>
      </c>
      <c r="H36" s="54">
        <f t="shared" si="0"/>
        <v>0</v>
      </c>
      <c r="I36" s="344"/>
      <c r="J36" s="344"/>
      <c r="L36"/>
      <c r="R36"/>
      <c r="S36"/>
    </row>
    <row r="37" spans="1:19" ht="30" customHeight="1">
      <c r="A37" s="52" t="str">
        <f>CONCATENATE(C37,"-",COUNTIF($C$21:C37,C37))</f>
        <v>-0</v>
      </c>
      <c r="B37" s="53">
        <v>17</v>
      </c>
      <c r="C37" s="185"/>
      <c r="D37" s="138"/>
      <c r="E37" s="250"/>
      <c r="F37" s="54">
        <v>9000</v>
      </c>
      <c r="G37" s="113">
        <v>0</v>
      </c>
      <c r="H37" s="54">
        <f t="shared" si="0"/>
        <v>0</v>
      </c>
      <c r="I37" s="344"/>
      <c r="J37" s="344"/>
      <c r="L37"/>
      <c r="R37"/>
      <c r="S37"/>
    </row>
    <row r="38" spans="1:19" ht="30" customHeight="1">
      <c r="A38" s="52" t="str">
        <f>CONCATENATE(C38,"-",COUNTIF($C$21:C38,C38))</f>
        <v>-0</v>
      </c>
      <c r="B38" s="53">
        <v>18</v>
      </c>
      <c r="C38" s="185"/>
      <c r="D38" s="138"/>
      <c r="E38" s="250"/>
      <c r="F38" s="54">
        <v>9000</v>
      </c>
      <c r="G38" s="113">
        <v>0</v>
      </c>
      <c r="H38" s="54">
        <f t="shared" si="0"/>
        <v>0</v>
      </c>
      <c r="I38" s="344"/>
      <c r="J38" s="344"/>
      <c r="L38"/>
      <c r="R38"/>
      <c r="S38"/>
    </row>
    <row r="39" spans="1:19" ht="30" customHeight="1">
      <c r="A39" s="52" t="str">
        <f>CONCATENATE(C39,"-",COUNTIF($C$21:C39,C39))</f>
        <v>-0</v>
      </c>
      <c r="B39" s="53">
        <v>19</v>
      </c>
      <c r="C39" s="185"/>
      <c r="D39" s="138"/>
      <c r="E39" s="250"/>
      <c r="F39" s="54">
        <v>9000</v>
      </c>
      <c r="G39" s="113">
        <v>0</v>
      </c>
      <c r="H39" s="54">
        <f t="shared" si="0"/>
        <v>0</v>
      </c>
      <c r="I39" s="344"/>
      <c r="J39" s="344"/>
      <c r="L39"/>
      <c r="R39"/>
      <c r="S39"/>
    </row>
    <row r="40" spans="1:19" ht="30" customHeight="1">
      <c r="A40" s="52" t="str">
        <f>CONCATENATE(C40,"-",COUNTIF($C$21:C40,C40))</f>
        <v>-0</v>
      </c>
      <c r="B40" s="53">
        <v>20</v>
      </c>
      <c r="C40" s="185"/>
      <c r="D40" s="138"/>
      <c r="E40" s="250"/>
      <c r="F40" s="54">
        <v>9000</v>
      </c>
      <c r="G40" s="113">
        <v>0</v>
      </c>
      <c r="H40" s="54">
        <f t="shared" si="0"/>
        <v>0</v>
      </c>
      <c r="I40" s="344"/>
      <c r="J40" s="344"/>
      <c r="L40"/>
      <c r="R40"/>
      <c r="S40"/>
    </row>
    <row r="41" spans="1:19" ht="30" customHeight="1">
      <c r="A41" s="52" t="str">
        <f>CONCATENATE(C41,"-",COUNTIF($C$21:C41,C41))</f>
        <v>-0</v>
      </c>
      <c r="B41" s="53">
        <v>21</v>
      </c>
      <c r="C41" s="185"/>
      <c r="D41" s="138"/>
      <c r="E41" s="250"/>
      <c r="F41" s="54">
        <v>9000</v>
      </c>
      <c r="G41" s="113">
        <v>0</v>
      </c>
      <c r="H41" s="54">
        <f t="shared" si="0"/>
        <v>0</v>
      </c>
      <c r="I41" s="344"/>
      <c r="J41" s="344"/>
      <c r="L41"/>
      <c r="R41"/>
      <c r="S41"/>
    </row>
    <row r="42" spans="1:19" ht="30" customHeight="1">
      <c r="A42" s="52" t="str">
        <f>CONCATENATE(C42,"-",COUNTIF($C$21:C42,C42))</f>
        <v>-0</v>
      </c>
      <c r="B42" s="53">
        <v>22</v>
      </c>
      <c r="C42" s="185"/>
      <c r="D42" s="138"/>
      <c r="E42" s="250"/>
      <c r="F42" s="54">
        <v>9000</v>
      </c>
      <c r="G42" s="113">
        <v>0</v>
      </c>
      <c r="H42" s="54">
        <f t="shared" si="0"/>
        <v>0</v>
      </c>
      <c r="I42" s="344"/>
      <c r="J42" s="344"/>
      <c r="L42"/>
      <c r="R42"/>
      <c r="S42"/>
    </row>
    <row r="43" spans="1:19" ht="30" customHeight="1">
      <c r="A43" s="52" t="str">
        <f>CONCATENATE(C43,"-",COUNTIF($C$21:C43,C43))</f>
        <v>-0</v>
      </c>
      <c r="B43" s="53">
        <v>23</v>
      </c>
      <c r="C43" s="185"/>
      <c r="D43" s="138"/>
      <c r="E43" s="250"/>
      <c r="F43" s="54">
        <v>9000</v>
      </c>
      <c r="G43" s="113">
        <v>0</v>
      </c>
      <c r="H43" s="54">
        <f t="shared" si="0"/>
        <v>0</v>
      </c>
      <c r="I43" s="344"/>
      <c r="J43" s="344"/>
      <c r="L43"/>
      <c r="R43"/>
      <c r="S43"/>
    </row>
    <row r="44" spans="1:19" ht="30" customHeight="1">
      <c r="A44" s="52" t="str">
        <f>CONCATENATE(C44,"-",COUNTIF($C$21:C44,C44))</f>
        <v>-0</v>
      </c>
      <c r="B44" s="53">
        <v>24</v>
      </c>
      <c r="C44" s="185"/>
      <c r="D44" s="138"/>
      <c r="E44" s="250"/>
      <c r="F44" s="54">
        <v>9000</v>
      </c>
      <c r="G44" s="113">
        <v>0</v>
      </c>
      <c r="H44" s="54">
        <f t="shared" si="0"/>
        <v>0</v>
      </c>
      <c r="I44" s="344"/>
      <c r="J44" s="344"/>
      <c r="L44"/>
      <c r="R44"/>
      <c r="S44"/>
    </row>
    <row r="45" spans="1:19" ht="30" customHeight="1">
      <c r="A45" s="52" t="str">
        <f>CONCATENATE(C45,"-",COUNTIF($C$21:C45,C45))</f>
        <v>-0</v>
      </c>
      <c r="B45" s="53">
        <v>25</v>
      </c>
      <c r="C45" s="185"/>
      <c r="D45" s="138"/>
      <c r="E45" s="250"/>
      <c r="F45" s="54">
        <v>9000</v>
      </c>
      <c r="G45" s="113">
        <v>0</v>
      </c>
      <c r="H45" s="54">
        <f t="shared" si="0"/>
        <v>0</v>
      </c>
      <c r="I45" s="344"/>
      <c r="J45" s="344"/>
      <c r="L45"/>
      <c r="R45"/>
      <c r="S45"/>
    </row>
    <row r="46" spans="1:19" ht="30" customHeight="1">
      <c r="A46" s="52" t="str">
        <f>CONCATENATE(C46,"-",COUNTIF($C$21:C46,C46))</f>
        <v>-0</v>
      </c>
      <c r="B46" s="53">
        <v>26</v>
      </c>
      <c r="C46" s="185"/>
      <c r="D46" s="138"/>
      <c r="E46" s="250"/>
      <c r="F46" s="54">
        <v>9000</v>
      </c>
      <c r="G46" s="113">
        <v>0</v>
      </c>
      <c r="H46" s="54">
        <f t="shared" si="0"/>
        <v>0</v>
      </c>
      <c r="I46" s="344"/>
      <c r="J46" s="344"/>
      <c r="L46"/>
      <c r="R46"/>
      <c r="S46"/>
    </row>
    <row r="47" spans="1:19" ht="30" customHeight="1">
      <c r="A47" s="52" t="str">
        <f>CONCATENATE(C47,"-",COUNTIF($C$21:C47,C47))</f>
        <v>-0</v>
      </c>
      <c r="B47" s="53">
        <v>27</v>
      </c>
      <c r="C47" s="185"/>
      <c r="D47" s="138"/>
      <c r="E47" s="250"/>
      <c r="F47" s="54">
        <v>9000</v>
      </c>
      <c r="G47" s="113">
        <v>0</v>
      </c>
      <c r="H47" s="54">
        <f t="shared" si="0"/>
        <v>0</v>
      </c>
      <c r="I47" s="344"/>
      <c r="J47" s="344"/>
      <c r="L47"/>
      <c r="R47"/>
      <c r="S47"/>
    </row>
    <row r="48" spans="1:19" ht="30" customHeight="1">
      <c r="A48" s="52" t="str">
        <f>CONCATENATE(C48,"-",COUNTIF($C$21:C48,C48))</f>
        <v>-0</v>
      </c>
      <c r="B48" s="53">
        <v>28</v>
      </c>
      <c r="C48" s="185"/>
      <c r="D48" s="138"/>
      <c r="E48" s="250"/>
      <c r="F48" s="54">
        <v>9000</v>
      </c>
      <c r="G48" s="113">
        <v>0</v>
      </c>
      <c r="H48" s="54">
        <f t="shared" si="0"/>
        <v>0</v>
      </c>
      <c r="I48" s="344"/>
      <c r="J48" s="344"/>
      <c r="L48"/>
      <c r="R48"/>
      <c r="S48"/>
    </row>
    <row r="49" spans="1:19" ht="30" customHeight="1">
      <c r="A49" s="52" t="str">
        <f>CONCATENATE(C49,"-",COUNTIF($C$21:C49,C49))</f>
        <v>-0</v>
      </c>
      <c r="B49" s="53">
        <v>29</v>
      </c>
      <c r="C49" s="185"/>
      <c r="D49" s="138"/>
      <c r="E49" s="250"/>
      <c r="F49" s="54">
        <v>9000</v>
      </c>
      <c r="G49" s="113">
        <v>0</v>
      </c>
      <c r="H49" s="54">
        <f t="shared" si="0"/>
        <v>0</v>
      </c>
      <c r="I49" s="344"/>
      <c r="J49" s="344"/>
      <c r="L49"/>
      <c r="R49"/>
      <c r="S49"/>
    </row>
    <row r="50" spans="1:19" ht="30" customHeight="1">
      <c r="A50" s="52" t="str">
        <f>CONCATENATE(C50,"-",COUNTIF($C$21:C50,C50))</f>
        <v>-0</v>
      </c>
      <c r="B50" s="53">
        <v>30</v>
      </c>
      <c r="C50" s="185"/>
      <c r="D50" s="138"/>
      <c r="E50" s="250"/>
      <c r="F50" s="54">
        <v>9000</v>
      </c>
      <c r="G50" s="113">
        <v>0</v>
      </c>
      <c r="H50" s="54">
        <f t="shared" si="0"/>
        <v>0</v>
      </c>
      <c r="I50" s="344"/>
      <c r="J50" s="344"/>
      <c r="L50"/>
      <c r="R50"/>
      <c r="S50"/>
    </row>
    <row r="51" spans="1:19" ht="30" customHeight="1">
      <c r="A51" s="52" t="str">
        <f>CONCATENATE(C51,"-",COUNTIF($C$21:C51,C51))</f>
        <v>-0</v>
      </c>
      <c r="B51" s="53">
        <v>31</v>
      </c>
      <c r="C51" s="185"/>
      <c r="D51" s="138"/>
      <c r="E51" s="250"/>
      <c r="F51" s="54">
        <v>9000</v>
      </c>
      <c r="G51" s="113">
        <v>0</v>
      </c>
      <c r="H51" s="54">
        <f t="shared" si="0"/>
        <v>0</v>
      </c>
      <c r="I51" s="342"/>
      <c r="J51" s="343"/>
      <c r="L51"/>
      <c r="R51"/>
      <c r="S51"/>
    </row>
    <row r="52" spans="1:19" ht="30" customHeight="1">
      <c r="A52" s="52" t="str">
        <f>CONCATENATE(C52,"-",COUNTIF($C$21:C52,C52))</f>
        <v>-0</v>
      </c>
      <c r="B52" s="53">
        <v>32</v>
      </c>
      <c r="C52" s="185"/>
      <c r="D52" s="138"/>
      <c r="E52" s="250"/>
      <c r="F52" s="54">
        <v>9000</v>
      </c>
      <c r="G52" s="113">
        <v>0</v>
      </c>
      <c r="H52" s="54">
        <f t="shared" si="0"/>
        <v>0</v>
      </c>
      <c r="I52" s="342"/>
      <c r="J52" s="343"/>
      <c r="L52"/>
      <c r="R52"/>
      <c r="S52"/>
    </row>
    <row r="53" spans="1:19" ht="30" customHeight="1">
      <c r="A53" s="52" t="str">
        <f>CONCATENATE(C53,"-",COUNTIF($C$21:C53,C53))</f>
        <v>-0</v>
      </c>
      <c r="B53" s="53">
        <v>33</v>
      </c>
      <c r="C53" s="185"/>
      <c r="D53" s="138"/>
      <c r="E53" s="250"/>
      <c r="F53" s="54">
        <v>9000</v>
      </c>
      <c r="G53" s="113">
        <v>0</v>
      </c>
      <c r="H53" s="54">
        <f t="shared" si="0"/>
        <v>0</v>
      </c>
      <c r="I53" s="342"/>
      <c r="J53" s="343"/>
      <c r="L53"/>
      <c r="R53"/>
      <c r="S53"/>
    </row>
    <row r="54" spans="1:19" ht="30" customHeight="1">
      <c r="A54" s="52" t="str">
        <f>CONCATENATE(C54,"-",COUNTIF($C$21:C54,C54))</f>
        <v>-0</v>
      </c>
      <c r="B54" s="53">
        <v>34</v>
      </c>
      <c r="C54" s="185"/>
      <c r="D54" s="138"/>
      <c r="E54" s="250"/>
      <c r="F54" s="54">
        <v>9000</v>
      </c>
      <c r="G54" s="113">
        <v>0</v>
      </c>
      <c r="H54" s="54">
        <f t="shared" si="0"/>
        <v>0</v>
      </c>
      <c r="I54" s="342"/>
      <c r="J54" s="343"/>
      <c r="L54"/>
      <c r="R54"/>
      <c r="S54"/>
    </row>
    <row r="55" spans="1:19" ht="30" customHeight="1">
      <c r="A55" s="52" t="str">
        <f>CONCATENATE(C55,"-",COUNTIF($C$21:C55,C55))</f>
        <v>-0</v>
      </c>
      <c r="B55" s="53">
        <v>35</v>
      </c>
      <c r="C55" s="185"/>
      <c r="D55" s="138"/>
      <c r="E55" s="250"/>
      <c r="F55" s="54">
        <v>9000</v>
      </c>
      <c r="G55" s="113">
        <v>0</v>
      </c>
      <c r="H55" s="54">
        <f t="shared" si="0"/>
        <v>0</v>
      </c>
      <c r="I55" s="342"/>
      <c r="J55" s="343"/>
      <c r="L55"/>
      <c r="R55"/>
      <c r="S55"/>
    </row>
    <row r="56" spans="1:19" ht="30" customHeight="1">
      <c r="A56" s="52" t="str">
        <f>CONCATENATE(C56,"-",COUNTIF($C$21:C56,C56))</f>
        <v>-0</v>
      </c>
      <c r="B56" s="53">
        <v>36</v>
      </c>
      <c r="C56" s="185"/>
      <c r="D56" s="138"/>
      <c r="E56" s="250"/>
      <c r="F56" s="54">
        <v>9000</v>
      </c>
      <c r="G56" s="113">
        <v>0</v>
      </c>
      <c r="H56" s="54">
        <f t="shared" si="0"/>
        <v>0</v>
      </c>
      <c r="I56" s="342"/>
      <c r="J56" s="343"/>
      <c r="L56"/>
      <c r="R56"/>
      <c r="S56"/>
    </row>
    <row r="57" spans="1:19" ht="30" customHeight="1">
      <c r="A57" s="52" t="str">
        <f>CONCATENATE(C57,"-",COUNTIF($C$21:C57,C57))</f>
        <v>-0</v>
      </c>
      <c r="B57" s="53">
        <v>37</v>
      </c>
      <c r="C57" s="185"/>
      <c r="D57" s="138"/>
      <c r="E57" s="250"/>
      <c r="F57" s="54">
        <v>9000</v>
      </c>
      <c r="G57" s="113">
        <v>0</v>
      </c>
      <c r="H57" s="54">
        <f t="shared" si="0"/>
        <v>0</v>
      </c>
      <c r="I57" s="342"/>
      <c r="J57" s="343"/>
      <c r="L57"/>
      <c r="R57"/>
      <c r="S57"/>
    </row>
    <row r="58" spans="1:19" ht="30" customHeight="1">
      <c r="A58" s="52" t="str">
        <f>CONCATENATE(C58,"-",COUNTIF($C$21:C58,C58))</f>
        <v>-0</v>
      </c>
      <c r="B58" s="53">
        <v>38</v>
      </c>
      <c r="C58" s="185"/>
      <c r="D58" s="138"/>
      <c r="E58" s="250"/>
      <c r="F58" s="54">
        <v>9000</v>
      </c>
      <c r="G58" s="113">
        <v>0</v>
      </c>
      <c r="H58" s="54">
        <f t="shared" si="0"/>
        <v>0</v>
      </c>
      <c r="I58" s="342"/>
      <c r="J58" s="343"/>
      <c r="L58"/>
      <c r="R58"/>
      <c r="S58"/>
    </row>
    <row r="59" spans="1:19" ht="30" customHeight="1">
      <c r="A59" s="52" t="str">
        <f>CONCATENATE(C59,"-",COUNTIF($C$21:C59,C59))</f>
        <v>-0</v>
      </c>
      <c r="B59" s="53">
        <v>39</v>
      </c>
      <c r="C59" s="185"/>
      <c r="D59" s="138"/>
      <c r="E59" s="250"/>
      <c r="F59" s="54">
        <v>9000</v>
      </c>
      <c r="G59" s="113">
        <v>0</v>
      </c>
      <c r="H59" s="54">
        <f t="shared" si="0"/>
        <v>0</v>
      </c>
      <c r="I59" s="342"/>
      <c r="J59" s="343"/>
      <c r="L59"/>
      <c r="R59"/>
      <c r="S59"/>
    </row>
    <row r="60" spans="1:19" ht="30" customHeight="1">
      <c r="A60" s="52" t="str">
        <f>CONCATENATE(C60,"-",COUNTIF($C$21:C60,C60))</f>
        <v>-0</v>
      </c>
      <c r="B60" s="53">
        <v>40</v>
      </c>
      <c r="C60" s="185"/>
      <c r="D60" s="138"/>
      <c r="E60" s="250"/>
      <c r="F60" s="54">
        <v>9000</v>
      </c>
      <c r="G60" s="113">
        <v>0</v>
      </c>
      <c r="H60" s="54">
        <f t="shared" si="0"/>
        <v>0</v>
      </c>
      <c r="I60" s="342"/>
      <c r="J60" s="343"/>
      <c r="L60"/>
      <c r="R60"/>
      <c r="S60"/>
    </row>
    <row r="61" spans="1:19" ht="30" customHeight="1">
      <c r="A61" s="52" t="str">
        <f>CONCATENATE(C61,"-",COUNTIF($C$21:C61,C61))</f>
        <v>-0</v>
      </c>
      <c r="B61" s="53">
        <v>41</v>
      </c>
      <c r="C61" s="185"/>
      <c r="D61" s="138"/>
      <c r="E61" s="250"/>
      <c r="F61" s="54">
        <v>9000</v>
      </c>
      <c r="G61" s="113">
        <v>0</v>
      </c>
      <c r="H61" s="54">
        <f t="shared" si="0"/>
        <v>0</v>
      </c>
      <c r="I61" s="342"/>
      <c r="J61" s="343"/>
      <c r="L61"/>
      <c r="R61"/>
      <c r="S61"/>
    </row>
    <row r="62" spans="1:19" ht="30" customHeight="1">
      <c r="A62" s="52" t="str">
        <f>CONCATENATE(C62,"-",COUNTIF($C$21:C62,C62))</f>
        <v>-0</v>
      </c>
      <c r="B62" s="53">
        <v>42</v>
      </c>
      <c r="C62" s="185"/>
      <c r="D62" s="138"/>
      <c r="E62" s="250"/>
      <c r="F62" s="54">
        <v>9000</v>
      </c>
      <c r="G62" s="113">
        <v>0</v>
      </c>
      <c r="H62" s="54">
        <f t="shared" si="0"/>
        <v>0</v>
      </c>
      <c r="I62" s="342"/>
      <c r="J62" s="343"/>
      <c r="L62"/>
      <c r="R62"/>
      <c r="S62"/>
    </row>
    <row r="63" spans="1:19" ht="30" customHeight="1">
      <c r="A63" s="52" t="str">
        <f>CONCATENATE(C63,"-",COUNTIF($C$21:C63,C63))</f>
        <v>-0</v>
      </c>
      <c r="B63" s="53">
        <v>43</v>
      </c>
      <c r="C63" s="185"/>
      <c r="D63" s="138"/>
      <c r="E63" s="250"/>
      <c r="F63" s="54">
        <v>9000</v>
      </c>
      <c r="G63" s="113">
        <v>0</v>
      </c>
      <c r="H63" s="54">
        <f t="shared" si="0"/>
        <v>0</v>
      </c>
      <c r="I63" s="342"/>
      <c r="J63" s="343"/>
      <c r="L63"/>
      <c r="R63"/>
      <c r="S63"/>
    </row>
    <row r="64" spans="1:19" ht="30" customHeight="1">
      <c r="A64" s="52" t="str">
        <f>CONCATENATE(C64,"-",COUNTIF($C$21:C64,C64))</f>
        <v>-0</v>
      </c>
      <c r="B64" s="53">
        <v>44</v>
      </c>
      <c r="C64" s="185"/>
      <c r="D64" s="138"/>
      <c r="E64" s="250"/>
      <c r="F64" s="54">
        <v>9000</v>
      </c>
      <c r="G64" s="113">
        <v>0</v>
      </c>
      <c r="H64" s="54">
        <f t="shared" si="0"/>
        <v>0</v>
      </c>
      <c r="I64" s="342"/>
      <c r="J64" s="343"/>
      <c r="L64"/>
      <c r="R64"/>
      <c r="S64"/>
    </row>
    <row r="65" spans="1:19" ht="30" customHeight="1">
      <c r="A65" s="52" t="str">
        <f>CONCATENATE(C65,"-",COUNTIF($C$21:C65,C65))</f>
        <v>-0</v>
      </c>
      <c r="B65" s="53">
        <v>45</v>
      </c>
      <c r="C65" s="185"/>
      <c r="D65" s="138"/>
      <c r="E65" s="250"/>
      <c r="F65" s="54">
        <v>9000</v>
      </c>
      <c r="G65" s="113">
        <v>0</v>
      </c>
      <c r="H65" s="54">
        <f t="shared" ref="H65:H70" si="1">F65*G65</f>
        <v>0</v>
      </c>
      <c r="I65" s="342"/>
      <c r="J65" s="343"/>
      <c r="L65"/>
      <c r="R65"/>
      <c r="S65"/>
    </row>
    <row r="66" spans="1:19" ht="30" customHeight="1">
      <c r="A66" s="52" t="str">
        <f>CONCATENATE(C66,"-",COUNTIF($C$21:C66,C66))</f>
        <v>-0</v>
      </c>
      <c r="B66" s="53">
        <v>46</v>
      </c>
      <c r="C66" s="185"/>
      <c r="D66" s="138"/>
      <c r="E66" s="250"/>
      <c r="F66" s="54">
        <v>9000</v>
      </c>
      <c r="G66" s="113">
        <v>0</v>
      </c>
      <c r="H66" s="54">
        <f t="shared" si="1"/>
        <v>0</v>
      </c>
      <c r="I66" s="342"/>
      <c r="J66" s="343"/>
      <c r="L66"/>
      <c r="R66"/>
      <c r="S66"/>
    </row>
    <row r="67" spans="1:19" ht="30" customHeight="1">
      <c r="A67" s="52" t="str">
        <f>CONCATENATE(C67,"-",COUNTIF($C$21:C67,C67))</f>
        <v>-0</v>
      </c>
      <c r="B67" s="53">
        <v>47</v>
      </c>
      <c r="C67" s="185"/>
      <c r="D67" s="138"/>
      <c r="E67" s="250"/>
      <c r="F67" s="54">
        <v>9000</v>
      </c>
      <c r="G67" s="113">
        <v>0</v>
      </c>
      <c r="H67" s="54">
        <f t="shared" si="1"/>
        <v>0</v>
      </c>
      <c r="I67" s="342"/>
      <c r="J67" s="343"/>
      <c r="L67"/>
      <c r="R67"/>
      <c r="S67"/>
    </row>
    <row r="68" spans="1:19" ht="30" customHeight="1">
      <c r="A68" s="52" t="str">
        <f>CONCATENATE(C68,"-",COUNTIF($C$21:C68,C68))</f>
        <v>-0</v>
      </c>
      <c r="B68" s="53">
        <v>48</v>
      </c>
      <c r="C68" s="185"/>
      <c r="D68" s="138"/>
      <c r="E68" s="250"/>
      <c r="F68" s="54">
        <v>9000</v>
      </c>
      <c r="G68" s="113">
        <v>0</v>
      </c>
      <c r="H68" s="54">
        <f t="shared" si="1"/>
        <v>0</v>
      </c>
      <c r="I68" s="342"/>
      <c r="J68" s="343"/>
      <c r="L68"/>
      <c r="R68"/>
      <c r="S68"/>
    </row>
    <row r="69" spans="1:19" ht="30" customHeight="1">
      <c r="A69" s="52" t="str">
        <f>CONCATENATE(C69,"-",COUNTIF($C$21:C69,C69))</f>
        <v>-0</v>
      </c>
      <c r="B69" s="53">
        <v>49</v>
      </c>
      <c r="C69" s="185"/>
      <c r="D69" s="138"/>
      <c r="E69" s="250"/>
      <c r="F69" s="54">
        <v>9000</v>
      </c>
      <c r="G69" s="113">
        <v>0</v>
      </c>
      <c r="H69" s="54">
        <f t="shared" si="1"/>
        <v>0</v>
      </c>
      <c r="I69" s="342"/>
      <c r="J69" s="343"/>
      <c r="L69"/>
      <c r="R69"/>
      <c r="S69"/>
    </row>
    <row r="70" spans="1:19" ht="30" customHeight="1">
      <c r="A70" s="52" t="str">
        <f>CONCATENATE(C70,"-",COUNTIF($C$21:C70,C70))</f>
        <v>-0</v>
      </c>
      <c r="B70" s="53">
        <v>50</v>
      </c>
      <c r="C70" s="185"/>
      <c r="D70" s="138"/>
      <c r="E70" s="250"/>
      <c r="F70" s="54">
        <v>9000</v>
      </c>
      <c r="G70" s="113">
        <v>0</v>
      </c>
      <c r="H70" s="54">
        <f t="shared" si="1"/>
        <v>0</v>
      </c>
      <c r="I70" s="342"/>
      <c r="J70" s="343"/>
      <c r="L70"/>
      <c r="R70"/>
      <c r="S70"/>
    </row>
    <row r="71" spans="1:19" ht="30" customHeight="1">
      <c r="A71" s="52" t="str">
        <f>CONCATENATE(C71,"-",COUNTIF($C$21:C71,C71))</f>
        <v>-0</v>
      </c>
      <c r="B71" s="53">
        <v>51</v>
      </c>
      <c r="C71" s="185"/>
      <c r="D71" s="138"/>
      <c r="E71" s="250"/>
      <c r="F71" s="54">
        <v>9000</v>
      </c>
      <c r="G71" s="113">
        <v>0</v>
      </c>
      <c r="H71" s="54">
        <f t="shared" ref="H71:H72" si="2">F71*G71</f>
        <v>0</v>
      </c>
      <c r="I71" s="342"/>
      <c r="J71" s="343"/>
      <c r="L71"/>
      <c r="R71"/>
      <c r="S71"/>
    </row>
    <row r="72" spans="1:19" ht="30" customHeight="1">
      <c r="A72" s="52" t="str">
        <f>CONCATENATE(C72,"-",COUNTIF($C$21:C72,C72))</f>
        <v>-0</v>
      </c>
      <c r="B72" s="53">
        <v>52</v>
      </c>
      <c r="C72" s="185"/>
      <c r="D72" s="138"/>
      <c r="E72" s="250"/>
      <c r="F72" s="54">
        <v>9000</v>
      </c>
      <c r="G72" s="113">
        <v>0</v>
      </c>
      <c r="H72" s="54">
        <f t="shared" si="2"/>
        <v>0</v>
      </c>
      <c r="I72" s="342"/>
      <c r="J72" s="343"/>
      <c r="L72"/>
      <c r="R72"/>
      <c r="S72"/>
    </row>
    <row r="73" spans="1:19" ht="30" customHeight="1">
      <c r="A73" s="52" t="str">
        <f>CONCATENATE(C73,"-",COUNTIF($C$21:C73,C73))</f>
        <v>-0</v>
      </c>
      <c r="B73" s="53">
        <v>53</v>
      </c>
      <c r="C73" s="185"/>
      <c r="D73" s="138"/>
      <c r="E73" s="250"/>
      <c r="F73" s="54">
        <v>9000</v>
      </c>
      <c r="G73" s="113">
        <v>0</v>
      </c>
      <c r="H73" s="54">
        <f t="shared" ref="H73:H74" si="3">F73*G73</f>
        <v>0</v>
      </c>
      <c r="I73" s="342"/>
      <c r="J73" s="343"/>
      <c r="L73"/>
      <c r="R73"/>
      <c r="S73"/>
    </row>
    <row r="74" spans="1:19" ht="30" customHeight="1">
      <c r="A74" s="52" t="str">
        <f>CONCATENATE(C74,"-",COUNTIF($C$21:C74,C74))</f>
        <v>-0</v>
      </c>
      <c r="B74" s="53">
        <v>54</v>
      </c>
      <c r="C74" s="185"/>
      <c r="D74" s="138"/>
      <c r="E74" s="250"/>
      <c r="F74" s="54">
        <v>9000</v>
      </c>
      <c r="G74" s="113">
        <v>0</v>
      </c>
      <c r="H74" s="54">
        <f t="shared" si="3"/>
        <v>0</v>
      </c>
      <c r="I74" s="342"/>
      <c r="J74" s="343"/>
      <c r="L74"/>
      <c r="R74"/>
      <c r="S74"/>
    </row>
    <row r="75" spans="1:19" ht="30" customHeight="1">
      <c r="A75" s="52" t="str">
        <f>CONCATENATE(C75,"-",COUNTIF($C$21:C75,C75))</f>
        <v>-0</v>
      </c>
      <c r="B75" s="53">
        <v>55</v>
      </c>
      <c r="C75" s="185"/>
      <c r="D75" s="138"/>
      <c r="E75" s="250"/>
      <c r="F75" s="54">
        <v>9000</v>
      </c>
      <c r="G75" s="113">
        <v>0</v>
      </c>
      <c r="H75" s="54">
        <f t="shared" si="0"/>
        <v>0</v>
      </c>
      <c r="I75" s="342"/>
      <c r="J75" s="343"/>
      <c r="L75"/>
      <c r="R75"/>
      <c r="S75"/>
    </row>
    <row r="76" spans="1:19" ht="30" customHeight="1">
      <c r="A76" s="52" t="str">
        <f>CONCATENATE(C76,"-",COUNTIF($C$21:C76,C76))</f>
        <v>-0</v>
      </c>
      <c r="B76" s="53">
        <v>56</v>
      </c>
      <c r="C76" s="185"/>
      <c r="D76" s="138"/>
      <c r="E76" s="250"/>
      <c r="F76" s="54">
        <v>9000</v>
      </c>
      <c r="G76" s="113">
        <v>0</v>
      </c>
      <c r="H76" s="54">
        <f t="shared" si="0"/>
        <v>0</v>
      </c>
      <c r="I76" s="342"/>
      <c r="J76" s="343"/>
      <c r="L76"/>
      <c r="R76"/>
      <c r="S76"/>
    </row>
    <row r="77" spans="1:19" ht="30" customHeight="1">
      <c r="A77" s="52" t="str">
        <f>CONCATENATE(C77,"-",COUNTIF($C$21:C77,C77))</f>
        <v>-0</v>
      </c>
      <c r="B77" s="53">
        <v>57</v>
      </c>
      <c r="C77" s="185"/>
      <c r="D77" s="138"/>
      <c r="E77" s="250"/>
      <c r="F77" s="54">
        <v>9000</v>
      </c>
      <c r="G77" s="113">
        <v>0</v>
      </c>
      <c r="H77" s="54">
        <f t="shared" si="0"/>
        <v>0</v>
      </c>
      <c r="I77" s="342"/>
      <c r="J77" s="343"/>
      <c r="L77"/>
      <c r="R77"/>
      <c r="S77"/>
    </row>
    <row r="78" spans="1:19" ht="30" customHeight="1">
      <c r="A78" s="52" t="str">
        <f>CONCATENATE(C78,"-",COUNTIF($C$21:C78,C78))</f>
        <v>-0</v>
      </c>
      <c r="B78" s="53">
        <v>58</v>
      </c>
      <c r="C78" s="185"/>
      <c r="D78" s="138"/>
      <c r="E78" s="250"/>
      <c r="F78" s="54">
        <v>9000</v>
      </c>
      <c r="G78" s="113">
        <v>0</v>
      </c>
      <c r="H78" s="54">
        <f t="shared" si="0"/>
        <v>0</v>
      </c>
      <c r="I78" s="342"/>
      <c r="J78" s="343"/>
      <c r="L78"/>
      <c r="R78"/>
      <c r="S78"/>
    </row>
    <row r="79" spans="1:19" ht="30" customHeight="1">
      <c r="A79" s="52" t="str">
        <f>CONCATENATE(C79,"-",COUNTIF($C$21:C79,C79))</f>
        <v>-0</v>
      </c>
      <c r="B79" s="53">
        <v>59</v>
      </c>
      <c r="C79" s="185"/>
      <c r="D79" s="138"/>
      <c r="E79" s="250"/>
      <c r="F79" s="54">
        <v>9000</v>
      </c>
      <c r="G79" s="113">
        <v>0</v>
      </c>
      <c r="H79" s="54">
        <f t="shared" si="0"/>
        <v>0</v>
      </c>
      <c r="I79" s="342"/>
      <c r="J79" s="343"/>
      <c r="L79"/>
      <c r="R79"/>
      <c r="S79"/>
    </row>
    <row r="80" spans="1:19" ht="30" customHeight="1">
      <c r="A80" s="52" t="str">
        <f>CONCATENATE(C80,"-",COUNTIF($C$21:C80,C80))</f>
        <v>-0</v>
      </c>
      <c r="B80" s="53">
        <v>60</v>
      </c>
      <c r="C80" s="185"/>
      <c r="D80" s="138"/>
      <c r="E80" s="250"/>
      <c r="F80" s="54">
        <v>9000</v>
      </c>
      <c r="G80" s="113">
        <v>0</v>
      </c>
      <c r="H80" s="54">
        <f t="shared" si="0"/>
        <v>0</v>
      </c>
      <c r="I80" s="342"/>
      <c r="J80" s="343"/>
      <c r="L80"/>
      <c r="R80"/>
      <c r="S80"/>
    </row>
    <row r="81" spans="1:19" ht="30" customHeight="1">
      <c r="A81" s="52" t="str">
        <f>CONCATENATE(C81,"-",COUNTIF($C$21:C81,C81))</f>
        <v>-0</v>
      </c>
      <c r="B81" s="53">
        <v>61</v>
      </c>
      <c r="C81" s="185"/>
      <c r="D81" s="138"/>
      <c r="E81" s="250"/>
      <c r="F81" s="54">
        <v>9000</v>
      </c>
      <c r="G81" s="113">
        <v>0</v>
      </c>
      <c r="H81" s="54">
        <f t="shared" ref="H81:H140" si="4">F81*G81</f>
        <v>0</v>
      </c>
      <c r="I81" s="342"/>
      <c r="J81" s="343"/>
      <c r="L81"/>
      <c r="R81"/>
      <c r="S81"/>
    </row>
    <row r="82" spans="1:19" ht="30" customHeight="1">
      <c r="A82" s="52" t="str">
        <f>CONCATENATE(C82,"-",COUNTIF($C$21:C82,C82))</f>
        <v>-0</v>
      </c>
      <c r="B82" s="53">
        <v>62</v>
      </c>
      <c r="C82" s="185"/>
      <c r="D82" s="138"/>
      <c r="E82" s="250"/>
      <c r="F82" s="54">
        <v>9000</v>
      </c>
      <c r="G82" s="113">
        <v>0</v>
      </c>
      <c r="H82" s="54">
        <f t="shared" si="4"/>
        <v>0</v>
      </c>
      <c r="I82" s="342"/>
      <c r="J82" s="343"/>
      <c r="L82"/>
      <c r="R82"/>
      <c r="S82"/>
    </row>
    <row r="83" spans="1:19" ht="30" customHeight="1">
      <c r="A83" s="52" t="str">
        <f>CONCATENATE(C83,"-",COUNTIF($C$21:C83,C83))</f>
        <v>-0</v>
      </c>
      <c r="B83" s="53">
        <v>63</v>
      </c>
      <c r="C83" s="185"/>
      <c r="D83" s="138"/>
      <c r="E83" s="250"/>
      <c r="F83" s="54">
        <v>9000</v>
      </c>
      <c r="G83" s="113">
        <v>0</v>
      </c>
      <c r="H83" s="54">
        <f t="shared" si="4"/>
        <v>0</v>
      </c>
      <c r="I83" s="342"/>
      <c r="J83" s="343"/>
      <c r="L83"/>
      <c r="R83"/>
      <c r="S83"/>
    </row>
    <row r="84" spans="1:19" ht="30" customHeight="1">
      <c r="A84" s="52" t="str">
        <f>CONCATENATE(C84,"-",COUNTIF($C$21:C84,C84))</f>
        <v>-0</v>
      </c>
      <c r="B84" s="53">
        <v>64</v>
      </c>
      <c r="C84" s="185"/>
      <c r="D84" s="138"/>
      <c r="E84" s="250"/>
      <c r="F84" s="54">
        <v>9000</v>
      </c>
      <c r="G84" s="113">
        <v>0</v>
      </c>
      <c r="H84" s="54">
        <f t="shared" si="4"/>
        <v>0</v>
      </c>
      <c r="I84" s="342"/>
      <c r="J84" s="343"/>
      <c r="L84"/>
      <c r="R84"/>
      <c r="S84"/>
    </row>
    <row r="85" spans="1:19" ht="30" customHeight="1">
      <c r="A85" s="52" t="str">
        <f>CONCATENATE(C85,"-",COUNTIF($C$21:C85,C85))</f>
        <v>-0</v>
      </c>
      <c r="B85" s="53">
        <v>65</v>
      </c>
      <c r="C85" s="185"/>
      <c r="D85" s="138"/>
      <c r="E85" s="250"/>
      <c r="F85" s="54">
        <v>9000</v>
      </c>
      <c r="G85" s="113">
        <v>0</v>
      </c>
      <c r="H85" s="54">
        <f t="shared" si="4"/>
        <v>0</v>
      </c>
      <c r="I85" s="342"/>
      <c r="J85" s="343"/>
      <c r="L85"/>
      <c r="R85"/>
      <c r="S85"/>
    </row>
    <row r="86" spans="1:19" ht="30" customHeight="1">
      <c r="A86" s="52" t="str">
        <f>CONCATENATE(C86,"-",COUNTIF($C$21:C86,C86))</f>
        <v>-0</v>
      </c>
      <c r="B86" s="53">
        <v>66</v>
      </c>
      <c r="C86" s="185"/>
      <c r="D86" s="138"/>
      <c r="E86" s="250"/>
      <c r="F86" s="54">
        <v>9000</v>
      </c>
      <c r="G86" s="113">
        <v>0</v>
      </c>
      <c r="H86" s="54">
        <f t="shared" si="4"/>
        <v>0</v>
      </c>
      <c r="I86" s="342"/>
      <c r="J86" s="343"/>
      <c r="L86"/>
      <c r="R86"/>
      <c r="S86"/>
    </row>
    <row r="87" spans="1:19" ht="30" customHeight="1">
      <c r="A87" s="52" t="str">
        <f>CONCATENATE(C87,"-",COUNTIF($C$21:C87,C87))</f>
        <v>-0</v>
      </c>
      <c r="B87" s="53">
        <v>67</v>
      </c>
      <c r="C87" s="185"/>
      <c r="D87" s="138"/>
      <c r="E87" s="250"/>
      <c r="F87" s="54">
        <v>9000</v>
      </c>
      <c r="G87" s="113">
        <v>0</v>
      </c>
      <c r="H87" s="54">
        <f t="shared" si="4"/>
        <v>0</v>
      </c>
      <c r="I87" s="342"/>
      <c r="J87" s="343"/>
      <c r="L87"/>
      <c r="R87"/>
      <c r="S87"/>
    </row>
    <row r="88" spans="1:19" ht="30" customHeight="1">
      <c r="A88" s="52" t="str">
        <f>CONCATENATE(C88,"-",COUNTIF($C$21:C88,C88))</f>
        <v>-0</v>
      </c>
      <c r="B88" s="53">
        <v>68</v>
      </c>
      <c r="C88" s="185"/>
      <c r="D88" s="138"/>
      <c r="E88" s="250"/>
      <c r="F88" s="54">
        <v>9000</v>
      </c>
      <c r="G88" s="113">
        <v>0</v>
      </c>
      <c r="H88" s="54">
        <f t="shared" si="4"/>
        <v>0</v>
      </c>
      <c r="I88" s="342"/>
      <c r="J88" s="343"/>
      <c r="L88"/>
      <c r="R88"/>
      <c r="S88"/>
    </row>
    <row r="89" spans="1:19" ht="30" customHeight="1">
      <c r="A89" s="52" t="str">
        <f>CONCATENATE(C89,"-",COUNTIF($C$21:C89,C89))</f>
        <v>-0</v>
      </c>
      <c r="B89" s="53">
        <v>69</v>
      </c>
      <c r="C89" s="185"/>
      <c r="D89" s="138"/>
      <c r="E89" s="250"/>
      <c r="F89" s="54">
        <v>9000</v>
      </c>
      <c r="G89" s="113">
        <v>0</v>
      </c>
      <c r="H89" s="54">
        <f t="shared" si="4"/>
        <v>0</v>
      </c>
      <c r="I89" s="342"/>
      <c r="J89" s="343"/>
      <c r="L89"/>
      <c r="R89"/>
      <c r="S89"/>
    </row>
    <row r="90" spans="1:19" ht="30" customHeight="1">
      <c r="A90" s="52" t="str">
        <f>CONCATENATE(C90,"-",COUNTIF($C$21:C90,C90))</f>
        <v>-0</v>
      </c>
      <c r="B90" s="53">
        <v>70</v>
      </c>
      <c r="C90" s="185"/>
      <c r="D90" s="138"/>
      <c r="E90" s="250"/>
      <c r="F90" s="54">
        <v>9000</v>
      </c>
      <c r="G90" s="113">
        <v>0</v>
      </c>
      <c r="H90" s="54">
        <f t="shared" si="4"/>
        <v>0</v>
      </c>
      <c r="I90" s="342"/>
      <c r="J90" s="343"/>
      <c r="L90"/>
      <c r="R90"/>
      <c r="S90"/>
    </row>
    <row r="91" spans="1:19" ht="30" customHeight="1">
      <c r="A91" s="52" t="str">
        <f>CONCATENATE(C91,"-",COUNTIF($C$21:C91,C91))</f>
        <v>-0</v>
      </c>
      <c r="B91" s="53">
        <v>71</v>
      </c>
      <c r="C91" s="185"/>
      <c r="D91" s="138"/>
      <c r="E91" s="250"/>
      <c r="F91" s="54">
        <v>9000</v>
      </c>
      <c r="G91" s="113">
        <v>0</v>
      </c>
      <c r="H91" s="54">
        <f t="shared" si="4"/>
        <v>0</v>
      </c>
      <c r="I91" s="342"/>
      <c r="J91" s="343"/>
      <c r="L91"/>
      <c r="R91"/>
      <c r="S91"/>
    </row>
    <row r="92" spans="1:19" ht="30" customHeight="1">
      <c r="A92" s="52" t="str">
        <f>CONCATENATE(C92,"-",COUNTIF($C$21:C92,C92))</f>
        <v>-0</v>
      </c>
      <c r="B92" s="53">
        <v>72</v>
      </c>
      <c r="C92" s="185"/>
      <c r="D92" s="138"/>
      <c r="E92" s="250"/>
      <c r="F92" s="54">
        <v>9000</v>
      </c>
      <c r="G92" s="113">
        <v>0</v>
      </c>
      <c r="H92" s="54">
        <f t="shared" si="4"/>
        <v>0</v>
      </c>
      <c r="I92" s="342"/>
      <c r="J92" s="343"/>
      <c r="L92"/>
      <c r="R92"/>
      <c r="S92"/>
    </row>
    <row r="93" spans="1:19" ht="30" customHeight="1">
      <c r="A93" s="52" t="str">
        <f>CONCATENATE(C93,"-",COUNTIF($C$21:C93,C93))</f>
        <v>-0</v>
      </c>
      <c r="B93" s="53">
        <v>73</v>
      </c>
      <c r="C93" s="185"/>
      <c r="D93" s="138"/>
      <c r="E93" s="250"/>
      <c r="F93" s="54">
        <v>9000</v>
      </c>
      <c r="G93" s="113">
        <v>0</v>
      </c>
      <c r="H93" s="54">
        <f t="shared" si="4"/>
        <v>0</v>
      </c>
      <c r="I93" s="342"/>
      <c r="J93" s="343"/>
      <c r="L93"/>
      <c r="R93"/>
      <c r="S93"/>
    </row>
    <row r="94" spans="1:19" ht="30" customHeight="1">
      <c r="A94" s="52" t="str">
        <f>CONCATENATE(C94,"-",COUNTIF($C$21:C94,C94))</f>
        <v>-0</v>
      </c>
      <c r="B94" s="53">
        <v>74</v>
      </c>
      <c r="C94" s="185"/>
      <c r="D94" s="138"/>
      <c r="E94" s="250"/>
      <c r="F94" s="54">
        <v>9000</v>
      </c>
      <c r="G94" s="113">
        <v>0</v>
      </c>
      <c r="H94" s="54">
        <f t="shared" si="4"/>
        <v>0</v>
      </c>
      <c r="I94" s="342"/>
      <c r="J94" s="343"/>
      <c r="L94"/>
      <c r="R94"/>
      <c r="S94"/>
    </row>
    <row r="95" spans="1:19" ht="30" customHeight="1">
      <c r="A95" s="52" t="str">
        <f>CONCATENATE(C95,"-",COUNTIF($C$21:C95,C95))</f>
        <v>-0</v>
      </c>
      <c r="B95" s="53">
        <v>75</v>
      </c>
      <c r="C95" s="185"/>
      <c r="D95" s="138"/>
      <c r="E95" s="250"/>
      <c r="F95" s="54">
        <v>9000</v>
      </c>
      <c r="G95" s="113">
        <v>0</v>
      </c>
      <c r="H95" s="54">
        <f t="shared" si="4"/>
        <v>0</v>
      </c>
      <c r="I95" s="342"/>
      <c r="J95" s="343"/>
      <c r="L95"/>
      <c r="R95"/>
      <c r="S95"/>
    </row>
    <row r="96" spans="1:19" ht="30" customHeight="1">
      <c r="A96" s="52" t="str">
        <f>CONCATENATE(C96,"-",COUNTIF($C$21:C96,C96))</f>
        <v>-0</v>
      </c>
      <c r="B96" s="53">
        <v>76</v>
      </c>
      <c r="C96" s="185"/>
      <c r="D96" s="138"/>
      <c r="E96" s="250"/>
      <c r="F96" s="54">
        <v>9000</v>
      </c>
      <c r="G96" s="113">
        <v>0</v>
      </c>
      <c r="H96" s="54">
        <f t="shared" si="4"/>
        <v>0</v>
      </c>
      <c r="I96" s="342"/>
      <c r="J96" s="343"/>
      <c r="L96"/>
      <c r="R96"/>
      <c r="S96"/>
    </row>
    <row r="97" spans="1:19" ht="30" customHeight="1">
      <c r="A97" s="52" t="str">
        <f>CONCATENATE(C97,"-",COUNTIF($C$21:C97,C97))</f>
        <v>-0</v>
      </c>
      <c r="B97" s="53">
        <v>77</v>
      </c>
      <c r="C97" s="185"/>
      <c r="D97" s="138"/>
      <c r="E97" s="250"/>
      <c r="F97" s="54">
        <v>9000</v>
      </c>
      <c r="G97" s="113">
        <v>0</v>
      </c>
      <c r="H97" s="54">
        <f t="shared" si="4"/>
        <v>0</v>
      </c>
      <c r="I97" s="342"/>
      <c r="J97" s="343"/>
      <c r="L97"/>
      <c r="R97"/>
      <c r="S97"/>
    </row>
    <row r="98" spans="1:19" ht="30" customHeight="1">
      <c r="A98" s="52" t="str">
        <f>CONCATENATE(C98,"-",COUNTIF($C$21:C98,C98))</f>
        <v>-0</v>
      </c>
      <c r="B98" s="53">
        <v>78</v>
      </c>
      <c r="C98" s="185"/>
      <c r="D98" s="138"/>
      <c r="E98" s="250"/>
      <c r="F98" s="54">
        <v>9000</v>
      </c>
      <c r="G98" s="113">
        <v>0</v>
      </c>
      <c r="H98" s="54">
        <f t="shared" si="4"/>
        <v>0</v>
      </c>
      <c r="I98" s="342"/>
      <c r="J98" s="343"/>
      <c r="L98"/>
      <c r="R98"/>
      <c r="S98"/>
    </row>
    <row r="99" spans="1:19" ht="30" customHeight="1">
      <c r="A99" s="52" t="str">
        <f>CONCATENATE(C99,"-",COUNTIF($C$21:C99,C99))</f>
        <v>-0</v>
      </c>
      <c r="B99" s="53">
        <v>79</v>
      </c>
      <c r="C99" s="185"/>
      <c r="D99" s="138"/>
      <c r="E99" s="250"/>
      <c r="F99" s="54">
        <v>9000</v>
      </c>
      <c r="G99" s="113">
        <v>0</v>
      </c>
      <c r="H99" s="54">
        <f t="shared" si="4"/>
        <v>0</v>
      </c>
      <c r="I99" s="342"/>
      <c r="J99" s="343"/>
      <c r="L99"/>
      <c r="R99"/>
      <c r="S99"/>
    </row>
    <row r="100" spans="1:19" ht="30" customHeight="1">
      <c r="A100" s="52" t="str">
        <f>CONCATENATE(C100,"-",COUNTIF($C$21:C100,C100))</f>
        <v>-0</v>
      </c>
      <c r="B100" s="53">
        <v>80</v>
      </c>
      <c r="C100" s="185"/>
      <c r="D100" s="138"/>
      <c r="E100" s="250"/>
      <c r="F100" s="54">
        <v>9000</v>
      </c>
      <c r="G100" s="113">
        <v>0</v>
      </c>
      <c r="H100" s="54">
        <f t="shared" si="4"/>
        <v>0</v>
      </c>
      <c r="I100" s="342"/>
      <c r="J100" s="343"/>
      <c r="L100"/>
      <c r="R100"/>
      <c r="S100"/>
    </row>
    <row r="101" spans="1:19" ht="30" customHeight="1">
      <c r="A101" s="52" t="str">
        <f>CONCATENATE(C101,"-",COUNTIF($C$21:C101,C101))</f>
        <v>-0</v>
      </c>
      <c r="B101" s="53">
        <v>81</v>
      </c>
      <c r="C101" s="185"/>
      <c r="D101" s="138"/>
      <c r="E101" s="250"/>
      <c r="F101" s="54">
        <v>9000</v>
      </c>
      <c r="G101" s="113">
        <v>0</v>
      </c>
      <c r="H101" s="54">
        <f t="shared" si="4"/>
        <v>0</v>
      </c>
      <c r="I101" s="342"/>
      <c r="J101" s="343"/>
      <c r="L101"/>
      <c r="R101"/>
      <c r="S101"/>
    </row>
    <row r="102" spans="1:19" ht="30" customHeight="1">
      <c r="A102" s="52" t="str">
        <f>CONCATENATE(C102,"-",COUNTIF($C$21:C102,C102))</f>
        <v>-0</v>
      </c>
      <c r="B102" s="53">
        <v>82</v>
      </c>
      <c r="C102" s="185"/>
      <c r="D102" s="138"/>
      <c r="E102" s="250"/>
      <c r="F102" s="54">
        <v>9000</v>
      </c>
      <c r="G102" s="113">
        <v>0</v>
      </c>
      <c r="H102" s="54">
        <f t="shared" si="4"/>
        <v>0</v>
      </c>
      <c r="I102" s="342"/>
      <c r="J102" s="343"/>
      <c r="L102"/>
      <c r="R102"/>
      <c r="S102"/>
    </row>
    <row r="103" spans="1:19" ht="30" customHeight="1">
      <c r="A103" s="52" t="str">
        <f>CONCATENATE(C103,"-",COUNTIF($C$21:C103,C103))</f>
        <v>-0</v>
      </c>
      <c r="B103" s="53">
        <v>83</v>
      </c>
      <c r="C103" s="185"/>
      <c r="D103" s="138"/>
      <c r="E103" s="250"/>
      <c r="F103" s="54">
        <v>9000</v>
      </c>
      <c r="G103" s="113">
        <v>0</v>
      </c>
      <c r="H103" s="54">
        <f t="shared" si="4"/>
        <v>0</v>
      </c>
      <c r="I103" s="342"/>
      <c r="J103" s="343"/>
      <c r="L103"/>
      <c r="R103"/>
      <c r="S103"/>
    </row>
    <row r="104" spans="1:19" ht="30" customHeight="1">
      <c r="A104" s="52" t="str">
        <f>CONCATENATE(C104,"-",COUNTIF($C$21:C104,C104))</f>
        <v>-0</v>
      </c>
      <c r="B104" s="53">
        <v>84</v>
      </c>
      <c r="C104" s="185"/>
      <c r="D104" s="138"/>
      <c r="E104" s="250"/>
      <c r="F104" s="54">
        <v>9000</v>
      </c>
      <c r="G104" s="113">
        <v>0</v>
      </c>
      <c r="H104" s="54">
        <f t="shared" si="4"/>
        <v>0</v>
      </c>
      <c r="I104" s="342"/>
      <c r="J104" s="343"/>
      <c r="L104"/>
      <c r="R104"/>
      <c r="S104"/>
    </row>
    <row r="105" spans="1:19" ht="30" customHeight="1">
      <c r="A105" s="52" t="str">
        <f>CONCATENATE(C105,"-",COUNTIF($C$21:C105,C105))</f>
        <v>-0</v>
      </c>
      <c r="B105" s="53">
        <v>85</v>
      </c>
      <c r="C105" s="185"/>
      <c r="D105" s="138"/>
      <c r="E105" s="250"/>
      <c r="F105" s="54">
        <v>9000</v>
      </c>
      <c r="G105" s="113">
        <v>0</v>
      </c>
      <c r="H105" s="54">
        <f t="shared" si="4"/>
        <v>0</v>
      </c>
      <c r="I105" s="342"/>
      <c r="J105" s="343"/>
      <c r="L105"/>
      <c r="R105"/>
      <c r="S105"/>
    </row>
    <row r="106" spans="1:19" ht="30" customHeight="1">
      <c r="A106" s="52" t="str">
        <f>CONCATENATE(C106,"-",COUNTIF($C$21:C106,C106))</f>
        <v>-0</v>
      </c>
      <c r="B106" s="53">
        <v>86</v>
      </c>
      <c r="C106" s="185"/>
      <c r="D106" s="138"/>
      <c r="E106" s="250"/>
      <c r="F106" s="54">
        <v>9000</v>
      </c>
      <c r="G106" s="113">
        <v>0</v>
      </c>
      <c r="H106" s="54">
        <f t="shared" si="4"/>
        <v>0</v>
      </c>
      <c r="I106" s="342"/>
      <c r="J106" s="343"/>
      <c r="L106"/>
      <c r="R106"/>
      <c r="S106"/>
    </row>
    <row r="107" spans="1:19" ht="30" customHeight="1">
      <c r="A107" s="52" t="str">
        <f>CONCATENATE(C107,"-",COUNTIF($C$21:C107,C107))</f>
        <v>-0</v>
      </c>
      <c r="B107" s="53">
        <v>87</v>
      </c>
      <c r="C107" s="185"/>
      <c r="D107" s="138"/>
      <c r="E107" s="250"/>
      <c r="F107" s="54">
        <v>9000</v>
      </c>
      <c r="G107" s="113">
        <v>0</v>
      </c>
      <c r="H107" s="54">
        <f t="shared" si="4"/>
        <v>0</v>
      </c>
      <c r="I107" s="342"/>
      <c r="J107" s="343"/>
      <c r="L107"/>
      <c r="R107"/>
      <c r="S107"/>
    </row>
    <row r="108" spans="1:19" ht="30" customHeight="1">
      <c r="A108" s="52" t="str">
        <f>CONCATENATE(C108,"-",COUNTIF($C$21:C108,C108))</f>
        <v>-0</v>
      </c>
      <c r="B108" s="53">
        <v>88</v>
      </c>
      <c r="C108" s="185"/>
      <c r="D108" s="138"/>
      <c r="E108" s="250"/>
      <c r="F108" s="54">
        <v>9000</v>
      </c>
      <c r="G108" s="113">
        <v>0</v>
      </c>
      <c r="H108" s="54">
        <f t="shared" si="4"/>
        <v>0</v>
      </c>
      <c r="I108" s="342"/>
      <c r="J108" s="343"/>
      <c r="L108"/>
      <c r="R108"/>
      <c r="S108"/>
    </row>
    <row r="109" spans="1:19" ht="30" customHeight="1">
      <c r="A109" s="52" t="str">
        <f>CONCATENATE(C109,"-",COUNTIF($C$21:C109,C109))</f>
        <v>-0</v>
      </c>
      <c r="B109" s="53">
        <v>89</v>
      </c>
      <c r="C109" s="185"/>
      <c r="D109" s="138"/>
      <c r="E109" s="250"/>
      <c r="F109" s="54">
        <v>9000</v>
      </c>
      <c r="G109" s="113">
        <v>0</v>
      </c>
      <c r="H109" s="54">
        <f t="shared" si="4"/>
        <v>0</v>
      </c>
      <c r="I109" s="342"/>
      <c r="J109" s="343"/>
      <c r="L109"/>
      <c r="R109"/>
      <c r="S109"/>
    </row>
    <row r="110" spans="1:19" ht="30" customHeight="1">
      <c r="A110" s="52" t="str">
        <f>CONCATENATE(C110,"-",COUNTIF($C$21:C110,C110))</f>
        <v>-0</v>
      </c>
      <c r="B110" s="53">
        <v>90</v>
      </c>
      <c r="C110" s="185"/>
      <c r="D110" s="138"/>
      <c r="E110" s="250"/>
      <c r="F110" s="54">
        <v>9000</v>
      </c>
      <c r="G110" s="113">
        <v>0</v>
      </c>
      <c r="H110" s="54">
        <f t="shared" si="4"/>
        <v>0</v>
      </c>
      <c r="I110" s="342"/>
      <c r="J110" s="343"/>
      <c r="L110"/>
      <c r="R110"/>
      <c r="S110"/>
    </row>
    <row r="111" spans="1:19" ht="30" customHeight="1">
      <c r="A111" s="52" t="str">
        <f>CONCATENATE(C111,"-",COUNTIF($C$21:C111,C111))</f>
        <v>-0</v>
      </c>
      <c r="B111" s="53">
        <v>91</v>
      </c>
      <c r="C111" s="185"/>
      <c r="D111" s="138"/>
      <c r="E111" s="250"/>
      <c r="F111" s="54">
        <v>9000</v>
      </c>
      <c r="G111" s="113">
        <v>0</v>
      </c>
      <c r="H111" s="54">
        <f t="shared" si="4"/>
        <v>0</v>
      </c>
      <c r="I111" s="342"/>
      <c r="J111" s="343"/>
      <c r="L111"/>
      <c r="R111"/>
      <c r="S111"/>
    </row>
    <row r="112" spans="1:19" ht="30" customHeight="1">
      <c r="A112" s="52" t="str">
        <f>CONCATENATE(C112,"-",COUNTIF($C$21:C112,C112))</f>
        <v>-0</v>
      </c>
      <c r="B112" s="53">
        <v>92</v>
      </c>
      <c r="C112" s="185"/>
      <c r="D112" s="138"/>
      <c r="E112" s="250"/>
      <c r="F112" s="54">
        <v>9000</v>
      </c>
      <c r="G112" s="113">
        <v>0</v>
      </c>
      <c r="H112" s="54">
        <f t="shared" si="4"/>
        <v>0</v>
      </c>
      <c r="I112" s="342"/>
      <c r="J112" s="343"/>
      <c r="L112"/>
      <c r="R112"/>
      <c r="S112"/>
    </row>
    <row r="113" spans="1:19" ht="30" customHeight="1">
      <c r="A113" s="52" t="str">
        <f>CONCATENATE(C113,"-",COUNTIF($C$21:C113,C113))</f>
        <v>-0</v>
      </c>
      <c r="B113" s="53">
        <v>93</v>
      </c>
      <c r="C113" s="185"/>
      <c r="D113" s="138"/>
      <c r="E113" s="250"/>
      <c r="F113" s="54">
        <v>9000</v>
      </c>
      <c r="G113" s="113">
        <v>0</v>
      </c>
      <c r="H113" s="54">
        <f t="shared" si="4"/>
        <v>0</v>
      </c>
      <c r="I113" s="342"/>
      <c r="J113" s="343"/>
      <c r="L113"/>
      <c r="R113"/>
      <c r="S113"/>
    </row>
    <row r="114" spans="1:19" ht="30" customHeight="1">
      <c r="A114" s="52" t="str">
        <f>CONCATENATE(C114,"-",COUNTIF($C$21:C114,C114))</f>
        <v>-0</v>
      </c>
      <c r="B114" s="53">
        <v>94</v>
      </c>
      <c r="C114" s="185"/>
      <c r="D114" s="138"/>
      <c r="E114" s="250"/>
      <c r="F114" s="54">
        <v>9000</v>
      </c>
      <c r="G114" s="113">
        <v>0</v>
      </c>
      <c r="H114" s="54">
        <f t="shared" si="4"/>
        <v>0</v>
      </c>
      <c r="I114" s="342"/>
      <c r="J114" s="343"/>
      <c r="L114"/>
      <c r="R114"/>
      <c r="S114"/>
    </row>
    <row r="115" spans="1:19" ht="30" customHeight="1">
      <c r="A115" s="52" t="str">
        <f>CONCATENATE(C115,"-",COUNTIF($C$21:C115,C115))</f>
        <v>-0</v>
      </c>
      <c r="B115" s="53">
        <v>95</v>
      </c>
      <c r="C115" s="185"/>
      <c r="D115" s="138"/>
      <c r="E115" s="250"/>
      <c r="F115" s="54">
        <v>9000</v>
      </c>
      <c r="G115" s="113">
        <v>0</v>
      </c>
      <c r="H115" s="54">
        <f t="shared" si="4"/>
        <v>0</v>
      </c>
      <c r="I115" s="342"/>
      <c r="J115" s="343"/>
      <c r="L115"/>
      <c r="R115"/>
      <c r="S115"/>
    </row>
    <row r="116" spans="1:19" ht="30" customHeight="1">
      <c r="A116" s="52" t="str">
        <f>CONCATENATE(C116,"-",COUNTIF($C$21:C116,C116))</f>
        <v>-0</v>
      </c>
      <c r="B116" s="53">
        <v>96</v>
      </c>
      <c r="C116" s="185"/>
      <c r="D116" s="138"/>
      <c r="E116" s="250"/>
      <c r="F116" s="54">
        <v>9000</v>
      </c>
      <c r="G116" s="113">
        <v>0</v>
      </c>
      <c r="H116" s="54">
        <f t="shared" si="4"/>
        <v>0</v>
      </c>
      <c r="I116" s="342"/>
      <c r="J116" s="343"/>
      <c r="L116"/>
      <c r="R116"/>
      <c r="S116"/>
    </row>
    <row r="117" spans="1:19" ht="30" customHeight="1">
      <c r="A117" s="52" t="str">
        <f>CONCATENATE(C117,"-",COUNTIF($C$21:C117,C117))</f>
        <v>-0</v>
      </c>
      <c r="B117" s="53">
        <v>97</v>
      </c>
      <c r="C117" s="185"/>
      <c r="D117" s="138"/>
      <c r="E117" s="250"/>
      <c r="F117" s="54">
        <v>9000</v>
      </c>
      <c r="G117" s="113">
        <v>0</v>
      </c>
      <c r="H117" s="54">
        <f t="shared" si="4"/>
        <v>0</v>
      </c>
      <c r="I117" s="342"/>
      <c r="J117" s="343"/>
      <c r="L117"/>
      <c r="R117"/>
      <c r="S117"/>
    </row>
    <row r="118" spans="1:19" ht="30" customHeight="1">
      <c r="A118" s="52" t="str">
        <f>CONCATENATE(C118,"-",COUNTIF($C$21:C118,C118))</f>
        <v>-0</v>
      </c>
      <c r="B118" s="53">
        <v>98</v>
      </c>
      <c r="C118" s="185"/>
      <c r="D118" s="138"/>
      <c r="E118" s="250"/>
      <c r="F118" s="54">
        <v>9000</v>
      </c>
      <c r="G118" s="113">
        <v>0</v>
      </c>
      <c r="H118" s="54">
        <f t="shared" si="4"/>
        <v>0</v>
      </c>
      <c r="I118" s="342"/>
      <c r="J118" s="343"/>
      <c r="L118"/>
      <c r="R118"/>
      <c r="S118"/>
    </row>
    <row r="119" spans="1:19" ht="30" customHeight="1">
      <c r="A119" s="52" t="str">
        <f>CONCATENATE(C119,"-",COUNTIF($C$21:C119,C119))</f>
        <v>-0</v>
      </c>
      <c r="B119" s="53">
        <v>99</v>
      </c>
      <c r="C119" s="185"/>
      <c r="D119" s="138"/>
      <c r="E119" s="250"/>
      <c r="F119" s="54">
        <v>9000</v>
      </c>
      <c r="G119" s="113">
        <v>0</v>
      </c>
      <c r="H119" s="54">
        <f t="shared" si="4"/>
        <v>0</v>
      </c>
      <c r="I119" s="342"/>
      <c r="J119" s="343"/>
      <c r="L119"/>
      <c r="R119"/>
      <c r="S119"/>
    </row>
    <row r="120" spans="1:19" ht="30" customHeight="1">
      <c r="A120" s="52" t="str">
        <f>CONCATENATE(C120,"-",COUNTIF($C$21:C120,C120))</f>
        <v>-0</v>
      </c>
      <c r="B120" s="53">
        <v>100</v>
      </c>
      <c r="C120" s="185"/>
      <c r="D120" s="138"/>
      <c r="E120" s="250"/>
      <c r="F120" s="54">
        <v>9000</v>
      </c>
      <c r="G120" s="113">
        <v>0</v>
      </c>
      <c r="H120" s="54">
        <f t="shared" si="4"/>
        <v>0</v>
      </c>
      <c r="I120" s="342"/>
      <c r="J120" s="343"/>
      <c r="L120"/>
      <c r="R120"/>
      <c r="S120"/>
    </row>
    <row r="121" spans="1:19" ht="30" customHeight="1">
      <c r="A121" s="52" t="str">
        <f>CONCATENATE(C121,"-",COUNTIF($C$21:C121,C121))</f>
        <v>-0</v>
      </c>
      <c r="B121" s="53">
        <v>101</v>
      </c>
      <c r="C121" s="185"/>
      <c r="D121" s="138"/>
      <c r="E121" s="250"/>
      <c r="F121" s="54">
        <v>9000</v>
      </c>
      <c r="G121" s="113">
        <v>0</v>
      </c>
      <c r="H121" s="54">
        <f t="shared" si="4"/>
        <v>0</v>
      </c>
      <c r="I121" s="342"/>
      <c r="J121" s="343"/>
      <c r="L121"/>
      <c r="R121"/>
      <c r="S121"/>
    </row>
    <row r="122" spans="1:19" ht="30" customHeight="1">
      <c r="A122" s="52" t="str">
        <f>CONCATENATE(C122,"-",COUNTIF($C$21:C122,C122))</f>
        <v>-0</v>
      </c>
      <c r="B122" s="53">
        <v>102</v>
      </c>
      <c r="C122" s="185"/>
      <c r="D122" s="138"/>
      <c r="E122" s="250"/>
      <c r="F122" s="54">
        <v>9000</v>
      </c>
      <c r="G122" s="113">
        <v>0</v>
      </c>
      <c r="H122" s="54">
        <f t="shared" si="4"/>
        <v>0</v>
      </c>
      <c r="I122" s="342"/>
      <c r="J122" s="343"/>
      <c r="L122"/>
      <c r="R122"/>
      <c r="S122"/>
    </row>
    <row r="123" spans="1:19" ht="30" customHeight="1">
      <c r="A123" s="52" t="str">
        <f>CONCATENATE(C123,"-",COUNTIF($C$21:C123,C123))</f>
        <v>-0</v>
      </c>
      <c r="B123" s="53">
        <v>103</v>
      </c>
      <c r="C123" s="185"/>
      <c r="D123" s="138"/>
      <c r="E123" s="250"/>
      <c r="F123" s="54">
        <v>9000</v>
      </c>
      <c r="G123" s="113">
        <v>0</v>
      </c>
      <c r="H123" s="54">
        <f t="shared" si="4"/>
        <v>0</v>
      </c>
      <c r="I123" s="342"/>
      <c r="J123" s="343"/>
      <c r="L123"/>
      <c r="R123"/>
      <c r="S123"/>
    </row>
    <row r="124" spans="1:19" ht="30" customHeight="1">
      <c r="A124" s="52" t="str">
        <f>CONCATENATE(C124,"-",COUNTIF($C$21:C124,C124))</f>
        <v>-0</v>
      </c>
      <c r="B124" s="53">
        <v>104</v>
      </c>
      <c r="C124" s="185"/>
      <c r="D124" s="138"/>
      <c r="E124" s="250"/>
      <c r="F124" s="54">
        <v>9000</v>
      </c>
      <c r="G124" s="113">
        <v>0</v>
      </c>
      <c r="H124" s="54">
        <f t="shared" si="4"/>
        <v>0</v>
      </c>
      <c r="I124" s="342"/>
      <c r="J124" s="343"/>
      <c r="L124"/>
      <c r="R124"/>
      <c r="S124"/>
    </row>
    <row r="125" spans="1:19" ht="30" customHeight="1">
      <c r="A125" s="52" t="str">
        <f>CONCATENATE(C125,"-",COUNTIF($C$21:C125,C125))</f>
        <v>-0</v>
      </c>
      <c r="B125" s="53">
        <v>105</v>
      </c>
      <c r="C125" s="185"/>
      <c r="D125" s="138"/>
      <c r="E125" s="250"/>
      <c r="F125" s="54">
        <v>9000</v>
      </c>
      <c r="G125" s="113">
        <v>0</v>
      </c>
      <c r="H125" s="54">
        <f t="shared" si="4"/>
        <v>0</v>
      </c>
      <c r="I125" s="342"/>
      <c r="J125" s="343"/>
      <c r="L125"/>
      <c r="R125"/>
      <c r="S125"/>
    </row>
    <row r="126" spans="1:19" ht="30" customHeight="1">
      <c r="A126" s="52" t="str">
        <f>CONCATENATE(C126,"-",COUNTIF($C$21:C126,C126))</f>
        <v>-0</v>
      </c>
      <c r="B126" s="53">
        <v>106</v>
      </c>
      <c r="C126" s="185"/>
      <c r="D126" s="138"/>
      <c r="E126" s="250"/>
      <c r="F126" s="54">
        <v>9000</v>
      </c>
      <c r="G126" s="113">
        <v>0</v>
      </c>
      <c r="H126" s="54">
        <f t="shared" si="4"/>
        <v>0</v>
      </c>
      <c r="I126" s="342"/>
      <c r="J126" s="343"/>
      <c r="L126"/>
      <c r="R126"/>
      <c r="S126"/>
    </row>
    <row r="127" spans="1:19" ht="30" customHeight="1">
      <c r="A127" s="52" t="str">
        <f>CONCATENATE(C127,"-",COUNTIF($C$21:C127,C127))</f>
        <v>-0</v>
      </c>
      <c r="B127" s="53">
        <v>107</v>
      </c>
      <c r="C127" s="185"/>
      <c r="D127" s="138"/>
      <c r="E127" s="250"/>
      <c r="F127" s="54">
        <v>9000</v>
      </c>
      <c r="G127" s="113">
        <v>0</v>
      </c>
      <c r="H127" s="54">
        <f t="shared" si="4"/>
        <v>0</v>
      </c>
      <c r="I127" s="342"/>
      <c r="J127" s="343"/>
      <c r="L127"/>
      <c r="R127"/>
      <c r="S127"/>
    </row>
    <row r="128" spans="1:19" ht="30" customHeight="1">
      <c r="A128" s="52" t="str">
        <f>CONCATENATE(C128,"-",COUNTIF($C$21:C128,C128))</f>
        <v>-0</v>
      </c>
      <c r="B128" s="53">
        <v>108</v>
      </c>
      <c r="C128" s="185"/>
      <c r="D128" s="138"/>
      <c r="E128" s="250"/>
      <c r="F128" s="54">
        <v>9000</v>
      </c>
      <c r="G128" s="113">
        <v>0</v>
      </c>
      <c r="H128" s="54">
        <f t="shared" si="4"/>
        <v>0</v>
      </c>
      <c r="I128" s="342"/>
      <c r="J128" s="343"/>
      <c r="L128"/>
      <c r="R128"/>
      <c r="S128"/>
    </row>
    <row r="129" spans="1:19" ht="30" customHeight="1">
      <c r="A129" s="52" t="str">
        <f>CONCATENATE(C129,"-",COUNTIF($C$21:C129,C129))</f>
        <v>-0</v>
      </c>
      <c r="B129" s="53">
        <v>109</v>
      </c>
      <c r="C129" s="185"/>
      <c r="D129" s="138"/>
      <c r="E129" s="250"/>
      <c r="F129" s="54">
        <v>9000</v>
      </c>
      <c r="G129" s="113">
        <v>0</v>
      </c>
      <c r="H129" s="54">
        <f t="shared" si="4"/>
        <v>0</v>
      </c>
      <c r="I129" s="342"/>
      <c r="J129" s="343"/>
      <c r="L129"/>
      <c r="R129"/>
      <c r="S129"/>
    </row>
    <row r="130" spans="1:19" ht="30" customHeight="1">
      <c r="A130" s="52" t="str">
        <f>CONCATENATE(C130,"-",COUNTIF($C$21:C130,C130))</f>
        <v>-0</v>
      </c>
      <c r="B130" s="53">
        <v>110</v>
      </c>
      <c r="C130" s="185"/>
      <c r="D130" s="138"/>
      <c r="E130" s="250"/>
      <c r="F130" s="54">
        <v>9000</v>
      </c>
      <c r="G130" s="113">
        <v>0</v>
      </c>
      <c r="H130" s="54">
        <f t="shared" si="4"/>
        <v>0</v>
      </c>
      <c r="I130" s="342"/>
      <c r="J130" s="343"/>
      <c r="L130"/>
      <c r="R130"/>
      <c r="S130"/>
    </row>
    <row r="131" spans="1:19" ht="30" customHeight="1">
      <c r="A131" s="52" t="str">
        <f>CONCATENATE(C131,"-",COUNTIF($C$21:C131,C131))</f>
        <v>-0</v>
      </c>
      <c r="B131" s="53">
        <v>111</v>
      </c>
      <c r="C131" s="185"/>
      <c r="D131" s="138"/>
      <c r="E131" s="250"/>
      <c r="F131" s="54">
        <v>9000</v>
      </c>
      <c r="G131" s="113">
        <v>0</v>
      </c>
      <c r="H131" s="54">
        <f t="shared" si="4"/>
        <v>0</v>
      </c>
      <c r="I131" s="342"/>
      <c r="J131" s="343"/>
      <c r="L131"/>
      <c r="R131"/>
      <c r="S131"/>
    </row>
    <row r="132" spans="1:19" ht="30" customHeight="1">
      <c r="A132" s="52" t="str">
        <f>CONCATENATE(C132,"-",COUNTIF($C$21:C132,C132))</f>
        <v>-0</v>
      </c>
      <c r="B132" s="53">
        <v>112</v>
      </c>
      <c r="C132" s="185"/>
      <c r="D132" s="138"/>
      <c r="E132" s="250"/>
      <c r="F132" s="54">
        <v>9000</v>
      </c>
      <c r="G132" s="113">
        <v>0</v>
      </c>
      <c r="H132" s="54">
        <f t="shared" si="4"/>
        <v>0</v>
      </c>
      <c r="I132" s="342"/>
      <c r="J132" s="343"/>
      <c r="L132"/>
      <c r="R132"/>
      <c r="S132"/>
    </row>
    <row r="133" spans="1:19" ht="30" customHeight="1">
      <c r="A133" s="52" t="str">
        <f>CONCATENATE(C133,"-",COUNTIF($C$21:C133,C133))</f>
        <v>-0</v>
      </c>
      <c r="B133" s="53">
        <v>113</v>
      </c>
      <c r="C133" s="185"/>
      <c r="D133" s="138"/>
      <c r="E133" s="250"/>
      <c r="F133" s="54">
        <v>9000</v>
      </c>
      <c r="G133" s="113">
        <v>0</v>
      </c>
      <c r="H133" s="54">
        <f t="shared" si="4"/>
        <v>0</v>
      </c>
      <c r="I133" s="342"/>
      <c r="J133" s="343"/>
      <c r="L133"/>
      <c r="R133"/>
      <c r="S133"/>
    </row>
    <row r="134" spans="1:19" ht="30" customHeight="1">
      <c r="A134" s="52" t="str">
        <f>CONCATENATE(C134,"-",COUNTIF($C$21:C134,C134))</f>
        <v>-0</v>
      </c>
      <c r="B134" s="53">
        <v>114</v>
      </c>
      <c r="C134" s="185"/>
      <c r="D134" s="138"/>
      <c r="E134" s="250"/>
      <c r="F134" s="54">
        <v>9000</v>
      </c>
      <c r="G134" s="113">
        <v>0</v>
      </c>
      <c r="H134" s="54">
        <f t="shared" si="4"/>
        <v>0</v>
      </c>
      <c r="I134" s="342"/>
      <c r="J134" s="343"/>
      <c r="L134"/>
      <c r="R134"/>
      <c r="S134"/>
    </row>
    <row r="135" spans="1:19" ht="30" customHeight="1">
      <c r="A135" s="52" t="str">
        <f>CONCATENATE(C135,"-",COUNTIF($C$21:C135,C135))</f>
        <v>-0</v>
      </c>
      <c r="B135" s="53">
        <v>115</v>
      </c>
      <c r="C135" s="185"/>
      <c r="D135" s="138"/>
      <c r="E135" s="250"/>
      <c r="F135" s="54">
        <v>9000</v>
      </c>
      <c r="G135" s="113">
        <v>0</v>
      </c>
      <c r="H135" s="54">
        <f t="shared" si="4"/>
        <v>0</v>
      </c>
      <c r="I135" s="342"/>
      <c r="J135" s="343"/>
      <c r="L135"/>
      <c r="R135"/>
      <c r="S135"/>
    </row>
    <row r="136" spans="1:19" ht="30" customHeight="1">
      <c r="A136" s="52" t="str">
        <f>CONCATENATE(C136,"-",COUNTIF($C$21:C136,C136))</f>
        <v>-0</v>
      </c>
      <c r="B136" s="53">
        <v>116</v>
      </c>
      <c r="C136" s="185"/>
      <c r="D136" s="138"/>
      <c r="E136" s="250"/>
      <c r="F136" s="54">
        <v>9000</v>
      </c>
      <c r="G136" s="113">
        <v>0</v>
      </c>
      <c r="H136" s="54">
        <f t="shared" si="4"/>
        <v>0</v>
      </c>
      <c r="I136" s="342"/>
      <c r="J136" s="343"/>
      <c r="L136"/>
      <c r="R136"/>
      <c r="S136"/>
    </row>
    <row r="137" spans="1:19" ht="30" customHeight="1">
      <c r="A137" s="52" t="str">
        <f>CONCATENATE(C137,"-",COUNTIF($C$21:C137,C137))</f>
        <v>-0</v>
      </c>
      <c r="B137" s="53">
        <v>117</v>
      </c>
      <c r="C137" s="185"/>
      <c r="D137" s="138"/>
      <c r="E137" s="250"/>
      <c r="F137" s="54">
        <v>9000</v>
      </c>
      <c r="G137" s="113">
        <v>0</v>
      </c>
      <c r="H137" s="54">
        <f t="shared" si="4"/>
        <v>0</v>
      </c>
      <c r="I137" s="342"/>
      <c r="J137" s="343"/>
      <c r="L137"/>
      <c r="R137"/>
      <c r="S137"/>
    </row>
    <row r="138" spans="1:19" ht="30" customHeight="1">
      <c r="A138" s="52" t="str">
        <f>CONCATENATE(C138,"-",COUNTIF($C$21:C138,C138))</f>
        <v>-0</v>
      </c>
      <c r="B138" s="53">
        <v>118</v>
      </c>
      <c r="C138" s="185"/>
      <c r="D138" s="138"/>
      <c r="E138" s="250"/>
      <c r="F138" s="54">
        <v>9000</v>
      </c>
      <c r="G138" s="113">
        <v>0</v>
      </c>
      <c r="H138" s="54">
        <f t="shared" si="4"/>
        <v>0</v>
      </c>
      <c r="I138" s="342"/>
      <c r="J138" s="343"/>
      <c r="L138"/>
      <c r="R138"/>
      <c r="S138"/>
    </row>
    <row r="139" spans="1:19" ht="30" customHeight="1">
      <c r="A139" s="52" t="str">
        <f>CONCATENATE(C139,"-",COUNTIF($C$21:C139,C139))</f>
        <v>-0</v>
      </c>
      <c r="B139" s="53">
        <v>119</v>
      </c>
      <c r="C139" s="185"/>
      <c r="D139" s="138"/>
      <c r="E139" s="250"/>
      <c r="F139" s="54">
        <v>9000</v>
      </c>
      <c r="G139" s="113">
        <v>0</v>
      </c>
      <c r="H139" s="54">
        <f t="shared" si="4"/>
        <v>0</v>
      </c>
      <c r="I139" s="342"/>
      <c r="J139" s="343"/>
      <c r="L139"/>
      <c r="R139"/>
      <c r="S139"/>
    </row>
    <row r="140" spans="1:19" ht="30" customHeight="1">
      <c r="A140" s="52" t="str">
        <f>CONCATENATE(C140,"-",COUNTIF($C$21:C140,C140))</f>
        <v>-0</v>
      </c>
      <c r="B140" s="53">
        <v>120</v>
      </c>
      <c r="C140" s="185"/>
      <c r="D140" s="138"/>
      <c r="E140" s="250"/>
      <c r="F140" s="54">
        <v>9000</v>
      </c>
      <c r="G140" s="113">
        <v>0</v>
      </c>
      <c r="H140" s="54">
        <f t="shared" si="4"/>
        <v>0</v>
      </c>
      <c r="I140" s="342"/>
      <c r="J140" s="343"/>
      <c r="L140"/>
      <c r="R140"/>
      <c r="S140"/>
    </row>
    <row r="141" spans="1:19" ht="30" customHeight="1">
      <c r="A141" s="52" t="str">
        <f>CONCATENATE(C141,"-",COUNTIF($C$21:C141,C141))</f>
        <v>-0</v>
      </c>
      <c r="B141" s="53">
        <v>121</v>
      </c>
      <c r="C141" s="185"/>
      <c r="D141" s="138"/>
      <c r="E141" s="250"/>
      <c r="F141" s="54">
        <v>9000</v>
      </c>
      <c r="G141" s="113">
        <v>0</v>
      </c>
      <c r="H141" s="54">
        <f t="shared" ref="H141:H183" si="5">F141*G141</f>
        <v>0</v>
      </c>
      <c r="I141" s="342"/>
      <c r="J141" s="343"/>
      <c r="L141"/>
      <c r="R141"/>
      <c r="S141"/>
    </row>
    <row r="142" spans="1:19" ht="30" customHeight="1">
      <c r="A142" s="52" t="str">
        <f>CONCATENATE(C142,"-",COUNTIF($C$21:C142,C142))</f>
        <v>-0</v>
      </c>
      <c r="B142" s="53">
        <v>122</v>
      </c>
      <c r="C142" s="185"/>
      <c r="D142" s="138"/>
      <c r="E142" s="250"/>
      <c r="F142" s="54">
        <v>9000</v>
      </c>
      <c r="G142" s="113">
        <v>0</v>
      </c>
      <c r="H142" s="54">
        <f t="shared" si="5"/>
        <v>0</v>
      </c>
      <c r="I142" s="342"/>
      <c r="J142" s="343"/>
      <c r="L142"/>
      <c r="R142"/>
      <c r="S142"/>
    </row>
    <row r="143" spans="1:19" ht="30" customHeight="1">
      <c r="A143" s="52" t="str">
        <f>CONCATENATE(C143,"-",COUNTIF($C$21:C143,C143))</f>
        <v>-0</v>
      </c>
      <c r="B143" s="53">
        <v>123</v>
      </c>
      <c r="C143" s="185"/>
      <c r="D143" s="138"/>
      <c r="E143" s="250"/>
      <c r="F143" s="54">
        <v>9000</v>
      </c>
      <c r="G143" s="113">
        <v>0</v>
      </c>
      <c r="H143" s="54">
        <f t="shared" si="5"/>
        <v>0</v>
      </c>
      <c r="I143" s="342"/>
      <c r="J143" s="343"/>
      <c r="L143"/>
      <c r="R143"/>
      <c r="S143"/>
    </row>
    <row r="144" spans="1:19" ht="30" customHeight="1">
      <c r="A144" s="52" t="str">
        <f>CONCATENATE(C144,"-",COUNTIF($C$21:C144,C144))</f>
        <v>-0</v>
      </c>
      <c r="B144" s="53">
        <v>124</v>
      </c>
      <c r="C144" s="185"/>
      <c r="D144" s="138"/>
      <c r="E144" s="250"/>
      <c r="F144" s="54">
        <v>9000</v>
      </c>
      <c r="G144" s="113">
        <v>0</v>
      </c>
      <c r="H144" s="54">
        <f t="shared" si="5"/>
        <v>0</v>
      </c>
      <c r="I144" s="342"/>
      <c r="J144" s="343"/>
      <c r="L144"/>
      <c r="R144"/>
      <c r="S144"/>
    </row>
    <row r="145" spans="1:19" ht="30" customHeight="1">
      <c r="A145" s="52" t="str">
        <f>CONCATENATE(C145,"-",COUNTIF($C$21:C145,C145))</f>
        <v>-0</v>
      </c>
      <c r="B145" s="53">
        <v>125</v>
      </c>
      <c r="C145" s="185"/>
      <c r="D145" s="138"/>
      <c r="E145" s="250"/>
      <c r="F145" s="54">
        <v>9000</v>
      </c>
      <c r="G145" s="113">
        <v>0</v>
      </c>
      <c r="H145" s="54">
        <f t="shared" si="5"/>
        <v>0</v>
      </c>
      <c r="I145" s="342"/>
      <c r="J145" s="343"/>
      <c r="L145"/>
      <c r="R145"/>
      <c r="S145"/>
    </row>
    <row r="146" spans="1:19" ht="30" customHeight="1">
      <c r="A146" s="52" t="str">
        <f>CONCATENATE(C146,"-",COUNTIF($C$21:C146,C146))</f>
        <v>-0</v>
      </c>
      <c r="B146" s="53">
        <v>126</v>
      </c>
      <c r="C146" s="185"/>
      <c r="D146" s="138"/>
      <c r="E146" s="250"/>
      <c r="F146" s="54">
        <v>9000</v>
      </c>
      <c r="G146" s="113">
        <v>0</v>
      </c>
      <c r="H146" s="54">
        <f t="shared" si="5"/>
        <v>0</v>
      </c>
      <c r="I146" s="342"/>
      <c r="J146" s="343"/>
      <c r="L146"/>
      <c r="R146"/>
      <c r="S146"/>
    </row>
    <row r="147" spans="1:19" ht="30" customHeight="1">
      <c r="A147" s="52" t="str">
        <f>CONCATENATE(C147,"-",COUNTIF($C$21:C147,C147))</f>
        <v>-0</v>
      </c>
      <c r="B147" s="53">
        <v>127</v>
      </c>
      <c r="C147" s="185"/>
      <c r="D147" s="138"/>
      <c r="E147" s="250"/>
      <c r="F147" s="54">
        <v>9000</v>
      </c>
      <c r="G147" s="113">
        <v>0</v>
      </c>
      <c r="H147" s="54">
        <f t="shared" si="5"/>
        <v>0</v>
      </c>
      <c r="I147" s="342"/>
      <c r="J147" s="343"/>
      <c r="L147"/>
      <c r="R147"/>
      <c r="S147"/>
    </row>
    <row r="148" spans="1:19" ht="30" customHeight="1">
      <c r="A148" s="52" t="str">
        <f>CONCATENATE(C148,"-",COUNTIF($C$21:C148,C148))</f>
        <v>-0</v>
      </c>
      <c r="B148" s="53">
        <v>128</v>
      </c>
      <c r="C148" s="185"/>
      <c r="D148" s="138"/>
      <c r="E148" s="250"/>
      <c r="F148" s="54">
        <v>9000</v>
      </c>
      <c r="G148" s="113">
        <v>0</v>
      </c>
      <c r="H148" s="54">
        <f t="shared" si="5"/>
        <v>0</v>
      </c>
      <c r="I148" s="342"/>
      <c r="J148" s="343"/>
      <c r="L148"/>
      <c r="R148"/>
      <c r="S148"/>
    </row>
    <row r="149" spans="1:19" ht="30" customHeight="1">
      <c r="A149" s="52" t="str">
        <f>CONCATENATE(C149,"-",COUNTIF($C$21:C149,C149))</f>
        <v>-0</v>
      </c>
      <c r="B149" s="53">
        <v>129</v>
      </c>
      <c r="C149" s="185"/>
      <c r="D149" s="138"/>
      <c r="E149" s="250"/>
      <c r="F149" s="54">
        <v>9000</v>
      </c>
      <c r="G149" s="113">
        <v>0</v>
      </c>
      <c r="H149" s="54">
        <f t="shared" si="5"/>
        <v>0</v>
      </c>
      <c r="I149" s="342"/>
      <c r="J149" s="343"/>
      <c r="L149"/>
      <c r="R149"/>
      <c r="S149"/>
    </row>
    <row r="150" spans="1:19" ht="30" customHeight="1">
      <c r="A150" s="52" t="str">
        <f>CONCATENATE(C150,"-",COUNTIF($C$21:C150,C150))</f>
        <v>-0</v>
      </c>
      <c r="B150" s="53">
        <v>130</v>
      </c>
      <c r="C150" s="185"/>
      <c r="D150" s="138"/>
      <c r="E150" s="250"/>
      <c r="F150" s="54">
        <v>9000</v>
      </c>
      <c r="G150" s="113">
        <v>0</v>
      </c>
      <c r="H150" s="54">
        <f t="shared" si="5"/>
        <v>0</v>
      </c>
      <c r="I150" s="342"/>
      <c r="J150" s="343"/>
      <c r="L150"/>
      <c r="R150"/>
      <c r="S150"/>
    </row>
    <row r="151" spans="1:19" ht="30" customHeight="1">
      <c r="A151" s="52" t="str">
        <f>CONCATENATE(C151,"-",COUNTIF($C$21:C151,C151))</f>
        <v>-0</v>
      </c>
      <c r="B151" s="53">
        <v>131</v>
      </c>
      <c r="C151" s="185"/>
      <c r="D151" s="138"/>
      <c r="E151" s="250"/>
      <c r="F151" s="54">
        <v>9000</v>
      </c>
      <c r="G151" s="113">
        <v>0</v>
      </c>
      <c r="H151" s="54">
        <f t="shared" si="5"/>
        <v>0</v>
      </c>
      <c r="I151" s="342"/>
      <c r="J151" s="343"/>
      <c r="L151"/>
      <c r="R151"/>
      <c r="S151"/>
    </row>
    <row r="152" spans="1:19" ht="30" customHeight="1">
      <c r="A152" s="52" t="str">
        <f>CONCATENATE(C152,"-",COUNTIF($C$21:C152,C152))</f>
        <v>-0</v>
      </c>
      <c r="B152" s="53">
        <v>132</v>
      </c>
      <c r="C152" s="185"/>
      <c r="D152" s="138"/>
      <c r="E152" s="250"/>
      <c r="F152" s="54">
        <v>9000</v>
      </c>
      <c r="G152" s="113">
        <v>0</v>
      </c>
      <c r="H152" s="54">
        <f t="shared" si="5"/>
        <v>0</v>
      </c>
      <c r="I152" s="342"/>
      <c r="J152" s="343"/>
      <c r="L152"/>
      <c r="R152"/>
      <c r="S152"/>
    </row>
    <row r="153" spans="1:19" ht="30" customHeight="1">
      <c r="A153" s="52" t="str">
        <f>CONCATENATE(C153,"-",COUNTIF($C$21:C153,C153))</f>
        <v>-0</v>
      </c>
      <c r="B153" s="53">
        <v>133</v>
      </c>
      <c r="C153" s="185"/>
      <c r="D153" s="138"/>
      <c r="E153" s="250"/>
      <c r="F153" s="54">
        <v>9000</v>
      </c>
      <c r="G153" s="113">
        <v>0</v>
      </c>
      <c r="H153" s="54">
        <f t="shared" si="5"/>
        <v>0</v>
      </c>
      <c r="I153" s="342"/>
      <c r="J153" s="343"/>
      <c r="L153"/>
      <c r="R153"/>
      <c r="S153"/>
    </row>
    <row r="154" spans="1:19" ht="30" customHeight="1">
      <c r="A154" s="52" t="str">
        <f>CONCATENATE(C154,"-",COUNTIF($C$21:C154,C154))</f>
        <v>-0</v>
      </c>
      <c r="B154" s="53">
        <v>134</v>
      </c>
      <c r="C154" s="185"/>
      <c r="D154" s="138"/>
      <c r="E154" s="250"/>
      <c r="F154" s="54">
        <v>9000</v>
      </c>
      <c r="G154" s="113">
        <v>0</v>
      </c>
      <c r="H154" s="54">
        <f t="shared" si="5"/>
        <v>0</v>
      </c>
      <c r="I154" s="342"/>
      <c r="J154" s="343"/>
      <c r="L154"/>
      <c r="R154"/>
      <c r="S154"/>
    </row>
    <row r="155" spans="1:19" ht="30" customHeight="1">
      <c r="A155" s="52" t="str">
        <f>CONCATENATE(C155,"-",COUNTIF($C$21:C155,C155))</f>
        <v>-0</v>
      </c>
      <c r="B155" s="53">
        <v>135</v>
      </c>
      <c r="C155" s="185"/>
      <c r="D155" s="138"/>
      <c r="E155" s="250"/>
      <c r="F155" s="54">
        <v>9000</v>
      </c>
      <c r="G155" s="113">
        <v>0</v>
      </c>
      <c r="H155" s="54">
        <f t="shared" si="5"/>
        <v>0</v>
      </c>
      <c r="I155" s="342"/>
      <c r="J155" s="343"/>
      <c r="L155"/>
      <c r="R155"/>
      <c r="S155"/>
    </row>
    <row r="156" spans="1:19" ht="30" customHeight="1">
      <c r="A156" s="52" t="str">
        <f>CONCATENATE(C156,"-",COUNTIF($C$21:C156,C156))</f>
        <v>-0</v>
      </c>
      <c r="B156" s="53">
        <v>136</v>
      </c>
      <c r="C156" s="185"/>
      <c r="D156" s="138"/>
      <c r="E156" s="250"/>
      <c r="F156" s="54">
        <v>9000</v>
      </c>
      <c r="G156" s="113">
        <v>0</v>
      </c>
      <c r="H156" s="54">
        <f t="shared" si="5"/>
        <v>0</v>
      </c>
      <c r="I156" s="342"/>
      <c r="J156" s="343"/>
      <c r="L156"/>
      <c r="R156"/>
      <c r="S156"/>
    </row>
    <row r="157" spans="1:19" ht="30" customHeight="1">
      <c r="A157" s="52" t="str">
        <f>CONCATENATE(C157,"-",COUNTIF($C$21:C157,C157))</f>
        <v>-0</v>
      </c>
      <c r="B157" s="53">
        <v>137</v>
      </c>
      <c r="C157" s="185"/>
      <c r="D157" s="138"/>
      <c r="E157" s="250"/>
      <c r="F157" s="54">
        <v>9000</v>
      </c>
      <c r="G157" s="113">
        <v>0</v>
      </c>
      <c r="H157" s="54">
        <f t="shared" si="5"/>
        <v>0</v>
      </c>
      <c r="I157" s="342"/>
      <c r="J157" s="343"/>
      <c r="L157"/>
      <c r="R157"/>
      <c r="S157"/>
    </row>
    <row r="158" spans="1:19" ht="30" customHeight="1">
      <c r="A158" s="52" t="str">
        <f>CONCATENATE(C158,"-",COUNTIF($C$21:C158,C158))</f>
        <v>-0</v>
      </c>
      <c r="B158" s="53">
        <v>138</v>
      </c>
      <c r="C158" s="185"/>
      <c r="D158" s="138"/>
      <c r="E158" s="250"/>
      <c r="F158" s="54">
        <v>9000</v>
      </c>
      <c r="G158" s="113">
        <v>0</v>
      </c>
      <c r="H158" s="54">
        <f t="shared" si="5"/>
        <v>0</v>
      </c>
      <c r="I158" s="342"/>
      <c r="J158" s="343"/>
      <c r="L158"/>
      <c r="R158"/>
      <c r="S158"/>
    </row>
    <row r="159" spans="1:19" ht="30" customHeight="1">
      <c r="A159" s="52" t="str">
        <f>CONCATENATE(C159,"-",COUNTIF($C$21:C159,C159))</f>
        <v>-0</v>
      </c>
      <c r="B159" s="53">
        <v>139</v>
      </c>
      <c r="C159" s="185"/>
      <c r="D159" s="138"/>
      <c r="E159" s="250"/>
      <c r="F159" s="54">
        <v>9000</v>
      </c>
      <c r="G159" s="113">
        <v>0</v>
      </c>
      <c r="H159" s="54">
        <f t="shared" si="5"/>
        <v>0</v>
      </c>
      <c r="I159" s="342"/>
      <c r="J159" s="343"/>
      <c r="L159"/>
      <c r="R159"/>
      <c r="S159"/>
    </row>
    <row r="160" spans="1:19" ht="30" customHeight="1">
      <c r="A160" s="52" t="str">
        <f>CONCATENATE(C160,"-",COUNTIF($C$21:C160,C160))</f>
        <v>-0</v>
      </c>
      <c r="B160" s="53">
        <v>140</v>
      </c>
      <c r="C160" s="185"/>
      <c r="D160" s="138"/>
      <c r="E160" s="250"/>
      <c r="F160" s="54">
        <v>9000</v>
      </c>
      <c r="G160" s="113">
        <v>0</v>
      </c>
      <c r="H160" s="54">
        <f t="shared" si="5"/>
        <v>0</v>
      </c>
      <c r="I160" s="342"/>
      <c r="J160" s="343"/>
      <c r="L160"/>
      <c r="R160"/>
      <c r="S160"/>
    </row>
    <row r="161" spans="1:19" ht="30" customHeight="1">
      <c r="A161" s="52" t="str">
        <f>CONCATENATE(C161,"-",COUNTIF($C$21:C161,C161))</f>
        <v>-0</v>
      </c>
      <c r="B161" s="53">
        <v>141</v>
      </c>
      <c r="C161" s="185"/>
      <c r="D161" s="138"/>
      <c r="E161" s="250"/>
      <c r="F161" s="54">
        <v>9000</v>
      </c>
      <c r="G161" s="113">
        <v>0</v>
      </c>
      <c r="H161" s="54">
        <f t="shared" si="5"/>
        <v>0</v>
      </c>
      <c r="I161" s="342"/>
      <c r="J161" s="343"/>
      <c r="L161"/>
      <c r="R161"/>
      <c r="S161"/>
    </row>
    <row r="162" spans="1:19" ht="30" customHeight="1">
      <c r="A162" s="52" t="str">
        <f>CONCATENATE(C162,"-",COUNTIF($C$21:C162,C162))</f>
        <v>-0</v>
      </c>
      <c r="B162" s="53">
        <v>142</v>
      </c>
      <c r="C162" s="185"/>
      <c r="D162" s="138"/>
      <c r="E162" s="250"/>
      <c r="F162" s="54">
        <v>9000</v>
      </c>
      <c r="G162" s="113">
        <v>0</v>
      </c>
      <c r="H162" s="54">
        <f t="shared" si="5"/>
        <v>0</v>
      </c>
      <c r="I162" s="342"/>
      <c r="J162" s="343"/>
      <c r="L162"/>
      <c r="R162"/>
      <c r="S162"/>
    </row>
    <row r="163" spans="1:19" ht="30" customHeight="1">
      <c r="A163" s="52" t="str">
        <f>CONCATENATE(C163,"-",COUNTIF($C$21:C163,C163))</f>
        <v>-0</v>
      </c>
      <c r="B163" s="53">
        <v>143</v>
      </c>
      <c r="C163" s="185"/>
      <c r="D163" s="138"/>
      <c r="E163" s="250"/>
      <c r="F163" s="54">
        <v>9000</v>
      </c>
      <c r="G163" s="113">
        <v>0</v>
      </c>
      <c r="H163" s="54">
        <f t="shared" si="5"/>
        <v>0</v>
      </c>
      <c r="I163" s="342"/>
      <c r="J163" s="343"/>
      <c r="L163"/>
      <c r="R163"/>
      <c r="S163"/>
    </row>
    <row r="164" spans="1:19" ht="30" customHeight="1">
      <c r="A164" s="52" t="str">
        <f>CONCATENATE(C164,"-",COUNTIF($C$21:C164,C164))</f>
        <v>-0</v>
      </c>
      <c r="B164" s="53">
        <v>144</v>
      </c>
      <c r="C164" s="185"/>
      <c r="D164" s="138"/>
      <c r="E164" s="250"/>
      <c r="F164" s="54">
        <v>9000</v>
      </c>
      <c r="G164" s="113">
        <v>0</v>
      </c>
      <c r="H164" s="54">
        <f t="shared" si="5"/>
        <v>0</v>
      </c>
      <c r="I164" s="342"/>
      <c r="J164" s="343"/>
      <c r="L164"/>
      <c r="R164"/>
      <c r="S164"/>
    </row>
    <row r="165" spans="1:19" ht="30" customHeight="1">
      <c r="A165" s="52" t="str">
        <f>CONCATENATE(C165,"-",COUNTIF($C$21:C165,C165))</f>
        <v>-0</v>
      </c>
      <c r="B165" s="53">
        <v>145</v>
      </c>
      <c r="C165" s="185"/>
      <c r="D165" s="138"/>
      <c r="E165" s="250"/>
      <c r="F165" s="54">
        <v>9000</v>
      </c>
      <c r="G165" s="113">
        <v>0</v>
      </c>
      <c r="H165" s="54">
        <f t="shared" si="5"/>
        <v>0</v>
      </c>
      <c r="I165" s="342"/>
      <c r="J165" s="343"/>
      <c r="L165"/>
      <c r="R165"/>
      <c r="S165"/>
    </row>
    <row r="166" spans="1:19" ht="30" customHeight="1">
      <c r="A166" s="52" t="str">
        <f>CONCATENATE(C166,"-",COUNTIF($C$21:C166,C166))</f>
        <v>-0</v>
      </c>
      <c r="B166" s="53">
        <v>146</v>
      </c>
      <c r="C166" s="185"/>
      <c r="D166" s="138"/>
      <c r="E166" s="250"/>
      <c r="F166" s="54">
        <v>9000</v>
      </c>
      <c r="G166" s="113">
        <v>0</v>
      </c>
      <c r="H166" s="54">
        <f t="shared" si="5"/>
        <v>0</v>
      </c>
      <c r="I166" s="342"/>
      <c r="J166" s="343"/>
      <c r="L166"/>
      <c r="R166"/>
      <c r="S166"/>
    </row>
    <row r="167" spans="1:19" ht="30" customHeight="1">
      <c r="A167" s="52" t="str">
        <f>CONCATENATE(C167,"-",COUNTIF($C$21:C167,C167))</f>
        <v>-0</v>
      </c>
      <c r="B167" s="53">
        <v>147</v>
      </c>
      <c r="C167" s="185"/>
      <c r="D167" s="138"/>
      <c r="E167" s="250"/>
      <c r="F167" s="54">
        <v>9000</v>
      </c>
      <c r="G167" s="113">
        <v>0</v>
      </c>
      <c r="H167" s="54">
        <f t="shared" si="5"/>
        <v>0</v>
      </c>
      <c r="I167" s="342"/>
      <c r="J167" s="343"/>
      <c r="L167"/>
      <c r="R167"/>
      <c r="S167"/>
    </row>
    <row r="168" spans="1:19" ht="30" customHeight="1">
      <c r="A168" s="52" t="str">
        <f>CONCATENATE(C168,"-",COUNTIF($C$21:C168,C168))</f>
        <v>-0</v>
      </c>
      <c r="B168" s="53">
        <v>148</v>
      </c>
      <c r="C168" s="185"/>
      <c r="D168" s="138"/>
      <c r="E168" s="250"/>
      <c r="F168" s="54">
        <v>9000</v>
      </c>
      <c r="G168" s="113">
        <v>0</v>
      </c>
      <c r="H168" s="54">
        <f t="shared" si="5"/>
        <v>0</v>
      </c>
      <c r="I168" s="342"/>
      <c r="J168" s="343"/>
      <c r="L168"/>
      <c r="R168"/>
      <c r="S168"/>
    </row>
    <row r="169" spans="1:19" ht="30" customHeight="1">
      <c r="A169" s="52" t="str">
        <f>CONCATENATE(C169,"-",COUNTIF($C$21:C169,C169))</f>
        <v>-0</v>
      </c>
      <c r="B169" s="53">
        <v>149</v>
      </c>
      <c r="C169" s="185"/>
      <c r="D169" s="138"/>
      <c r="E169" s="250"/>
      <c r="F169" s="54">
        <v>9000</v>
      </c>
      <c r="G169" s="113">
        <v>0</v>
      </c>
      <c r="H169" s="54">
        <f t="shared" si="5"/>
        <v>0</v>
      </c>
      <c r="I169" s="342"/>
      <c r="J169" s="343"/>
      <c r="L169"/>
      <c r="R169"/>
      <c r="S169"/>
    </row>
    <row r="170" spans="1:19" ht="30" customHeight="1">
      <c r="A170" s="52" t="str">
        <f>CONCATENATE(C170,"-",COUNTIF($C$21:C170,C170))</f>
        <v>-0</v>
      </c>
      <c r="B170" s="53">
        <v>150</v>
      </c>
      <c r="C170" s="185"/>
      <c r="D170" s="138"/>
      <c r="E170" s="250"/>
      <c r="F170" s="54">
        <v>9000</v>
      </c>
      <c r="G170" s="113">
        <v>0</v>
      </c>
      <c r="H170" s="54">
        <f t="shared" si="5"/>
        <v>0</v>
      </c>
      <c r="I170" s="342"/>
      <c r="J170" s="343"/>
      <c r="L170"/>
      <c r="R170"/>
      <c r="S170"/>
    </row>
    <row r="171" spans="1:19" ht="30" customHeight="1">
      <c r="A171" s="52" t="str">
        <f>CONCATENATE(C171,"-",COUNTIF($C$21:C171,C171))</f>
        <v>-0</v>
      </c>
      <c r="B171" s="53">
        <v>151</v>
      </c>
      <c r="C171" s="185"/>
      <c r="D171" s="138"/>
      <c r="E171" s="250"/>
      <c r="F171" s="54">
        <v>9000</v>
      </c>
      <c r="G171" s="113">
        <v>0</v>
      </c>
      <c r="H171" s="54">
        <f t="shared" si="5"/>
        <v>0</v>
      </c>
      <c r="I171" s="342"/>
      <c r="J171" s="343"/>
      <c r="L171"/>
      <c r="R171"/>
      <c r="S171"/>
    </row>
    <row r="172" spans="1:19" ht="30" customHeight="1">
      <c r="A172" s="52" t="str">
        <f>CONCATENATE(C172,"-",COUNTIF($C$21:C172,C172))</f>
        <v>-0</v>
      </c>
      <c r="B172" s="53">
        <v>152</v>
      </c>
      <c r="C172" s="185"/>
      <c r="D172" s="138"/>
      <c r="E172" s="250"/>
      <c r="F172" s="54">
        <v>9000</v>
      </c>
      <c r="G172" s="113">
        <v>0</v>
      </c>
      <c r="H172" s="54">
        <f t="shared" si="5"/>
        <v>0</v>
      </c>
      <c r="I172" s="342"/>
      <c r="J172" s="343"/>
      <c r="L172"/>
      <c r="R172"/>
      <c r="S172"/>
    </row>
    <row r="173" spans="1:19" ht="30" customHeight="1">
      <c r="A173" s="52" t="str">
        <f>CONCATENATE(C173,"-",COUNTIF($C$21:C173,C173))</f>
        <v>-0</v>
      </c>
      <c r="B173" s="53">
        <v>153</v>
      </c>
      <c r="C173" s="185"/>
      <c r="D173" s="138"/>
      <c r="E173" s="250"/>
      <c r="F173" s="54">
        <v>9000</v>
      </c>
      <c r="G173" s="113">
        <v>0</v>
      </c>
      <c r="H173" s="54">
        <f t="shared" si="5"/>
        <v>0</v>
      </c>
      <c r="I173" s="342"/>
      <c r="J173" s="343"/>
      <c r="L173"/>
      <c r="R173"/>
      <c r="S173"/>
    </row>
    <row r="174" spans="1:19" ht="30" customHeight="1">
      <c r="A174" s="52" t="str">
        <f>CONCATENATE(C174,"-",COUNTIF($C$21:C174,C174))</f>
        <v>-0</v>
      </c>
      <c r="B174" s="53">
        <v>154</v>
      </c>
      <c r="C174" s="185"/>
      <c r="D174" s="138"/>
      <c r="E174" s="250"/>
      <c r="F174" s="54">
        <v>9000</v>
      </c>
      <c r="G174" s="113">
        <v>0</v>
      </c>
      <c r="H174" s="54">
        <f t="shared" si="5"/>
        <v>0</v>
      </c>
      <c r="I174" s="342"/>
      <c r="J174" s="343"/>
      <c r="L174"/>
      <c r="R174"/>
      <c r="S174"/>
    </row>
    <row r="175" spans="1:19" ht="30" customHeight="1">
      <c r="A175" s="52" t="str">
        <f>CONCATENATE(C175,"-",COUNTIF($C$21:C175,C175))</f>
        <v>-0</v>
      </c>
      <c r="B175" s="53">
        <v>155</v>
      </c>
      <c r="C175" s="185"/>
      <c r="D175" s="138"/>
      <c r="E175" s="250"/>
      <c r="F175" s="54">
        <v>9000</v>
      </c>
      <c r="G175" s="113">
        <v>0</v>
      </c>
      <c r="H175" s="54">
        <f t="shared" si="5"/>
        <v>0</v>
      </c>
      <c r="I175" s="342"/>
      <c r="J175" s="343"/>
      <c r="L175"/>
      <c r="R175"/>
      <c r="S175"/>
    </row>
    <row r="176" spans="1:19" ht="30" customHeight="1">
      <c r="A176" s="52" t="str">
        <f>CONCATENATE(C176,"-",COUNTIF($C$21:C176,C176))</f>
        <v>-0</v>
      </c>
      <c r="B176" s="53">
        <v>156</v>
      </c>
      <c r="C176" s="185"/>
      <c r="D176" s="138"/>
      <c r="E176" s="250"/>
      <c r="F176" s="54">
        <v>9000</v>
      </c>
      <c r="G176" s="113">
        <v>0</v>
      </c>
      <c r="H176" s="54">
        <f t="shared" si="5"/>
        <v>0</v>
      </c>
      <c r="I176" s="342"/>
      <c r="J176" s="343"/>
      <c r="L176"/>
      <c r="R176"/>
      <c r="S176"/>
    </row>
    <row r="177" spans="1:19" ht="30" customHeight="1">
      <c r="A177" s="52" t="str">
        <f>CONCATENATE(C177,"-",COUNTIF($C$21:C177,C177))</f>
        <v>-0</v>
      </c>
      <c r="B177" s="53">
        <v>157</v>
      </c>
      <c r="C177" s="185"/>
      <c r="D177" s="138"/>
      <c r="E177" s="250"/>
      <c r="F177" s="54">
        <v>9000</v>
      </c>
      <c r="G177" s="113">
        <v>0</v>
      </c>
      <c r="H177" s="54">
        <f t="shared" si="5"/>
        <v>0</v>
      </c>
      <c r="I177" s="342"/>
      <c r="J177" s="343"/>
      <c r="L177"/>
      <c r="R177"/>
      <c r="S177"/>
    </row>
    <row r="178" spans="1:19" ht="30" customHeight="1">
      <c r="A178" s="52" t="str">
        <f>CONCATENATE(C178,"-",COUNTIF($C$21:C178,C178))</f>
        <v>-0</v>
      </c>
      <c r="B178" s="53">
        <v>158</v>
      </c>
      <c r="C178" s="185"/>
      <c r="D178" s="138"/>
      <c r="E178" s="250"/>
      <c r="F178" s="54">
        <v>9000</v>
      </c>
      <c r="G178" s="113">
        <v>0</v>
      </c>
      <c r="H178" s="54">
        <f t="shared" si="5"/>
        <v>0</v>
      </c>
      <c r="I178" s="342"/>
      <c r="J178" s="343"/>
      <c r="L178"/>
      <c r="R178"/>
      <c r="S178"/>
    </row>
    <row r="179" spans="1:19" ht="30" customHeight="1">
      <c r="A179" s="52" t="str">
        <f>CONCATENATE(C179,"-",COUNTIF($C$21:C179,C179))</f>
        <v>-0</v>
      </c>
      <c r="B179" s="53">
        <v>159</v>
      </c>
      <c r="C179" s="185"/>
      <c r="D179" s="138"/>
      <c r="E179" s="250"/>
      <c r="F179" s="54">
        <v>9000</v>
      </c>
      <c r="G179" s="113">
        <v>0</v>
      </c>
      <c r="H179" s="54">
        <f t="shared" si="5"/>
        <v>0</v>
      </c>
      <c r="I179" s="342"/>
      <c r="J179" s="343"/>
      <c r="L179"/>
      <c r="R179"/>
      <c r="S179"/>
    </row>
    <row r="180" spans="1:19" ht="30" customHeight="1">
      <c r="A180" s="52" t="str">
        <f>CONCATENATE(C180,"-",COUNTIF($C$21:C180,C180))</f>
        <v>-0</v>
      </c>
      <c r="B180" s="53">
        <v>160</v>
      </c>
      <c r="C180" s="185"/>
      <c r="D180" s="138"/>
      <c r="E180" s="250"/>
      <c r="F180" s="54">
        <v>9000</v>
      </c>
      <c r="G180" s="113">
        <v>0</v>
      </c>
      <c r="H180" s="54">
        <f t="shared" si="5"/>
        <v>0</v>
      </c>
      <c r="I180" s="342"/>
      <c r="J180" s="343"/>
      <c r="L180"/>
      <c r="R180"/>
      <c r="S180"/>
    </row>
    <row r="181" spans="1:19" ht="30" customHeight="1">
      <c r="A181" s="52" t="str">
        <f>CONCATENATE(C181,"-",COUNTIF($C$21:C181,C181))</f>
        <v>-0</v>
      </c>
      <c r="B181" s="53">
        <v>161</v>
      </c>
      <c r="C181" s="185"/>
      <c r="D181" s="138"/>
      <c r="E181" s="250"/>
      <c r="F181" s="54">
        <v>9000</v>
      </c>
      <c r="G181" s="113">
        <v>0</v>
      </c>
      <c r="H181" s="54">
        <f t="shared" si="5"/>
        <v>0</v>
      </c>
      <c r="I181" s="342"/>
      <c r="J181" s="343"/>
      <c r="L181"/>
      <c r="R181"/>
      <c r="S181"/>
    </row>
    <row r="182" spans="1:19" ht="30" customHeight="1">
      <c r="A182" s="52" t="str">
        <f>CONCATENATE(C182,"-",COUNTIF($C$21:C182,C182))</f>
        <v>-0</v>
      </c>
      <c r="B182" s="53">
        <v>162</v>
      </c>
      <c r="C182" s="185"/>
      <c r="D182" s="138"/>
      <c r="E182" s="250"/>
      <c r="F182" s="54">
        <v>9000</v>
      </c>
      <c r="G182" s="113">
        <v>0</v>
      </c>
      <c r="H182" s="54">
        <f t="shared" si="5"/>
        <v>0</v>
      </c>
      <c r="I182" s="342"/>
      <c r="J182" s="343"/>
      <c r="L182"/>
      <c r="R182"/>
      <c r="S182"/>
    </row>
    <row r="183" spans="1:19" ht="30" customHeight="1">
      <c r="A183" s="52" t="str">
        <f>CONCATENATE(C183,"-",COUNTIF($C$21:C183,C183))</f>
        <v>-0</v>
      </c>
      <c r="B183" s="53">
        <v>163</v>
      </c>
      <c r="C183" s="185"/>
      <c r="D183" s="138"/>
      <c r="E183" s="250"/>
      <c r="F183" s="54">
        <v>9000</v>
      </c>
      <c r="G183" s="113">
        <v>0</v>
      </c>
      <c r="H183" s="54">
        <f t="shared" si="5"/>
        <v>0</v>
      </c>
      <c r="I183" s="342"/>
      <c r="J183" s="343"/>
      <c r="L183"/>
      <c r="R183"/>
      <c r="S183"/>
    </row>
    <row r="184" spans="1:19" ht="30" customHeight="1">
      <c r="A184" s="52" t="str">
        <f>CONCATENATE(C184,"-",COUNTIF($C$21:C184,C184))</f>
        <v>-0</v>
      </c>
      <c r="B184" s="53">
        <v>164</v>
      </c>
      <c r="C184" s="185"/>
      <c r="D184" s="138"/>
      <c r="E184" s="250"/>
      <c r="F184" s="54">
        <v>9000</v>
      </c>
      <c r="G184" s="113">
        <v>0</v>
      </c>
      <c r="H184" s="54">
        <f t="shared" ref="H184:H217" si="6">F184*G184</f>
        <v>0</v>
      </c>
      <c r="I184" s="342"/>
      <c r="J184" s="343"/>
      <c r="L184"/>
      <c r="R184"/>
      <c r="S184"/>
    </row>
    <row r="185" spans="1:19" ht="30" customHeight="1">
      <c r="A185" s="52" t="str">
        <f>CONCATENATE(C185,"-",COUNTIF($C$21:C185,C185))</f>
        <v>-0</v>
      </c>
      <c r="B185" s="53">
        <v>165</v>
      </c>
      <c r="C185" s="185"/>
      <c r="D185" s="138"/>
      <c r="E185" s="250"/>
      <c r="F185" s="54">
        <v>9000</v>
      </c>
      <c r="G185" s="113">
        <v>0</v>
      </c>
      <c r="H185" s="54">
        <f t="shared" si="6"/>
        <v>0</v>
      </c>
      <c r="I185" s="342"/>
      <c r="J185" s="343"/>
      <c r="L185"/>
      <c r="R185"/>
      <c r="S185"/>
    </row>
    <row r="186" spans="1:19" ht="30" customHeight="1">
      <c r="A186" s="52" t="str">
        <f>CONCATENATE(C186,"-",COUNTIF($C$21:C186,C186))</f>
        <v>-0</v>
      </c>
      <c r="B186" s="53">
        <v>166</v>
      </c>
      <c r="C186" s="185"/>
      <c r="D186" s="138"/>
      <c r="E186" s="250"/>
      <c r="F186" s="54">
        <v>9000</v>
      </c>
      <c r="G186" s="113">
        <v>0</v>
      </c>
      <c r="H186" s="54">
        <f t="shared" si="6"/>
        <v>0</v>
      </c>
      <c r="I186" s="342"/>
      <c r="J186" s="343"/>
      <c r="L186"/>
      <c r="R186"/>
      <c r="S186"/>
    </row>
    <row r="187" spans="1:19" ht="30" customHeight="1">
      <c r="A187" s="52" t="str">
        <f>CONCATENATE(C187,"-",COUNTIF($C$21:C187,C187))</f>
        <v>-0</v>
      </c>
      <c r="B187" s="53">
        <v>167</v>
      </c>
      <c r="C187" s="185"/>
      <c r="D187" s="138"/>
      <c r="E187" s="250"/>
      <c r="F187" s="54">
        <v>9000</v>
      </c>
      <c r="G187" s="113">
        <v>0</v>
      </c>
      <c r="H187" s="54">
        <f t="shared" si="6"/>
        <v>0</v>
      </c>
      <c r="I187" s="342"/>
      <c r="J187" s="343"/>
      <c r="L187"/>
      <c r="R187"/>
      <c r="S187"/>
    </row>
    <row r="188" spans="1:19" ht="30" customHeight="1">
      <c r="A188" s="52" t="str">
        <f>CONCATENATE(C188,"-",COUNTIF($C$21:C188,C188))</f>
        <v>-0</v>
      </c>
      <c r="B188" s="53">
        <v>168</v>
      </c>
      <c r="C188" s="185"/>
      <c r="D188" s="138"/>
      <c r="E188" s="250"/>
      <c r="F188" s="54">
        <v>9000</v>
      </c>
      <c r="G188" s="113">
        <v>0</v>
      </c>
      <c r="H188" s="54">
        <f t="shared" si="6"/>
        <v>0</v>
      </c>
      <c r="I188" s="342"/>
      <c r="J188" s="343"/>
      <c r="L188"/>
      <c r="R188"/>
      <c r="S188"/>
    </row>
    <row r="189" spans="1:19" ht="30" customHeight="1">
      <c r="A189" s="52" t="str">
        <f>CONCATENATE(C189,"-",COUNTIF($C$21:C189,C189))</f>
        <v>-0</v>
      </c>
      <c r="B189" s="53">
        <v>169</v>
      </c>
      <c r="C189" s="185"/>
      <c r="D189" s="138"/>
      <c r="E189" s="250"/>
      <c r="F189" s="54">
        <v>9000</v>
      </c>
      <c r="G189" s="113">
        <v>0</v>
      </c>
      <c r="H189" s="54">
        <f t="shared" si="6"/>
        <v>0</v>
      </c>
      <c r="I189" s="342"/>
      <c r="J189" s="343"/>
      <c r="L189"/>
      <c r="R189"/>
      <c r="S189"/>
    </row>
    <row r="190" spans="1:19" ht="30" customHeight="1">
      <c r="A190" s="52" t="str">
        <f>CONCATENATE(C190,"-",COUNTIF($C$21:C190,C190))</f>
        <v>-0</v>
      </c>
      <c r="B190" s="53">
        <v>170</v>
      </c>
      <c r="C190" s="185"/>
      <c r="D190" s="138"/>
      <c r="E190" s="250"/>
      <c r="F190" s="54">
        <v>9000</v>
      </c>
      <c r="G190" s="113">
        <v>0</v>
      </c>
      <c r="H190" s="54">
        <f t="shared" si="6"/>
        <v>0</v>
      </c>
      <c r="I190" s="342"/>
      <c r="J190" s="343"/>
      <c r="L190"/>
      <c r="R190"/>
      <c r="S190"/>
    </row>
    <row r="191" spans="1:19" ht="30" customHeight="1">
      <c r="A191" s="52" t="str">
        <f>CONCATENATE(C191,"-",COUNTIF($C$21:C191,C191))</f>
        <v>-0</v>
      </c>
      <c r="B191" s="53">
        <v>171</v>
      </c>
      <c r="C191" s="185"/>
      <c r="D191" s="138"/>
      <c r="E191" s="250"/>
      <c r="F191" s="54">
        <v>9000</v>
      </c>
      <c r="G191" s="113">
        <v>0</v>
      </c>
      <c r="H191" s="54">
        <f t="shared" si="6"/>
        <v>0</v>
      </c>
      <c r="I191" s="342"/>
      <c r="J191" s="343"/>
      <c r="L191"/>
      <c r="R191"/>
      <c r="S191"/>
    </row>
    <row r="192" spans="1:19" ht="30" customHeight="1">
      <c r="A192" s="52" t="str">
        <f>CONCATENATE(C192,"-",COUNTIF($C$21:C192,C192))</f>
        <v>-0</v>
      </c>
      <c r="B192" s="53">
        <v>172</v>
      </c>
      <c r="C192" s="185"/>
      <c r="D192" s="138"/>
      <c r="E192" s="250"/>
      <c r="F192" s="54">
        <v>9000</v>
      </c>
      <c r="G192" s="113">
        <v>0</v>
      </c>
      <c r="H192" s="54">
        <f t="shared" si="6"/>
        <v>0</v>
      </c>
      <c r="I192" s="342"/>
      <c r="J192" s="343"/>
      <c r="L192"/>
      <c r="R192"/>
      <c r="S192"/>
    </row>
    <row r="193" spans="1:19" ht="30" customHeight="1">
      <c r="A193" s="52" t="str">
        <f>CONCATENATE(C193,"-",COUNTIF($C$21:C193,C193))</f>
        <v>-0</v>
      </c>
      <c r="B193" s="53">
        <v>173</v>
      </c>
      <c r="C193" s="185"/>
      <c r="D193" s="138"/>
      <c r="E193" s="250"/>
      <c r="F193" s="54">
        <v>9000</v>
      </c>
      <c r="G193" s="113">
        <v>0</v>
      </c>
      <c r="H193" s="54">
        <f t="shared" si="6"/>
        <v>0</v>
      </c>
      <c r="I193" s="342"/>
      <c r="J193" s="343"/>
      <c r="L193"/>
      <c r="R193"/>
      <c r="S193"/>
    </row>
    <row r="194" spans="1:19" ht="30" customHeight="1">
      <c r="A194" s="52" t="str">
        <f>CONCATENATE(C194,"-",COUNTIF($C$21:C194,C194))</f>
        <v>-0</v>
      </c>
      <c r="B194" s="53">
        <v>174</v>
      </c>
      <c r="C194" s="185"/>
      <c r="D194" s="138"/>
      <c r="E194" s="250"/>
      <c r="F194" s="54">
        <v>9000</v>
      </c>
      <c r="G194" s="113">
        <v>0</v>
      </c>
      <c r="H194" s="54">
        <f t="shared" si="6"/>
        <v>0</v>
      </c>
      <c r="I194" s="342"/>
      <c r="J194" s="343"/>
      <c r="L194"/>
      <c r="R194"/>
      <c r="S194"/>
    </row>
    <row r="195" spans="1:19" ht="30" customHeight="1">
      <c r="A195" s="52" t="str">
        <f>CONCATENATE(C195,"-",COUNTIF($C$21:C195,C195))</f>
        <v>-0</v>
      </c>
      <c r="B195" s="53">
        <v>175</v>
      </c>
      <c r="C195" s="185"/>
      <c r="D195" s="138"/>
      <c r="E195" s="250"/>
      <c r="F195" s="54">
        <v>9000</v>
      </c>
      <c r="G195" s="113">
        <v>0</v>
      </c>
      <c r="H195" s="54">
        <f t="shared" si="6"/>
        <v>0</v>
      </c>
      <c r="I195" s="342"/>
      <c r="J195" s="343"/>
      <c r="L195"/>
      <c r="R195"/>
      <c r="S195"/>
    </row>
    <row r="196" spans="1:19" ht="30" customHeight="1">
      <c r="A196" s="52" t="str">
        <f>CONCATENATE(C196,"-",COUNTIF($C$21:C196,C196))</f>
        <v>-0</v>
      </c>
      <c r="B196" s="53">
        <v>176</v>
      </c>
      <c r="C196" s="185"/>
      <c r="D196" s="138"/>
      <c r="E196" s="250"/>
      <c r="F196" s="54">
        <v>9000</v>
      </c>
      <c r="G196" s="113">
        <v>0</v>
      </c>
      <c r="H196" s="54">
        <f t="shared" si="6"/>
        <v>0</v>
      </c>
      <c r="I196" s="342"/>
      <c r="J196" s="343"/>
      <c r="L196"/>
      <c r="R196"/>
      <c r="S196"/>
    </row>
    <row r="197" spans="1:19" ht="30" customHeight="1">
      <c r="A197" s="52" t="str">
        <f>CONCATENATE(C197,"-",COUNTIF($C$21:C197,C197))</f>
        <v>-0</v>
      </c>
      <c r="B197" s="53">
        <v>177</v>
      </c>
      <c r="C197" s="185"/>
      <c r="D197" s="138"/>
      <c r="E197" s="250"/>
      <c r="F197" s="54">
        <v>9000</v>
      </c>
      <c r="G197" s="113">
        <v>0</v>
      </c>
      <c r="H197" s="54">
        <f t="shared" si="6"/>
        <v>0</v>
      </c>
      <c r="I197" s="342"/>
      <c r="J197" s="343"/>
      <c r="L197"/>
      <c r="R197"/>
      <c r="S197"/>
    </row>
    <row r="198" spans="1:19" ht="30" customHeight="1">
      <c r="A198" s="52" t="str">
        <f>CONCATENATE(C198,"-",COUNTIF($C$21:C198,C198))</f>
        <v>-0</v>
      </c>
      <c r="B198" s="53">
        <v>178</v>
      </c>
      <c r="C198" s="185"/>
      <c r="D198" s="138"/>
      <c r="E198" s="250"/>
      <c r="F198" s="54">
        <v>9000</v>
      </c>
      <c r="G198" s="113">
        <v>0</v>
      </c>
      <c r="H198" s="54">
        <f t="shared" si="6"/>
        <v>0</v>
      </c>
      <c r="I198" s="342"/>
      <c r="J198" s="343"/>
      <c r="L198"/>
      <c r="R198"/>
      <c r="S198"/>
    </row>
    <row r="199" spans="1:19" ht="30" customHeight="1">
      <c r="A199" s="52" t="str">
        <f>CONCATENATE(C199,"-",COUNTIF($C$21:C199,C199))</f>
        <v>-0</v>
      </c>
      <c r="B199" s="53">
        <v>179</v>
      </c>
      <c r="C199" s="185"/>
      <c r="D199" s="138"/>
      <c r="E199" s="250"/>
      <c r="F199" s="54">
        <v>9000</v>
      </c>
      <c r="G199" s="113">
        <v>0</v>
      </c>
      <c r="H199" s="54">
        <f t="shared" si="6"/>
        <v>0</v>
      </c>
      <c r="I199" s="342"/>
      <c r="J199" s="343"/>
      <c r="L199"/>
      <c r="R199"/>
      <c r="S199"/>
    </row>
    <row r="200" spans="1:19" ht="30" customHeight="1">
      <c r="A200" s="52" t="str">
        <f>CONCATENATE(C200,"-",COUNTIF($C$21:C200,C200))</f>
        <v>-0</v>
      </c>
      <c r="B200" s="53">
        <v>180</v>
      </c>
      <c r="C200" s="185"/>
      <c r="D200" s="138"/>
      <c r="E200" s="250"/>
      <c r="F200" s="54">
        <v>9000</v>
      </c>
      <c r="G200" s="113">
        <v>0</v>
      </c>
      <c r="H200" s="54">
        <f t="shared" si="6"/>
        <v>0</v>
      </c>
      <c r="I200" s="342"/>
      <c r="J200" s="343"/>
      <c r="L200"/>
      <c r="R200"/>
      <c r="S200"/>
    </row>
    <row r="201" spans="1:19" ht="30" customHeight="1">
      <c r="A201" s="52" t="str">
        <f>CONCATENATE(C201,"-",COUNTIF($C$21:C201,C201))</f>
        <v>-0</v>
      </c>
      <c r="B201" s="53">
        <v>181</v>
      </c>
      <c r="C201" s="185"/>
      <c r="D201" s="138"/>
      <c r="E201" s="250"/>
      <c r="F201" s="54">
        <v>9000</v>
      </c>
      <c r="G201" s="113">
        <v>0</v>
      </c>
      <c r="H201" s="54">
        <f t="shared" si="6"/>
        <v>0</v>
      </c>
      <c r="I201" s="342"/>
      <c r="J201" s="343"/>
      <c r="L201"/>
      <c r="R201"/>
      <c r="S201"/>
    </row>
    <row r="202" spans="1:19" ht="30" customHeight="1">
      <c r="A202" s="52" t="str">
        <f>CONCATENATE(C202,"-",COUNTIF($C$21:C202,C202))</f>
        <v>-0</v>
      </c>
      <c r="B202" s="53">
        <v>182</v>
      </c>
      <c r="C202" s="185"/>
      <c r="D202" s="138"/>
      <c r="E202" s="250"/>
      <c r="F202" s="54">
        <v>9000</v>
      </c>
      <c r="G202" s="113">
        <v>0</v>
      </c>
      <c r="H202" s="54">
        <f t="shared" si="6"/>
        <v>0</v>
      </c>
      <c r="I202" s="342"/>
      <c r="J202" s="343"/>
      <c r="L202"/>
      <c r="R202"/>
      <c r="S202"/>
    </row>
    <row r="203" spans="1:19" ht="30" customHeight="1">
      <c r="A203" s="52" t="str">
        <f>CONCATENATE(C203,"-",COUNTIF($C$21:C203,C203))</f>
        <v>-0</v>
      </c>
      <c r="B203" s="53">
        <v>183</v>
      </c>
      <c r="C203" s="185"/>
      <c r="D203" s="138"/>
      <c r="E203" s="250"/>
      <c r="F203" s="54">
        <v>9000</v>
      </c>
      <c r="G203" s="113">
        <v>0</v>
      </c>
      <c r="H203" s="54">
        <f t="shared" si="6"/>
        <v>0</v>
      </c>
      <c r="I203" s="342"/>
      <c r="J203" s="343"/>
      <c r="L203"/>
      <c r="R203"/>
      <c r="S203"/>
    </row>
    <row r="204" spans="1:19" ht="30" customHeight="1">
      <c r="A204" s="52" t="str">
        <f>CONCATENATE(C204,"-",COUNTIF($C$21:C204,C204))</f>
        <v>-0</v>
      </c>
      <c r="B204" s="53">
        <v>184</v>
      </c>
      <c r="C204" s="185"/>
      <c r="D204" s="138"/>
      <c r="E204" s="250"/>
      <c r="F204" s="54">
        <v>9000</v>
      </c>
      <c r="G204" s="113">
        <v>0</v>
      </c>
      <c r="H204" s="54">
        <f t="shared" si="6"/>
        <v>0</v>
      </c>
      <c r="I204" s="342"/>
      <c r="J204" s="343"/>
      <c r="L204"/>
      <c r="R204"/>
      <c r="S204"/>
    </row>
    <row r="205" spans="1:19" ht="30" customHeight="1">
      <c r="A205" s="52" t="str">
        <f>CONCATENATE(C205,"-",COUNTIF($C$21:C205,C205))</f>
        <v>-0</v>
      </c>
      <c r="B205" s="53">
        <v>185</v>
      </c>
      <c r="C205" s="185"/>
      <c r="D205" s="138"/>
      <c r="E205" s="250"/>
      <c r="F205" s="54">
        <v>9000</v>
      </c>
      <c r="G205" s="113">
        <v>0</v>
      </c>
      <c r="H205" s="54">
        <f t="shared" si="6"/>
        <v>0</v>
      </c>
      <c r="I205" s="342"/>
      <c r="J205" s="343"/>
      <c r="L205"/>
      <c r="R205"/>
      <c r="S205"/>
    </row>
    <row r="206" spans="1:19" ht="30" customHeight="1">
      <c r="A206" s="52" t="str">
        <f>CONCATENATE(C206,"-",COUNTIF($C$21:C206,C206))</f>
        <v>-0</v>
      </c>
      <c r="B206" s="53">
        <v>186</v>
      </c>
      <c r="C206" s="185"/>
      <c r="D206" s="138"/>
      <c r="E206" s="250"/>
      <c r="F206" s="54">
        <v>9000</v>
      </c>
      <c r="G206" s="113">
        <v>0</v>
      </c>
      <c r="H206" s="54">
        <f t="shared" si="6"/>
        <v>0</v>
      </c>
      <c r="I206" s="342"/>
      <c r="J206" s="343"/>
      <c r="L206"/>
      <c r="R206"/>
      <c r="S206"/>
    </row>
    <row r="207" spans="1:19" ht="30" customHeight="1">
      <c r="A207" s="52" t="str">
        <f>CONCATENATE(C207,"-",COUNTIF($C$21:C207,C207))</f>
        <v>-0</v>
      </c>
      <c r="B207" s="53">
        <v>187</v>
      </c>
      <c r="C207" s="185"/>
      <c r="D207" s="138"/>
      <c r="E207" s="250"/>
      <c r="F207" s="54">
        <v>9000</v>
      </c>
      <c r="G207" s="113">
        <v>0</v>
      </c>
      <c r="H207" s="54">
        <f t="shared" si="6"/>
        <v>0</v>
      </c>
      <c r="I207" s="342"/>
      <c r="J207" s="343"/>
      <c r="L207"/>
      <c r="R207"/>
      <c r="S207"/>
    </row>
    <row r="208" spans="1:19" ht="30" customHeight="1">
      <c r="A208" s="52" t="str">
        <f>CONCATENATE(C208,"-",COUNTIF($C$21:C208,C208))</f>
        <v>-0</v>
      </c>
      <c r="B208" s="53">
        <v>188</v>
      </c>
      <c r="C208" s="185"/>
      <c r="D208" s="138"/>
      <c r="E208" s="250"/>
      <c r="F208" s="54">
        <v>9000</v>
      </c>
      <c r="G208" s="113">
        <v>0</v>
      </c>
      <c r="H208" s="54">
        <f t="shared" si="6"/>
        <v>0</v>
      </c>
      <c r="I208" s="342"/>
      <c r="J208" s="343"/>
      <c r="L208"/>
      <c r="R208"/>
      <c r="S208"/>
    </row>
    <row r="209" spans="1:19" ht="30" customHeight="1">
      <c r="A209" s="52" t="str">
        <f>CONCATENATE(C209,"-",COUNTIF($C$21:C209,C209))</f>
        <v>-0</v>
      </c>
      <c r="B209" s="53">
        <v>189</v>
      </c>
      <c r="C209" s="185"/>
      <c r="D209" s="138"/>
      <c r="E209" s="250"/>
      <c r="F209" s="54">
        <v>9000</v>
      </c>
      <c r="G209" s="113">
        <v>0</v>
      </c>
      <c r="H209" s="54">
        <f t="shared" si="6"/>
        <v>0</v>
      </c>
      <c r="I209" s="342"/>
      <c r="J209" s="343"/>
      <c r="L209"/>
      <c r="R209"/>
      <c r="S209"/>
    </row>
    <row r="210" spans="1:19" ht="30" customHeight="1">
      <c r="A210" s="52" t="str">
        <f>CONCATENATE(C210,"-",COUNTIF($C$21:C210,C210))</f>
        <v>-0</v>
      </c>
      <c r="B210" s="53">
        <v>190</v>
      </c>
      <c r="C210" s="185"/>
      <c r="D210" s="138"/>
      <c r="E210" s="250"/>
      <c r="F210" s="54">
        <v>9000</v>
      </c>
      <c r="G210" s="113">
        <v>0</v>
      </c>
      <c r="H210" s="54">
        <f t="shared" si="6"/>
        <v>0</v>
      </c>
      <c r="I210" s="342"/>
      <c r="J210" s="343"/>
      <c r="L210"/>
      <c r="R210"/>
      <c r="S210"/>
    </row>
    <row r="211" spans="1:19" ht="30" customHeight="1">
      <c r="A211" s="52" t="str">
        <f>CONCATENATE(C211,"-",COUNTIF($C$21:C211,C211))</f>
        <v>-0</v>
      </c>
      <c r="B211" s="53">
        <v>191</v>
      </c>
      <c r="C211" s="185"/>
      <c r="D211" s="138"/>
      <c r="E211" s="250"/>
      <c r="F211" s="54">
        <v>9000</v>
      </c>
      <c r="G211" s="113">
        <v>0</v>
      </c>
      <c r="H211" s="54">
        <f t="shared" si="6"/>
        <v>0</v>
      </c>
      <c r="I211" s="342"/>
      <c r="J211" s="343"/>
      <c r="L211"/>
      <c r="R211"/>
      <c r="S211"/>
    </row>
    <row r="212" spans="1:19" ht="30" customHeight="1">
      <c r="A212" s="52" t="str">
        <f>CONCATENATE(C212,"-",COUNTIF($C$21:C212,C212))</f>
        <v>-0</v>
      </c>
      <c r="B212" s="53">
        <v>192</v>
      </c>
      <c r="C212" s="185"/>
      <c r="D212" s="138"/>
      <c r="E212" s="250"/>
      <c r="F212" s="54">
        <v>9000</v>
      </c>
      <c r="G212" s="113">
        <v>0</v>
      </c>
      <c r="H212" s="54">
        <f t="shared" si="6"/>
        <v>0</v>
      </c>
      <c r="I212" s="342"/>
      <c r="J212" s="343"/>
      <c r="L212"/>
      <c r="R212"/>
      <c r="S212"/>
    </row>
    <row r="213" spans="1:19" ht="30" customHeight="1">
      <c r="A213" s="52" t="str">
        <f>CONCATENATE(C213,"-",COUNTIF($C$21:C213,C213))</f>
        <v>-0</v>
      </c>
      <c r="B213" s="53">
        <v>193</v>
      </c>
      <c r="C213" s="185"/>
      <c r="D213" s="138"/>
      <c r="E213" s="250"/>
      <c r="F213" s="54">
        <v>9000</v>
      </c>
      <c r="G213" s="113">
        <v>0</v>
      </c>
      <c r="H213" s="54">
        <f t="shared" si="6"/>
        <v>0</v>
      </c>
      <c r="I213" s="342"/>
      <c r="J213" s="343"/>
      <c r="L213"/>
      <c r="R213"/>
      <c r="S213"/>
    </row>
    <row r="214" spans="1:19" ht="30" customHeight="1">
      <c r="A214" s="52" t="str">
        <f>CONCATENATE(C214,"-",COUNTIF($C$21:C214,C214))</f>
        <v>-0</v>
      </c>
      <c r="B214" s="53">
        <v>194</v>
      </c>
      <c r="C214" s="185"/>
      <c r="D214" s="138"/>
      <c r="E214" s="250"/>
      <c r="F214" s="54">
        <v>9000</v>
      </c>
      <c r="G214" s="113">
        <v>0</v>
      </c>
      <c r="H214" s="54">
        <f t="shared" si="6"/>
        <v>0</v>
      </c>
      <c r="I214" s="342"/>
      <c r="J214" s="343"/>
      <c r="L214"/>
      <c r="R214"/>
      <c r="S214"/>
    </row>
    <row r="215" spans="1:19" ht="30" customHeight="1">
      <c r="A215" s="52" t="str">
        <f>CONCATENATE(C215,"-",COUNTIF($C$21:C215,C215))</f>
        <v>-0</v>
      </c>
      <c r="B215" s="53">
        <v>195</v>
      </c>
      <c r="C215" s="185"/>
      <c r="D215" s="138"/>
      <c r="E215" s="250"/>
      <c r="F215" s="54">
        <v>9000</v>
      </c>
      <c r="G215" s="113">
        <v>0</v>
      </c>
      <c r="H215" s="54">
        <f t="shared" si="6"/>
        <v>0</v>
      </c>
      <c r="I215" s="342"/>
      <c r="J215" s="343"/>
      <c r="L215"/>
      <c r="R215"/>
      <c r="S215"/>
    </row>
    <row r="216" spans="1:19" ht="30" customHeight="1">
      <c r="A216" s="52" t="str">
        <f>CONCATENATE(C216,"-",COUNTIF($C$21:C216,C216))</f>
        <v>-0</v>
      </c>
      <c r="B216" s="53">
        <v>196</v>
      </c>
      <c r="C216" s="185"/>
      <c r="D216" s="138"/>
      <c r="E216" s="250"/>
      <c r="F216" s="54">
        <v>9000</v>
      </c>
      <c r="G216" s="113">
        <v>0</v>
      </c>
      <c r="H216" s="54">
        <f t="shared" si="6"/>
        <v>0</v>
      </c>
      <c r="I216" s="342"/>
      <c r="J216" s="343"/>
      <c r="L216"/>
      <c r="R216"/>
      <c r="S216"/>
    </row>
    <row r="217" spans="1:19" ht="30" customHeight="1">
      <c r="A217" s="52" t="str">
        <f>CONCATENATE(C217,"-",COUNTIF($C$21:C217,C217))</f>
        <v>-0</v>
      </c>
      <c r="B217" s="53">
        <v>197</v>
      </c>
      <c r="C217" s="185"/>
      <c r="D217" s="138"/>
      <c r="E217" s="250"/>
      <c r="F217" s="54">
        <v>9000</v>
      </c>
      <c r="G217" s="113">
        <v>0</v>
      </c>
      <c r="H217" s="54">
        <f t="shared" si="6"/>
        <v>0</v>
      </c>
      <c r="I217" s="342"/>
      <c r="J217" s="343"/>
      <c r="L217"/>
      <c r="R217"/>
      <c r="S217"/>
    </row>
    <row r="218" spans="1:19" ht="30" customHeight="1">
      <c r="A218" s="52" t="str">
        <f>CONCATENATE(C218,"-",COUNTIF($C$21:C218,C218))</f>
        <v>-0</v>
      </c>
      <c r="B218" s="53">
        <v>198</v>
      </c>
      <c r="C218" s="185"/>
      <c r="D218" s="138"/>
      <c r="E218" s="250"/>
      <c r="F218" s="54">
        <v>9000</v>
      </c>
      <c r="G218" s="113">
        <v>0</v>
      </c>
      <c r="H218" s="54">
        <f t="shared" ref="H218:H220" si="7">F218*G218</f>
        <v>0</v>
      </c>
      <c r="I218" s="342"/>
      <c r="J218" s="343"/>
      <c r="L218"/>
      <c r="R218"/>
      <c r="S218"/>
    </row>
    <row r="219" spans="1:19" ht="30" customHeight="1">
      <c r="A219" s="52" t="str">
        <f>CONCATENATE(C219,"-",COUNTIF($C$21:C219,C219))</f>
        <v>-0</v>
      </c>
      <c r="B219" s="53">
        <v>199</v>
      </c>
      <c r="C219" s="185"/>
      <c r="D219" s="138"/>
      <c r="E219" s="250"/>
      <c r="F219" s="54">
        <v>9000</v>
      </c>
      <c r="G219" s="113">
        <v>0</v>
      </c>
      <c r="H219" s="54">
        <f>F219*G219</f>
        <v>0</v>
      </c>
      <c r="I219" s="342"/>
      <c r="J219" s="343"/>
      <c r="L219"/>
      <c r="R219"/>
      <c r="S219"/>
    </row>
    <row r="220" spans="1:19" ht="30" customHeight="1">
      <c r="A220" s="52" t="str">
        <f>CONCATENATE(C220,"-",COUNTIF($C$21:C220,C220))</f>
        <v>-0</v>
      </c>
      <c r="B220" s="53">
        <v>200</v>
      </c>
      <c r="C220" s="185"/>
      <c r="D220" s="138"/>
      <c r="E220" s="250"/>
      <c r="F220" s="54">
        <v>9000</v>
      </c>
      <c r="G220" s="113">
        <v>0</v>
      </c>
      <c r="H220" s="54">
        <f t="shared" si="7"/>
        <v>0</v>
      </c>
      <c r="I220" s="342"/>
      <c r="J220" s="343"/>
      <c r="L220"/>
      <c r="R220"/>
      <c r="S220"/>
    </row>
    <row r="221" spans="1:19">
      <c r="A221" s="52"/>
      <c r="B221" s="53"/>
      <c r="C221" s="56" t="s">
        <v>106</v>
      </c>
      <c r="D221" s="139">
        <f>COUNTA(D21:D220)</f>
        <v>0</v>
      </c>
      <c r="E221" s="139" t="s">
        <v>225</v>
      </c>
      <c r="F221" s="58"/>
      <c r="G221" s="59">
        <f>SUM(G21:G220)</f>
        <v>0</v>
      </c>
      <c r="H221" s="54">
        <f>SUM(H21:H220)</f>
        <v>0</v>
      </c>
      <c r="I221" s="345"/>
      <c r="J221" s="345"/>
      <c r="L221"/>
      <c r="R221"/>
      <c r="S221"/>
    </row>
  </sheetData>
  <sheetProtection algorithmName="SHA-512" hashValue="HRbLq5JkYO8CZ31paJa0PLJxfisNhHQko5Q+35/qI02w32Mm4Rw///rs6Uq14uDy/agaPciVO9D/gdddZI2fwg==" saltValue="ZF26se96WIBfyYa3ztCvAw==" spinCount="100000" sheet="1" objects="1" scenarios="1"/>
  <mergeCells count="220">
    <mergeCell ref="D4:J4"/>
    <mergeCell ref="D5:J5"/>
    <mergeCell ref="D6:J6"/>
    <mergeCell ref="D7:J7"/>
    <mergeCell ref="I218:J218"/>
    <mergeCell ref="I188:J188"/>
    <mergeCell ref="I189:J189"/>
    <mergeCell ref="I191:J191"/>
    <mergeCell ref="I192:J192"/>
    <mergeCell ref="I202:J202"/>
    <mergeCell ref="I212:J212"/>
    <mergeCell ref="I201:J201"/>
    <mergeCell ref="I195:J195"/>
    <mergeCell ref="I196:J196"/>
    <mergeCell ref="I197:J197"/>
    <mergeCell ref="I198:J198"/>
    <mergeCell ref="I199:J199"/>
    <mergeCell ref="I207:J207"/>
    <mergeCell ref="I208:J208"/>
    <mergeCell ref="I209:J209"/>
    <mergeCell ref="I210:J210"/>
    <mergeCell ref="I211:J211"/>
    <mergeCell ref="I133:J133"/>
    <mergeCell ref="I134:J134"/>
    <mergeCell ref="I135:J135"/>
    <mergeCell ref="I137:J137"/>
    <mergeCell ref="I138:J138"/>
    <mergeCell ref="I125:J125"/>
    <mergeCell ref="I127:J127"/>
    <mergeCell ref="I128:J128"/>
    <mergeCell ref="I131:J131"/>
    <mergeCell ref="I132:J132"/>
    <mergeCell ref="I121:J121"/>
    <mergeCell ref="I122:J122"/>
    <mergeCell ref="I123:J123"/>
    <mergeCell ref="I124:J124"/>
    <mergeCell ref="I120:J120"/>
    <mergeCell ref="I92:J92"/>
    <mergeCell ref="I93:J93"/>
    <mergeCell ref="I77:J77"/>
    <mergeCell ref="I78:J78"/>
    <mergeCell ref="I86:J86"/>
    <mergeCell ref="I87:J87"/>
    <mergeCell ref="I88:J88"/>
    <mergeCell ref="I102:J102"/>
    <mergeCell ref="I103:J103"/>
    <mergeCell ref="I108:J108"/>
    <mergeCell ref="I116:J116"/>
    <mergeCell ref="I117:J117"/>
    <mergeCell ref="I118:J118"/>
    <mergeCell ref="I119:J119"/>
    <mergeCell ref="I104:J104"/>
    <mergeCell ref="I105:J105"/>
    <mergeCell ref="I107:J107"/>
    <mergeCell ref="I94:J94"/>
    <mergeCell ref="I95:J95"/>
    <mergeCell ref="I97:J97"/>
    <mergeCell ref="I98:J98"/>
    <mergeCell ref="I101:J101"/>
    <mergeCell ref="I75:J75"/>
    <mergeCell ref="I63:J63"/>
    <mergeCell ref="I64:J64"/>
    <mergeCell ref="I65:J65"/>
    <mergeCell ref="I67:J67"/>
    <mergeCell ref="I68:J68"/>
    <mergeCell ref="I89:J89"/>
    <mergeCell ref="I90:J90"/>
    <mergeCell ref="I91:J91"/>
    <mergeCell ref="B2:J2"/>
    <mergeCell ref="I22:J22"/>
    <mergeCell ref="I23:J23"/>
    <mergeCell ref="I24:J24"/>
    <mergeCell ref="C12:D12"/>
    <mergeCell ref="F15:H15"/>
    <mergeCell ref="B19:B20"/>
    <mergeCell ref="I31:J31"/>
    <mergeCell ref="C10:D10"/>
    <mergeCell ref="C11:D11"/>
    <mergeCell ref="I19:J20"/>
    <mergeCell ref="I21:J21"/>
    <mergeCell ref="B17:J17"/>
    <mergeCell ref="I25:J25"/>
    <mergeCell ref="I26:J26"/>
    <mergeCell ref="I27:J27"/>
    <mergeCell ref="I28:J28"/>
    <mergeCell ref="I29:J29"/>
    <mergeCell ref="I30:J30"/>
    <mergeCell ref="C13:D13"/>
    <mergeCell ref="E13:G13"/>
    <mergeCell ref="C14:D14"/>
    <mergeCell ref="E14:G14"/>
    <mergeCell ref="E10:G10"/>
    <mergeCell ref="I32:J32"/>
    <mergeCell ref="I33:J33"/>
    <mergeCell ref="I34:J34"/>
    <mergeCell ref="I35:J35"/>
    <mergeCell ref="I36:J36"/>
    <mergeCell ref="I48:J48"/>
    <mergeCell ref="I37:J37"/>
    <mergeCell ref="I38:J38"/>
    <mergeCell ref="I39:J39"/>
    <mergeCell ref="I40:J40"/>
    <mergeCell ref="I41:J41"/>
    <mergeCell ref="I42:J42"/>
    <mergeCell ref="I43:J43"/>
    <mergeCell ref="I44:J44"/>
    <mergeCell ref="I45:J45"/>
    <mergeCell ref="I46:J46"/>
    <mergeCell ref="I47:J47"/>
    <mergeCell ref="I221:J221"/>
    <mergeCell ref="I66:J66"/>
    <mergeCell ref="I69:J69"/>
    <mergeCell ref="I70:J70"/>
    <mergeCell ref="I81:J81"/>
    <mergeCell ref="I82:J82"/>
    <mergeCell ref="I99:J99"/>
    <mergeCell ref="I100:J100"/>
    <mergeCell ref="I114:J114"/>
    <mergeCell ref="I115:J115"/>
    <mergeCell ref="I126:J126"/>
    <mergeCell ref="I129:J129"/>
    <mergeCell ref="I130:J130"/>
    <mergeCell ref="I136:J136"/>
    <mergeCell ref="I106:J106"/>
    <mergeCell ref="I109:J109"/>
    <mergeCell ref="I96:J96"/>
    <mergeCell ref="I110:J110"/>
    <mergeCell ref="I111:J111"/>
    <mergeCell ref="I112:J112"/>
    <mergeCell ref="I113:J113"/>
    <mergeCell ref="I170:J170"/>
    <mergeCell ref="I145:J145"/>
    <mergeCell ref="I156:J156"/>
    <mergeCell ref="I49:J49"/>
    <mergeCell ref="I50:J50"/>
    <mergeCell ref="I51:J51"/>
    <mergeCell ref="I52:J52"/>
    <mergeCell ref="I53:J53"/>
    <mergeCell ref="I54:J54"/>
    <mergeCell ref="I83:J83"/>
    <mergeCell ref="I84:J84"/>
    <mergeCell ref="I85:J85"/>
    <mergeCell ref="I55:J55"/>
    <mergeCell ref="I76:J76"/>
    <mergeCell ref="I79:J79"/>
    <mergeCell ref="I80:J80"/>
    <mergeCell ref="I56:J56"/>
    <mergeCell ref="I57:J57"/>
    <mergeCell ref="I58:J58"/>
    <mergeCell ref="I59:J59"/>
    <mergeCell ref="I60:J60"/>
    <mergeCell ref="I61:J61"/>
    <mergeCell ref="I62:J62"/>
    <mergeCell ref="I71:J71"/>
    <mergeCell ref="I72:J72"/>
    <mergeCell ref="I73:J73"/>
    <mergeCell ref="I74:J74"/>
    <mergeCell ref="I139:J139"/>
    <mergeCell ref="I140:J140"/>
    <mergeCell ref="I141:J141"/>
    <mergeCell ref="I142:J142"/>
    <mergeCell ref="I143:J143"/>
    <mergeCell ref="I144:J144"/>
    <mergeCell ref="I213:J213"/>
    <mergeCell ref="I165:J165"/>
    <mergeCell ref="I167:J167"/>
    <mergeCell ref="I168:J168"/>
    <mergeCell ref="I171:J171"/>
    <mergeCell ref="I172:J172"/>
    <mergeCell ref="I158:J158"/>
    <mergeCell ref="I161:J161"/>
    <mergeCell ref="I162:J162"/>
    <mergeCell ref="I163:J163"/>
    <mergeCell ref="I164:J164"/>
    <mergeCell ref="I159:J159"/>
    <mergeCell ref="I160:J160"/>
    <mergeCell ref="I166:J166"/>
    <mergeCell ref="I169:J169"/>
    <mergeCell ref="I178:J178"/>
    <mergeCell ref="I173:J173"/>
    <mergeCell ref="I174:J174"/>
    <mergeCell ref="I185:J185"/>
    <mergeCell ref="I146:J146"/>
    <mergeCell ref="I147:J147"/>
    <mergeCell ref="I148:J148"/>
    <mergeCell ref="I149:J149"/>
    <mergeCell ref="I150:J150"/>
    <mergeCell ref="I151:J151"/>
    <mergeCell ref="I152:J152"/>
    <mergeCell ref="I153:J153"/>
    <mergeCell ref="I154:J154"/>
    <mergeCell ref="I155:J155"/>
    <mergeCell ref="I157:J157"/>
    <mergeCell ref="I175:J175"/>
    <mergeCell ref="I176:J176"/>
    <mergeCell ref="I177:J177"/>
    <mergeCell ref="E11:G11"/>
    <mergeCell ref="E12:G12"/>
    <mergeCell ref="I220:J220"/>
    <mergeCell ref="I179:J179"/>
    <mergeCell ref="I182:J182"/>
    <mergeCell ref="I183:J183"/>
    <mergeCell ref="I190:J190"/>
    <mergeCell ref="I193:J193"/>
    <mergeCell ref="I194:J194"/>
    <mergeCell ref="I200:J200"/>
    <mergeCell ref="I203:J203"/>
    <mergeCell ref="I204:J204"/>
    <mergeCell ref="I186:J186"/>
    <mergeCell ref="I187:J187"/>
    <mergeCell ref="I214:J214"/>
    <mergeCell ref="I215:J215"/>
    <mergeCell ref="I205:J205"/>
    <mergeCell ref="I206:J206"/>
    <mergeCell ref="I219:J219"/>
    <mergeCell ref="I216:J216"/>
    <mergeCell ref="I217:J217"/>
    <mergeCell ref="I180:J180"/>
    <mergeCell ref="I181:J181"/>
    <mergeCell ref="I184:J184"/>
  </mergeCells>
  <phoneticPr fontId="27"/>
  <conditionalFormatting sqref="D21:D220">
    <cfRule type="cellIs" dxfId="39" priority="6" operator="notEqual">
      <formula>""</formula>
    </cfRule>
  </conditionalFormatting>
  <conditionalFormatting sqref="I21:J220">
    <cfRule type="cellIs" dxfId="38" priority="2" operator="equal">
      <formula>G21:G220=12</formula>
    </cfRule>
    <cfRule type="cellIs" dxfId="37" priority="5" operator="notEqual">
      <formula>""</formula>
    </cfRule>
  </conditionalFormatting>
  <conditionalFormatting sqref="E21:E220">
    <cfRule type="cellIs" dxfId="36" priority="1" operator="equal">
      <formula>""</formula>
    </cfRule>
  </conditionalFormatting>
  <pageMargins left="0.7" right="0.7" top="0.75" bottom="0.75" header="0.3" footer="0.3"/>
  <pageSetup paperSize="9" scale="90"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BB1FFA3-9878-474C-A5A7-729D5B7894C4}">
          <x14:formula1>
            <xm:f>施設基本情報入力!$K$7:$K$8</xm:f>
          </x14:formula1>
          <xm:sqref>E21:E220</xm:sqref>
        </x14:dataValidation>
        <x14:dataValidation type="list" allowBlank="1" showInputMessage="1" showErrorMessage="1" xr:uid="{2A2F8905-B6CA-4473-9C4E-E1B7111C4E6F}">
          <x14:formula1>
            <xm:f>施設基本情報入力!$G$8:$G$22</xm:f>
          </x14:formula1>
          <xm:sqref>C21:C220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EA12-0A50-49E9-BA5C-C6186F5886FE}">
  <sheetPr codeName="Sheet7">
    <tabColor theme="4" tint="0.59999389629810485"/>
    <pageSetUpPr fitToPage="1"/>
  </sheetPr>
  <dimension ref="A8:I54"/>
  <sheetViews>
    <sheetView showGridLines="0" showRowColHeaders="0" view="pageBreakPreview" zoomScaleNormal="100" zoomScaleSheetLayoutView="100" workbookViewId="0">
      <selection activeCell="N7" sqref="N7"/>
    </sheetView>
  </sheetViews>
  <sheetFormatPr defaultRowHeight="18.75"/>
  <cols>
    <col min="1" max="1" width="4.75" style="91" customWidth="1"/>
    <col min="2" max="2" width="9.875" style="91" customWidth="1"/>
    <col min="3" max="3" width="14" style="91" customWidth="1"/>
    <col min="4" max="4" width="8" style="91" customWidth="1"/>
    <col min="5" max="5" width="11.875" style="91" customWidth="1"/>
    <col min="6" max="6" width="8.75" style="91" customWidth="1"/>
    <col min="7" max="7" width="10.75" style="91" customWidth="1"/>
    <col min="8" max="8" width="8.5" style="91" customWidth="1"/>
    <col min="9" max="9" width="2.375" style="91" customWidth="1"/>
    <col min="10" max="16384" width="9" style="91"/>
  </cols>
  <sheetData>
    <row r="8" spans="1:9" ht="21" customHeight="1"/>
    <row r="9" spans="1:9" ht="24" customHeight="1"/>
    <row r="10" spans="1:9" ht="18.75" customHeight="1">
      <c r="A10" s="370" t="s">
        <v>112</v>
      </c>
      <c r="B10" s="370"/>
      <c r="C10" s="370"/>
      <c r="D10" s="370"/>
      <c r="E10" s="90"/>
      <c r="F10" s="90"/>
      <c r="G10" s="90"/>
      <c r="H10" s="90"/>
    </row>
    <row r="11" spans="1:9">
      <c r="A11" s="92"/>
      <c r="B11" s="92"/>
      <c r="C11" s="92"/>
      <c r="D11" s="92"/>
      <c r="E11" s="92"/>
      <c r="F11" s="373"/>
      <c r="G11" s="373"/>
      <c r="H11" s="373"/>
    </row>
    <row r="12" spans="1:9" ht="12.75" customHeight="1">
      <c r="A12" s="93"/>
      <c r="B12" s="90"/>
      <c r="C12" s="90"/>
      <c r="D12" s="90"/>
      <c r="E12" s="90"/>
      <c r="F12" s="90"/>
      <c r="G12" s="90"/>
      <c r="H12" s="90"/>
    </row>
    <row r="13" spans="1:9">
      <c r="A13" s="371" t="s">
        <v>1</v>
      </c>
      <c r="B13" s="371"/>
      <c r="C13" s="371"/>
      <c r="D13" s="90"/>
      <c r="E13" s="90"/>
      <c r="F13" s="90"/>
      <c r="G13" s="90"/>
      <c r="H13" s="90"/>
    </row>
    <row r="14" spans="1:9" ht="12" customHeight="1">
      <c r="A14" s="93"/>
      <c r="B14" s="90"/>
      <c r="C14" s="90"/>
      <c r="D14" s="90"/>
      <c r="E14" s="90"/>
      <c r="F14" s="90"/>
      <c r="G14" s="90"/>
      <c r="H14" s="90"/>
    </row>
    <row r="15" spans="1:9" ht="29.25" customHeight="1">
      <c r="A15" s="372"/>
      <c r="B15" s="90"/>
      <c r="C15" s="94"/>
      <c r="D15" s="90"/>
      <c r="E15" s="97" t="s">
        <v>2</v>
      </c>
      <c r="F15" s="369">
        <f>施設基本情報入力!D8</f>
        <v>0</v>
      </c>
      <c r="G15" s="369"/>
      <c r="H15" s="369"/>
      <c r="I15" s="369"/>
    </row>
    <row r="16" spans="1:9" ht="34.5" customHeight="1">
      <c r="A16" s="372"/>
      <c r="B16" s="90"/>
      <c r="C16" s="94"/>
      <c r="D16" s="106" t="s">
        <v>3</v>
      </c>
      <c r="E16" s="97" t="s">
        <v>4</v>
      </c>
      <c r="F16" s="369">
        <f>施設基本情報入力!D7</f>
        <v>0</v>
      </c>
      <c r="G16" s="369"/>
      <c r="H16" s="369"/>
      <c r="I16" s="369"/>
    </row>
    <row r="17" spans="1:9" ht="29.25" customHeight="1">
      <c r="A17" s="372"/>
      <c r="B17" s="90"/>
      <c r="C17" s="94"/>
      <c r="D17" s="90"/>
      <c r="E17" s="155" t="s">
        <v>5</v>
      </c>
      <c r="F17" s="369" t="str">
        <f>施設基本情報入力!D9&amp;"  "&amp;施設基本情報入力!D10</f>
        <v xml:space="preserve">  </v>
      </c>
      <c r="G17" s="369"/>
      <c r="H17" s="369"/>
      <c r="I17" s="369"/>
    </row>
    <row r="18" spans="1:9" ht="12" customHeight="1">
      <c r="A18" s="93"/>
      <c r="B18" s="90"/>
      <c r="C18" s="90"/>
      <c r="D18" s="90"/>
      <c r="E18" s="90"/>
      <c r="F18" s="90"/>
      <c r="G18" s="90"/>
      <c r="H18" s="90"/>
    </row>
    <row r="19" spans="1:9" ht="12" customHeight="1">
      <c r="A19" s="93"/>
      <c r="B19" s="90"/>
      <c r="C19" s="90"/>
      <c r="D19" s="90"/>
      <c r="E19" s="90"/>
      <c r="F19" s="90"/>
      <c r="G19" s="90"/>
      <c r="H19" s="90"/>
    </row>
    <row r="20" spans="1:9" ht="18.75" customHeight="1">
      <c r="A20" s="366" t="s">
        <v>113</v>
      </c>
      <c r="B20" s="366"/>
      <c r="C20" s="366"/>
      <c r="D20" s="366"/>
      <c r="E20" s="366"/>
      <c r="F20" s="366"/>
      <c r="G20" s="366"/>
      <c r="H20" s="366"/>
    </row>
    <row r="21" spans="1:9" ht="9" customHeight="1">
      <c r="A21" s="95"/>
      <c r="B21" s="90"/>
      <c r="C21" s="90"/>
      <c r="D21" s="90"/>
      <c r="E21" s="90"/>
      <c r="F21" s="90"/>
      <c r="G21" s="90"/>
      <c r="H21" s="90"/>
    </row>
    <row r="22" spans="1:9" ht="35.25" customHeight="1">
      <c r="A22" s="368" t="s">
        <v>114</v>
      </c>
      <c r="B22" s="368"/>
      <c r="C22" s="368"/>
      <c r="D22" s="368"/>
      <c r="E22" s="368"/>
      <c r="F22" s="368"/>
      <c r="G22" s="368"/>
      <c r="H22" s="368"/>
      <c r="I22" s="368"/>
    </row>
    <row r="23" spans="1:9" ht="8.25" customHeight="1">
      <c r="A23" s="96"/>
      <c r="B23" s="96"/>
      <c r="C23" s="96"/>
      <c r="D23" s="96"/>
      <c r="E23" s="96"/>
      <c r="F23" s="96"/>
      <c r="G23" s="96"/>
      <c r="H23" s="96"/>
    </row>
    <row r="24" spans="1:9" ht="18" customHeight="1">
      <c r="A24" s="366" t="s">
        <v>7</v>
      </c>
      <c r="B24" s="366"/>
      <c r="C24" s="366"/>
      <c r="D24" s="366"/>
      <c r="E24" s="366"/>
      <c r="F24" s="366"/>
      <c r="G24" s="366"/>
      <c r="H24" s="366"/>
    </row>
    <row r="25" spans="1:9" ht="9.75" customHeight="1">
      <c r="A25" s="97"/>
      <c r="B25" s="97"/>
      <c r="C25" s="97"/>
      <c r="D25" s="97"/>
      <c r="E25" s="97"/>
      <c r="F25" s="97"/>
      <c r="G25" s="97"/>
      <c r="H25" s="97"/>
    </row>
    <row r="26" spans="1:9" ht="18.75" customHeight="1">
      <c r="A26" s="369" t="s">
        <v>8</v>
      </c>
      <c r="B26" s="369"/>
      <c r="C26" s="369"/>
      <c r="D26" s="369"/>
      <c r="E26" s="369"/>
      <c r="F26" s="369"/>
      <c r="G26" s="369"/>
      <c r="H26" s="369"/>
      <c r="I26" s="369"/>
    </row>
    <row r="27" spans="1:9" s="72" customFormat="1" ht="5.25" customHeight="1">
      <c r="A27" s="83"/>
      <c r="B27" s="83"/>
      <c r="C27" s="83"/>
      <c r="D27" s="83"/>
      <c r="E27" s="83"/>
      <c r="F27" s="83"/>
      <c r="G27" s="83"/>
      <c r="H27" s="83"/>
    </row>
    <row r="28" spans="1:9" s="72" customFormat="1" ht="15" customHeight="1">
      <c r="A28" s="367" t="str">
        <f>"　"&amp;施設基本情報入力!G8</f>
        <v>　</v>
      </c>
      <c r="B28" s="367"/>
      <c r="C28" s="367"/>
      <c r="D28" s="367"/>
      <c r="E28" s="367"/>
      <c r="F28" s="367"/>
      <c r="G28" s="367"/>
      <c r="H28" s="367"/>
    </row>
    <row r="29" spans="1:9" s="72" customFormat="1" ht="15" customHeight="1">
      <c r="A29" s="367" t="str">
        <f>"　"&amp;施設基本情報入力!G9</f>
        <v>　</v>
      </c>
      <c r="B29" s="367"/>
      <c r="C29" s="367"/>
      <c r="D29" s="367"/>
      <c r="E29" s="367"/>
      <c r="F29" s="367"/>
      <c r="G29" s="367"/>
      <c r="H29" s="367"/>
    </row>
    <row r="30" spans="1:9" s="72" customFormat="1" ht="15" customHeight="1">
      <c r="A30" s="367" t="str">
        <f>"　"&amp;施設基本情報入力!G10</f>
        <v>　</v>
      </c>
      <c r="B30" s="367"/>
      <c r="C30" s="367"/>
      <c r="D30" s="367"/>
      <c r="E30" s="367"/>
      <c r="F30" s="367"/>
      <c r="G30" s="367"/>
      <c r="H30" s="367"/>
    </row>
    <row r="31" spans="1:9" s="72" customFormat="1" ht="15" customHeight="1">
      <c r="A31" s="367" t="str">
        <f>"　"&amp;施設基本情報入力!G11</f>
        <v>　</v>
      </c>
      <c r="B31" s="367"/>
      <c r="C31" s="367"/>
      <c r="D31" s="367"/>
      <c r="E31" s="367"/>
      <c r="F31" s="367"/>
      <c r="G31" s="367"/>
      <c r="H31" s="367"/>
    </row>
    <row r="32" spans="1:9" s="72" customFormat="1" ht="15" customHeight="1">
      <c r="A32" s="367" t="str">
        <f>"　"&amp;施設基本情報入力!G12</f>
        <v>　</v>
      </c>
      <c r="B32" s="367"/>
      <c r="C32" s="367"/>
      <c r="D32" s="367"/>
      <c r="E32" s="367"/>
      <c r="F32" s="367"/>
      <c r="G32" s="367"/>
      <c r="H32" s="367"/>
    </row>
    <row r="33" spans="1:9" s="72" customFormat="1" ht="15" customHeight="1">
      <c r="A33" s="367" t="str">
        <f>"　"&amp;施設基本情報入力!G13</f>
        <v>　</v>
      </c>
      <c r="B33" s="367"/>
      <c r="C33" s="367"/>
      <c r="D33" s="367"/>
      <c r="E33" s="367"/>
      <c r="F33" s="367"/>
      <c r="G33" s="367"/>
      <c r="H33" s="367"/>
    </row>
    <row r="34" spans="1:9" s="72" customFormat="1" ht="15" customHeight="1">
      <c r="A34" s="367" t="str">
        <f>"　"&amp;施設基本情報入力!G14</f>
        <v>　</v>
      </c>
      <c r="B34" s="367"/>
      <c r="C34" s="367"/>
      <c r="D34" s="367"/>
      <c r="E34" s="367"/>
      <c r="F34" s="367"/>
      <c r="G34" s="367"/>
      <c r="H34" s="367"/>
    </row>
    <row r="35" spans="1:9" s="72" customFormat="1" ht="15" customHeight="1">
      <c r="A35" s="367" t="str">
        <f>"　"&amp;施設基本情報入力!G15</f>
        <v>　</v>
      </c>
      <c r="B35" s="367"/>
      <c r="C35" s="367"/>
      <c r="D35" s="367"/>
      <c r="E35" s="367"/>
      <c r="F35" s="367"/>
      <c r="G35" s="367"/>
      <c r="H35" s="367"/>
    </row>
    <row r="36" spans="1:9" s="72" customFormat="1" ht="15" customHeight="1">
      <c r="A36" s="367" t="str">
        <f>"　"&amp;施設基本情報入力!G16</f>
        <v>　</v>
      </c>
      <c r="B36" s="367"/>
      <c r="C36" s="367"/>
      <c r="D36" s="367"/>
      <c r="E36" s="367"/>
      <c r="F36" s="367"/>
      <c r="G36" s="367"/>
      <c r="H36" s="367"/>
    </row>
    <row r="37" spans="1:9" s="72" customFormat="1" ht="15" customHeight="1">
      <c r="A37" s="367" t="str">
        <f>"　"&amp;施設基本情報入力!G17</f>
        <v>　</v>
      </c>
      <c r="B37" s="367"/>
      <c r="C37" s="367"/>
      <c r="D37" s="367"/>
      <c r="E37" s="367"/>
      <c r="F37" s="367"/>
      <c r="G37" s="367"/>
      <c r="H37" s="367"/>
    </row>
    <row r="38" spans="1:9" s="72" customFormat="1" ht="15" customHeight="1">
      <c r="A38" s="367" t="str">
        <f>"　"&amp;施設基本情報入力!G18</f>
        <v>　</v>
      </c>
      <c r="B38" s="367"/>
      <c r="C38" s="367"/>
      <c r="D38" s="367"/>
      <c r="E38" s="367"/>
      <c r="F38" s="367"/>
      <c r="G38" s="367"/>
      <c r="H38" s="367"/>
    </row>
    <row r="39" spans="1:9" s="72" customFormat="1" ht="15" customHeight="1">
      <c r="A39" s="367" t="str">
        <f>"　"&amp;施設基本情報入力!G19</f>
        <v>　</v>
      </c>
      <c r="B39" s="367"/>
      <c r="C39" s="367"/>
      <c r="D39" s="367"/>
      <c r="E39" s="367"/>
      <c r="F39" s="367"/>
      <c r="G39" s="367"/>
      <c r="H39" s="367"/>
    </row>
    <row r="40" spans="1:9" s="72" customFormat="1" ht="15" customHeight="1">
      <c r="A40" s="367" t="str">
        <f>"　"&amp;施設基本情報入力!G20</f>
        <v>　</v>
      </c>
      <c r="B40" s="367"/>
      <c r="C40" s="367"/>
      <c r="D40" s="367"/>
      <c r="E40" s="367"/>
      <c r="F40" s="367"/>
      <c r="G40" s="367"/>
      <c r="H40" s="367"/>
    </row>
    <row r="41" spans="1:9" s="72" customFormat="1" ht="15" customHeight="1">
      <c r="A41" s="367" t="str">
        <f>"　"&amp;施設基本情報入力!G21</f>
        <v>　</v>
      </c>
      <c r="B41" s="367"/>
      <c r="C41" s="367"/>
      <c r="D41" s="367"/>
      <c r="E41" s="367"/>
      <c r="F41" s="367"/>
      <c r="G41" s="367"/>
      <c r="H41" s="367"/>
    </row>
    <row r="42" spans="1:9" s="72" customFormat="1" ht="15" customHeight="1">
      <c r="A42" s="367" t="str">
        <f>"　"&amp;施設基本情報入力!G22</f>
        <v>　</v>
      </c>
      <c r="B42" s="367"/>
      <c r="C42" s="367"/>
      <c r="D42" s="367"/>
      <c r="E42" s="367"/>
      <c r="F42" s="367"/>
      <c r="G42" s="367"/>
      <c r="H42" s="367"/>
    </row>
    <row r="43" spans="1:9" ht="6" customHeight="1">
      <c r="A43" s="93"/>
      <c r="B43" s="90"/>
      <c r="C43" s="90"/>
      <c r="D43" s="90"/>
      <c r="E43" s="90"/>
      <c r="F43" s="90"/>
      <c r="G43" s="90"/>
      <c r="H43" s="90"/>
    </row>
    <row r="44" spans="1:9" ht="18.75" customHeight="1">
      <c r="A44" s="369" t="s">
        <v>115</v>
      </c>
      <c r="B44" s="369"/>
      <c r="C44" s="369"/>
      <c r="D44" s="369"/>
      <c r="E44" s="369"/>
      <c r="F44" s="369"/>
      <c r="G44" s="369"/>
      <c r="H44" s="369"/>
      <c r="I44" s="369"/>
    </row>
    <row r="45" spans="1:9" ht="18.75" customHeight="1">
      <c r="A45" s="102"/>
      <c r="B45" s="365">
        <f>'対象者リスト（申請）'!H221</f>
        <v>0</v>
      </c>
      <c r="C45" s="365"/>
      <c r="D45" s="92" t="s">
        <v>108</v>
      </c>
      <c r="E45" s="92"/>
      <c r="F45" s="92"/>
      <c r="G45" s="92"/>
      <c r="H45" s="92"/>
    </row>
    <row r="46" spans="1:9" ht="10.5" customHeight="1">
      <c r="A46" s="93"/>
      <c r="B46" s="90"/>
      <c r="C46" s="90"/>
      <c r="D46" s="90"/>
      <c r="E46" s="90"/>
      <c r="F46" s="90"/>
      <c r="G46" s="90"/>
      <c r="H46" s="90"/>
    </row>
    <row r="47" spans="1:9" ht="19.5" thickBot="1">
      <c r="A47" s="360" t="s">
        <v>9</v>
      </c>
      <c r="B47" s="361"/>
      <c r="C47" s="361"/>
      <c r="D47" s="90"/>
      <c r="E47" s="90"/>
      <c r="F47" s="90"/>
      <c r="G47" s="90"/>
      <c r="H47" s="90"/>
    </row>
    <row r="48" spans="1:9" s="99" customFormat="1" ht="27.75" customHeight="1" thickBot="1">
      <c r="A48" s="105"/>
      <c r="B48" s="362" t="s">
        <v>116</v>
      </c>
      <c r="C48" s="363"/>
      <c r="D48" s="363"/>
      <c r="E48" s="363"/>
      <c r="F48" s="363"/>
      <c r="G48" s="364"/>
      <c r="H48" s="186"/>
      <c r="I48" s="98"/>
    </row>
    <row r="49" spans="1:9" s="99" customFormat="1" ht="27.75" customHeight="1" thickBot="1">
      <c r="A49" s="105"/>
      <c r="B49" s="362" t="s">
        <v>230</v>
      </c>
      <c r="C49" s="363"/>
      <c r="D49" s="363"/>
      <c r="E49" s="363"/>
      <c r="F49" s="363"/>
      <c r="G49" s="364"/>
      <c r="H49" s="186"/>
      <c r="I49" s="98"/>
    </row>
    <row r="50" spans="1:9" s="99" customFormat="1" ht="27.75" customHeight="1" thickBot="1">
      <c r="A50" s="105"/>
      <c r="B50" s="362" t="s">
        <v>117</v>
      </c>
      <c r="C50" s="363"/>
      <c r="D50" s="363"/>
      <c r="E50" s="363"/>
      <c r="F50" s="363"/>
      <c r="G50" s="364"/>
      <c r="H50" s="186"/>
      <c r="I50" s="98"/>
    </row>
    <row r="51" spans="1:9" s="99" customFormat="1" ht="27.75" customHeight="1" thickBot="1">
      <c r="A51" s="105"/>
      <c r="B51" s="362" t="s">
        <v>12</v>
      </c>
      <c r="C51" s="363"/>
      <c r="D51" s="363"/>
      <c r="E51" s="363"/>
      <c r="F51" s="363"/>
      <c r="G51" s="364"/>
      <c r="H51" s="271"/>
      <c r="I51" s="100"/>
    </row>
    <row r="52" spans="1:9" ht="18.75" customHeight="1">
      <c r="A52" s="104" t="s">
        <v>135</v>
      </c>
      <c r="B52" s="103"/>
      <c r="C52" s="103"/>
      <c r="D52" s="90"/>
      <c r="E52" s="90"/>
      <c r="F52" s="90"/>
      <c r="G52" s="90"/>
      <c r="H52" s="90"/>
    </row>
    <row r="53" spans="1:9">
      <c r="A53" s="93"/>
      <c r="B53" s="90"/>
      <c r="C53" s="90"/>
      <c r="D53" s="90"/>
      <c r="E53" s="90"/>
      <c r="F53" s="90"/>
      <c r="G53" s="90"/>
      <c r="H53" s="90"/>
    </row>
    <row r="54" spans="1:9">
      <c r="A54" s="101"/>
      <c r="B54" s="90"/>
      <c r="C54" s="90"/>
      <c r="D54" s="90"/>
      <c r="E54" s="90"/>
      <c r="F54" s="90"/>
      <c r="G54" s="90"/>
      <c r="H54" s="90"/>
    </row>
  </sheetData>
  <sheetProtection algorithmName="SHA-512" hashValue="OIe5OMVPRuOL19+Gy6gSs1puAxijM1PLycF2YS0RXHWe3XRqYzzu9W8mNS1VEy5Z75lGvMWuLyyk1+96U2M8nQ==" saltValue="fcraPcOGyQNJhawypTKJoQ==" spinCount="100000" sheet="1" objects="1" scenarios="1"/>
  <mergeCells count="33">
    <mergeCell ref="A35:H35"/>
    <mergeCell ref="A37:H37"/>
    <mergeCell ref="A39:H39"/>
    <mergeCell ref="A40:H40"/>
    <mergeCell ref="A41:H41"/>
    <mergeCell ref="A10:D10"/>
    <mergeCell ref="A13:C13"/>
    <mergeCell ref="A15:A17"/>
    <mergeCell ref="F15:I15"/>
    <mergeCell ref="F16:I16"/>
    <mergeCell ref="F17:I17"/>
    <mergeCell ref="F11:H11"/>
    <mergeCell ref="B45:C45"/>
    <mergeCell ref="A20:H20"/>
    <mergeCell ref="A24:H24"/>
    <mergeCell ref="A28:H28"/>
    <mergeCell ref="A29:H29"/>
    <mergeCell ref="A30:H30"/>
    <mergeCell ref="A31:H31"/>
    <mergeCell ref="A32:H32"/>
    <mergeCell ref="A33:H33"/>
    <mergeCell ref="A34:H34"/>
    <mergeCell ref="A36:H36"/>
    <mergeCell ref="A38:H38"/>
    <mergeCell ref="A42:H42"/>
    <mergeCell ref="A22:I22"/>
    <mergeCell ref="A26:I26"/>
    <mergeCell ref="A44:I44"/>
    <mergeCell ref="A47:C47"/>
    <mergeCell ref="B48:G48"/>
    <mergeCell ref="B49:G49"/>
    <mergeCell ref="B50:G50"/>
    <mergeCell ref="B51:G51"/>
  </mergeCells>
  <phoneticPr fontId="27"/>
  <conditionalFormatting sqref="F11">
    <cfRule type="cellIs" dxfId="35" priority="2" operator="equal">
      <formula>""</formula>
    </cfRule>
  </conditionalFormatting>
  <pageMargins left="0.75" right="0.75" top="1" bottom="1" header="0.5" footer="0.5"/>
  <pageSetup paperSize="9" scale="94" fitToWidth="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3A341FF-C54D-4F0A-8772-DDB37A7470E2}">
          <x14:formula1>
            <xm:f>施設基本情報入力!$K$10</xm:f>
          </x14:formula1>
          <xm:sqref>H48:H50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FB0CA-7D64-4D58-A7A8-E5D9F04771C4}">
  <sheetPr codeName="Sheet8">
    <tabColor theme="4" tint="0.59999389629810485"/>
  </sheetPr>
  <dimension ref="A1:L67"/>
  <sheetViews>
    <sheetView showGridLines="0" showRowColHeaders="0" showZeros="0" view="pageBreakPreview" zoomScaleNormal="100" zoomScaleSheetLayoutView="100" workbookViewId="0">
      <selection activeCell="M7" sqref="M7"/>
    </sheetView>
  </sheetViews>
  <sheetFormatPr defaultRowHeight="14.25"/>
  <cols>
    <col min="1" max="3" width="9.625" style="194" customWidth="1"/>
    <col min="4" max="4" width="11.625" style="194" customWidth="1"/>
    <col min="5" max="5" width="5.125" style="194" customWidth="1"/>
    <col min="6" max="6" width="13.25" style="194" customWidth="1"/>
    <col min="7" max="7" width="6.875" style="194" customWidth="1"/>
    <col min="8" max="8" width="9.625" style="194" customWidth="1"/>
    <col min="9" max="9" width="11.375" style="194" customWidth="1"/>
    <col min="10" max="10" width="3" style="194" customWidth="1"/>
    <col min="11" max="16384" width="9" style="194"/>
  </cols>
  <sheetData>
    <row r="1" spans="1:12" ht="18.75">
      <c r="A1" s="395" t="s">
        <v>118</v>
      </c>
      <c r="B1" s="395"/>
      <c r="C1" s="395"/>
      <c r="D1" s="395"/>
      <c r="E1" s="395"/>
      <c r="F1" s="395"/>
      <c r="G1" s="395"/>
      <c r="H1" s="395"/>
      <c r="I1" s="395"/>
      <c r="J1" s="193"/>
    </row>
    <row r="2" spans="1:12" ht="12.75" customHeight="1">
      <c r="A2" s="195"/>
      <c r="B2" s="195"/>
      <c r="C2" s="195"/>
      <c r="D2" s="195"/>
      <c r="E2" s="195"/>
      <c r="F2" s="195"/>
      <c r="G2" s="195"/>
      <c r="H2" s="195"/>
      <c r="I2" s="195"/>
      <c r="J2" s="193"/>
    </row>
    <row r="3" spans="1:12">
      <c r="A3" s="392" t="s">
        <v>154</v>
      </c>
      <c r="B3" s="392"/>
      <c r="C3" s="392"/>
      <c r="D3" s="392"/>
      <c r="E3" s="392"/>
      <c r="F3" s="392"/>
      <c r="G3" s="392"/>
      <c r="H3" s="392"/>
      <c r="I3" s="392"/>
      <c r="J3" s="392"/>
    </row>
    <row r="4" spans="1:12">
      <c r="A4" s="196" t="s">
        <v>155</v>
      </c>
      <c r="B4" s="196"/>
      <c r="C4" s="196"/>
      <c r="D4" s="196"/>
      <c r="E4" s="196"/>
      <c r="F4" s="196"/>
      <c r="G4" s="196"/>
      <c r="H4" s="196"/>
      <c r="I4" s="196"/>
      <c r="J4" s="196"/>
    </row>
    <row r="5" spans="1:12" ht="20.25" customHeight="1">
      <c r="A5" s="196"/>
      <c r="B5" s="196"/>
      <c r="C5" s="196"/>
      <c r="D5" s="196"/>
      <c r="E5" s="196"/>
      <c r="F5" s="196"/>
      <c r="G5" s="396">
        <f>'第１号様式（申請書）'!F11</f>
        <v>0</v>
      </c>
      <c r="H5" s="396"/>
      <c r="I5" s="396"/>
      <c r="J5" s="196"/>
    </row>
    <row r="6" spans="1:12" ht="37.5" customHeight="1">
      <c r="A6" s="197"/>
      <c r="B6" s="197"/>
      <c r="C6" s="197"/>
      <c r="D6" s="197"/>
      <c r="E6" s="392" t="s">
        <v>37</v>
      </c>
      <c r="F6" s="392"/>
      <c r="G6" s="393">
        <f>施設基本情報入力!D7</f>
        <v>0</v>
      </c>
      <c r="H6" s="393"/>
      <c r="I6" s="393"/>
      <c r="J6" s="393"/>
    </row>
    <row r="7" spans="1:12" ht="30" customHeight="1">
      <c r="E7" s="392" t="s">
        <v>38</v>
      </c>
      <c r="F7" s="392"/>
      <c r="G7" s="393" t="str">
        <f>施設基本情報入力!D9&amp;"  "&amp;施設基本情報入力!D10</f>
        <v xml:space="preserve">  </v>
      </c>
      <c r="H7" s="393"/>
      <c r="I7" s="393"/>
      <c r="J7" s="393"/>
    </row>
    <row r="8" spans="1:12" ht="30" customHeight="1">
      <c r="E8" s="196" t="s">
        <v>39</v>
      </c>
      <c r="F8" s="196"/>
      <c r="G8" s="394" t="str">
        <f>施設基本情報入力!D11&amp;"("&amp;施設基本情報入力!D12&amp;")"</f>
        <v>()</v>
      </c>
      <c r="H8" s="394"/>
      <c r="I8" s="394"/>
      <c r="J8" s="394"/>
      <c r="K8" s="198"/>
      <c r="L8" s="198"/>
    </row>
    <row r="9" spans="1:12" ht="10.5" customHeight="1">
      <c r="E9" s="196"/>
      <c r="F9" s="196"/>
      <c r="G9" s="197"/>
      <c r="H9" s="197"/>
      <c r="I9" s="197"/>
    </row>
    <row r="10" spans="1:12" ht="16.5">
      <c r="A10" s="199" t="s">
        <v>40</v>
      </c>
    </row>
    <row r="11" spans="1:12" ht="21" customHeight="1">
      <c r="A11" s="200" t="s">
        <v>41</v>
      </c>
      <c r="B11" s="200"/>
      <c r="C11" s="384">
        <f>F14</f>
        <v>0</v>
      </c>
      <c r="D11" s="385"/>
      <c r="E11" s="200" t="s">
        <v>42</v>
      </c>
      <c r="F11" s="201"/>
      <c r="G11" s="201"/>
      <c r="H11" s="201"/>
      <c r="I11" s="201"/>
      <c r="J11" s="201"/>
    </row>
    <row r="12" spans="1:12" ht="30" customHeight="1">
      <c r="A12" s="386" t="s">
        <v>43</v>
      </c>
      <c r="B12" s="387"/>
      <c r="C12" s="387"/>
      <c r="D12" s="387"/>
      <c r="E12" s="387"/>
      <c r="F12" s="202">
        <f>SUM(D20,D32,D42,D52,D62,'１号添付　事業所追加分①'!D6,'１号添付　事業所追加分①'!D16,'１号添付　事業所追加分①'!D26,'１号添付　事業所追加分①'!D37,'１号添付　事業所追加分①'!D47,'１号添付　事業所追加分①'!D57,'１号添付　事業所追加分 ②'!D6,'１号添付　事業所追加分 ②'!D16,'１号添付　事業所追加分 ②'!D26,'１号添付　事業所追加分 ②'!D37)</f>
        <v>0</v>
      </c>
      <c r="G12" s="203" t="s">
        <v>44</v>
      </c>
      <c r="H12" s="204"/>
      <c r="I12" s="205"/>
      <c r="J12" s="206"/>
    </row>
    <row r="13" spans="1:12" ht="30" customHeight="1">
      <c r="A13" s="386" t="s">
        <v>45</v>
      </c>
      <c r="B13" s="387"/>
      <c r="C13" s="387"/>
      <c r="D13" s="387"/>
      <c r="E13" s="387"/>
      <c r="F13" s="207">
        <f>SUM($D$21,$D$33,$D$43,$D$53,$D$63,'１号添付　事業所追加分①'!$D$7,'１号添付　事業所追加分①'!$D$17,'１号添付　事業所追加分①'!$D$27,'１号添付　事業所追加分①'!$D$38,'１号添付　事業所追加分①'!$D$48,'１号添付　事業所追加分①'!$D$58,'１号添付　事業所追加分 ②'!$D$7,'１号添付　事業所追加分 ②'!$D$17,'１号添付　事業所追加分 ②'!$D$27,'１号添付　事業所追加分 ②'!$D$38)</f>
        <v>0</v>
      </c>
      <c r="G13" s="208" t="s">
        <v>46</v>
      </c>
      <c r="H13" s="198"/>
      <c r="I13" s="205"/>
      <c r="J13" s="206"/>
    </row>
    <row r="14" spans="1:12" ht="30" customHeight="1">
      <c r="A14" s="388" t="s">
        <v>119</v>
      </c>
      <c r="B14" s="389"/>
      <c r="C14" s="389"/>
      <c r="D14" s="389"/>
      <c r="E14" s="389"/>
      <c r="F14" s="209">
        <f>F13*9000</f>
        <v>0</v>
      </c>
      <c r="G14" s="210" t="s">
        <v>42</v>
      </c>
    </row>
    <row r="15" spans="1:12" ht="30" customHeight="1">
      <c r="A15" s="390" t="s">
        <v>120</v>
      </c>
      <c r="B15" s="390"/>
      <c r="C15" s="390"/>
      <c r="D15" s="390"/>
      <c r="E15" s="390"/>
      <c r="F15" s="391"/>
      <c r="G15" s="391"/>
      <c r="H15" s="391"/>
    </row>
    <row r="17" spans="1:10" ht="30" customHeight="1">
      <c r="A17" s="211" t="s">
        <v>48</v>
      </c>
      <c r="B17" s="212"/>
      <c r="C17" s="376">
        <f>施設基本情報入力!G8</f>
        <v>0</v>
      </c>
      <c r="D17" s="376"/>
      <c r="E17" s="376"/>
      <c r="F17" s="376"/>
      <c r="G17" s="376"/>
      <c r="H17" s="376"/>
      <c r="I17" s="198"/>
      <c r="J17" s="198"/>
    </row>
    <row r="18" spans="1:10" ht="30" customHeight="1">
      <c r="A18" s="213" t="s">
        <v>49</v>
      </c>
      <c r="B18" s="214"/>
      <c r="C18" s="376">
        <f>施設基本情報入力!H8</f>
        <v>0</v>
      </c>
      <c r="D18" s="376"/>
      <c r="E18" s="376"/>
      <c r="F18" s="376"/>
      <c r="G18" s="376"/>
      <c r="H18" s="376"/>
      <c r="I18" s="198"/>
      <c r="J18" s="198"/>
    </row>
    <row r="19" spans="1:10" ht="21" customHeight="1">
      <c r="A19" s="215" t="s">
        <v>41</v>
      </c>
      <c r="B19" s="216"/>
      <c r="C19" s="200"/>
      <c r="D19" s="200"/>
      <c r="E19" s="200"/>
      <c r="F19" s="201"/>
      <c r="G19" s="201"/>
      <c r="H19" s="201"/>
      <c r="I19" s="201"/>
      <c r="J19" s="201"/>
    </row>
    <row r="20" spans="1:10" ht="30" customHeight="1">
      <c r="A20" s="377" t="s">
        <v>50</v>
      </c>
      <c r="B20" s="378"/>
      <c r="C20" s="378"/>
      <c r="D20" s="217">
        <f>COUNTIFS('対象者リスト（申請）'!$C$21:$C$220,施設基本情報入力!G8)</f>
        <v>0</v>
      </c>
      <c r="E20" s="218" t="s">
        <v>44</v>
      </c>
      <c r="F20" s="204"/>
      <c r="G20" s="204"/>
      <c r="H20" s="204"/>
      <c r="I20" s="206"/>
      <c r="J20" s="206"/>
    </row>
    <row r="21" spans="1:10" ht="30" customHeight="1">
      <c r="A21" s="377" t="s">
        <v>51</v>
      </c>
      <c r="B21" s="378"/>
      <c r="C21" s="378"/>
      <c r="D21" s="217">
        <f>SUMIFS('対象者リスト（申請）'!$G$21:$G$220,'対象者リスト（申請）'!$C$21:$C$220,施設基本情報入力!G8)</f>
        <v>0</v>
      </c>
      <c r="E21" s="219" t="s">
        <v>46</v>
      </c>
      <c r="F21" s="220"/>
      <c r="G21" s="198"/>
      <c r="H21" s="198"/>
      <c r="I21" s="206"/>
      <c r="J21" s="206"/>
    </row>
    <row r="22" spans="1:10" ht="30" customHeight="1">
      <c r="A22" s="380" t="s">
        <v>52</v>
      </c>
      <c r="B22" s="381"/>
      <c r="C22" s="381"/>
      <c r="D22" s="221">
        <f>9000*D21</f>
        <v>0</v>
      </c>
      <c r="E22" s="219" t="s">
        <v>42</v>
      </c>
    </row>
    <row r="23" spans="1:10">
      <c r="D23" s="374"/>
      <c r="E23" s="374"/>
      <c r="F23" s="374"/>
      <c r="G23" s="374"/>
      <c r="H23" s="374"/>
    </row>
    <row r="24" spans="1:10" ht="18.75" customHeight="1">
      <c r="A24" s="222" t="s">
        <v>121</v>
      </c>
      <c r="D24" s="375"/>
      <c r="E24" s="375"/>
      <c r="F24" s="375"/>
      <c r="G24" s="375"/>
      <c r="H24" s="375"/>
    </row>
    <row r="25" spans="1:10">
      <c r="A25" s="194" t="s">
        <v>122</v>
      </c>
    </row>
    <row r="26" spans="1:10" ht="10.5" customHeight="1"/>
    <row r="27" spans="1:10" ht="10.5" customHeight="1"/>
    <row r="28" spans="1:10">
      <c r="A28" s="223" t="s">
        <v>53</v>
      </c>
    </row>
    <row r="29" spans="1:10" ht="30" customHeight="1">
      <c r="A29" s="211" t="s">
        <v>123</v>
      </c>
      <c r="B29" s="212"/>
      <c r="C29" s="376">
        <f>施設基本情報入力!G9</f>
        <v>0</v>
      </c>
      <c r="D29" s="376"/>
      <c r="E29" s="376"/>
      <c r="F29" s="376"/>
      <c r="G29" s="376"/>
      <c r="H29" s="376"/>
      <c r="I29" s="198"/>
      <c r="J29" s="198"/>
    </row>
    <row r="30" spans="1:10" ht="30" customHeight="1">
      <c r="A30" s="213" t="s">
        <v>49</v>
      </c>
      <c r="B30" s="214"/>
      <c r="C30" s="376">
        <f>施設基本情報入力!H9</f>
        <v>0</v>
      </c>
      <c r="D30" s="376"/>
      <c r="E30" s="376"/>
      <c r="F30" s="376"/>
      <c r="G30" s="376"/>
      <c r="H30" s="376"/>
      <c r="I30" s="198"/>
      <c r="J30" s="198"/>
    </row>
    <row r="31" spans="1:10" ht="21" customHeight="1">
      <c r="A31" s="215" t="s">
        <v>41</v>
      </c>
      <c r="B31" s="216"/>
      <c r="C31" s="200"/>
      <c r="D31" s="200"/>
      <c r="E31" s="200"/>
      <c r="F31" s="201"/>
      <c r="G31" s="201"/>
      <c r="H31" s="201"/>
      <c r="I31" s="201"/>
      <c r="J31" s="201"/>
    </row>
    <row r="32" spans="1:10" ht="30" customHeight="1">
      <c r="A32" s="377" t="s">
        <v>50</v>
      </c>
      <c r="B32" s="378"/>
      <c r="C32" s="378"/>
      <c r="D32" s="217">
        <f>COUNTIFS('対象者リスト（申請）'!$C$21:$C$220,施設基本情報入力!G9)</f>
        <v>0</v>
      </c>
      <c r="E32" s="218" t="s">
        <v>44</v>
      </c>
      <c r="F32" s="204"/>
      <c r="G32" s="204"/>
      <c r="H32" s="204"/>
      <c r="I32" s="206"/>
      <c r="J32" s="206"/>
    </row>
    <row r="33" spans="1:10" ht="30" customHeight="1">
      <c r="A33" s="377" t="s">
        <v>51</v>
      </c>
      <c r="B33" s="378"/>
      <c r="C33" s="378"/>
      <c r="D33" s="217">
        <f>SUMIFS('対象者リスト（申請）'!$G$21:$G$220,'対象者リスト（申請）'!$C$21:$C$220,施設基本情報入力!G9)</f>
        <v>0</v>
      </c>
      <c r="E33" s="219" t="s">
        <v>46</v>
      </c>
      <c r="F33" s="220"/>
      <c r="G33" s="198"/>
      <c r="H33" s="198"/>
      <c r="I33" s="206"/>
      <c r="J33" s="206"/>
    </row>
    <row r="34" spans="1:10" ht="30" customHeight="1">
      <c r="A34" s="380" t="s">
        <v>52</v>
      </c>
      <c r="B34" s="381"/>
      <c r="C34" s="381"/>
      <c r="D34" s="221">
        <f>9000*D33</f>
        <v>0</v>
      </c>
      <c r="E34" s="219" t="s">
        <v>42</v>
      </c>
    </row>
    <row r="35" spans="1:10">
      <c r="D35" s="374"/>
      <c r="E35" s="374"/>
      <c r="F35" s="374"/>
      <c r="G35" s="374"/>
      <c r="H35" s="374"/>
    </row>
    <row r="36" spans="1:10" ht="18.75" customHeight="1">
      <c r="A36" s="222" t="s">
        <v>121</v>
      </c>
      <c r="D36" s="375"/>
      <c r="E36" s="375"/>
      <c r="F36" s="375"/>
      <c r="G36" s="375"/>
      <c r="H36" s="375"/>
    </row>
    <row r="37" spans="1:10">
      <c r="A37" s="194" t="s">
        <v>122</v>
      </c>
    </row>
    <row r="38" spans="1:10" ht="45" customHeight="1"/>
    <row r="39" spans="1:10" ht="30" customHeight="1">
      <c r="A39" s="211" t="s">
        <v>124</v>
      </c>
      <c r="B39" s="212"/>
      <c r="C39" s="376">
        <f>施設基本情報入力!G10</f>
        <v>0</v>
      </c>
      <c r="D39" s="376"/>
      <c r="E39" s="376"/>
      <c r="F39" s="376"/>
      <c r="G39" s="376"/>
      <c r="H39" s="376"/>
      <c r="I39" s="198"/>
      <c r="J39" s="198"/>
    </row>
    <row r="40" spans="1:10" ht="30" customHeight="1">
      <c r="A40" s="213" t="s">
        <v>49</v>
      </c>
      <c r="B40" s="214"/>
      <c r="C40" s="376">
        <f>施設基本情報入力!H10</f>
        <v>0</v>
      </c>
      <c r="D40" s="376"/>
      <c r="E40" s="376"/>
      <c r="F40" s="376"/>
      <c r="G40" s="376"/>
      <c r="H40" s="376"/>
      <c r="I40" s="198"/>
      <c r="J40" s="198"/>
    </row>
    <row r="41" spans="1:10" ht="21" customHeight="1">
      <c r="A41" s="215" t="s">
        <v>41</v>
      </c>
      <c r="B41" s="216"/>
      <c r="C41" s="200"/>
      <c r="D41" s="200"/>
      <c r="E41" s="200"/>
      <c r="F41" s="201"/>
      <c r="G41" s="201"/>
      <c r="H41" s="201"/>
      <c r="I41" s="201"/>
      <c r="J41" s="201"/>
    </row>
    <row r="42" spans="1:10" ht="30" customHeight="1">
      <c r="A42" s="377" t="s">
        <v>50</v>
      </c>
      <c r="B42" s="378"/>
      <c r="C42" s="378"/>
      <c r="D42" s="217">
        <f>COUNTIFS('対象者リスト（申請）'!$C$21:$C$220,施設基本情報入力!G10)</f>
        <v>0</v>
      </c>
      <c r="E42" s="218" t="s">
        <v>44</v>
      </c>
      <c r="F42" s="204"/>
      <c r="G42" s="204"/>
      <c r="H42" s="204"/>
      <c r="I42" s="206"/>
      <c r="J42" s="206"/>
    </row>
    <row r="43" spans="1:10" ht="30" customHeight="1">
      <c r="A43" s="377" t="s">
        <v>51</v>
      </c>
      <c r="B43" s="378"/>
      <c r="C43" s="378"/>
      <c r="D43" s="217">
        <f>SUMIFS('対象者リスト（申請）'!$G$21:$G$220,'対象者リスト（申請）'!$C$21:$C$220,施設基本情報入力!G10)</f>
        <v>0</v>
      </c>
      <c r="E43" s="219" t="s">
        <v>46</v>
      </c>
      <c r="F43" s="220"/>
      <c r="G43" s="198"/>
      <c r="H43" s="198"/>
      <c r="I43" s="206"/>
      <c r="J43" s="206"/>
    </row>
    <row r="44" spans="1:10" ht="30" customHeight="1">
      <c r="A44" s="380" t="s">
        <v>52</v>
      </c>
      <c r="B44" s="381"/>
      <c r="C44" s="381"/>
      <c r="D44" s="221">
        <f>9000*D43</f>
        <v>0</v>
      </c>
      <c r="E44" s="219" t="s">
        <v>42</v>
      </c>
    </row>
    <row r="45" spans="1:10">
      <c r="D45" s="374"/>
      <c r="E45" s="374"/>
      <c r="F45" s="374"/>
      <c r="G45" s="374"/>
      <c r="H45" s="374"/>
    </row>
    <row r="46" spans="1:10" ht="18.75" customHeight="1">
      <c r="A46" s="222" t="s">
        <v>121</v>
      </c>
      <c r="D46" s="375"/>
      <c r="E46" s="375"/>
      <c r="F46" s="375"/>
      <c r="G46" s="375"/>
      <c r="H46" s="375"/>
    </row>
    <row r="47" spans="1:10">
      <c r="A47" s="194" t="s">
        <v>122</v>
      </c>
    </row>
    <row r="48" spans="1:10" ht="45" customHeight="1"/>
    <row r="49" spans="1:10" ht="30" customHeight="1">
      <c r="A49" s="211" t="s">
        <v>125</v>
      </c>
      <c r="B49" s="212"/>
      <c r="C49" s="376">
        <f>施設基本情報入力!G11</f>
        <v>0</v>
      </c>
      <c r="D49" s="376"/>
      <c r="E49" s="376"/>
      <c r="F49" s="376"/>
      <c r="G49" s="376"/>
      <c r="H49" s="376"/>
      <c r="I49" s="198"/>
      <c r="J49" s="198"/>
    </row>
    <row r="50" spans="1:10" ht="30" customHeight="1">
      <c r="A50" s="213" t="s">
        <v>49</v>
      </c>
      <c r="B50" s="214"/>
      <c r="C50" s="376">
        <f>施設基本情報入力!H11</f>
        <v>0</v>
      </c>
      <c r="D50" s="376"/>
      <c r="E50" s="376"/>
      <c r="F50" s="376"/>
      <c r="G50" s="376"/>
      <c r="H50" s="376"/>
      <c r="I50" s="198"/>
      <c r="J50" s="198"/>
    </row>
    <row r="51" spans="1:10" ht="21" customHeight="1">
      <c r="A51" s="215" t="s">
        <v>41</v>
      </c>
      <c r="B51" s="216"/>
      <c r="C51" s="200"/>
      <c r="D51" s="200"/>
      <c r="E51" s="200"/>
      <c r="F51" s="201"/>
      <c r="G51" s="201"/>
      <c r="H51" s="201"/>
      <c r="I51" s="201"/>
      <c r="J51" s="201"/>
    </row>
    <row r="52" spans="1:10" ht="30" customHeight="1">
      <c r="A52" s="377" t="s">
        <v>50</v>
      </c>
      <c r="B52" s="378"/>
      <c r="C52" s="379"/>
      <c r="D52" s="217">
        <f>COUNTIFS('対象者リスト（申請）'!$C$21:$C$220,施設基本情報入力!G11)</f>
        <v>0</v>
      </c>
      <c r="E52" s="218" t="s">
        <v>44</v>
      </c>
      <c r="F52" s="204"/>
      <c r="G52" s="204"/>
      <c r="H52" s="204"/>
      <c r="I52" s="206"/>
      <c r="J52" s="206"/>
    </row>
    <row r="53" spans="1:10" ht="30" customHeight="1">
      <c r="A53" s="377" t="s">
        <v>51</v>
      </c>
      <c r="B53" s="378"/>
      <c r="C53" s="378"/>
      <c r="D53" s="217">
        <f>SUMIFS('対象者リスト（申請）'!$G$21:$G$220,'対象者リスト（申請）'!$C$21:$C$220,施設基本情報入力!G11)</f>
        <v>0</v>
      </c>
      <c r="E53" s="219" t="s">
        <v>46</v>
      </c>
      <c r="F53" s="220"/>
      <c r="G53" s="198"/>
      <c r="H53" s="198"/>
      <c r="I53" s="206"/>
      <c r="J53" s="206"/>
    </row>
    <row r="54" spans="1:10" ht="30" customHeight="1">
      <c r="A54" s="380" t="s">
        <v>52</v>
      </c>
      <c r="B54" s="381"/>
      <c r="C54" s="381"/>
      <c r="D54" s="221">
        <f>9000*D53</f>
        <v>0</v>
      </c>
      <c r="E54" s="219" t="s">
        <v>42</v>
      </c>
    </row>
    <row r="55" spans="1:10">
      <c r="D55" s="374"/>
      <c r="E55" s="374"/>
      <c r="F55" s="374"/>
      <c r="G55" s="374"/>
      <c r="H55" s="374"/>
    </row>
    <row r="56" spans="1:10" ht="18.75" customHeight="1">
      <c r="A56" s="222" t="s">
        <v>121</v>
      </c>
      <c r="D56" s="375"/>
      <c r="E56" s="375"/>
      <c r="F56" s="375"/>
      <c r="G56" s="375"/>
      <c r="H56" s="375"/>
    </row>
    <row r="57" spans="1:10">
      <c r="A57" s="194" t="s">
        <v>122</v>
      </c>
    </row>
    <row r="58" spans="1:10" ht="45" customHeight="1"/>
    <row r="59" spans="1:10" ht="30" customHeight="1">
      <c r="A59" s="211" t="s">
        <v>126</v>
      </c>
      <c r="B59" s="212"/>
      <c r="C59" s="382">
        <f>施設基本情報入力!G12</f>
        <v>0</v>
      </c>
      <c r="D59" s="381"/>
      <c r="E59" s="381"/>
      <c r="F59" s="381"/>
      <c r="G59" s="381"/>
      <c r="H59" s="383"/>
      <c r="I59" s="198"/>
      <c r="J59" s="198"/>
    </row>
    <row r="60" spans="1:10" ht="30" customHeight="1">
      <c r="A60" s="213" t="s">
        <v>49</v>
      </c>
      <c r="B60" s="214"/>
      <c r="C60" s="382">
        <f>施設基本情報入力!H12</f>
        <v>0</v>
      </c>
      <c r="D60" s="381"/>
      <c r="E60" s="381"/>
      <c r="F60" s="381"/>
      <c r="G60" s="381"/>
      <c r="H60" s="383"/>
      <c r="I60" s="198"/>
      <c r="J60" s="198"/>
    </row>
    <row r="61" spans="1:10" ht="21" customHeight="1">
      <c r="A61" s="215" t="s">
        <v>41</v>
      </c>
      <c r="B61" s="216"/>
      <c r="C61" s="200"/>
      <c r="D61" s="200"/>
      <c r="E61" s="200"/>
      <c r="F61" s="201"/>
      <c r="G61" s="201"/>
      <c r="H61" s="201"/>
      <c r="I61" s="201"/>
      <c r="J61" s="201"/>
    </row>
    <row r="62" spans="1:10" ht="30" customHeight="1">
      <c r="A62" s="377" t="s">
        <v>50</v>
      </c>
      <c r="B62" s="378"/>
      <c r="C62" s="378"/>
      <c r="D62" s="217">
        <f>COUNTIFS('対象者リスト（申請）'!$C$21:$C$220,施設基本情報入力!G12)</f>
        <v>0</v>
      </c>
      <c r="E62" s="218" t="s">
        <v>44</v>
      </c>
      <c r="F62" s="204"/>
      <c r="G62" s="204"/>
      <c r="H62" s="204"/>
      <c r="I62" s="206"/>
      <c r="J62" s="206"/>
    </row>
    <row r="63" spans="1:10" ht="30" customHeight="1">
      <c r="A63" s="377" t="s">
        <v>51</v>
      </c>
      <c r="B63" s="378"/>
      <c r="C63" s="378"/>
      <c r="D63" s="217">
        <f>SUMIFS('対象者リスト（申請）'!$G$21:$G$220,'対象者リスト（申請）'!$C$21:$C$220,施設基本情報入力!G12)</f>
        <v>0</v>
      </c>
      <c r="E63" s="219" t="s">
        <v>46</v>
      </c>
      <c r="F63" s="220"/>
      <c r="G63" s="198"/>
      <c r="H63" s="198"/>
      <c r="I63" s="206"/>
      <c r="J63" s="206"/>
    </row>
    <row r="64" spans="1:10" ht="30" customHeight="1">
      <c r="A64" s="380" t="s">
        <v>52</v>
      </c>
      <c r="B64" s="381"/>
      <c r="C64" s="381"/>
      <c r="D64" s="221">
        <f>9000*D63</f>
        <v>0</v>
      </c>
      <c r="E64" s="219" t="s">
        <v>42</v>
      </c>
    </row>
    <row r="65" spans="1:8">
      <c r="D65" s="374"/>
      <c r="E65" s="374"/>
      <c r="F65" s="374"/>
      <c r="G65" s="374"/>
      <c r="H65" s="374"/>
    </row>
    <row r="66" spans="1:8" ht="18.75" customHeight="1">
      <c r="A66" s="222" t="s">
        <v>121</v>
      </c>
      <c r="D66" s="375"/>
      <c r="E66" s="375"/>
      <c r="F66" s="375"/>
      <c r="G66" s="375"/>
      <c r="H66" s="375"/>
    </row>
    <row r="67" spans="1:8">
      <c r="A67" s="194" t="s">
        <v>122</v>
      </c>
    </row>
  </sheetData>
  <sheetProtection algorithmName="SHA-512" hashValue="eqZjKXIFkcqx6tbvLAo5UyaQKmMkDPPRqeq6Mbh/Ba3L3Ov/Xminh4GA/z+mv/u7UaVUnjCQQ5ekJwwta0C93A==" saltValue="8huHd9LKaqHFcWaS5eAWfQ==" spinCount="100000" sheet="1" objects="1" scenarios="1"/>
  <mergeCells count="44">
    <mergeCell ref="E7:F7"/>
    <mergeCell ref="G7:J7"/>
    <mergeCell ref="G8:J8"/>
    <mergeCell ref="A1:I1"/>
    <mergeCell ref="A3:J3"/>
    <mergeCell ref="G5:I5"/>
    <mergeCell ref="E6:F6"/>
    <mergeCell ref="G6:J6"/>
    <mergeCell ref="D23:H24"/>
    <mergeCell ref="C11:D11"/>
    <mergeCell ref="A12:E12"/>
    <mergeCell ref="A13:E13"/>
    <mergeCell ref="A14:E14"/>
    <mergeCell ref="A15:E15"/>
    <mergeCell ref="F15:H15"/>
    <mergeCell ref="C17:H17"/>
    <mergeCell ref="C18:H18"/>
    <mergeCell ref="A20:C20"/>
    <mergeCell ref="A21:C21"/>
    <mergeCell ref="A22:C22"/>
    <mergeCell ref="D45:H46"/>
    <mergeCell ref="C29:H29"/>
    <mergeCell ref="C30:H30"/>
    <mergeCell ref="A32:C32"/>
    <mergeCell ref="A33:C33"/>
    <mergeCell ref="A34:C34"/>
    <mergeCell ref="D35:H36"/>
    <mergeCell ref="C39:H39"/>
    <mergeCell ref="C40:H40"/>
    <mergeCell ref="A42:C42"/>
    <mergeCell ref="A43:C43"/>
    <mergeCell ref="A44:C44"/>
    <mergeCell ref="D65:H66"/>
    <mergeCell ref="C49:H49"/>
    <mergeCell ref="C50:H50"/>
    <mergeCell ref="A52:C52"/>
    <mergeCell ref="A53:C53"/>
    <mergeCell ref="A54:C54"/>
    <mergeCell ref="D55:H56"/>
    <mergeCell ref="C59:H59"/>
    <mergeCell ref="C60:H60"/>
    <mergeCell ref="A62:C62"/>
    <mergeCell ref="A63:C63"/>
    <mergeCell ref="A64:C64"/>
  </mergeCells>
  <phoneticPr fontId="27"/>
  <conditionalFormatting sqref="G8">
    <cfRule type="cellIs" dxfId="34" priority="3" operator="equal">
      <formula>""</formula>
    </cfRule>
  </conditionalFormatting>
  <conditionalFormatting sqref="G5:I5">
    <cfRule type="cellIs" dxfId="33" priority="2" operator="equal">
      <formula>""</formula>
    </cfRule>
  </conditionalFormatting>
  <conditionalFormatting sqref="F15 D23 D35 D45 D55 D65">
    <cfRule type="cellIs" dxfId="32" priority="1" operator="equal">
      <formula>""</formula>
    </cfRule>
  </conditionalFormatting>
  <pageMargins left="0.7" right="0.7" top="0.75" bottom="0.75" header="0.3" footer="0.3"/>
  <pageSetup paperSize="9" scale="89" fitToHeight="0" orientation="portrait" r:id="rId1"/>
  <rowBreaks count="1" manualBreakCount="1">
    <brk id="37"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4222-16A3-431C-B5D6-3F9B80FF2BBA}">
  <sheetPr codeName="Sheet9">
    <tabColor theme="4" tint="0.59999389629810485"/>
    <pageSetUpPr fitToPage="1"/>
  </sheetPr>
  <dimension ref="A3:J64"/>
  <sheetViews>
    <sheetView showGridLines="0" showRowColHeaders="0" showZeros="0" view="pageBreakPreview" zoomScaleNormal="100" zoomScaleSheetLayoutView="100" workbookViewId="0">
      <selection activeCell="L7" sqref="L7"/>
    </sheetView>
  </sheetViews>
  <sheetFormatPr defaultRowHeight="14.25"/>
  <cols>
    <col min="1" max="3" width="9.625" style="224" customWidth="1"/>
    <col min="4" max="4" width="11.625" style="224" customWidth="1"/>
    <col min="5" max="5" width="5.125" style="224" customWidth="1"/>
    <col min="6" max="6" width="13.25" style="224" customWidth="1"/>
    <col min="7" max="7" width="6.875" style="224" customWidth="1"/>
    <col min="8" max="8" width="9.625" style="224" customWidth="1"/>
    <col min="9" max="9" width="11.625" style="224" customWidth="1"/>
    <col min="10" max="10" width="5.125" style="224" customWidth="1"/>
    <col min="11" max="16384" width="9" style="224"/>
  </cols>
  <sheetData>
    <row r="3" spans="1:10" s="194" customFormat="1" ht="30" customHeight="1">
      <c r="A3" s="211" t="s">
        <v>132</v>
      </c>
      <c r="B3" s="212"/>
      <c r="C3" s="376">
        <f>施設基本情報入力!G13</f>
        <v>0</v>
      </c>
      <c r="D3" s="376"/>
      <c r="E3" s="376"/>
      <c r="F3" s="376"/>
      <c r="G3" s="376"/>
      <c r="H3" s="376"/>
      <c r="I3" s="198"/>
      <c r="J3" s="198"/>
    </row>
    <row r="4" spans="1:10" s="194" customFormat="1" ht="30" customHeight="1">
      <c r="A4" s="213" t="s">
        <v>49</v>
      </c>
      <c r="B4" s="214"/>
      <c r="C4" s="376">
        <f>施設基本情報入力!H13</f>
        <v>0</v>
      </c>
      <c r="D4" s="376"/>
      <c r="E4" s="376"/>
      <c r="F4" s="376"/>
      <c r="G4" s="376"/>
      <c r="H4" s="376"/>
      <c r="I4" s="198"/>
      <c r="J4" s="198"/>
    </row>
    <row r="5" spans="1:10" s="194" customFormat="1" ht="21" customHeight="1">
      <c r="A5" s="215" t="s">
        <v>41</v>
      </c>
      <c r="B5" s="216"/>
      <c r="C5" s="200"/>
      <c r="D5" s="200"/>
      <c r="E5" s="200"/>
      <c r="F5" s="201"/>
      <c r="G5" s="201"/>
      <c r="H5" s="201"/>
      <c r="I5" s="201"/>
      <c r="J5" s="201"/>
    </row>
    <row r="6" spans="1:10" s="194" customFormat="1" ht="30" customHeight="1">
      <c r="A6" s="377" t="s">
        <v>50</v>
      </c>
      <c r="B6" s="378"/>
      <c r="C6" s="378"/>
      <c r="D6" s="217">
        <f>COUNTIFS('対象者リスト（申請）'!$C$21:$C$220,施設基本情報入力!G13)</f>
        <v>0</v>
      </c>
      <c r="E6" s="218" t="s">
        <v>44</v>
      </c>
      <c r="F6" s="204"/>
      <c r="G6" s="204"/>
      <c r="H6" s="204"/>
      <c r="I6" s="206"/>
      <c r="J6" s="206"/>
    </row>
    <row r="7" spans="1:10" s="194" customFormat="1" ht="30" customHeight="1">
      <c r="A7" s="377" t="s">
        <v>51</v>
      </c>
      <c r="B7" s="378"/>
      <c r="C7" s="378"/>
      <c r="D7" s="217">
        <f>SUMIFS('対象者リスト（申請）'!$G$21:$G$220,'対象者リスト（申請）'!$C$21:$C$220,施設基本情報入力!G13)</f>
        <v>0</v>
      </c>
      <c r="E7" s="219" t="s">
        <v>46</v>
      </c>
      <c r="F7" s="220"/>
      <c r="G7" s="198"/>
      <c r="H7" s="198"/>
      <c r="I7" s="206"/>
      <c r="J7" s="206"/>
    </row>
    <row r="8" spans="1:10" s="194" customFormat="1" ht="30" customHeight="1">
      <c r="A8" s="380" t="s">
        <v>52</v>
      </c>
      <c r="B8" s="381"/>
      <c r="C8" s="381"/>
      <c r="D8" s="221">
        <f>9000*D7</f>
        <v>0</v>
      </c>
      <c r="E8" s="219" t="s">
        <v>42</v>
      </c>
    </row>
    <row r="9" spans="1:10" s="194" customFormat="1">
      <c r="D9" s="374"/>
      <c r="E9" s="374"/>
      <c r="F9" s="374"/>
      <c r="G9" s="374"/>
      <c r="H9" s="374"/>
    </row>
    <row r="10" spans="1:10" s="194" customFormat="1" ht="18.75" customHeight="1">
      <c r="A10" s="222" t="s">
        <v>121</v>
      </c>
      <c r="D10" s="375"/>
      <c r="E10" s="375"/>
      <c r="F10" s="375"/>
      <c r="G10" s="375"/>
      <c r="H10" s="375"/>
    </row>
    <row r="11" spans="1:10" s="194" customFormat="1">
      <c r="A11" s="194" t="s">
        <v>122</v>
      </c>
    </row>
    <row r="12" spans="1:10" s="194" customFormat="1" ht="45" customHeight="1"/>
    <row r="13" spans="1:10" s="194" customFormat="1" ht="30" customHeight="1">
      <c r="A13" s="211" t="s">
        <v>131</v>
      </c>
      <c r="B13" s="212"/>
      <c r="C13" s="376">
        <f>施設基本情報入力!G14</f>
        <v>0</v>
      </c>
      <c r="D13" s="376"/>
      <c r="E13" s="376"/>
      <c r="F13" s="376"/>
      <c r="G13" s="376"/>
      <c r="H13" s="376"/>
      <c r="I13" s="198"/>
      <c r="J13" s="198"/>
    </row>
    <row r="14" spans="1:10" s="194" customFormat="1" ht="30" customHeight="1">
      <c r="A14" s="213" t="s">
        <v>49</v>
      </c>
      <c r="B14" s="214"/>
      <c r="C14" s="376">
        <f>施設基本情報入力!H14</f>
        <v>0</v>
      </c>
      <c r="D14" s="376"/>
      <c r="E14" s="376"/>
      <c r="F14" s="376"/>
      <c r="G14" s="376"/>
      <c r="H14" s="376"/>
      <c r="I14" s="198"/>
      <c r="J14" s="198"/>
    </row>
    <row r="15" spans="1:10" s="194" customFormat="1" ht="21" customHeight="1">
      <c r="A15" s="215" t="s">
        <v>41</v>
      </c>
      <c r="B15" s="216"/>
      <c r="C15" s="200"/>
      <c r="D15" s="200"/>
      <c r="E15" s="200"/>
      <c r="F15" s="201"/>
      <c r="G15" s="201"/>
      <c r="H15" s="201"/>
      <c r="I15" s="201"/>
      <c r="J15" s="201"/>
    </row>
    <row r="16" spans="1:10" s="194" customFormat="1" ht="30" customHeight="1">
      <c r="A16" s="377" t="s">
        <v>50</v>
      </c>
      <c r="B16" s="378"/>
      <c r="C16" s="378"/>
      <c r="D16" s="217">
        <f>COUNTIFS('対象者リスト（申請）'!$C$21:$C$220,施設基本情報入力!G14)</f>
        <v>0</v>
      </c>
      <c r="E16" s="218" t="s">
        <v>44</v>
      </c>
      <c r="F16" s="204"/>
      <c r="G16" s="204"/>
      <c r="H16" s="204"/>
      <c r="I16" s="206"/>
      <c r="J16" s="206"/>
    </row>
    <row r="17" spans="1:10" s="194" customFormat="1" ht="30" customHeight="1">
      <c r="A17" s="377" t="s">
        <v>51</v>
      </c>
      <c r="B17" s="378"/>
      <c r="C17" s="378"/>
      <c r="D17" s="217">
        <f>SUMIFS('対象者リスト（申請）'!$G$21:$G$220,'対象者リスト（申請）'!$C$21:$C$220,施設基本情報入力!G14)</f>
        <v>0</v>
      </c>
      <c r="E17" s="219" t="s">
        <v>46</v>
      </c>
      <c r="F17" s="220"/>
      <c r="G17" s="198"/>
      <c r="H17" s="198"/>
      <c r="I17" s="206"/>
      <c r="J17" s="206"/>
    </row>
    <row r="18" spans="1:10" s="194" customFormat="1" ht="30" customHeight="1">
      <c r="A18" s="380" t="s">
        <v>52</v>
      </c>
      <c r="B18" s="381"/>
      <c r="C18" s="381"/>
      <c r="D18" s="221">
        <f>9000*D17</f>
        <v>0</v>
      </c>
      <c r="E18" s="219" t="s">
        <v>42</v>
      </c>
    </row>
    <row r="19" spans="1:10" s="194" customFormat="1">
      <c r="D19" s="374"/>
      <c r="E19" s="374"/>
      <c r="F19" s="374"/>
      <c r="G19" s="374"/>
      <c r="H19" s="374"/>
    </row>
    <row r="20" spans="1:10" s="194" customFormat="1" ht="18.75" customHeight="1">
      <c r="A20" s="222" t="s">
        <v>121</v>
      </c>
      <c r="D20" s="375"/>
      <c r="E20" s="375"/>
      <c r="F20" s="375"/>
      <c r="G20" s="375"/>
      <c r="H20" s="375"/>
    </row>
    <row r="21" spans="1:10" s="194" customFormat="1">
      <c r="A21" s="194" t="s">
        <v>122</v>
      </c>
    </row>
    <row r="22" spans="1:10" s="194" customFormat="1" ht="45" customHeight="1"/>
    <row r="23" spans="1:10" s="194" customFormat="1" ht="30" customHeight="1">
      <c r="A23" s="211" t="s">
        <v>130</v>
      </c>
      <c r="B23" s="212"/>
      <c r="C23" s="376">
        <f>施設基本情報入力!G15</f>
        <v>0</v>
      </c>
      <c r="D23" s="376"/>
      <c r="E23" s="376"/>
      <c r="F23" s="376"/>
      <c r="G23" s="376"/>
      <c r="H23" s="376"/>
      <c r="I23" s="198"/>
      <c r="J23" s="198"/>
    </row>
    <row r="24" spans="1:10" s="194" customFormat="1" ht="30" customHeight="1">
      <c r="A24" s="213" t="s">
        <v>49</v>
      </c>
      <c r="B24" s="214"/>
      <c r="C24" s="376">
        <f>施設基本情報入力!H15</f>
        <v>0</v>
      </c>
      <c r="D24" s="376"/>
      <c r="E24" s="376"/>
      <c r="F24" s="376"/>
      <c r="G24" s="376"/>
      <c r="H24" s="376"/>
      <c r="I24" s="198"/>
      <c r="J24" s="198"/>
    </row>
    <row r="25" spans="1:10" s="194" customFormat="1" ht="21" customHeight="1">
      <c r="A25" s="215" t="s">
        <v>41</v>
      </c>
      <c r="B25" s="216"/>
      <c r="C25" s="200"/>
      <c r="D25" s="200"/>
      <c r="E25" s="200"/>
      <c r="F25" s="201"/>
      <c r="G25" s="201"/>
      <c r="H25" s="201"/>
      <c r="I25" s="201"/>
      <c r="J25" s="201"/>
    </row>
    <row r="26" spans="1:10" s="194" customFormat="1" ht="30" customHeight="1">
      <c r="A26" s="377" t="s">
        <v>50</v>
      </c>
      <c r="B26" s="378"/>
      <c r="C26" s="378"/>
      <c r="D26" s="217">
        <f>COUNTIFS('対象者リスト（申請）'!$C$21:$C$220,施設基本情報入力!G15)</f>
        <v>0</v>
      </c>
      <c r="E26" s="218" t="s">
        <v>44</v>
      </c>
      <c r="F26" s="204"/>
      <c r="G26" s="204"/>
      <c r="H26" s="204"/>
      <c r="I26" s="206"/>
      <c r="J26" s="206"/>
    </row>
    <row r="27" spans="1:10" s="194" customFormat="1" ht="30" customHeight="1">
      <c r="A27" s="377" t="s">
        <v>51</v>
      </c>
      <c r="B27" s="378"/>
      <c r="C27" s="378"/>
      <c r="D27" s="217">
        <f>SUMIFS('対象者リスト（申請）'!$G$21:$G$220,'対象者リスト（申請）'!$C$21:$C$220,施設基本情報入力!G15)</f>
        <v>0</v>
      </c>
      <c r="E27" s="219" t="s">
        <v>46</v>
      </c>
      <c r="F27" s="220"/>
      <c r="G27" s="198"/>
      <c r="H27" s="198"/>
      <c r="I27" s="206"/>
      <c r="J27" s="206"/>
    </row>
    <row r="28" spans="1:10" s="194" customFormat="1" ht="30" customHeight="1">
      <c r="A28" s="380" t="s">
        <v>52</v>
      </c>
      <c r="B28" s="381"/>
      <c r="C28" s="381"/>
      <c r="D28" s="221">
        <f>9000*D27</f>
        <v>0</v>
      </c>
      <c r="E28" s="219" t="s">
        <v>42</v>
      </c>
    </row>
    <row r="29" spans="1:10" s="194" customFormat="1">
      <c r="D29" s="374"/>
      <c r="E29" s="374"/>
      <c r="F29" s="374"/>
      <c r="G29" s="374"/>
      <c r="H29" s="374"/>
    </row>
    <row r="30" spans="1:10" s="194" customFormat="1" ht="18.75" customHeight="1">
      <c r="A30" s="222" t="s">
        <v>121</v>
      </c>
      <c r="D30" s="375"/>
      <c r="E30" s="375"/>
      <c r="F30" s="375"/>
      <c r="G30" s="375"/>
      <c r="H30" s="375"/>
    </row>
    <row r="31" spans="1:10" s="194" customFormat="1">
      <c r="A31" s="194" t="s">
        <v>122</v>
      </c>
    </row>
    <row r="32" spans="1:10" s="194" customFormat="1"/>
    <row r="33" spans="1:10" s="194" customFormat="1"/>
    <row r="34" spans="1:10" s="194" customFormat="1" ht="30" customHeight="1">
      <c r="A34" s="211" t="s">
        <v>129</v>
      </c>
      <c r="B34" s="212"/>
      <c r="C34" s="382">
        <f>施設基本情報入力!G16</f>
        <v>0</v>
      </c>
      <c r="D34" s="381"/>
      <c r="E34" s="381"/>
      <c r="F34" s="381"/>
      <c r="G34" s="381"/>
      <c r="H34" s="383"/>
      <c r="I34" s="198"/>
      <c r="J34" s="198"/>
    </row>
    <row r="35" spans="1:10" s="194" customFormat="1" ht="30" customHeight="1">
      <c r="A35" s="213" t="s">
        <v>49</v>
      </c>
      <c r="B35" s="214"/>
      <c r="C35" s="382">
        <f>施設基本情報入力!H16</f>
        <v>0</v>
      </c>
      <c r="D35" s="381"/>
      <c r="E35" s="381"/>
      <c r="F35" s="381"/>
      <c r="G35" s="381"/>
      <c r="H35" s="383"/>
      <c r="I35" s="198"/>
      <c r="J35" s="198"/>
    </row>
    <row r="36" spans="1:10" s="194" customFormat="1" ht="21" customHeight="1">
      <c r="A36" s="215" t="s">
        <v>41</v>
      </c>
      <c r="B36" s="216"/>
      <c r="C36" s="200"/>
      <c r="D36" s="200"/>
      <c r="E36" s="200"/>
      <c r="F36" s="201"/>
      <c r="G36" s="201"/>
      <c r="H36" s="201"/>
      <c r="I36" s="201"/>
      <c r="J36" s="201"/>
    </row>
    <row r="37" spans="1:10" s="194" customFormat="1" ht="30" customHeight="1">
      <c r="A37" s="377" t="s">
        <v>50</v>
      </c>
      <c r="B37" s="378"/>
      <c r="C37" s="378"/>
      <c r="D37" s="217">
        <f>COUNTIFS('対象者リスト（申請）'!$C$21:$C$220,施設基本情報入力!G16)</f>
        <v>0</v>
      </c>
      <c r="E37" s="218" t="s">
        <v>44</v>
      </c>
      <c r="F37" s="204"/>
      <c r="G37" s="204"/>
      <c r="H37" s="204"/>
      <c r="I37" s="206"/>
      <c r="J37" s="206"/>
    </row>
    <row r="38" spans="1:10" s="194" customFormat="1" ht="30" customHeight="1">
      <c r="A38" s="377" t="s">
        <v>51</v>
      </c>
      <c r="B38" s="378"/>
      <c r="C38" s="378"/>
      <c r="D38" s="217">
        <f>SUMIFS('対象者リスト（申請）'!$G$21:$G$220,'対象者リスト（申請）'!$C$21:$C$220,施設基本情報入力!G16)</f>
        <v>0</v>
      </c>
      <c r="E38" s="219" t="s">
        <v>46</v>
      </c>
      <c r="F38" s="220"/>
      <c r="G38" s="198"/>
      <c r="H38" s="198"/>
      <c r="I38" s="206"/>
      <c r="J38" s="206"/>
    </row>
    <row r="39" spans="1:10" s="194" customFormat="1" ht="30" customHeight="1">
      <c r="A39" s="380" t="s">
        <v>52</v>
      </c>
      <c r="B39" s="381"/>
      <c r="C39" s="381"/>
      <c r="D39" s="221">
        <f>9000*D38</f>
        <v>0</v>
      </c>
      <c r="E39" s="219" t="s">
        <v>42</v>
      </c>
    </row>
    <row r="40" spans="1:10" s="194" customFormat="1">
      <c r="D40" s="374"/>
      <c r="E40" s="374"/>
      <c r="F40" s="374"/>
      <c r="G40" s="374"/>
      <c r="H40" s="374"/>
    </row>
    <row r="41" spans="1:10" s="194" customFormat="1" ht="18.75" customHeight="1">
      <c r="A41" s="222" t="s">
        <v>121</v>
      </c>
      <c r="D41" s="375"/>
      <c r="E41" s="375"/>
      <c r="F41" s="375"/>
      <c r="G41" s="375"/>
      <c r="H41" s="375"/>
    </row>
    <row r="42" spans="1:10" s="194" customFormat="1">
      <c r="A42" s="194" t="s">
        <v>122</v>
      </c>
    </row>
    <row r="43" spans="1:10" s="194" customFormat="1" ht="45" customHeight="1"/>
    <row r="44" spans="1:10" s="194" customFormat="1" ht="30" customHeight="1">
      <c r="A44" s="211" t="s">
        <v>128</v>
      </c>
      <c r="B44" s="212"/>
      <c r="C44" s="382">
        <f>施設基本情報入力!G17</f>
        <v>0</v>
      </c>
      <c r="D44" s="381"/>
      <c r="E44" s="381"/>
      <c r="F44" s="381"/>
      <c r="G44" s="381"/>
      <c r="H44" s="383"/>
      <c r="I44" s="198"/>
      <c r="J44" s="198"/>
    </row>
    <row r="45" spans="1:10" s="194" customFormat="1" ht="30" customHeight="1">
      <c r="A45" s="213" t="s">
        <v>49</v>
      </c>
      <c r="B45" s="214"/>
      <c r="C45" s="382">
        <f>施設基本情報入力!H17</f>
        <v>0</v>
      </c>
      <c r="D45" s="381"/>
      <c r="E45" s="381"/>
      <c r="F45" s="381"/>
      <c r="G45" s="381"/>
      <c r="H45" s="383"/>
      <c r="I45" s="198"/>
      <c r="J45" s="198"/>
    </row>
    <row r="46" spans="1:10" s="194" customFormat="1" ht="21" customHeight="1">
      <c r="A46" s="215" t="s">
        <v>41</v>
      </c>
      <c r="B46" s="216"/>
      <c r="C46" s="200"/>
      <c r="D46" s="200"/>
      <c r="E46" s="200"/>
      <c r="F46" s="201"/>
      <c r="G46" s="201"/>
      <c r="H46" s="201"/>
      <c r="I46" s="201"/>
      <c r="J46" s="201"/>
    </row>
    <row r="47" spans="1:10" s="194" customFormat="1" ht="30" customHeight="1">
      <c r="A47" s="377" t="s">
        <v>50</v>
      </c>
      <c r="B47" s="378"/>
      <c r="C47" s="378"/>
      <c r="D47" s="217">
        <f>COUNTIFS('対象者リスト（申請）'!$C$21:$C$220,施設基本情報入力!G17)</f>
        <v>0</v>
      </c>
      <c r="E47" s="218" t="s">
        <v>44</v>
      </c>
      <c r="F47" s="204"/>
      <c r="G47" s="204"/>
      <c r="H47" s="204"/>
      <c r="I47" s="206"/>
      <c r="J47" s="206"/>
    </row>
    <row r="48" spans="1:10" s="194" customFormat="1" ht="30" customHeight="1">
      <c r="A48" s="377" t="s">
        <v>51</v>
      </c>
      <c r="B48" s="378"/>
      <c r="C48" s="378"/>
      <c r="D48" s="217">
        <f>SUMIFS('対象者リスト（申請）'!$G$21:$G$220,'対象者リスト（申請）'!$C$21:$C$220,施設基本情報入力!G17)</f>
        <v>0</v>
      </c>
      <c r="E48" s="219" t="s">
        <v>46</v>
      </c>
      <c r="F48" s="220"/>
      <c r="G48" s="198"/>
      <c r="H48" s="198"/>
      <c r="I48" s="206"/>
      <c r="J48" s="206"/>
    </row>
    <row r="49" spans="1:10" s="194" customFormat="1" ht="30" customHeight="1">
      <c r="A49" s="380" t="s">
        <v>52</v>
      </c>
      <c r="B49" s="381"/>
      <c r="C49" s="381"/>
      <c r="D49" s="221">
        <f>9000*D48</f>
        <v>0</v>
      </c>
      <c r="E49" s="219" t="s">
        <v>42</v>
      </c>
    </row>
    <row r="50" spans="1:10" s="194" customFormat="1">
      <c r="D50" s="374"/>
      <c r="E50" s="374"/>
      <c r="F50" s="374"/>
      <c r="G50" s="374"/>
      <c r="H50" s="374"/>
    </row>
    <row r="51" spans="1:10" s="194" customFormat="1" ht="18.75" customHeight="1">
      <c r="A51" s="222" t="s">
        <v>121</v>
      </c>
      <c r="D51" s="375"/>
      <c r="E51" s="375"/>
      <c r="F51" s="375"/>
      <c r="G51" s="375"/>
      <c r="H51" s="375"/>
    </row>
    <row r="52" spans="1:10" s="194" customFormat="1">
      <c r="A52" s="194" t="s">
        <v>122</v>
      </c>
    </row>
    <row r="53" spans="1:10" s="194" customFormat="1" ht="45" customHeight="1"/>
    <row r="54" spans="1:10" s="194" customFormat="1" ht="30" customHeight="1">
      <c r="A54" s="211" t="s">
        <v>127</v>
      </c>
      <c r="B54" s="212"/>
      <c r="C54" s="382">
        <f>施設基本情報入力!G18</f>
        <v>0</v>
      </c>
      <c r="D54" s="381"/>
      <c r="E54" s="381"/>
      <c r="F54" s="381"/>
      <c r="G54" s="381"/>
      <c r="H54" s="383"/>
      <c r="I54" s="198"/>
      <c r="J54" s="198"/>
    </row>
    <row r="55" spans="1:10" s="194" customFormat="1" ht="30" customHeight="1">
      <c r="A55" s="213" t="s">
        <v>49</v>
      </c>
      <c r="B55" s="214"/>
      <c r="C55" s="382">
        <f>施設基本情報入力!H18</f>
        <v>0</v>
      </c>
      <c r="D55" s="381"/>
      <c r="E55" s="381"/>
      <c r="F55" s="381"/>
      <c r="G55" s="381"/>
      <c r="H55" s="383"/>
      <c r="I55" s="198"/>
      <c r="J55" s="198"/>
    </row>
    <row r="56" spans="1:10" s="194" customFormat="1" ht="21" customHeight="1">
      <c r="A56" s="215" t="s">
        <v>41</v>
      </c>
      <c r="B56" s="216"/>
      <c r="C56" s="200"/>
      <c r="D56" s="200"/>
      <c r="E56" s="200"/>
      <c r="F56" s="201"/>
      <c r="G56" s="201"/>
      <c r="H56" s="201"/>
      <c r="I56" s="201"/>
      <c r="J56" s="201"/>
    </row>
    <row r="57" spans="1:10" s="194" customFormat="1" ht="30" customHeight="1">
      <c r="A57" s="377" t="s">
        <v>50</v>
      </c>
      <c r="B57" s="378"/>
      <c r="C57" s="378"/>
      <c r="D57" s="217">
        <f>COUNTIFS('対象者リスト（申請）'!$C$21:$C$220,施設基本情報入力!G18)</f>
        <v>0</v>
      </c>
      <c r="E57" s="218" t="s">
        <v>44</v>
      </c>
      <c r="F57" s="204"/>
      <c r="G57" s="204"/>
      <c r="H57" s="204"/>
      <c r="I57" s="206"/>
      <c r="J57" s="206"/>
    </row>
    <row r="58" spans="1:10" s="194" customFormat="1" ht="30" customHeight="1">
      <c r="A58" s="377" t="s">
        <v>51</v>
      </c>
      <c r="B58" s="378"/>
      <c r="C58" s="378"/>
      <c r="D58" s="217">
        <f>SUMIFS('対象者リスト（申請）'!$G$21:$G$220,'対象者リスト（申請）'!$C$21:$C$220,施設基本情報入力!G18)</f>
        <v>0</v>
      </c>
      <c r="E58" s="219" t="s">
        <v>46</v>
      </c>
      <c r="F58" s="220"/>
      <c r="G58" s="198"/>
      <c r="H58" s="198"/>
      <c r="I58" s="206"/>
      <c r="J58" s="206"/>
    </row>
    <row r="59" spans="1:10" s="194" customFormat="1" ht="30" customHeight="1">
      <c r="A59" s="380" t="s">
        <v>52</v>
      </c>
      <c r="B59" s="381"/>
      <c r="C59" s="381"/>
      <c r="D59" s="221">
        <f>9000*D58</f>
        <v>0</v>
      </c>
      <c r="E59" s="219" t="s">
        <v>42</v>
      </c>
    </row>
    <row r="60" spans="1:10" s="194" customFormat="1">
      <c r="D60" s="374"/>
      <c r="E60" s="374"/>
      <c r="F60" s="374"/>
      <c r="G60" s="374"/>
      <c r="H60" s="374"/>
    </row>
    <row r="61" spans="1:10" s="194" customFormat="1" ht="18.75" customHeight="1">
      <c r="A61" s="222" t="s">
        <v>121</v>
      </c>
      <c r="D61" s="375"/>
      <c r="E61" s="375"/>
      <c r="F61" s="375"/>
      <c r="G61" s="375"/>
      <c r="H61" s="375"/>
    </row>
    <row r="62" spans="1:10" s="194" customFormat="1">
      <c r="A62" s="194" t="s">
        <v>122</v>
      </c>
    </row>
    <row r="63" spans="1:10" s="194" customFormat="1"/>
    <row r="64" spans="1:10" s="194" customFormat="1"/>
  </sheetData>
  <sheetProtection algorithmName="SHA-512" hashValue="4/rmr4ngv95iTaSSKOSRlRYEO/+xJumFxvX0TNMkAkBB4jZuG0FHqLpK489c3UB85R+zRtXGjJ+NjgpnluISOA==" saltValue="/mxd4cK0Dk/znEnCO2NcbQ==" spinCount="100000" sheet="1" objects="1" scenarios="1"/>
  <mergeCells count="36">
    <mergeCell ref="D9:H10"/>
    <mergeCell ref="C13:H13"/>
    <mergeCell ref="C14:H14"/>
    <mergeCell ref="A16:C16"/>
    <mergeCell ref="C3:H3"/>
    <mergeCell ref="C4:H4"/>
    <mergeCell ref="A6:C6"/>
    <mergeCell ref="A7:C7"/>
    <mergeCell ref="A8:C8"/>
    <mergeCell ref="A17:C17"/>
    <mergeCell ref="A18:C18"/>
    <mergeCell ref="D40:H41"/>
    <mergeCell ref="C23:H23"/>
    <mergeCell ref="C24:H24"/>
    <mergeCell ref="A26:C26"/>
    <mergeCell ref="A27:C27"/>
    <mergeCell ref="A28:C28"/>
    <mergeCell ref="D29:H30"/>
    <mergeCell ref="C34:H34"/>
    <mergeCell ref="D19:H20"/>
    <mergeCell ref="C35:H35"/>
    <mergeCell ref="A37:C37"/>
    <mergeCell ref="A38:C38"/>
    <mergeCell ref="A39:C39"/>
    <mergeCell ref="D60:H61"/>
    <mergeCell ref="C44:H44"/>
    <mergeCell ref="C45:H45"/>
    <mergeCell ref="A47:C47"/>
    <mergeCell ref="A48:C48"/>
    <mergeCell ref="A49:C49"/>
    <mergeCell ref="A59:C59"/>
    <mergeCell ref="A58:C58"/>
    <mergeCell ref="D50:H51"/>
    <mergeCell ref="C54:H54"/>
    <mergeCell ref="C55:H55"/>
    <mergeCell ref="A57:C57"/>
  </mergeCells>
  <phoneticPr fontId="27"/>
  <conditionalFormatting sqref="D9 D19 D29 D40 D50 D60">
    <cfRule type="cellIs" dxfId="31" priority="1" operator="equal">
      <formula>""</formula>
    </cfRule>
  </conditionalFormatting>
  <pageMargins left="0.7" right="0.7" top="0.75" bottom="0.75" header="0.3" footer="0.3"/>
  <pageSetup paperSize="9" scale="87" fitToHeight="0" orientation="portrait" r:id="rId1"/>
  <rowBreaks count="1" manualBreakCount="1">
    <brk id="3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8A8FD-B984-4C37-9622-D219F2DE78F7}">
  <sheetPr>
    <tabColor theme="4" tint="0.59999389629810485"/>
    <pageSetUpPr fitToPage="1"/>
  </sheetPr>
  <dimension ref="A3:J64"/>
  <sheetViews>
    <sheetView showGridLines="0" showRowColHeaders="0" showZeros="0" view="pageBreakPreview" zoomScaleNormal="100" zoomScaleSheetLayoutView="100" workbookViewId="0">
      <selection activeCell="L7" sqref="L7"/>
    </sheetView>
  </sheetViews>
  <sheetFormatPr defaultRowHeight="14.25"/>
  <cols>
    <col min="1" max="3" width="9.625" style="224" customWidth="1"/>
    <col min="4" max="4" width="11.625" style="224" customWidth="1"/>
    <col min="5" max="5" width="5.125" style="224" customWidth="1"/>
    <col min="6" max="6" width="13.25" style="224" customWidth="1"/>
    <col min="7" max="7" width="6.875" style="224" customWidth="1"/>
    <col min="8" max="8" width="9.625" style="224" customWidth="1"/>
    <col min="9" max="9" width="11.625" style="224" customWidth="1"/>
    <col min="10" max="10" width="5.125" style="224" customWidth="1"/>
    <col min="11" max="16384" width="9" style="224"/>
  </cols>
  <sheetData>
    <row r="3" spans="1:10" s="194" customFormat="1" ht="30" customHeight="1">
      <c r="A3" s="211" t="s">
        <v>231</v>
      </c>
      <c r="B3" s="212"/>
      <c r="C3" s="376">
        <f>施設基本情報入力!G19</f>
        <v>0</v>
      </c>
      <c r="D3" s="376"/>
      <c r="E3" s="376"/>
      <c r="F3" s="376"/>
      <c r="G3" s="376"/>
      <c r="H3" s="376"/>
      <c r="I3" s="198"/>
      <c r="J3" s="198"/>
    </row>
    <row r="4" spans="1:10" s="194" customFormat="1" ht="30" customHeight="1">
      <c r="A4" s="213" t="s">
        <v>49</v>
      </c>
      <c r="B4" s="214"/>
      <c r="C4" s="376">
        <f>施設基本情報入力!H19</f>
        <v>0</v>
      </c>
      <c r="D4" s="376"/>
      <c r="E4" s="376"/>
      <c r="F4" s="376"/>
      <c r="G4" s="376"/>
      <c r="H4" s="376"/>
      <c r="I4" s="198"/>
      <c r="J4" s="198"/>
    </row>
    <row r="5" spans="1:10" s="194" customFormat="1" ht="21" customHeight="1">
      <c r="A5" s="215" t="s">
        <v>41</v>
      </c>
      <c r="B5" s="216"/>
      <c r="C5" s="200"/>
      <c r="D5" s="200"/>
      <c r="E5" s="200"/>
      <c r="F5" s="201"/>
      <c r="G5" s="201"/>
      <c r="H5" s="201"/>
      <c r="I5" s="201"/>
      <c r="J5" s="201"/>
    </row>
    <row r="6" spans="1:10" s="194" customFormat="1" ht="30" customHeight="1">
      <c r="A6" s="377" t="s">
        <v>50</v>
      </c>
      <c r="B6" s="378"/>
      <c r="C6" s="378"/>
      <c r="D6" s="217">
        <f>COUNTIFS('対象者リスト（申請）'!$C$21:$C$220,施設基本情報入力!G19)</f>
        <v>0</v>
      </c>
      <c r="E6" s="218" t="s">
        <v>44</v>
      </c>
      <c r="F6" s="204"/>
      <c r="G6" s="204"/>
      <c r="H6" s="204"/>
      <c r="I6" s="206"/>
      <c r="J6" s="206"/>
    </row>
    <row r="7" spans="1:10" s="194" customFormat="1" ht="30" customHeight="1">
      <c r="A7" s="377" t="s">
        <v>51</v>
      </c>
      <c r="B7" s="378"/>
      <c r="C7" s="378"/>
      <c r="D7" s="217">
        <f>SUMIFS('対象者リスト（申請）'!$G$21:$G$220,'対象者リスト（申請）'!$C$21:$C$220,施設基本情報入力!G19)</f>
        <v>0</v>
      </c>
      <c r="E7" s="219" t="s">
        <v>46</v>
      </c>
      <c r="F7" s="220"/>
      <c r="G7" s="198"/>
      <c r="H7" s="198"/>
      <c r="I7" s="206"/>
      <c r="J7" s="206"/>
    </row>
    <row r="8" spans="1:10" s="194" customFormat="1" ht="30" customHeight="1">
      <c r="A8" s="380" t="s">
        <v>52</v>
      </c>
      <c r="B8" s="381"/>
      <c r="C8" s="381"/>
      <c r="D8" s="221">
        <f>9000*D7</f>
        <v>0</v>
      </c>
      <c r="E8" s="219" t="s">
        <v>42</v>
      </c>
    </row>
    <row r="9" spans="1:10" s="194" customFormat="1">
      <c r="D9" s="374"/>
      <c r="E9" s="374"/>
      <c r="F9" s="374"/>
      <c r="G9" s="374"/>
      <c r="H9" s="374"/>
    </row>
    <row r="10" spans="1:10" s="194" customFormat="1" ht="18.75" customHeight="1">
      <c r="A10" s="222" t="s">
        <v>121</v>
      </c>
      <c r="D10" s="375"/>
      <c r="E10" s="375"/>
      <c r="F10" s="375"/>
      <c r="G10" s="375"/>
      <c r="H10" s="375"/>
    </row>
    <row r="11" spans="1:10" s="194" customFormat="1">
      <c r="A11" s="194" t="s">
        <v>122</v>
      </c>
    </row>
    <row r="12" spans="1:10" s="194" customFormat="1" ht="45" customHeight="1"/>
    <row r="13" spans="1:10" s="194" customFormat="1" ht="30" customHeight="1">
      <c r="A13" s="211" t="s">
        <v>232</v>
      </c>
      <c r="B13" s="212"/>
      <c r="C13" s="376">
        <f>施設基本情報入力!G20</f>
        <v>0</v>
      </c>
      <c r="D13" s="376"/>
      <c r="E13" s="376"/>
      <c r="F13" s="376"/>
      <c r="G13" s="376"/>
      <c r="H13" s="376"/>
      <c r="I13" s="198"/>
      <c r="J13" s="198"/>
    </row>
    <row r="14" spans="1:10" s="194" customFormat="1" ht="30" customHeight="1">
      <c r="A14" s="213" t="s">
        <v>49</v>
      </c>
      <c r="B14" s="214"/>
      <c r="C14" s="376">
        <f>施設基本情報入力!H20</f>
        <v>0</v>
      </c>
      <c r="D14" s="376"/>
      <c r="E14" s="376"/>
      <c r="F14" s="376"/>
      <c r="G14" s="376"/>
      <c r="H14" s="376"/>
      <c r="I14" s="198"/>
      <c r="J14" s="198"/>
    </row>
    <row r="15" spans="1:10" s="194" customFormat="1" ht="21" customHeight="1">
      <c r="A15" s="215" t="s">
        <v>41</v>
      </c>
      <c r="B15" s="216"/>
      <c r="C15" s="200"/>
      <c r="D15" s="200"/>
      <c r="E15" s="200"/>
      <c r="F15" s="201"/>
      <c r="G15" s="201"/>
      <c r="H15" s="201"/>
      <c r="I15" s="201"/>
      <c r="J15" s="201"/>
    </row>
    <row r="16" spans="1:10" s="194" customFormat="1" ht="30" customHeight="1">
      <c r="A16" s="377" t="s">
        <v>50</v>
      </c>
      <c r="B16" s="378"/>
      <c r="C16" s="378"/>
      <c r="D16" s="217">
        <f>COUNTIFS('対象者リスト（申請）'!$C$21:$C$220,施設基本情報入力!G20)</f>
        <v>0</v>
      </c>
      <c r="E16" s="218" t="s">
        <v>44</v>
      </c>
      <c r="F16" s="204"/>
      <c r="G16" s="204"/>
      <c r="H16" s="204"/>
      <c r="I16" s="206"/>
      <c r="J16" s="206"/>
    </row>
    <row r="17" spans="1:10" s="194" customFormat="1" ht="30" customHeight="1">
      <c r="A17" s="377" t="s">
        <v>51</v>
      </c>
      <c r="B17" s="378"/>
      <c r="C17" s="378"/>
      <c r="D17" s="217">
        <f>SUMIFS('対象者リスト（申請）'!$G$21:$G$220,'対象者リスト（申請）'!$C$21:$C$220,施設基本情報入力!G20)</f>
        <v>0</v>
      </c>
      <c r="E17" s="219" t="s">
        <v>46</v>
      </c>
      <c r="F17" s="220"/>
      <c r="G17" s="198"/>
      <c r="H17" s="198"/>
      <c r="I17" s="206"/>
      <c r="J17" s="206"/>
    </row>
    <row r="18" spans="1:10" s="194" customFormat="1" ht="30" customHeight="1">
      <c r="A18" s="380" t="s">
        <v>52</v>
      </c>
      <c r="B18" s="381"/>
      <c r="C18" s="381"/>
      <c r="D18" s="221">
        <f>9000*D17</f>
        <v>0</v>
      </c>
      <c r="E18" s="219" t="s">
        <v>42</v>
      </c>
    </row>
    <row r="19" spans="1:10" s="194" customFormat="1">
      <c r="D19" s="374"/>
      <c r="E19" s="374"/>
      <c r="F19" s="374"/>
      <c r="G19" s="374"/>
      <c r="H19" s="374"/>
    </row>
    <row r="20" spans="1:10" s="194" customFormat="1" ht="18.75" customHeight="1">
      <c r="A20" s="222" t="s">
        <v>121</v>
      </c>
      <c r="D20" s="375"/>
      <c r="E20" s="375"/>
      <c r="F20" s="375"/>
      <c r="G20" s="375"/>
      <c r="H20" s="375"/>
    </row>
    <row r="21" spans="1:10" s="194" customFormat="1">
      <c r="A21" s="194" t="s">
        <v>122</v>
      </c>
    </row>
    <row r="22" spans="1:10" s="194" customFormat="1" ht="45" customHeight="1"/>
    <row r="23" spans="1:10" s="194" customFormat="1" ht="30" customHeight="1">
      <c r="A23" s="211" t="s">
        <v>233</v>
      </c>
      <c r="B23" s="212"/>
      <c r="C23" s="376">
        <f>施設基本情報入力!G21</f>
        <v>0</v>
      </c>
      <c r="D23" s="376"/>
      <c r="E23" s="376"/>
      <c r="F23" s="376"/>
      <c r="G23" s="376"/>
      <c r="H23" s="376"/>
      <c r="I23" s="198"/>
      <c r="J23" s="198"/>
    </row>
    <row r="24" spans="1:10" s="194" customFormat="1" ht="30" customHeight="1">
      <c r="A24" s="213" t="s">
        <v>49</v>
      </c>
      <c r="B24" s="214"/>
      <c r="C24" s="376">
        <f>施設基本情報入力!H21</f>
        <v>0</v>
      </c>
      <c r="D24" s="376"/>
      <c r="E24" s="376"/>
      <c r="F24" s="376"/>
      <c r="G24" s="376"/>
      <c r="H24" s="376"/>
      <c r="I24" s="198"/>
      <c r="J24" s="198"/>
    </row>
    <row r="25" spans="1:10" s="194" customFormat="1" ht="21" customHeight="1">
      <c r="A25" s="215" t="s">
        <v>41</v>
      </c>
      <c r="B25" s="216"/>
      <c r="C25" s="200"/>
      <c r="D25" s="200"/>
      <c r="E25" s="200"/>
      <c r="F25" s="201"/>
      <c r="G25" s="201"/>
      <c r="H25" s="201"/>
      <c r="I25" s="201"/>
      <c r="J25" s="201"/>
    </row>
    <row r="26" spans="1:10" s="194" customFormat="1" ht="30" customHeight="1">
      <c r="A26" s="377" t="s">
        <v>50</v>
      </c>
      <c r="B26" s="378"/>
      <c r="C26" s="378"/>
      <c r="D26" s="217">
        <f>COUNTIFS('対象者リスト（申請）'!$C$21:$C$220,施設基本情報入力!G21)</f>
        <v>0</v>
      </c>
      <c r="E26" s="218" t="s">
        <v>44</v>
      </c>
      <c r="F26" s="204"/>
      <c r="G26" s="204"/>
      <c r="H26" s="204"/>
      <c r="I26" s="206"/>
      <c r="J26" s="206"/>
    </row>
    <row r="27" spans="1:10" s="194" customFormat="1" ht="30" customHeight="1">
      <c r="A27" s="377" t="s">
        <v>51</v>
      </c>
      <c r="B27" s="378"/>
      <c r="C27" s="378"/>
      <c r="D27" s="217">
        <f>SUMIFS('対象者リスト（申請）'!$G$21:$G$220,'対象者リスト（申請）'!$C$21:$C$220,施設基本情報入力!G21)</f>
        <v>0</v>
      </c>
      <c r="E27" s="219" t="s">
        <v>46</v>
      </c>
      <c r="F27" s="220"/>
      <c r="G27" s="198"/>
      <c r="H27" s="198"/>
      <c r="I27" s="206"/>
      <c r="J27" s="206"/>
    </row>
    <row r="28" spans="1:10" s="194" customFormat="1" ht="30" customHeight="1">
      <c r="A28" s="380" t="s">
        <v>52</v>
      </c>
      <c r="B28" s="381"/>
      <c r="C28" s="381"/>
      <c r="D28" s="221">
        <f>9000*D27</f>
        <v>0</v>
      </c>
      <c r="E28" s="219" t="s">
        <v>42</v>
      </c>
    </row>
    <row r="29" spans="1:10" s="194" customFormat="1">
      <c r="D29" s="374"/>
      <c r="E29" s="374"/>
      <c r="F29" s="374"/>
      <c r="G29" s="374"/>
      <c r="H29" s="374"/>
    </row>
    <row r="30" spans="1:10" s="194" customFormat="1" ht="18.75" customHeight="1">
      <c r="A30" s="222" t="s">
        <v>121</v>
      </c>
      <c r="D30" s="375"/>
      <c r="E30" s="375"/>
      <c r="F30" s="375"/>
      <c r="G30" s="375"/>
      <c r="H30" s="375"/>
    </row>
    <row r="31" spans="1:10" s="194" customFormat="1">
      <c r="A31" s="194" t="s">
        <v>122</v>
      </c>
    </row>
    <row r="32" spans="1:10" s="194" customFormat="1"/>
    <row r="33" spans="1:10" s="194" customFormat="1"/>
    <row r="34" spans="1:10" s="194" customFormat="1" ht="30" customHeight="1">
      <c r="A34" s="211" t="s">
        <v>234</v>
      </c>
      <c r="B34" s="212"/>
      <c r="C34" s="382">
        <f>施設基本情報入力!G22</f>
        <v>0</v>
      </c>
      <c r="D34" s="381"/>
      <c r="E34" s="381"/>
      <c r="F34" s="381"/>
      <c r="G34" s="381"/>
      <c r="H34" s="383"/>
      <c r="I34" s="198"/>
      <c r="J34" s="198"/>
    </row>
    <row r="35" spans="1:10" s="194" customFormat="1" ht="30" customHeight="1">
      <c r="A35" s="213" t="s">
        <v>49</v>
      </c>
      <c r="B35" s="214"/>
      <c r="C35" s="382">
        <f>施設基本情報入力!H22</f>
        <v>0</v>
      </c>
      <c r="D35" s="381"/>
      <c r="E35" s="381"/>
      <c r="F35" s="381"/>
      <c r="G35" s="381"/>
      <c r="H35" s="383"/>
      <c r="I35" s="198"/>
      <c r="J35" s="198"/>
    </row>
    <row r="36" spans="1:10" s="194" customFormat="1" ht="21" customHeight="1">
      <c r="A36" s="215" t="s">
        <v>41</v>
      </c>
      <c r="B36" s="216"/>
      <c r="C36" s="200"/>
      <c r="D36" s="200"/>
      <c r="E36" s="200"/>
      <c r="F36" s="201"/>
      <c r="G36" s="201"/>
      <c r="H36" s="201"/>
      <c r="I36" s="201"/>
      <c r="J36" s="201"/>
    </row>
    <row r="37" spans="1:10" s="194" customFormat="1" ht="30" customHeight="1">
      <c r="A37" s="377" t="s">
        <v>50</v>
      </c>
      <c r="B37" s="378"/>
      <c r="C37" s="378"/>
      <c r="D37" s="217">
        <f>COUNTIFS('対象者リスト（申請）'!$C$21:$C$220,施設基本情報入力!G22)</f>
        <v>0</v>
      </c>
      <c r="E37" s="218" t="s">
        <v>44</v>
      </c>
      <c r="F37" s="204"/>
      <c r="G37" s="204"/>
      <c r="H37" s="204"/>
      <c r="I37" s="206"/>
      <c r="J37" s="206"/>
    </row>
    <row r="38" spans="1:10" s="194" customFormat="1" ht="30" customHeight="1">
      <c r="A38" s="377" t="s">
        <v>51</v>
      </c>
      <c r="B38" s="378"/>
      <c r="C38" s="378"/>
      <c r="D38" s="217">
        <f>SUMIFS('対象者リスト（申請）'!$G$21:$G$220,'対象者リスト（申請）'!$C$21:$C$220,施設基本情報入力!G22)</f>
        <v>0</v>
      </c>
      <c r="E38" s="219" t="s">
        <v>46</v>
      </c>
      <c r="F38" s="220"/>
      <c r="G38" s="198"/>
      <c r="H38" s="198"/>
      <c r="I38" s="206"/>
      <c r="J38" s="206"/>
    </row>
    <row r="39" spans="1:10" s="194" customFormat="1" ht="30" customHeight="1">
      <c r="A39" s="380" t="s">
        <v>52</v>
      </c>
      <c r="B39" s="381"/>
      <c r="C39" s="381"/>
      <c r="D39" s="221">
        <f>9000*D38</f>
        <v>0</v>
      </c>
      <c r="E39" s="219" t="s">
        <v>42</v>
      </c>
    </row>
    <row r="40" spans="1:10" s="194" customFormat="1">
      <c r="D40" s="374"/>
      <c r="E40" s="374"/>
      <c r="F40" s="374"/>
      <c r="G40" s="374"/>
      <c r="H40" s="374"/>
    </row>
    <row r="41" spans="1:10" s="194" customFormat="1" ht="18.75" customHeight="1">
      <c r="A41" s="222" t="s">
        <v>121</v>
      </c>
      <c r="D41" s="375"/>
      <c r="E41" s="375"/>
      <c r="F41" s="375"/>
      <c r="G41" s="375"/>
      <c r="H41" s="375"/>
    </row>
    <row r="42" spans="1:10" s="194" customFormat="1">
      <c r="A42" s="194" t="s">
        <v>122</v>
      </c>
    </row>
    <row r="43" spans="1:10" s="194" customFormat="1" ht="45" customHeight="1"/>
    <row r="44" spans="1:10" s="194" customFormat="1" ht="30" customHeight="1">
      <c r="A44" s="211" t="s">
        <v>235</v>
      </c>
      <c r="B44" s="212"/>
      <c r="C44" s="382">
        <f>施設基本情報入力!G23</f>
        <v>0</v>
      </c>
      <c r="D44" s="381"/>
      <c r="E44" s="381"/>
      <c r="F44" s="381"/>
      <c r="G44" s="381"/>
      <c r="H44" s="383"/>
      <c r="I44" s="198"/>
      <c r="J44" s="198"/>
    </row>
    <row r="45" spans="1:10" s="194" customFormat="1" ht="30" customHeight="1">
      <c r="A45" s="213" t="s">
        <v>49</v>
      </c>
      <c r="B45" s="214"/>
      <c r="C45" s="382">
        <f>施設基本情報入力!H23</f>
        <v>0</v>
      </c>
      <c r="D45" s="381"/>
      <c r="E45" s="381"/>
      <c r="F45" s="381"/>
      <c r="G45" s="381"/>
      <c r="H45" s="383"/>
      <c r="I45" s="198"/>
      <c r="J45" s="198"/>
    </row>
    <row r="46" spans="1:10" s="194" customFormat="1" ht="21" customHeight="1">
      <c r="A46" s="215" t="s">
        <v>41</v>
      </c>
      <c r="B46" s="216"/>
      <c r="C46" s="200"/>
      <c r="D46" s="200"/>
      <c r="E46" s="200"/>
      <c r="F46" s="201"/>
      <c r="G46" s="201"/>
      <c r="H46" s="201"/>
      <c r="I46" s="201"/>
      <c r="J46" s="201"/>
    </row>
    <row r="47" spans="1:10" s="194" customFormat="1" ht="30" customHeight="1">
      <c r="A47" s="377" t="s">
        <v>50</v>
      </c>
      <c r="B47" s="378"/>
      <c r="C47" s="378"/>
      <c r="D47" s="217">
        <f>COUNTIFS('対象者リスト（申請）'!$C$21:$C$220,施設基本情報入力!G23)</f>
        <v>0</v>
      </c>
      <c r="E47" s="218" t="s">
        <v>44</v>
      </c>
      <c r="F47" s="204"/>
      <c r="G47" s="204"/>
      <c r="H47" s="204"/>
      <c r="I47" s="206"/>
      <c r="J47" s="206"/>
    </row>
    <row r="48" spans="1:10" s="194" customFormat="1" ht="30" customHeight="1">
      <c r="A48" s="377" t="s">
        <v>51</v>
      </c>
      <c r="B48" s="378"/>
      <c r="C48" s="378"/>
      <c r="D48" s="217">
        <f>SUMIFS('対象者リスト（申請）'!$G$21:$G$220,'対象者リスト（申請）'!$C$21:$C$220,施設基本情報入力!G23)</f>
        <v>0</v>
      </c>
      <c r="E48" s="219" t="s">
        <v>46</v>
      </c>
      <c r="F48" s="220"/>
      <c r="G48" s="198"/>
      <c r="H48" s="198"/>
      <c r="I48" s="206"/>
      <c r="J48" s="206"/>
    </row>
    <row r="49" spans="1:10" s="194" customFormat="1" ht="30" customHeight="1">
      <c r="A49" s="380" t="s">
        <v>52</v>
      </c>
      <c r="B49" s="381"/>
      <c r="C49" s="381"/>
      <c r="D49" s="221">
        <f>9000*D48</f>
        <v>0</v>
      </c>
      <c r="E49" s="219" t="s">
        <v>42</v>
      </c>
    </row>
    <row r="50" spans="1:10" s="194" customFormat="1">
      <c r="D50" s="399"/>
      <c r="E50" s="399"/>
      <c r="F50" s="399"/>
      <c r="G50" s="399"/>
      <c r="H50" s="399"/>
    </row>
    <row r="51" spans="1:10" s="194" customFormat="1" ht="18.75" customHeight="1">
      <c r="A51" s="222" t="s">
        <v>121</v>
      </c>
      <c r="D51" s="400"/>
      <c r="E51" s="400"/>
      <c r="F51" s="400"/>
      <c r="G51" s="400"/>
      <c r="H51" s="400"/>
    </row>
    <row r="52" spans="1:10" s="194" customFormat="1">
      <c r="A52" s="194" t="s">
        <v>122</v>
      </c>
    </row>
    <row r="53" spans="1:10" s="194" customFormat="1" ht="45" customHeight="1"/>
    <row r="54" spans="1:10" s="194" customFormat="1" ht="30" customHeight="1">
      <c r="A54" s="211" t="s">
        <v>236</v>
      </c>
      <c r="B54" s="212"/>
      <c r="C54" s="382"/>
      <c r="D54" s="381"/>
      <c r="E54" s="381"/>
      <c r="F54" s="381"/>
      <c r="G54" s="381"/>
      <c r="H54" s="383"/>
      <c r="I54" s="198"/>
      <c r="J54" s="198"/>
    </row>
    <row r="55" spans="1:10" s="194" customFormat="1" ht="30" customHeight="1">
      <c r="A55" s="213" t="s">
        <v>49</v>
      </c>
      <c r="B55" s="214"/>
      <c r="C55" s="376"/>
      <c r="D55" s="376"/>
      <c r="E55" s="376"/>
      <c r="F55" s="376"/>
      <c r="G55" s="376"/>
      <c r="H55" s="376"/>
      <c r="I55" s="198"/>
      <c r="J55" s="198"/>
    </row>
    <row r="56" spans="1:10" s="194" customFormat="1" ht="21" customHeight="1">
      <c r="A56" s="215" t="s">
        <v>41</v>
      </c>
      <c r="B56" s="216"/>
      <c r="C56" s="200"/>
      <c r="D56" s="200"/>
      <c r="E56" s="200"/>
      <c r="F56" s="201"/>
      <c r="G56" s="201"/>
      <c r="H56" s="201"/>
      <c r="I56" s="201"/>
      <c r="J56" s="201"/>
    </row>
    <row r="57" spans="1:10" s="194" customFormat="1" ht="30" customHeight="1">
      <c r="A57" s="377" t="s">
        <v>50</v>
      </c>
      <c r="B57" s="378"/>
      <c r="C57" s="378"/>
      <c r="D57" s="217"/>
      <c r="E57" s="218" t="s">
        <v>44</v>
      </c>
      <c r="F57" s="204"/>
      <c r="G57" s="204"/>
      <c r="H57" s="204"/>
      <c r="I57" s="206"/>
      <c r="J57" s="206"/>
    </row>
    <row r="58" spans="1:10" s="194" customFormat="1" ht="30" customHeight="1">
      <c r="A58" s="377" t="s">
        <v>51</v>
      </c>
      <c r="B58" s="378"/>
      <c r="C58" s="378"/>
      <c r="D58" s="217"/>
      <c r="E58" s="219" t="s">
        <v>46</v>
      </c>
      <c r="F58" s="220"/>
      <c r="G58" s="198"/>
      <c r="H58" s="198"/>
      <c r="I58" s="206"/>
      <c r="J58" s="206"/>
    </row>
    <row r="59" spans="1:10" s="194" customFormat="1" ht="30" customHeight="1">
      <c r="A59" s="380" t="s">
        <v>52</v>
      </c>
      <c r="B59" s="381"/>
      <c r="C59" s="381"/>
      <c r="D59" s="221"/>
      <c r="E59" s="219" t="s">
        <v>42</v>
      </c>
    </row>
    <row r="60" spans="1:10" s="194" customFormat="1">
      <c r="D60" s="397"/>
      <c r="E60" s="397"/>
      <c r="F60" s="397"/>
      <c r="G60" s="397"/>
      <c r="H60" s="397"/>
    </row>
    <row r="61" spans="1:10" s="194" customFormat="1" ht="18.75" customHeight="1">
      <c r="A61" s="222" t="s">
        <v>121</v>
      </c>
      <c r="D61" s="398"/>
      <c r="E61" s="398"/>
      <c r="F61" s="398"/>
      <c r="G61" s="398"/>
      <c r="H61" s="398"/>
    </row>
    <row r="62" spans="1:10" s="194" customFormat="1">
      <c r="A62" s="194" t="s">
        <v>122</v>
      </c>
    </row>
    <row r="63" spans="1:10" s="194" customFormat="1"/>
    <row r="64" spans="1:10" s="194" customFormat="1"/>
  </sheetData>
  <sheetProtection algorithmName="SHA-512" hashValue="BnVQTQYupJmR+4M0gtrN1VQg5rvvXOkou+EnQQy+PQSoTs7FNPsSnTzb0rOUaP09Zii7637Dh2/2S5SwCpbr2w==" saltValue="wIaHz37jC/GfkKK3jfdFjg==" spinCount="100000" sheet="1" objects="1" scenarios="1"/>
  <mergeCells count="36">
    <mergeCell ref="D60:H61"/>
    <mergeCell ref="C44:H44"/>
    <mergeCell ref="C45:H45"/>
    <mergeCell ref="A47:C47"/>
    <mergeCell ref="A48:C48"/>
    <mergeCell ref="A49:C49"/>
    <mergeCell ref="D50:H51"/>
    <mergeCell ref="C54:H54"/>
    <mergeCell ref="C55:H55"/>
    <mergeCell ref="A57:C57"/>
    <mergeCell ref="A58:C58"/>
    <mergeCell ref="A59:C59"/>
    <mergeCell ref="D40:H41"/>
    <mergeCell ref="C23:H23"/>
    <mergeCell ref="C24:H24"/>
    <mergeCell ref="A26:C26"/>
    <mergeCell ref="A27:C27"/>
    <mergeCell ref="A28:C28"/>
    <mergeCell ref="D29:H30"/>
    <mergeCell ref="C34:H34"/>
    <mergeCell ref="C35:H35"/>
    <mergeCell ref="A37:C37"/>
    <mergeCell ref="A38:C38"/>
    <mergeCell ref="A39:C39"/>
    <mergeCell ref="D19:H20"/>
    <mergeCell ref="C3:H3"/>
    <mergeCell ref="C4:H4"/>
    <mergeCell ref="A6:C6"/>
    <mergeCell ref="A7:C7"/>
    <mergeCell ref="A8:C8"/>
    <mergeCell ref="D9:H10"/>
    <mergeCell ref="C13:H13"/>
    <mergeCell ref="C14:H14"/>
    <mergeCell ref="A16:C16"/>
    <mergeCell ref="A17:C17"/>
    <mergeCell ref="A18:C18"/>
  </mergeCells>
  <phoneticPr fontId="27"/>
  <conditionalFormatting sqref="D9 D19 D29 D40 D50 D60">
    <cfRule type="cellIs" dxfId="30" priority="1" operator="equal">
      <formula>""</formula>
    </cfRule>
  </conditionalFormatting>
  <pageMargins left="0.7" right="0.7" top="0.75" bottom="0.75" header="0.3" footer="0.3"/>
  <pageSetup paperSize="9" scale="87" fitToHeight="0" orientation="portrait" r:id="rId1"/>
  <rowBreaks count="1" manualBreakCount="1">
    <brk id="31"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00ECE-3A70-4DD2-A32B-C673606956D4}">
  <sheetPr codeName="Sheet10">
    <tabColor theme="4" tint="0.59999389629810485"/>
  </sheetPr>
  <dimension ref="A3:H14"/>
  <sheetViews>
    <sheetView showGridLines="0" showRowColHeaders="0" view="pageBreakPreview" zoomScaleNormal="100" zoomScaleSheetLayoutView="100" workbookViewId="0">
      <selection activeCell="L7" sqref="L7"/>
    </sheetView>
  </sheetViews>
  <sheetFormatPr defaultRowHeight="13.5"/>
  <cols>
    <col min="1" max="16384" width="9" style="72"/>
  </cols>
  <sheetData>
    <row r="3" spans="1:8" ht="21.75" customHeight="1">
      <c r="A3" s="401">
        <f>'第１号様式（申請書）'!F11</f>
        <v>0</v>
      </c>
      <c r="B3" s="401"/>
      <c r="C3" s="401"/>
      <c r="D3" s="154" t="s">
        <v>160</v>
      </c>
    </row>
    <row r="4" spans="1:8" ht="21.75" customHeight="1">
      <c r="A4" s="151" t="s">
        <v>156</v>
      </c>
      <c r="B4" s="154"/>
      <c r="C4" s="154"/>
    </row>
    <row r="5" spans="1:8" ht="21.75" customHeight="1">
      <c r="A5" s="151" t="s">
        <v>157</v>
      </c>
      <c r="B5" s="154"/>
      <c r="C5" s="154"/>
    </row>
    <row r="6" spans="1:8" ht="21.75" customHeight="1">
      <c r="A6" s="151" t="s">
        <v>158</v>
      </c>
      <c r="B6" s="154"/>
      <c r="C6" s="154"/>
    </row>
    <row r="7" spans="1:8" ht="23.25" customHeight="1"/>
    <row r="8" spans="1:8" ht="23.25" customHeight="1"/>
    <row r="9" spans="1:8" ht="23.25" customHeight="1"/>
    <row r="10" spans="1:8" ht="18.75">
      <c r="A10" s="401">
        <f>A3</f>
        <v>0</v>
      </c>
      <c r="B10" s="402"/>
      <c r="C10" s="402"/>
      <c r="D10" s="402"/>
    </row>
    <row r="11" spans="1:8" ht="13.5" customHeight="1">
      <c r="A11" s="153"/>
      <c r="B11" s="150"/>
      <c r="C11" s="150"/>
      <c r="D11" s="150"/>
    </row>
    <row r="12" spans="1:8" ht="39.75" customHeight="1">
      <c r="A12" s="403" t="s">
        <v>2</v>
      </c>
      <c r="B12" s="403"/>
      <c r="C12" s="404">
        <f>施設基本情報入力!D8</f>
        <v>0</v>
      </c>
      <c r="D12" s="404"/>
      <c r="E12" s="404"/>
      <c r="F12" s="404"/>
      <c r="G12" s="404"/>
      <c r="H12" s="404"/>
    </row>
    <row r="13" spans="1:8" ht="39.75" customHeight="1">
      <c r="A13" s="403" t="s">
        <v>159</v>
      </c>
      <c r="B13" s="403"/>
      <c r="C13" s="404">
        <f>施設基本情報入力!D7</f>
        <v>0</v>
      </c>
      <c r="D13" s="404"/>
      <c r="E13" s="404"/>
      <c r="F13" s="404"/>
      <c r="G13" s="404"/>
      <c r="H13" s="404"/>
    </row>
    <row r="14" spans="1:8" ht="43.5" customHeight="1">
      <c r="A14" s="403" t="s">
        <v>5</v>
      </c>
      <c r="B14" s="403"/>
      <c r="C14" s="404" t="str">
        <f>施設基本情報入力!D9&amp;"　"&amp;施設基本情報入力!D10&amp;"　　　　　印"</f>
        <v>　　　　　　印</v>
      </c>
      <c r="D14" s="404"/>
      <c r="E14" s="404"/>
      <c r="F14" s="404"/>
      <c r="G14" s="404"/>
      <c r="H14" s="404"/>
    </row>
  </sheetData>
  <sheetProtection algorithmName="SHA-512" hashValue="eAz8qpVtnq0/ihIM+EMXIznYG4k7BzdTmZvxWsizdpUftTa3jQ+mMa2VrR8LSpU9HcLDj9lpE4b03I5dCDth/A==" saltValue="DEebqhJBBScw0aWV4QS/0Q==" spinCount="100000" sheet="1" objects="1" scenarios="1"/>
  <mergeCells count="8">
    <mergeCell ref="A3:C3"/>
    <mergeCell ref="A10:D10"/>
    <mergeCell ref="A12:B12"/>
    <mergeCell ref="A13:B13"/>
    <mergeCell ref="A14:B14"/>
    <mergeCell ref="C12:H12"/>
    <mergeCell ref="C13:H13"/>
    <mergeCell ref="C14:H14"/>
  </mergeCells>
  <phoneticPr fontId="27"/>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BCC4B-B440-4F5A-A44F-643817E31917}">
  <sheetPr codeName="Sheet11">
    <tabColor rgb="FFFD99D9"/>
  </sheetPr>
  <dimension ref="A1:N35"/>
  <sheetViews>
    <sheetView showGridLines="0" showRowColHeaders="0" view="pageBreakPreview" zoomScaleNormal="100" zoomScaleSheetLayoutView="100" workbookViewId="0">
      <selection activeCell="J27" sqref="J27"/>
    </sheetView>
  </sheetViews>
  <sheetFormatPr defaultRowHeight="14.25"/>
  <cols>
    <col min="1" max="1" width="9.625" style="225" customWidth="1"/>
    <col min="2" max="2" width="12.375" style="225" customWidth="1"/>
    <col min="3" max="3" width="11.75" style="225" customWidth="1"/>
    <col min="4" max="4" width="13.5" style="225" customWidth="1"/>
    <col min="5" max="5" width="8" style="225" customWidth="1"/>
    <col min="6" max="6" width="12.375" style="225" customWidth="1"/>
    <col min="7" max="7" width="12.625" style="225" customWidth="1"/>
    <col min="8" max="16384" width="9" style="225"/>
  </cols>
  <sheetData>
    <row r="1" spans="1:7" s="269" customFormat="1"/>
    <row r="2" spans="1:7" s="269" customFormat="1"/>
    <row r="3" spans="1:7" s="269" customFormat="1"/>
    <row r="4" spans="1:7" s="269" customFormat="1"/>
    <row r="5" spans="1:7" s="269" customFormat="1"/>
    <row r="6" spans="1:7" s="269" customFormat="1"/>
    <row r="7" spans="1:7" s="269" customFormat="1"/>
    <row r="8" spans="1:7">
      <c r="A8" s="416" t="s">
        <v>133</v>
      </c>
      <c r="B8" s="417"/>
      <c r="C8" s="417"/>
      <c r="D8" s="417"/>
      <c r="E8" s="417"/>
    </row>
    <row r="9" spans="1:7">
      <c r="A9" s="226"/>
    </row>
    <row r="10" spans="1:7">
      <c r="A10" s="227"/>
      <c r="B10" s="228"/>
      <c r="C10" s="228"/>
      <c r="D10" s="228"/>
      <c r="E10" s="229"/>
      <c r="F10" s="434"/>
      <c r="G10" s="434"/>
    </row>
    <row r="11" spans="1:7">
      <c r="A11" s="230"/>
    </row>
    <row r="12" spans="1:7">
      <c r="A12" s="416" t="s">
        <v>1</v>
      </c>
      <c r="B12" s="417"/>
      <c r="C12" s="417"/>
      <c r="D12" s="417"/>
      <c r="E12" s="417"/>
    </row>
    <row r="13" spans="1:7">
      <c r="A13" s="230"/>
    </row>
    <row r="14" spans="1:7" ht="33.75" customHeight="1">
      <c r="A14" s="433"/>
      <c r="B14" s="226"/>
      <c r="C14" s="226"/>
      <c r="D14" s="231" t="s">
        <v>149</v>
      </c>
      <c r="E14" s="410">
        <f>施設基本情報入力!D8</f>
        <v>0</v>
      </c>
      <c r="F14" s="410"/>
      <c r="G14" s="410"/>
    </row>
    <row r="15" spans="1:7" ht="33.75" customHeight="1">
      <c r="A15" s="433"/>
      <c r="B15" s="226"/>
      <c r="C15" s="232" t="s">
        <v>84</v>
      </c>
      <c r="D15" s="231" t="s">
        <v>150</v>
      </c>
      <c r="E15" s="410">
        <f>施設基本情報入力!D7</f>
        <v>0</v>
      </c>
      <c r="F15" s="410"/>
      <c r="G15" s="410"/>
    </row>
    <row r="16" spans="1:7" ht="33.75" customHeight="1">
      <c r="A16" s="433"/>
      <c r="B16" s="226"/>
      <c r="C16" s="226"/>
      <c r="D16" s="233" t="s">
        <v>151</v>
      </c>
      <c r="E16" s="410" t="str">
        <f>施設基本情報入力!D9&amp;"  "&amp;施設基本情報入力!D10</f>
        <v xml:space="preserve">  </v>
      </c>
      <c r="F16" s="410"/>
      <c r="G16" s="410"/>
    </row>
    <row r="17" spans="1:14">
      <c r="A17" s="230"/>
    </row>
    <row r="18" spans="1:14" ht="21.75" customHeight="1">
      <c r="A18" s="418" t="s">
        <v>134</v>
      </c>
      <c r="B18" s="418"/>
      <c r="C18" s="418"/>
      <c r="D18" s="418"/>
      <c r="E18" s="418"/>
      <c r="F18" s="418"/>
      <c r="G18" s="418"/>
      <c r="N18" s="247"/>
    </row>
    <row r="19" spans="1:14">
      <c r="A19" s="234"/>
    </row>
    <row r="20" spans="1:14" ht="24" customHeight="1">
      <c r="A20" s="415">
        <f>施設基本情報入力!D17</f>
        <v>0</v>
      </c>
      <c r="B20" s="415"/>
      <c r="C20" s="413" t="str">
        <f>"付け流山市指令"&amp;施設基本情報入力!D18&amp;"で決定のあった流山市"</f>
        <v>付け流山市指令で決定のあった流山市</v>
      </c>
      <c r="D20" s="413"/>
      <c r="E20" s="413"/>
      <c r="F20" s="413"/>
      <c r="G20" s="413"/>
      <c r="H20" s="419"/>
      <c r="I20" s="419"/>
      <c r="J20" s="419"/>
      <c r="K20" s="419"/>
      <c r="L20" s="419"/>
      <c r="M20" s="419"/>
    </row>
    <row r="21" spans="1:14" ht="24" customHeight="1">
      <c r="A21" s="414" t="s">
        <v>211</v>
      </c>
      <c r="B21" s="414"/>
      <c r="C21" s="414"/>
      <c r="D21" s="414"/>
      <c r="E21" s="414"/>
      <c r="F21" s="414"/>
      <c r="G21" s="414"/>
    </row>
    <row r="22" spans="1:14" ht="24" customHeight="1">
      <c r="A22" s="414" t="s">
        <v>212</v>
      </c>
      <c r="B22" s="414"/>
      <c r="C22" s="414"/>
      <c r="D22" s="414"/>
      <c r="E22" s="414"/>
      <c r="F22" s="414"/>
      <c r="G22" s="414"/>
    </row>
    <row r="23" spans="1:14" ht="9.75" customHeight="1">
      <c r="A23" s="414"/>
      <c r="B23" s="414"/>
      <c r="C23" s="414"/>
      <c r="D23" s="414"/>
      <c r="E23" s="414"/>
      <c r="F23" s="414"/>
      <c r="G23" s="235"/>
    </row>
    <row r="24" spans="1:14" ht="18.75" customHeight="1">
      <c r="A24" s="418" t="s">
        <v>7</v>
      </c>
      <c r="B24" s="418"/>
      <c r="C24" s="418"/>
      <c r="D24" s="418"/>
      <c r="E24" s="418"/>
      <c r="F24" s="418"/>
      <c r="G24" s="418"/>
    </row>
    <row r="25" spans="1:14" ht="21.75" customHeight="1">
      <c r="A25" s="416" t="s">
        <v>145</v>
      </c>
      <c r="B25" s="417"/>
      <c r="C25" s="417"/>
      <c r="D25" s="417"/>
      <c r="E25" s="417"/>
    </row>
    <row r="26" spans="1:14" ht="21.75" customHeight="1">
      <c r="A26" s="405">
        <f>施設基本情報入力!D19</f>
        <v>0</v>
      </c>
      <c r="B26" s="405"/>
      <c r="C26" s="228" t="s">
        <v>26</v>
      </c>
      <c r="D26" s="228"/>
      <c r="E26" s="228"/>
    </row>
    <row r="27" spans="1:14" ht="21.75" customHeight="1">
      <c r="A27" s="230"/>
    </row>
    <row r="28" spans="1:14" ht="21.75" customHeight="1">
      <c r="A28" s="416" t="s">
        <v>86</v>
      </c>
      <c r="B28" s="417"/>
      <c r="C28" s="417"/>
      <c r="D28" s="417"/>
      <c r="E28" s="417"/>
    </row>
    <row r="29" spans="1:14" ht="12" customHeight="1" thickBot="1">
      <c r="A29" s="226"/>
    </row>
    <row r="30" spans="1:14" ht="29.25" customHeight="1">
      <c r="A30" s="431" t="s">
        <v>87</v>
      </c>
      <c r="B30" s="406"/>
      <c r="C30" s="407"/>
      <c r="D30" s="406" t="s">
        <v>144</v>
      </c>
      <c r="E30" s="406"/>
      <c r="F30" s="407"/>
      <c r="G30" s="411" t="s">
        <v>249</v>
      </c>
    </row>
    <row r="31" spans="1:14" ht="33.950000000000003" customHeight="1" thickBot="1">
      <c r="A31" s="432"/>
      <c r="B31" s="408"/>
      <c r="C31" s="409"/>
      <c r="D31" s="408"/>
      <c r="E31" s="408"/>
      <c r="F31" s="409"/>
      <c r="G31" s="412"/>
    </row>
    <row r="32" spans="1:14" ht="39.75" customHeight="1" thickBot="1">
      <c r="A32" s="236" t="s">
        <v>89</v>
      </c>
      <c r="B32" s="422" t="s">
        <v>90</v>
      </c>
      <c r="C32" s="423"/>
      <c r="D32" s="423"/>
      <c r="E32" s="423"/>
      <c r="F32" s="423"/>
      <c r="G32" s="424"/>
      <c r="J32" s="421"/>
      <c r="K32" s="421"/>
    </row>
    <row r="33" spans="1:11" ht="33.950000000000003" customHeight="1" thickBot="1">
      <c r="A33" s="236" t="s">
        <v>91</v>
      </c>
      <c r="B33" s="425"/>
      <c r="C33" s="426"/>
      <c r="D33" s="426"/>
      <c r="E33" s="426"/>
      <c r="F33" s="426"/>
      <c r="G33" s="427"/>
      <c r="J33" s="420"/>
      <c r="K33" s="420"/>
    </row>
    <row r="34" spans="1:11" ht="45.75" customHeight="1" thickBot="1">
      <c r="A34" s="236" t="s">
        <v>92</v>
      </c>
      <c r="B34" s="428"/>
      <c r="C34" s="429"/>
      <c r="D34" s="429"/>
      <c r="E34" s="429"/>
      <c r="F34" s="429"/>
      <c r="G34" s="430"/>
      <c r="J34" s="420"/>
      <c r="K34" s="420"/>
    </row>
    <row r="35" spans="1:11" ht="45.75" customHeight="1" thickBot="1">
      <c r="A35" s="237" t="s">
        <v>93</v>
      </c>
      <c r="B35" s="428"/>
      <c r="C35" s="429"/>
      <c r="D35" s="429"/>
      <c r="E35" s="429"/>
      <c r="F35" s="429"/>
      <c r="G35" s="430"/>
      <c r="J35" s="420"/>
      <c r="K35" s="420"/>
    </row>
  </sheetData>
  <sheetProtection algorithmName="SHA-512" hashValue="qp2CwClXtXnH+PPWLRqUXI5pzKOHbkWtNNKuOPmUd5C54IiYpvZfZ6cHZGLIOzn1CQ1aTwJUsrWtk0JPLkkkqQ==" saltValue="lpm/KhZ26dLkTA3nxbyUvg==" spinCount="100000" sheet="1" objects="1" scenarios="1"/>
  <mergeCells count="31">
    <mergeCell ref="A8:E8"/>
    <mergeCell ref="A12:E12"/>
    <mergeCell ref="A14:A16"/>
    <mergeCell ref="A25:E25"/>
    <mergeCell ref="A22:G22"/>
    <mergeCell ref="A18:G18"/>
    <mergeCell ref="F10:G10"/>
    <mergeCell ref="B32:G32"/>
    <mergeCell ref="B33:G33"/>
    <mergeCell ref="B34:G34"/>
    <mergeCell ref="B35:G35"/>
    <mergeCell ref="A30:A31"/>
    <mergeCell ref="H20:M20"/>
    <mergeCell ref="J35:K35"/>
    <mergeCell ref="J32:K32"/>
    <mergeCell ref="J33:K33"/>
    <mergeCell ref="J34:K34"/>
    <mergeCell ref="A26:B26"/>
    <mergeCell ref="B30:C31"/>
    <mergeCell ref="E16:G16"/>
    <mergeCell ref="E14:G14"/>
    <mergeCell ref="E15:G15"/>
    <mergeCell ref="D30:D31"/>
    <mergeCell ref="E30:F31"/>
    <mergeCell ref="G30:G31"/>
    <mergeCell ref="C20:G20"/>
    <mergeCell ref="A21:G21"/>
    <mergeCell ref="A23:F23"/>
    <mergeCell ref="A20:B20"/>
    <mergeCell ref="A28:E28"/>
    <mergeCell ref="A24:G24"/>
  </mergeCells>
  <phoneticPr fontId="27"/>
  <conditionalFormatting sqref="B30 E30 B33:B35">
    <cfRule type="cellIs" dxfId="29" priority="2" operator="equal">
      <formula>""</formula>
    </cfRule>
  </conditionalFormatting>
  <conditionalFormatting sqref="F10:G10">
    <cfRule type="cellIs" dxfId="28" priority="1" operator="equal">
      <formula>""</formula>
    </cfRule>
  </conditionalFormatting>
  <pageMargins left="0.70866141732283461" right="0.70866141732283461" top="0.74803149606299213" bottom="0.74803149606299213" header="0.31496062992125984" footer="0.31496062992125984"/>
  <pageSetup paperSize="9" orientation="portrait" r:id="rId1"/>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23</vt:i4>
      </vt:variant>
      <vt:variant>
        <vt:lpstr>名前付き一覧</vt:lpstr>
      </vt:variant>
      <vt:variant>
        <vt:i4>23</vt:i4>
      </vt:variant>
    </vt:vector>
  </HeadingPairs>
  <TitlesOfParts>
    <vt:vector baseType="lpstr" size="46">
      <vt:lpstr>提出書類について </vt:lpstr>
      <vt:lpstr>施設基本情報入力</vt:lpstr>
      <vt:lpstr>対象者リスト（申請）</vt:lpstr>
      <vt:lpstr>第１号様式（申請書）</vt:lpstr>
      <vt:lpstr>１号添付　補助金算出調書</vt:lpstr>
      <vt:lpstr>１号添付　事業所追加分①</vt:lpstr>
      <vt:lpstr>１号添付　事業所追加分 ②</vt:lpstr>
      <vt:lpstr>原本証明書（申請）</vt:lpstr>
      <vt:lpstr>第８号様式</vt:lpstr>
      <vt:lpstr>委任状</vt:lpstr>
      <vt:lpstr>対象者リスト（変更）</vt:lpstr>
      <vt:lpstr>第３号様式（変更交付申請）</vt:lpstr>
      <vt:lpstr>３号添付　変更申請額算出調書</vt:lpstr>
      <vt:lpstr>３号添付　事業所追加分①</vt:lpstr>
      <vt:lpstr>３号添付　事業所追加分②</vt:lpstr>
      <vt:lpstr>原本証明書（変更）</vt:lpstr>
      <vt:lpstr>第５号様式</vt:lpstr>
      <vt:lpstr>5号添付　支給額一覧表（1~30）</vt:lpstr>
      <vt:lpstr>5号添付　支給額一覧表 (31~60)</vt:lpstr>
      <vt:lpstr>原本証明書 （実績報告）</vt:lpstr>
      <vt:lpstr>精算書</vt:lpstr>
      <vt:lpstr>第７号様式</vt:lpstr>
      <vt:lpstr>委任状（精算）</vt:lpstr>
      <vt:lpstr>'１号添付　事業所追加分 ②'!Print_Area</vt:lpstr>
      <vt:lpstr>'１号添付　事業所追加分①'!Print_Area</vt:lpstr>
      <vt:lpstr>'１号添付　補助金算出調書'!Print_Area</vt:lpstr>
      <vt:lpstr>'３号添付　事業所追加分①'!Print_Area</vt:lpstr>
      <vt:lpstr>'３号添付　事業所追加分②'!Print_Area</vt:lpstr>
      <vt:lpstr>'３号添付　変更申請額算出調書'!Print_Area</vt:lpstr>
      <vt:lpstr>'5号添付　支給額一覧表 (31~60)'!Print_Area</vt:lpstr>
      <vt:lpstr>'5号添付　支給額一覧表（1~30）'!Print_Area</vt:lpstr>
      <vt:lpstr>委任状!Print_Area</vt:lpstr>
      <vt:lpstr>'委任状（精算）'!Print_Area</vt:lpstr>
      <vt:lpstr>'原本証明書 （実績報告）'!Print_Area</vt:lpstr>
      <vt:lpstr>'原本証明書（申請）'!Print_Area</vt:lpstr>
      <vt:lpstr>'原本証明書（変更）'!Print_Area</vt:lpstr>
      <vt:lpstr>施設基本情報入力!Print_Area</vt:lpstr>
      <vt:lpstr>精算書!Print_Area</vt:lpstr>
      <vt:lpstr>'対象者リスト（申請）'!Print_Area</vt:lpstr>
      <vt:lpstr>'対象者リスト（変更）'!Print_Area</vt:lpstr>
      <vt:lpstr>'第１号様式（申請書）'!Print_Area</vt:lpstr>
      <vt:lpstr>'第３号様式（変更交付申請）'!Print_Area</vt:lpstr>
      <vt:lpstr>第５号様式!Print_Area</vt:lpstr>
      <vt:lpstr>第７号様式!Print_Area</vt:lpstr>
      <vt:lpstr>第８号様式!Print_Area</vt:lpstr>
      <vt:lpstr>'提出書類について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2025-03-27T04:52:36Z</cp:lastPrinted>
  <dcterms:created xsi:type="dcterms:W3CDTF">2024-12-04T05:31:52Z</dcterms:created>
  <dcterms:modified xsi:type="dcterms:W3CDTF">2026-03-16T03:44:51Z</dcterms:modified>
</cp:coreProperties>
</file>