
<file path=[Content_Types].xml><?xml version="1.0" encoding="utf-8"?>
<Types xmlns="http://schemas.openxmlformats.org/package/2006/content-types">
  <Default Extension="bin" ContentType="application/vnd.openxmlformats-officedocument.spreadsheetml.printerSettings"/>
  <Default Extension="png" ContentType="image/png"/>
  <Default Extension="tmp" ContentType="image/png"/>
  <Default Extension="jpeg" ContentType="image/jpeg"/>
  <Default Extension="emf" ContentType="image/x-emf"/>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xl/richData/rdrichvaluestructure.xml" ContentType="application/vnd.ms-excel.rdrichvaluestructure+xml"/>
  <Override PartName="/xl/richData/rdRichValueTypes.xml" ContentType="application/vnd.ms-excel.rdrichvaluetypes+xml"/>
  <Override PartName="/xl/richData/rdrichvalue.xml" ContentType="application/vnd.ms-excel.rdrichvalue+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mc="http://schemas.openxmlformats.org/markup-compatibility/2006" xmlns:r="http://schemas.openxmlformats.org/officeDocument/2006/relationships" xmlns:x15="http://schemas.microsoft.com/office/spreadsheetml/2010/11/main" xmlns="http://schemas.openxmlformats.org/spreadsheetml/2006/main" xmlns:xr="http://schemas.microsoft.com/office/spreadsheetml/2014/revision" xmlns:xr10="http://schemas.microsoft.com/office/spreadsheetml/2016/revision10" xmlns:xr2="http://schemas.microsoft.com/office/spreadsheetml/2015/revision2" xmlns:xr6="http://schemas.microsoft.com/office/spreadsheetml/2016/revision6" mc:Ignorable="x15 xr xr6 xr10 xr2">
  <fileVersion appName="xl" lastEdited="7" lowestEdited="6" rupBuild="20387"/>
  <workbookPr codeName="ThisWorkbook" defaultThemeVersion="166925"/>
  <xr:revisionPtr xr6:coauthVersionLast="36" xr6:coauthVersionMax="47" documentId="13_ncr:1_{EAFBA6A4-BF1C-4E63-83E7-4B66CB6AA4D9}" revIDLastSave="0" xr10:uidLastSave="{00000000-0000-0000-0000-000000000000}"/>
  <bookViews>
    <workbookView tabRatio="883" xr2:uid="{00000000-000D-0000-FFFF-FFFF00000000}" windowHeight="11160" windowWidth="20730" xWindow="-120" yWindow="-120"/>
  </bookViews>
  <sheets>
    <sheet r:id="rId1" name="公表用一覧" sheetId="120"/>
    <sheet r:id="rId2" name="1" sheetId="564"/>
    <sheet r:id="rId3" name="2" sheetId="565"/>
    <sheet r:id="rId4" name="3" sheetId="566"/>
    <sheet r:id="rId5" name="7" sheetId="567"/>
    <sheet r:id="rId6" name="8" sheetId="568"/>
    <sheet r:id="rId7" name="11" sheetId="726"/>
    <sheet r:id="rId8" name="12" sheetId="725"/>
    <sheet r:id="rId9" name="14" sheetId="727"/>
    <sheet r:id="rId10" name="16" sheetId="711"/>
    <sheet r:id="rId11" name="17" sheetId="728"/>
    <sheet r:id="rId12" name="18" sheetId="712"/>
    <sheet r:id="rId13" name="19" sheetId="729"/>
    <sheet r:id="rId14" name="116" sheetId="730"/>
    <sheet r:id="rId15" name="117" sheetId="577"/>
    <sheet r:id="rId16" name="119" sheetId="731"/>
    <sheet r:id="rId17" name="120" sheetId="579"/>
    <sheet r:id="rId18" name="121" sheetId="732"/>
    <sheet r:id="rId19" name="122" sheetId="733"/>
    <sheet r:id="rId20" name="123" sheetId="582"/>
    <sheet r:id="rId21" name="124" sheetId="734"/>
    <sheet r:id="rId22" name="125" sheetId="584"/>
    <sheet r:id="rId23" name="126" sheetId="585"/>
    <sheet r:id="rId24" name="300" sheetId="735"/>
    <sheet r:id="rId25" name="301" sheetId="587"/>
    <sheet r:id="rId26" name="302" sheetId="736"/>
    <sheet r:id="rId27" name="303" sheetId="589"/>
    <sheet r:id="rId28" name="304" sheetId="590"/>
    <sheet r:id="rId29" name="305" sheetId="591"/>
    <sheet r:id="rId30" name="306" sheetId="592"/>
    <sheet r:id="rId31" name="308" sheetId="593"/>
    <sheet r:id="rId32" name="309" sheetId="594"/>
    <sheet r:id="rId33" name="310" sheetId="595"/>
    <sheet r:id="rId34" name="311" sheetId="596"/>
    <sheet r:id="rId35" name="312" sheetId="597"/>
    <sheet r:id="rId36" name="313" sheetId="598"/>
    <sheet r:id="rId37" name="314" sheetId="715"/>
    <sheet r:id="rId38" name="315" sheetId="600"/>
    <sheet r:id="rId39" name="316" sheetId="716"/>
    <sheet r:id="rId40" name="317" sheetId="717"/>
    <sheet r:id="rId41" name="318" sheetId="737"/>
    <sheet r:id="rId42" name="319" sheetId="604"/>
    <sheet r:id="rId43" name="320" sheetId="605"/>
    <sheet r:id="rId44" name="321" sheetId="606"/>
    <sheet r:id="rId45" name="322" sheetId="738"/>
    <sheet r:id="rId46" name="323" sheetId="608"/>
    <sheet r:id="rId47" name="324" sheetId="609"/>
    <sheet r:id="rId48" name="325" sheetId="739"/>
    <sheet r:id="rId49" name="326" sheetId="611"/>
    <sheet r:id="rId50" name="327" sheetId="612"/>
    <sheet r:id="rId51" name="328" sheetId="613"/>
    <sheet r:id="rId52" name="329" sheetId="614"/>
    <sheet r:id="rId53" name="330" sheetId="615"/>
    <sheet r:id="rId54" name="332" sheetId="616"/>
    <sheet r:id="rId55" name="333" sheetId="617"/>
    <sheet r:id="rId56" name="334" sheetId="740"/>
    <sheet r:id="rId57" name="335" sheetId="619"/>
    <sheet r:id="rId58" name="336" sheetId="741"/>
    <sheet r:id="rId59" name="337" sheetId="719"/>
    <sheet r:id="rId60" name="340" sheetId="622"/>
    <sheet r:id="rId61" name="341" sheetId="623"/>
    <sheet r:id="rId62" name="342" sheetId="742"/>
    <sheet r:id="rId63" name="343" sheetId="743"/>
    <sheet r:id="rId64" name="344" sheetId="724"/>
    <sheet r:id="rId65" name="345" sheetId="627"/>
    <sheet r:id="rId66" name="346" sheetId="744"/>
    <sheet r:id="rId67" name="348" sheetId="629"/>
    <sheet r:id="rId68" name="349" sheetId="630"/>
    <sheet r:id="rId69" name="351" sheetId="745"/>
    <sheet r:id="rId70" name="352" sheetId="632"/>
    <sheet r:id="rId71" name="353" sheetId="633"/>
    <sheet r:id="rId72" name="354" sheetId="720"/>
    <sheet r:id="rId73" name="355" sheetId="635"/>
    <sheet r:id="rId74" name="356" sheetId="746"/>
    <sheet r:id="rId75" name="357" sheetId="637"/>
    <sheet r:id="rId76" name="358" sheetId="747"/>
    <sheet r:id="rId77" name="361" sheetId="748"/>
    <sheet r:id="rId78" name="362" sheetId="640"/>
    <sheet r:id="rId79" name="363" sheetId="641"/>
    <sheet r:id="rId80" name="365" sheetId="642"/>
    <sheet r:id="rId81" name="366" sheetId="643"/>
    <sheet r:id="rId82" name="367" sheetId="749"/>
    <sheet r:id="rId83" name="368" sheetId="645"/>
    <sheet r:id="rId84" name="369" sheetId="750"/>
    <sheet r:id="rId85" name="370" sheetId="647"/>
    <sheet r:id="rId86" name="371" sheetId="648"/>
    <sheet r:id="rId87" name="372" sheetId="649"/>
    <sheet r:id="rId88" name="373" sheetId="751"/>
    <sheet r:id="rId89" name="375" sheetId="651"/>
    <sheet r:id="rId90" name="376" sheetId="652"/>
    <sheet r:id="rId91" name="377" sheetId="653"/>
    <sheet r:id="rId92" name="378" sheetId="752"/>
    <sheet r:id="rId93" name="379" sheetId="723"/>
    <sheet r:id="rId94" name="380" sheetId="753"/>
    <sheet r:id="rId95" name="381" sheetId="657"/>
    <sheet r:id="rId96" name="382" sheetId="658"/>
    <sheet r:id="rId97" name="383" sheetId="754"/>
    <sheet r:id="rId98" name="384" sheetId="660"/>
    <sheet r:id="rId99" name="385" sheetId="661"/>
    <sheet r:id="rId100" name="386" sheetId="755"/>
    <sheet r:id="rId101" name="387" sheetId="663"/>
    <sheet r:id="rId102" name="388" sheetId="664"/>
    <sheet r:id="rId103" name="389" sheetId="665"/>
    <sheet r:id="rId104" name="390" sheetId="666"/>
    <sheet r:id="rId105" name="391" sheetId="667"/>
    <sheet r:id="rId106" name="392" sheetId="756"/>
  </sheets>
  <definedNames>
    <definedName hidden="1" localSheetId="0" name="_xlnm._FilterDatabase">公表用一覧!$A$7:$Y$118</definedName>
    <definedName localSheetId="1" name="_xlnm.Print_Area">'1'!$A$1:$K$118</definedName>
    <definedName localSheetId="6" name="_xlnm.Print_Area">'11'!$A$1:$K$92</definedName>
    <definedName localSheetId="13" name="_xlnm.Print_Area">'116'!$A$1:$K$147</definedName>
    <definedName localSheetId="14" name="_xlnm.Print_Area">'117'!$A$1:$K$92</definedName>
    <definedName localSheetId="15" name="_xlnm.Print_Area">'119'!$A$1:$K$93</definedName>
    <definedName localSheetId="7" name="_xlnm.Print_Area">'12'!$A$1:$K$66</definedName>
    <definedName localSheetId="16" name="_xlnm.Print_Area">'120'!$A$1:$K$92</definedName>
    <definedName localSheetId="17" name="_xlnm.Print_Area">'121'!$A$1:$K$92</definedName>
    <definedName localSheetId="18" name="_xlnm.Print_Area">'122'!$A$1:$K$92</definedName>
    <definedName localSheetId="19" name="_xlnm.Print_Area">'123'!$A$1:$K$92</definedName>
    <definedName localSheetId="20" name="_xlnm.Print_Area">'124'!$A$1:$K$66</definedName>
    <definedName localSheetId="21" name="_xlnm.Print_Area">'125'!$A$1:$K$92</definedName>
    <definedName localSheetId="22" name="_xlnm.Print_Area">'126'!$A$1:$K$66</definedName>
    <definedName localSheetId="8" name="_xlnm.Print_Area">'14'!$A$1:$K$94</definedName>
    <definedName localSheetId="10" name="_xlnm.Print_Area">'17'!$A$1:$K$92</definedName>
    <definedName localSheetId="11" name="_xlnm.Print_Area">'18'!$A$1:$K$92</definedName>
    <definedName localSheetId="12" name="_xlnm.Print_Area">'19'!$A$1:$K$72</definedName>
    <definedName localSheetId="2" name="_xlnm.Print_Area">'2'!$A$1:$K$118</definedName>
    <definedName localSheetId="3" name="_xlnm.Print_Area">'3'!$A$1:$K$118</definedName>
    <definedName localSheetId="23" name="_xlnm.Print_Area">'300'!$A$1:$K$71</definedName>
    <definedName localSheetId="24" name="_xlnm.Print_Area">'301'!$A$1:$K$66</definedName>
    <definedName localSheetId="25" name="_xlnm.Print_Area">'302'!$A$1:$K$92</definedName>
    <definedName localSheetId="26" name="_xlnm.Print_Area">'303'!$A$1:$K$92</definedName>
    <definedName localSheetId="27" name="_xlnm.Print_Area">'304'!$A$1:$K$92</definedName>
    <definedName localSheetId="28" name="_xlnm.Print_Area">'305'!$A$1:$K$92</definedName>
    <definedName localSheetId="29" name="_xlnm.Print_Area">'306'!$A$1:$K$92</definedName>
    <definedName localSheetId="30" name="_xlnm.Print_Area">'308'!$A$1:$K$92</definedName>
    <definedName localSheetId="31" name="_xlnm.Print_Area">'309'!$A$1:$K$94</definedName>
    <definedName localSheetId="32" name="_xlnm.Print_Area">'310'!$A$1:$K$92</definedName>
    <definedName localSheetId="33" name="_xlnm.Print_Area">'311'!$A$1:$K$92</definedName>
    <definedName localSheetId="34" name="_xlnm.Print_Area">'312'!$A$1:$K$92</definedName>
    <definedName localSheetId="35" name="_xlnm.Print_Area">'313'!$A$1:$K$92</definedName>
    <definedName localSheetId="36" name="_xlnm.Print_Area">'314'!$A$1:$K$60</definedName>
    <definedName localSheetId="37" name="_xlnm.Print_Area">'315'!$A$1:$K$66</definedName>
    <definedName localSheetId="38" name="_xlnm.Print_Area">'316'!$A$1:$K$66</definedName>
    <definedName localSheetId="39" name="_xlnm.Print_Area">'317'!$A$1:$K$92</definedName>
    <definedName localSheetId="40" name="_xlnm.Print_Area">'318'!$A$1:$K$92</definedName>
    <definedName localSheetId="41" name="_xlnm.Print_Area">'319'!$A$1:$K$92</definedName>
    <definedName localSheetId="42" name="_xlnm.Print_Area">'320'!$A$1:$K$92</definedName>
    <definedName localSheetId="43" name="_xlnm.Print_Area">'321'!$A$1:$K$92</definedName>
    <definedName localSheetId="44" name="_xlnm.Print_Area">'322'!$A$1:$K$92</definedName>
    <definedName localSheetId="45" name="_xlnm.Print_Area">'323'!$A$1:$K$92</definedName>
    <definedName localSheetId="46" name="_xlnm.Print_Area">'324'!$A$1:$K$66</definedName>
    <definedName localSheetId="47" name="_xlnm.Print_Area">'325'!$A$1:$K$92</definedName>
    <definedName localSheetId="48" name="_xlnm.Print_Area">'326'!$A$1:$K$92</definedName>
    <definedName localSheetId="49" name="_xlnm.Print_Area">'327'!$A$1:$K$92</definedName>
    <definedName localSheetId="50" name="_xlnm.Print_Area">'328'!$A$1:$K$92</definedName>
    <definedName localSheetId="51" name="_xlnm.Print_Area">'329'!$A$1:$K$92</definedName>
    <definedName localSheetId="52" name="_xlnm.Print_Area">'330'!$A$1:$K$92</definedName>
    <definedName localSheetId="53" name="_xlnm.Print_Area">'332'!$A$1:$K$92</definedName>
    <definedName localSheetId="54" name="_xlnm.Print_Area">'333'!$A$1:$K$92</definedName>
    <definedName localSheetId="55" name="_xlnm.Print_Area">'334'!$A$1:$K$66</definedName>
    <definedName localSheetId="56" name="_xlnm.Print_Area">'335'!$A$1:$K$122</definedName>
    <definedName localSheetId="57" name="_xlnm.Print_Area">'336'!$A$1:$K$92</definedName>
    <definedName localSheetId="58" name="_xlnm.Print_Area">'337'!$A$1:$K$116</definedName>
    <definedName localSheetId="59" name="_xlnm.Print_Area">'340'!$A$1:$K$66</definedName>
    <definedName localSheetId="60" name="_xlnm.Print_Area">'341'!$A$1:$K$66</definedName>
    <definedName localSheetId="61" name="_xlnm.Print_Area">'342'!$A$1:$K$120</definedName>
    <definedName localSheetId="62" name="_xlnm.Print_Area">'343'!$A$1:$K$92</definedName>
    <definedName localSheetId="64" name="_xlnm.Print_Area">'345'!$A$1:$K$92</definedName>
    <definedName localSheetId="65" name="_xlnm.Print_Area">'346'!$A$1:$K$92</definedName>
    <definedName localSheetId="66" name="_xlnm.Print_Area">'348'!$A$1:$K$92</definedName>
    <definedName localSheetId="67" name="_xlnm.Print_Area">'349'!$A$1:$K$92</definedName>
    <definedName localSheetId="68" name="_xlnm.Print_Area">'351'!$A$1:$K$92</definedName>
    <definedName localSheetId="69" name="_xlnm.Print_Area">'352'!$A$1:$K$92</definedName>
    <definedName localSheetId="70" name="_xlnm.Print_Area">'353'!$A$1:$K$92</definedName>
    <definedName localSheetId="71" name="_xlnm.Print_Area">'354'!$A$1:$K$92</definedName>
    <definedName localSheetId="72" name="_xlnm.Print_Area">'355'!$A$1:$K$92</definedName>
    <definedName localSheetId="73" name="_xlnm.Print_Area">'356'!$A$1:$K$120</definedName>
    <definedName localSheetId="74" name="_xlnm.Print_Area">'357'!$A$1:$K$92</definedName>
    <definedName localSheetId="75" name="_xlnm.Print_Area">'358'!$A$1:$K$92</definedName>
    <definedName localSheetId="76" name="_xlnm.Print_Area">'361'!$A$1:$K$92</definedName>
    <definedName localSheetId="77" name="_xlnm.Print_Area">'362'!$A$1:$K$93</definedName>
    <definedName localSheetId="78" name="_xlnm.Print_Area">'363'!$A$1:$K$92</definedName>
    <definedName localSheetId="79" name="_xlnm.Print_Area">'365'!$A$1:$K$92</definedName>
    <definedName localSheetId="80" name="_xlnm.Print_Area">'366'!$A$1:$K$92</definedName>
    <definedName localSheetId="81" name="_xlnm.Print_Area">'367'!$A$1:$K$92</definedName>
    <definedName localSheetId="82" name="_xlnm.Print_Area">'368'!$A$1:$K$92</definedName>
    <definedName localSheetId="83" name="_xlnm.Print_Area">'369'!$A$1:$K$92</definedName>
    <definedName localSheetId="84" name="_xlnm.Print_Area">'370'!$A$1:$K$92</definedName>
    <definedName localSheetId="85" name="_xlnm.Print_Area">'371'!$A$1:$K$92</definedName>
    <definedName localSheetId="86" name="_xlnm.Print_Area">'372'!$A$1:$K$92</definedName>
    <definedName localSheetId="87" name="_xlnm.Print_Area">'373'!$A$1:$K$92</definedName>
    <definedName localSheetId="88" name="_xlnm.Print_Area">'375'!$A$1:$K$92</definedName>
    <definedName localSheetId="89" name="_xlnm.Print_Area">'376'!$A$1:$K$66</definedName>
    <definedName localSheetId="90" name="_xlnm.Print_Area">'377'!$A$1:$K$92</definedName>
    <definedName localSheetId="91" name="_xlnm.Print_Area">'378'!$A$1:$K$92</definedName>
    <definedName localSheetId="92" name="_xlnm.Print_Area">'379'!$A$1:$K$66</definedName>
    <definedName localSheetId="93" name="_xlnm.Print_Area">'380'!$A$1:$K$94</definedName>
    <definedName localSheetId="94" name="_xlnm.Print_Area">'381'!$A$1:$K$92</definedName>
    <definedName localSheetId="95" name="_xlnm.Print_Area">'382'!$A$1:$K$92</definedName>
    <definedName localSheetId="96" name="_xlnm.Print_Area">'383'!$A$1:$K$66</definedName>
    <definedName localSheetId="97" name="_xlnm.Print_Area">'384'!$A$1:$K$92</definedName>
    <definedName localSheetId="98" name="_xlnm.Print_Area">'385'!$A$1:$K$92</definedName>
    <definedName localSheetId="100" name="_xlnm.Print_Area">'387'!$A$1:$K$92</definedName>
    <definedName localSheetId="101" name="_xlnm.Print_Area">'388'!$A$1:$K$92</definedName>
    <definedName localSheetId="102" name="_xlnm.Print_Area">'389'!$A$1:$K$122</definedName>
    <definedName localSheetId="103" name="_xlnm.Print_Area">'390'!$A$1:$K$92</definedName>
    <definedName localSheetId="104" name="_xlnm.Print_Area">'391'!$A$1:$K$66</definedName>
    <definedName localSheetId="105" name="_xlnm.Print_Area">'392'!$A$1:$K$120</definedName>
    <definedName localSheetId="4" name="_xlnm.Print_Area">'7'!$A$1:$K$118</definedName>
    <definedName localSheetId="5" name="_xlnm.Print_Area">'8'!$A$1:$K$118</definedName>
    <definedName localSheetId="0" name="_xlnm.Print_Area">公表用一覧!$A$1:$N$123</definedName>
    <definedName localSheetId="1" name="_xlnm.Print_Titles">'1'!$1:$4</definedName>
    <definedName localSheetId="6" name="_xlnm.Print_Titles">'11'!$1:$4</definedName>
    <definedName localSheetId="13" name="_xlnm.Print_Titles">'116'!$1:$4</definedName>
    <definedName localSheetId="14" name="_xlnm.Print_Titles">'117'!$1:$4</definedName>
    <definedName localSheetId="15" name="_xlnm.Print_Titles">'119'!$1:$4</definedName>
    <definedName localSheetId="7" name="_xlnm.Print_Titles">'12'!$1:$4</definedName>
    <definedName localSheetId="16" name="_xlnm.Print_Titles">'120'!$1:$4</definedName>
    <definedName localSheetId="17" name="_xlnm.Print_Titles">'121'!$1:$4</definedName>
    <definedName localSheetId="18" name="_xlnm.Print_Titles">'122'!$1:$4</definedName>
    <definedName localSheetId="19" name="_xlnm.Print_Titles">'123'!$1:$4</definedName>
    <definedName localSheetId="20" name="_xlnm.Print_Titles">'124'!$1:$4</definedName>
    <definedName localSheetId="21" name="_xlnm.Print_Titles">'125'!$1:$4</definedName>
    <definedName localSheetId="22" name="_xlnm.Print_Titles">'126'!$1:$4</definedName>
    <definedName localSheetId="8" name="_xlnm.Print_Titles">'14'!$1:$4</definedName>
    <definedName localSheetId="9" name="_xlnm.Print_Titles">'16'!$1:$4</definedName>
    <definedName localSheetId="10" name="_xlnm.Print_Titles">'17'!$1:$4</definedName>
    <definedName localSheetId="11" name="_xlnm.Print_Titles">'18'!$1:$4</definedName>
    <definedName localSheetId="12" name="_xlnm.Print_Titles">'19'!$1:$4</definedName>
    <definedName localSheetId="2" name="_xlnm.Print_Titles">'2'!$1:$4</definedName>
    <definedName localSheetId="3" name="_xlnm.Print_Titles">'3'!$1:$4</definedName>
    <definedName localSheetId="23" name="_xlnm.Print_Titles">'300'!$1:$4</definedName>
    <definedName localSheetId="24" name="_xlnm.Print_Titles">'301'!$1:$4</definedName>
    <definedName localSheetId="25" name="_xlnm.Print_Titles">'302'!$1:$4</definedName>
    <definedName localSheetId="26" name="_xlnm.Print_Titles">'303'!$1:$4</definedName>
    <definedName localSheetId="27" name="_xlnm.Print_Titles">'304'!$1:$4</definedName>
    <definedName localSheetId="28" name="_xlnm.Print_Titles">'305'!$1:$4</definedName>
    <definedName localSheetId="29" name="_xlnm.Print_Titles">'306'!$1:$4</definedName>
    <definedName localSheetId="30" name="_xlnm.Print_Titles">'308'!$1:$4</definedName>
    <definedName localSheetId="31" name="_xlnm.Print_Titles">'309'!$1:$4</definedName>
    <definedName localSheetId="32" name="_xlnm.Print_Titles">'310'!$1:$4</definedName>
    <definedName localSheetId="33" name="_xlnm.Print_Titles">'311'!$1:$4</definedName>
    <definedName localSheetId="34" name="_xlnm.Print_Titles">'312'!$1:$4</definedName>
    <definedName localSheetId="35" name="_xlnm.Print_Titles">'313'!$1:$4</definedName>
    <definedName localSheetId="36" name="_xlnm.Print_Titles">'314'!$1:$4</definedName>
    <definedName localSheetId="37" name="_xlnm.Print_Titles">'315'!$1:$4</definedName>
    <definedName localSheetId="38" name="_xlnm.Print_Titles">'316'!$1:$4</definedName>
    <definedName localSheetId="39" name="_xlnm.Print_Titles">'317'!$1:$4</definedName>
    <definedName localSheetId="40" name="_xlnm.Print_Titles">'318'!$1:$4</definedName>
    <definedName localSheetId="41" name="_xlnm.Print_Titles">'319'!$1:$4</definedName>
    <definedName localSheetId="42" name="_xlnm.Print_Titles">'320'!$1:$4</definedName>
    <definedName localSheetId="43" name="_xlnm.Print_Titles">'321'!$1:$4</definedName>
    <definedName localSheetId="44" name="_xlnm.Print_Titles">'322'!$1:$4</definedName>
    <definedName localSheetId="45" name="_xlnm.Print_Titles">'323'!$1:$4</definedName>
    <definedName localSheetId="46" name="_xlnm.Print_Titles">'324'!$1:$4</definedName>
    <definedName localSheetId="47" name="_xlnm.Print_Titles">'325'!$1:$4</definedName>
    <definedName localSheetId="48" name="_xlnm.Print_Titles">'326'!$1:$4</definedName>
    <definedName localSheetId="49" name="_xlnm.Print_Titles">'327'!$1:$4</definedName>
    <definedName localSheetId="50" name="_xlnm.Print_Titles">'328'!$1:$4</definedName>
    <definedName localSheetId="51" name="_xlnm.Print_Titles">'329'!$1:$4</definedName>
    <definedName localSheetId="52" name="_xlnm.Print_Titles">'330'!$1:$4</definedName>
    <definedName localSheetId="53" name="_xlnm.Print_Titles">'332'!$1:$4</definedName>
    <definedName localSheetId="54" name="_xlnm.Print_Titles">'333'!$1:$4</definedName>
    <definedName localSheetId="55" name="_xlnm.Print_Titles">'334'!$1:$4</definedName>
    <definedName localSheetId="56" name="_xlnm.Print_Titles">'335'!$1:$4</definedName>
    <definedName localSheetId="57" name="_xlnm.Print_Titles">'336'!$1:$4</definedName>
    <definedName localSheetId="58" name="_xlnm.Print_Titles">'337'!$1:$4</definedName>
    <definedName localSheetId="59" name="_xlnm.Print_Titles">'340'!$1:$4</definedName>
    <definedName localSheetId="60" name="_xlnm.Print_Titles">'341'!$1:$4</definedName>
    <definedName localSheetId="61" name="_xlnm.Print_Titles">'342'!$1:$4</definedName>
    <definedName localSheetId="62" name="_xlnm.Print_Titles">'343'!$1:$4</definedName>
    <definedName localSheetId="64" name="_xlnm.Print_Titles">'345'!$1:$4</definedName>
    <definedName localSheetId="65" name="_xlnm.Print_Titles">'346'!$1:$4</definedName>
    <definedName localSheetId="66" name="_xlnm.Print_Titles">'348'!$1:$4</definedName>
    <definedName localSheetId="67" name="_xlnm.Print_Titles">'349'!$1:$4</definedName>
    <definedName localSheetId="68" name="_xlnm.Print_Titles">'351'!$1:$4</definedName>
    <definedName localSheetId="69" name="_xlnm.Print_Titles">'352'!$1:$4</definedName>
    <definedName localSheetId="70" name="_xlnm.Print_Titles">'353'!$1:$4</definedName>
    <definedName localSheetId="71" name="_xlnm.Print_Titles">'354'!$1:$4</definedName>
    <definedName localSheetId="72" name="_xlnm.Print_Titles">'355'!$1:$4</definedName>
    <definedName localSheetId="73" name="_xlnm.Print_Titles">'356'!$1:$4</definedName>
    <definedName localSheetId="74" name="_xlnm.Print_Titles">'357'!$1:$4</definedName>
    <definedName localSheetId="75" name="_xlnm.Print_Titles">'358'!$1:$4</definedName>
    <definedName localSheetId="76" name="_xlnm.Print_Titles">'361'!$1:$4</definedName>
    <definedName localSheetId="77" name="_xlnm.Print_Titles">'362'!$1:$4</definedName>
    <definedName localSheetId="78" name="_xlnm.Print_Titles">'363'!$1:$4</definedName>
    <definedName localSheetId="79" name="_xlnm.Print_Titles">'365'!$1:$4</definedName>
    <definedName localSheetId="80" name="_xlnm.Print_Titles">'366'!$1:$4</definedName>
    <definedName localSheetId="81" name="_xlnm.Print_Titles">'367'!$1:$4</definedName>
    <definedName localSheetId="82" name="_xlnm.Print_Titles">'368'!$1:$4</definedName>
    <definedName localSheetId="83" name="_xlnm.Print_Titles">'369'!$1:$4</definedName>
    <definedName localSheetId="84" name="_xlnm.Print_Titles">'370'!$1:$4</definedName>
    <definedName localSheetId="85" name="_xlnm.Print_Titles">'371'!$1:$4</definedName>
    <definedName localSheetId="86" name="_xlnm.Print_Titles">'372'!$1:$4</definedName>
    <definedName localSheetId="87" name="_xlnm.Print_Titles">'373'!$1:$4</definedName>
    <definedName localSheetId="88" name="_xlnm.Print_Titles">'375'!$1:$4</definedName>
    <definedName localSheetId="89" name="_xlnm.Print_Titles">'376'!$1:$4</definedName>
    <definedName localSheetId="90" name="_xlnm.Print_Titles">'377'!$1:$4</definedName>
    <definedName localSheetId="91" name="_xlnm.Print_Titles">'378'!$1:$4</definedName>
    <definedName localSheetId="92" name="_xlnm.Print_Titles">'379'!$1:$4</definedName>
    <definedName localSheetId="93" name="_xlnm.Print_Titles">'380'!$1:$4</definedName>
    <definedName localSheetId="94" name="_xlnm.Print_Titles">'381'!$1:$4</definedName>
    <definedName localSheetId="95" name="_xlnm.Print_Titles">'382'!$1:$4</definedName>
    <definedName localSheetId="96" name="_xlnm.Print_Titles">'383'!$1:$4</definedName>
    <definedName localSheetId="97" name="_xlnm.Print_Titles">'384'!$1:$4</definedName>
    <definedName localSheetId="98" name="_xlnm.Print_Titles">'385'!$1:$4</definedName>
    <definedName localSheetId="100" name="_xlnm.Print_Titles">'387'!$1:$4</definedName>
    <definedName localSheetId="101" name="_xlnm.Print_Titles">'388'!$1:$4</definedName>
    <definedName localSheetId="102" name="_xlnm.Print_Titles">'389'!$1:$4</definedName>
    <definedName localSheetId="103" name="_xlnm.Print_Titles">'390'!$1:$4</definedName>
    <definedName localSheetId="104" name="_xlnm.Print_Titles">'391'!$1:$4</definedName>
    <definedName localSheetId="105" name="_xlnm.Print_Titles">'392'!$1:$4</definedName>
    <definedName localSheetId="4" name="_xlnm.Print_Titles">'7'!$1:$4</definedName>
    <definedName localSheetId="5" name="_xlnm.Print_Titles">'8'!$1:$4</definedName>
    <definedName localSheetId="0" name="_xlnm.Print_Titles">公表用一覧!$1:$6</definedName>
  </definedNames>
  <calcPr calcId="19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G5" i="756" l="1"/>
  <c r="I27" i="756"/>
  <c r="I26" i="756"/>
  <c r="G5" i="755"/>
  <c r="I27" i="755"/>
  <c r="I26" i="755"/>
  <c r="G5" i="754"/>
  <c r="I27" i="754"/>
  <c r="I26" i="754"/>
  <c r="G5" i="753"/>
  <c r="I27" i="753"/>
  <c r="I26" i="753"/>
  <c r="I27" i="752"/>
  <c r="I26" i="752"/>
  <c r="I27" i="751"/>
  <c r="I26" i="751"/>
  <c r="G5" i="750" l="1"/>
  <c r="I27" i="750"/>
  <c r="I26" i="750"/>
  <c r="I27" i="749"/>
  <c r="I26" i="749"/>
  <c r="G5" i="748"/>
  <c r="I27" i="748"/>
  <c r="I26" i="748"/>
  <c r="G5" i="747"/>
  <c r="I27" i="747"/>
  <c r="I26" i="747"/>
  <c r="G5" i="746"/>
  <c r="I27" i="746"/>
  <c r="I26" i="746"/>
  <c r="G5" i="745"/>
  <c r="I27" i="745"/>
  <c r="I26" i="745"/>
  <c r="G5" i="744"/>
  <c r="I27" i="744"/>
  <c r="I26" i="744"/>
  <c r="G5" i="743"/>
  <c r="I27" i="743"/>
  <c r="I26" i="743"/>
  <c r="G5" i="742"/>
  <c r="I27" i="742"/>
  <c r="I26" i="742"/>
  <c r="G5" i="741"/>
  <c r="I27" i="741"/>
  <c r="I26" i="741"/>
  <c r="G5" i="740"/>
  <c r="I27" i="740"/>
  <c r="I26" i="740"/>
  <c r="G5" i="739"/>
  <c r="I27" i="739"/>
  <c r="I26" i="739"/>
  <c r="G5" i="738"/>
  <c r="I27" i="738"/>
  <c r="I26" i="738"/>
  <c r="G5" i="737"/>
  <c r="I27" i="737"/>
  <c r="I26" i="737"/>
  <c r="I27" i="736"/>
  <c r="I26" i="736"/>
  <c r="G5" i="735"/>
  <c r="I27" i="735"/>
  <c r="I26" i="735"/>
  <c r="G5" i="734"/>
  <c r="I27" i="734"/>
  <c r="I26" i="734"/>
  <c r="G5" i="733"/>
  <c r="I27" i="733"/>
  <c r="I26" i="733"/>
  <c r="G5" i="732"/>
  <c r="I27" i="732"/>
  <c r="I26" i="732"/>
  <c r="G5" i="731"/>
  <c r="I27" i="731"/>
  <c r="I26" i="731"/>
  <c r="I27" i="730"/>
  <c r="I26" i="730"/>
  <c r="G5" i="729"/>
  <c r="I27" i="729"/>
  <c r="I26" i="729"/>
  <c r="G5" i="728"/>
  <c r="I27" i="728"/>
  <c r="I26" i="728"/>
  <c r="G5" i="727"/>
  <c r="I27" i="727"/>
  <c r="I26" i="727"/>
  <c r="G5" i="726"/>
  <c r="I27" i="726"/>
  <c r="I26" i="726"/>
  <c r="I27" i="725" l="1"/>
  <c r="I26" i="725"/>
  <c r="I27" i="724" l="1"/>
  <c r="I26" i="724"/>
  <c r="G5" i="724"/>
  <c r="G5" i="723"/>
  <c r="I27" i="723"/>
  <c r="I26" i="723"/>
  <c r="G5" i="720"/>
  <c r="I27" i="720"/>
  <c r="I26" i="720"/>
  <c r="G5" i="719"/>
  <c r="I27" i="719"/>
  <c r="I26" i="719"/>
  <c r="G5" i="717"/>
  <c r="I27" i="717"/>
  <c r="I26" i="717"/>
  <c r="G5" i="716"/>
  <c r="I27" i="716"/>
  <c r="I26" i="716"/>
  <c r="G5" i="715"/>
  <c r="I21" i="715"/>
  <c r="I20" i="715"/>
  <c r="G5" i="712"/>
  <c r="I27" i="712"/>
  <c r="I26" i="712"/>
  <c r="G5" i="711"/>
  <c r="I27" i="711"/>
  <c r="I26" i="711"/>
  <c r="I27" i="667" l="1"/>
  <c r="I26" i="667"/>
  <c r="G5" i="667"/>
  <c r="I27" i="666"/>
  <c r="I26" i="666"/>
  <c r="G5" i="666"/>
  <c r="I27" i="665"/>
  <c r="I26" i="665"/>
  <c r="G5" i="665"/>
  <c r="I27" i="664"/>
  <c r="I26" i="664"/>
  <c r="G5" i="664"/>
  <c r="I27" i="663"/>
  <c r="I26" i="663"/>
  <c r="G5" i="663"/>
  <c r="I27" i="661"/>
  <c r="I26" i="661"/>
  <c r="G5" i="661"/>
  <c r="I27" i="660"/>
  <c r="I26" i="660"/>
  <c r="I27" i="658"/>
  <c r="I26" i="658"/>
  <c r="I27" i="657"/>
  <c r="I26" i="657"/>
  <c r="G5" i="657"/>
  <c r="I27" i="653"/>
  <c r="I26" i="653"/>
  <c r="G5" i="653"/>
  <c r="I27" i="652"/>
  <c r="I26" i="652"/>
  <c r="G5" i="652"/>
  <c r="I27" i="651"/>
  <c r="I26" i="651"/>
  <c r="I27" i="649"/>
  <c r="I26" i="649"/>
  <c r="G5" i="649"/>
  <c r="I27" i="648"/>
  <c r="I26" i="648"/>
  <c r="G5" i="648"/>
  <c r="I27" i="647"/>
  <c r="I26" i="647"/>
  <c r="G5" i="647"/>
  <c r="I27" i="645"/>
  <c r="I26" i="645"/>
  <c r="G5" i="645"/>
  <c r="I27" i="643"/>
  <c r="I26" i="643"/>
  <c r="G5" i="643"/>
  <c r="I27" i="642"/>
  <c r="I26" i="642"/>
  <c r="G5" i="642"/>
  <c r="I27" i="641"/>
  <c r="I26" i="641"/>
  <c r="I27" i="640"/>
  <c r="I26" i="640"/>
  <c r="G5" i="640"/>
  <c r="I27" i="637"/>
  <c r="I26" i="637"/>
  <c r="G5" i="637"/>
  <c r="I27" i="635"/>
  <c r="I26" i="635"/>
  <c r="G5" i="635"/>
  <c r="I27" i="633"/>
  <c r="I26" i="633"/>
  <c r="G5" i="633"/>
  <c r="I27" i="632"/>
  <c r="I26" i="632"/>
  <c r="I27" i="630"/>
  <c r="I26" i="630"/>
  <c r="G5" i="630"/>
  <c r="I27" i="629"/>
  <c r="I26" i="629"/>
  <c r="G5" i="629"/>
  <c r="I27" i="627"/>
  <c r="I26" i="627"/>
  <c r="G5" i="627"/>
  <c r="I27" i="623"/>
  <c r="I26" i="623"/>
  <c r="I27" i="622"/>
  <c r="I26" i="622"/>
  <c r="I27" i="619"/>
  <c r="I26" i="619"/>
  <c r="G5" i="619"/>
  <c r="I27" i="617"/>
  <c r="I26" i="617"/>
  <c r="G5" i="617"/>
  <c r="I27" i="616"/>
  <c r="I26" i="616"/>
  <c r="G5" i="616"/>
  <c r="I27" i="615"/>
  <c r="I26" i="615"/>
  <c r="G5" i="615"/>
  <c r="I27" i="614"/>
  <c r="I26" i="614"/>
  <c r="I27" i="613"/>
  <c r="I26" i="613"/>
  <c r="G5" i="613"/>
  <c r="I27" i="612"/>
  <c r="I26" i="612"/>
  <c r="G5" i="612"/>
  <c r="I27" i="611"/>
  <c r="I26" i="611"/>
  <c r="G5" i="611"/>
  <c r="I27" i="609"/>
  <c r="I26" i="609"/>
  <c r="I27" i="608"/>
  <c r="I26" i="608"/>
  <c r="G5" i="608"/>
  <c r="I27" i="606"/>
  <c r="I26" i="606"/>
  <c r="I27" i="605"/>
  <c r="I26" i="605"/>
  <c r="G5" i="605"/>
  <c r="I27" i="604"/>
  <c r="I26" i="604"/>
  <c r="G5" i="604"/>
  <c r="I27" i="600"/>
  <c r="I26" i="600"/>
  <c r="I27" i="598"/>
  <c r="I26" i="598"/>
  <c r="G5" i="598"/>
  <c r="I27" i="597"/>
  <c r="I26" i="597"/>
  <c r="G5" i="597"/>
  <c r="I27" i="596"/>
  <c r="I26" i="596"/>
  <c r="G5" i="596"/>
  <c r="I27" i="595"/>
  <c r="I26" i="595"/>
  <c r="G5" i="595"/>
  <c r="I27" i="594"/>
  <c r="I26" i="594"/>
  <c r="G5" i="594"/>
  <c r="I27" i="593"/>
  <c r="I26" i="593"/>
  <c r="G5" i="593"/>
  <c r="I27" i="592"/>
  <c r="I26" i="592"/>
  <c r="G5" i="592"/>
  <c r="I27" i="591"/>
  <c r="I26" i="591"/>
  <c r="G5" i="591"/>
  <c r="I27" i="590"/>
  <c r="I26" i="590"/>
  <c r="G5" i="590"/>
  <c r="I27" i="589"/>
  <c r="I26" i="589"/>
  <c r="G5" i="589"/>
  <c r="I27" i="587"/>
  <c r="I26" i="587"/>
  <c r="I27" i="585"/>
  <c r="I26" i="585"/>
  <c r="I27" i="584"/>
  <c r="I26" i="584"/>
  <c r="G5" i="584"/>
  <c r="I27" i="582" l="1"/>
  <c r="I26" i="582"/>
  <c r="G5" i="582"/>
  <c r="I27" i="579"/>
  <c r="I26" i="579"/>
  <c r="G5" i="579"/>
  <c r="I27" i="577"/>
  <c r="I26" i="577"/>
  <c r="G5" i="577"/>
  <c r="I27" i="568"/>
  <c r="I26" i="568"/>
  <c r="I27" i="567"/>
  <c r="I26" i="567"/>
  <c r="I27" i="566"/>
  <c r="I26" i="566"/>
  <c r="I27" i="565"/>
  <c r="I26" i="565"/>
  <c r="I27" i="564"/>
  <c r="I26" i="564"/>
  <c r="P8" i="120" l="1"/>
  <c r="P9" i="120" s="1"/>
  <c r="P10" i="120" s="1"/>
  <c r="P11" i="120" s="1"/>
  <c r="P12" i="120" s="1"/>
  <c r="P13" i="120" s="1"/>
  <c r="P14" i="120" s="1"/>
  <c r="P15" i="120" s="1"/>
  <c r="P16" i="120" s="1"/>
  <c r="P17" i="120" s="1"/>
  <c r="P18" i="120" s="1"/>
  <c r="P19" i="120" s="1"/>
  <c r="P20" i="120" s="1"/>
  <c r="P21" i="120" s="1"/>
  <c r="P22" i="120" s="1"/>
  <c r="P23" i="120" s="1"/>
  <c r="P24" i="120" s="1"/>
  <c r="P25" i="120" s="1"/>
  <c r="P26" i="120" s="1"/>
  <c r="P27" i="120" s="1"/>
  <c r="P28" i="120" s="1"/>
  <c r="P29" i="120" s="1"/>
  <c r="P30" i="120" s="1"/>
  <c r="P31" i="120" s="1"/>
  <c r="P32" i="120" s="1"/>
  <c r="P33" i="120" s="1"/>
  <c r="P34" i="120" s="1"/>
  <c r="P35" i="120" s="1"/>
  <c r="P36" i="120" s="1"/>
  <c r="P37" i="120" s="1"/>
  <c r="P38" i="120" s="1"/>
  <c r="P39" i="120" s="1"/>
  <c r="P40" i="120" s="1"/>
  <c r="P41" i="120" s="1"/>
  <c r="P42" i="120" s="1"/>
  <c r="P43" i="120" s="1"/>
  <c r="P44" i="120" s="1"/>
  <c r="P45" i="120" s="1"/>
  <c r="P46" i="120" s="1"/>
  <c r="P47" i="120" s="1"/>
  <c r="P48" i="120" s="1"/>
  <c r="P49" i="120" s="1"/>
  <c r="P50" i="120" s="1"/>
  <c r="P51" i="120" s="1"/>
  <c r="P52" i="120" s="1"/>
  <c r="P53" i="120" s="1"/>
  <c r="P54" i="120" s="1"/>
  <c r="P55" i="120" s="1"/>
  <c r="P56" i="120" s="1"/>
  <c r="P57" i="120" s="1"/>
  <c r="P58" i="120" s="1"/>
  <c r="P59" i="120" s="1"/>
  <c r="P60" i="120" s="1"/>
  <c r="P61" i="120" s="1"/>
  <c r="P62" i="120" s="1"/>
  <c r="P63" i="120" s="1"/>
  <c r="P64" i="120" s="1"/>
  <c r="P65" i="120" s="1"/>
  <c r="P66" i="120" s="1"/>
  <c r="P67" i="120" s="1"/>
  <c r="P68" i="120" s="1"/>
  <c r="P69" i="120" s="1"/>
  <c r="P70" i="120" s="1"/>
  <c r="P71" i="120" s="1"/>
  <c r="P72" i="120" s="1"/>
  <c r="P73" i="120" s="1"/>
  <c r="P74" i="120" s="1"/>
  <c r="P75" i="120" s="1"/>
  <c r="P76" i="120" s="1"/>
  <c r="P77" i="120" s="1"/>
  <c r="P78" i="120" s="1"/>
  <c r="P79" i="120" s="1"/>
  <c r="P80" i="120" s="1"/>
  <c r="P81" i="120" s="1"/>
  <c r="P82" i="120" s="1"/>
  <c r="P83" i="120" s="1"/>
  <c r="P84" i="120" s="1"/>
  <c r="P85" i="120" s="1"/>
  <c r="P86" i="120" s="1"/>
  <c r="P87" i="120" s="1"/>
  <c r="P88" i="120" s="1"/>
  <c r="P89" i="120" s="1"/>
  <c r="P90" i="120" s="1"/>
  <c r="P91" i="120" s="1"/>
  <c r="P92" i="120" s="1"/>
  <c r="P93" i="120" s="1"/>
  <c r="P94" i="120" s="1"/>
  <c r="P95" i="120" s="1"/>
  <c r="P96" i="120" s="1"/>
  <c r="P97" i="120" s="1"/>
  <c r="P98" i="120" s="1"/>
  <c r="P99" i="120" s="1"/>
  <c r="P100" i="120" s="1"/>
  <c r="P101" i="120" s="1"/>
  <c r="P102" i="120" s="1"/>
  <c r="P103" i="120" s="1"/>
  <c r="P104" i="120" s="1"/>
  <c r="P105" i="120" s="1"/>
  <c r="P106" i="120" s="1"/>
  <c r="P107" i="120" s="1"/>
  <c r="P108" i="120" s="1"/>
  <c r="P109" i="120" s="1"/>
  <c r="P110" i="120" s="1"/>
  <c r="P111" i="120" s="1"/>
  <c r="P112" i="120" s="1"/>
  <c r="P113" i="120" s="1"/>
  <c r="P114" i="120" s="1"/>
  <c r="P115" i="120" s="1"/>
  <c r="P116" i="120" s="1"/>
  <c r="P117" i="120" s="1"/>
  <c r="P118" i="120" s="1"/>
</calcChain>
</file>

<file path=xl/metadata.xml><?xml version="1.0" encoding="utf-8"?>
<metadata xmlns="http://schemas.openxmlformats.org/spreadsheetml/2006/main">
  <metadataTypes count="1">
    <metadataType name="XLRICHVALUE" minSupportedVersion="120000" copy="1" pasteAll="1" pasteValues="1" merge="1" splitFirst="1" rowColShift="1" clearFormats="1" clearComments="1" assign="1" coerce="1"/>
  </metadataTypes>
  <futureMetadata name="XLRICHVALUE" count="1">
    <bk>
      <extLst>
        <ext xmlns:xlrd="http://schemas.microsoft.com/office/spreadsheetml/2017/richdata" uri="{3e2802c4-a4d2-4d8b-9148-e3be6c30e623}">
          <xlrd:rvb i="0"/>
        </ext>
      </extLst>
    </bk>
  </futureMetadata>
  <valueMetadata count="1">
    <bk>
      <rc t="1" v="0"/>
    </bk>
  </valueMetadata>
</metadata>
</file>

<file path=xl/sharedStrings.xml><?xml version="1.0" encoding="utf-8"?>
<sst xmlns="http://schemas.openxmlformats.org/spreadsheetml/2006/main" count="15192" uniqueCount="2092">
  <si>
    <t>平和台保育所</t>
  </si>
  <si>
    <t>江戸川台保育所</t>
  </si>
  <si>
    <t>向小金保育所</t>
  </si>
  <si>
    <t>東深井保育所</t>
  </si>
  <si>
    <t>八木北保育園</t>
  </si>
  <si>
    <t>南流山聖華保育園</t>
  </si>
  <si>
    <t>えどがわ森の保育園</t>
  </si>
  <si>
    <t>ロータスキッズスクエア</t>
  </si>
  <si>
    <t>おおたかの森聖華保育園</t>
  </si>
  <si>
    <t>城の星おおたかの森保育園</t>
  </si>
  <si>
    <t>えどがわ南流山保育園</t>
  </si>
  <si>
    <t>聖華マリン保育園</t>
  </si>
  <si>
    <t>慶櫻おおたかの森保育園</t>
  </si>
  <si>
    <t>アートチャイルドケア南流山保育園</t>
  </si>
  <si>
    <t>ピオーネ流山保育園</t>
  </si>
  <si>
    <t>慶櫻ハナミズキ保育園</t>
  </si>
  <si>
    <t>生後57日から</t>
  </si>
  <si>
    <t>生後43日から</t>
  </si>
  <si>
    <t>ぽけっとランド江戸川台駅前保育園</t>
  </si>
  <si>
    <t>流山市江戸川台西2-3-1</t>
  </si>
  <si>
    <t>エンゼルゆめの保育室南流山</t>
  </si>
  <si>
    <t>流山市南流山1-9-14</t>
  </si>
  <si>
    <t>6カ月から</t>
  </si>
  <si>
    <t>エンゼルみらい保育室南流山</t>
  </si>
  <si>
    <t>流山市流山9-500-42</t>
  </si>
  <si>
    <t>流山市流山8-1177-4</t>
  </si>
  <si>
    <t>04-7197-7068</t>
  </si>
  <si>
    <t>04-7189-7191</t>
  </si>
  <si>
    <t>04-7150-1236</t>
  </si>
  <si>
    <t>04-7178-9830</t>
  </si>
  <si>
    <t>04-7152-0921</t>
  </si>
  <si>
    <t>流山市中野久木373</t>
  </si>
  <si>
    <t>04-7158-1424</t>
  </si>
  <si>
    <t>流山市平和台2-6-3</t>
  </si>
  <si>
    <t>04-7152-0611</t>
  </si>
  <si>
    <t>流山市江戸川台東3-5</t>
  </si>
  <si>
    <t>04-7174-5217</t>
  </si>
  <si>
    <t>流山市向小金3-102-1</t>
  </si>
  <si>
    <t>04-7154-6025</t>
  </si>
  <si>
    <t>流山市東深井177-2</t>
  </si>
  <si>
    <t>04-7159-3401</t>
  </si>
  <si>
    <t>流山市南流山2-29-4</t>
  </si>
  <si>
    <t>04-7146-0303</t>
  </si>
  <si>
    <t>流山市長崎2-24-1</t>
  </si>
  <si>
    <t>04-7178-7311</t>
  </si>
  <si>
    <t>04-7199-2083</t>
  </si>
  <si>
    <t>04-7170-4031</t>
  </si>
  <si>
    <t>04-7196-6706</t>
  </si>
  <si>
    <t>04-7190-5302</t>
  </si>
  <si>
    <t>04-7192-7366</t>
  </si>
  <si>
    <t>04-7190-5572</t>
  </si>
  <si>
    <t>04-7189-8281</t>
  </si>
  <si>
    <t>04-7126-0560</t>
  </si>
  <si>
    <t>04-7136-2618</t>
  </si>
  <si>
    <t>04-7197-2478</t>
  </si>
  <si>
    <t>04-7193-8106</t>
  </si>
  <si>
    <t>04-7186-6699</t>
  </si>
  <si>
    <t>04-7157-4087</t>
  </si>
  <si>
    <t>04-7146-9330</t>
  </si>
  <si>
    <t>園コード</t>
    <rPh sb="0" eb="1">
      <t>エン</t>
    </rPh>
    <phoneticPr fontId="2"/>
  </si>
  <si>
    <t>04-7199-2755</t>
  </si>
  <si>
    <t>04-7158-0123</t>
  </si>
  <si>
    <t>04-7156-7555</t>
  </si>
  <si>
    <t>04-7186-7031</t>
  </si>
  <si>
    <t>流山市おおたかの森南1-20-8</t>
  </si>
  <si>
    <t>04-7157-6464</t>
  </si>
  <si>
    <t>流山市おおたかの森西１丁目20番地の1</t>
  </si>
  <si>
    <t>04-7157-9900</t>
  </si>
  <si>
    <t>04-7197-4346</t>
  </si>
  <si>
    <t>04-7137-9645</t>
  </si>
  <si>
    <t>流山市市野谷字梶内397-1</t>
  </si>
  <si>
    <t>04-7157-0346</t>
  </si>
  <si>
    <t>4カ月から</t>
  </si>
  <si>
    <t>中野久木保育所</t>
  </si>
  <si>
    <t>04-7154-5252</t>
  </si>
  <si>
    <t>04-7189-8900</t>
  </si>
  <si>
    <t>けやきの森保育園西初石園</t>
  </si>
  <si>
    <t>地区</t>
    <rPh sb="0" eb="2">
      <t>チク</t>
    </rPh>
    <phoneticPr fontId="2"/>
  </si>
  <si>
    <t>北部</t>
  </si>
  <si>
    <t>南部</t>
  </si>
  <si>
    <t>東部</t>
  </si>
  <si>
    <t>中部</t>
  </si>
  <si>
    <t>-</t>
  </si>
  <si>
    <t>04-7170-1417</t>
  </si>
  <si>
    <t>04-7199-7039</t>
  </si>
  <si>
    <t>04-7179-5594</t>
  </si>
  <si>
    <t>04-7186-7887</t>
  </si>
  <si>
    <t>04-7157-0636</t>
  </si>
  <si>
    <t>04-7157-1972</t>
  </si>
  <si>
    <t>04-7199-8614</t>
  </si>
  <si>
    <t>04-7150-1173</t>
  </si>
  <si>
    <t>04-7159-2954</t>
  </si>
  <si>
    <t>区分</t>
    <rPh sb="0" eb="2">
      <t>クブン</t>
    </rPh>
    <phoneticPr fontId="2"/>
  </si>
  <si>
    <t>幼保連携型認定こども園たかさごスクールおおたかの森</t>
  </si>
  <si>
    <t>04-7154-2448</t>
  </si>
  <si>
    <t>流山市おおたかの森東四丁目99番地の4</t>
  </si>
  <si>
    <t>流山市おおたかの森東一丁目2番地の1
ライフガーデン流山おおたかの森401</t>
  </si>
  <si>
    <t>幼保連携型認定こども園たかさごスクールセントラル</t>
  </si>
  <si>
    <t>04-7159-7473</t>
  </si>
  <si>
    <t>流山市西平井三丁目2番地の9</t>
  </si>
  <si>
    <t>流山市前平井119
フォンテーヌ1F</t>
  </si>
  <si>
    <t>認定こども園みやぞの幼稚園</t>
  </si>
  <si>
    <t>流山市宮園2-8-11</t>
  </si>
  <si>
    <t>たかさごスクール南流山</t>
  </si>
  <si>
    <t>04-7157-8300</t>
  </si>
  <si>
    <t>流山市南流山2-8-3</t>
  </si>
  <si>
    <t>キッズラボ南流山認定こども園</t>
  </si>
  <si>
    <t>流山市木二丁目19番地の3</t>
  </si>
  <si>
    <t>認定こども園南流山そらいろ保育園</t>
  </si>
  <si>
    <t>04-7158-5500</t>
  </si>
  <si>
    <t>流山市南流山7-5-1</t>
  </si>
  <si>
    <t>04-7152-0504</t>
  </si>
  <si>
    <t>流山市駒木台118-1</t>
  </si>
  <si>
    <t>松の実保育園</t>
  </si>
  <si>
    <t>04-7145-4312</t>
  </si>
  <si>
    <t>流山市名都借464</t>
  </si>
  <si>
    <t>かやの木保育園</t>
  </si>
  <si>
    <t>04-7159-2700</t>
  </si>
  <si>
    <t>流山市大畔198番地</t>
  </si>
  <si>
    <t>生活クラブ風の村わらしこ保育園流山</t>
  </si>
  <si>
    <t>04-7150-2654</t>
  </si>
  <si>
    <t>流山市加4-12</t>
  </si>
  <si>
    <t>城の星保育園</t>
  </si>
  <si>
    <t>04-7170-2111</t>
  </si>
  <si>
    <t>聖華いつき保育園</t>
  </si>
  <si>
    <t>04-7158-1145</t>
  </si>
  <si>
    <t>流山市南流山1-17-4</t>
  </si>
  <si>
    <t>流山市南流山4-2-9</t>
  </si>
  <si>
    <t>森の葉保育園</t>
  </si>
  <si>
    <t>04-7138-5105</t>
  </si>
  <si>
    <t>流山市上新宿字芝山111番8</t>
  </si>
  <si>
    <t>04-7152-1155</t>
  </si>
  <si>
    <t>流山市駒木474番地</t>
  </si>
  <si>
    <t>04-7136-1020</t>
  </si>
  <si>
    <t>流山市おおたかの森東1-10-3
ロータススクエアおおたかの森1F</t>
  </si>
  <si>
    <t>名都借みらい保育園</t>
  </si>
  <si>
    <t>流山市名都借289</t>
  </si>
  <si>
    <t>04-7197-2666</t>
  </si>
  <si>
    <t>流山市野々下1-292</t>
  </si>
  <si>
    <t>流山市おおたかの森南1-3-1
こもれびテラス2F</t>
  </si>
  <si>
    <t>04-7157-8855</t>
  </si>
  <si>
    <t>流山市南流山10-30-1</t>
  </si>
  <si>
    <t>04-7156-3155</t>
  </si>
  <si>
    <t>けやきの森保育園おおたかの森園</t>
  </si>
  <si>
    <t>04-7155-8022</t>
  </si>
  <si>
    <t>流山市おおたかの森北2-8</t>
  </si>
  <si>
    <t>おおたかの森ヒルズナーサリースクール</t>
  </si>
  <si>
    <t>流山市おおたかの森東1-2-1
ﾗｲﾌｶﾞｰﾃﾞﾝ流山おおたかの森301</t>
  </si>
  <si>
    <t>流山市おおたかの森北3-9-1</t>
  </si>
  <si>
    <t>流山市おおたかの森南1-23-11</t>
  </si>
  <si>
    <t>暁の星保育園</t>
  </si>
  <si>
    <t>04-7197-7756</t>
  </si>
  <si>
    <t>流山市おおたかの森西4-17-1</t>
  </si>
  <si>
    <t>南流山保育園ひびき</t>
  </si>
  <si>
    <t>04-7199-7815</t>
  </si>
  <si>
    <t>流山市南流山6-13-4</t>
  </si>
  <si>
    <t>けやきの森保育園おおたかの森第二</t>
  </si>
  <si>
    <t>04-7197-1880</t>
  </si>
  <si>
    <t>流山市おおたかの森北1丁目11番地１</t>
  </si>
  <si>
    <t>南流山ちとせ保育園</t>
  </si>
  <si>
    <t>04-7157-6002</t>
  </si>
  <si>
    <t>流山市南流山10丁目24番地の1</t>
  </si>
  <si>
    <t>流山市南流山9丁目3番地の1</t>
  </si>
  <si>
    <t>流山市西初石4丁目1408番地2</t>
  </si>
  <si>
    <t>流山市西平井二丁目17番地の3</t>
  </si>
  <si>
    <t>ミルキーホーム向小金園</t>
  </si>
  <si>
    <t>流山市向小金3-174-1</t>
  </si>
  <si>
    <t>流山おおたかの森きらきら保育園</t>
  </si>
  <si>
    <t>ソラストおおたかのもり保育園</t>
  </si>
  <si>
    <t>流山市おおたかの森東3丁目15番地の2
アリエッタ・ボスカート1階</t>
  </si>
  <si>
    <t>森のまち南流山保育園</t>
  </si>
  <si>
    <t>流山市木一丁目7番地の28</t>
  </si>
  <si>
    <t>市野谷つばさ保育園</t>
  </si>
  <si>
    <t>流山市市野谷117-27</t>
  </si>
  <si>
    <t>流山さんぴこ保育園</t>
  </si>
  <si>
    <t>慶櫻市野谷保育園</t>
  </si>
  <si>
    <t>流山市市野谷562番地
(運A28-1街区2)</t>
  </si>
  <si>
    <t>そらまめ保育園おおたかの森</t>
  </si>
  <si>
    <t>流山市おおたかの森西1-14-4</t>
  </si>
  <si>
    <t>流山こばと保育園</t>
  </si>
  <si>
    <t>流山市おおたかの森東2-12-1</t>
  </si>
  <si>
    <t>アスクおおたかの森保育園</t>
  </si>
  <si>
    <t>流山市おおたかの森南3-8
LEVENおおたかの森2F</t>
  </si>
  <si>
    <t>流山市後平井170番地</t>
  </si>
  <si>
    <t>慶櫻ゆりのき保育園</t>
  </si>
  <si>
    <t>流山市おおたかの森北2-27-3</t>
  </si>
  <si>
    <t>チャレンジキッズおおたかの森園本園</t>
  </si>
  <si>
    <t>04-7157-0615</t>
  </si>
  <si>
    <t>流山市おおたかの森西1-22-1</t>
  </si>
  <si>
    <t>流山市おおたかの森北1-19-5</t>
  </si>
  <si>
    <t>森のまちひなた保育園</t>
  </si>
  <si>
    <t>04-7189-8988</t>
  </si>
  <si>
    <t>流山市南流山6-2-3</t>
  </si>
  <si>
    <t>けやきの森保育園おおたかの森第三</t>
  </si>
  <si>
    <t>04-7155-0700</t>
  </si>
  <si>
    <t>流山市おおたかの森北1丁目11番地４</t>
  </si>
  <si>
    <t>Nest南流山保育園</t>
  </si>
  <si>
    <t>流山市南流山２－４－１
ザ・サバービア</t>
  </si>
  <si>
    <t>AIAINURSERY流山おおたかの森</t>
  </si>
  <si>
    <t>流山市市野谷244番地
（運A1-2街区5）</t>
  </si>
  <si>
    <t>ことのは保育園</t>
  </si>
  <si>
    <t>04-7189-7135</t>
  </si>
  <si>
    <t>流山市おおたかの森西4-20-1</t>
  </si>
  <si>
    <t>オハナゆめ保育園</t>
  </si>
  <si>
    <t>04-7170-0895</t>
  </si>
  <si>
    <t>流山市中116番地の1</t>
  </si>
  <si>
    <t>チャレンジキッズ第二おおたかの森園</t>
  </si>
  <si>
    <t>04-7128-8361</t>
  </si>
  <si>
    <t>流山市おおたかの森西1-22-5</t>
  </si>
  <si>
    <t>流山さんぴこ第２保育園</t>
  </si>
  <si>
    <t>04-7186-7541</t>
  </si>
  <si>
    <t>流山市市野谷397
(運A42街区11画地)</t>
  </si>
  <si>
    <t>森のまちはやて保育園</t>
  </si>
  <si>
    <t>04-7186-7800</t>
  </si>
  <si>
    <t>流山市木一丁目24番地の4</t>
  </si>
  <si>
    <t>AIAINURSERY第二流山おおたかの森</t>
  </si>
  <si>
    <t>04-7193-8745</t>
  </si>
  <si>
    <t>流山市市野谷204-2
（運A5街区3）</t>
  </si>
  <si>
    <t>ありす南流山保育園</t>
  </si>
  <si>
    <t>04-7197-5766</t>
  </si>
  <si>
    <t>流山市南流山10丁目13番地の15</t>
  </si>
  <si>
    <t>エンゼルあいりす保育園南流山</t>
  </si>
  <si>
    <t>04-7197-7901</t>
  </si>
  <si>
    <t>流山市南流山1-10-1
ロッシェル南流山1-2F</t>
  </si>
  <si>
    <t>きゃんばす流山おおたかの森保育園</t>
  </si>
  <si>
    <t>04-7170-4035</t>
  </si>
  <si>
    <t>流山市おおたかの森南2丁目30-2</t>
  </si>
  <si>
    <t>コビープリスクールみなみながれやま</t>
  </si>
  <si>
    <t>04-7136-1677</t>
  </si>
  <si>
    <t>流山市思井一丁目3番地の4</t>
  </si>
  <si>
    <t>城の星第二保育園</t>
  </si>
  <si>
    <t>04-7197-7495</t>
  </si>
  <si>
    <t>流山市流山9-500-31</t>
  </si>
  <si>
    <t>スターリーフ</t>
  </si>
  <si>
    <t>04-7199-7082</t>
  </si>
  <si>
    <t>流山市市野谷441番地の3
(運A85街区6)</t>
  </si>
  <si>
    <t>ちゃいれっく初石保育園</t>
  </si>
  <si>
    <t>04-7155-8561</t>
  </si>
  <si>
    <t>流山市西初石2-930</t>
  </si>
  <si>
    <t>流山さんぴこ第３保育園</t>
  </si>
  <si>
    <t>04-7197-7847</t>
  </si>
  <si>
    <t>流山市西平井2丁目22-5</t>
  </si>
  <si>
    <t>森のまちあおば保育園</t>
  </si>
  <si>
    <t>04-7190-5566</t>
  </si>
  <si>
    <t>流山市南流山10-1-4</t>
  </si>
  <si>
    <t>Nestおおたかの森保育園</t>
  </si>
  <si>
    <t>04-7156-8560</t>
  </si>
  <si>
    <t>流山市おおたかの森北1-6-1
果樹園ST-2階</t>
  </si>
  <si>
    <t>コビープリスクールおおたかのもり</t>
  </si>
  <si>
    <t>流山市おおたかの森北1-4-1
ソライエスクエア</t>
  </si>
  <si>
    <t>AIAINURSERY南流山</t>
  </si>
  <si>
    <t>流山市木三丁目12番地の1</t>
  </si>
  <si>
    <t>城の星バンビーノ保育園</t>
  </si>
  <si>
    <t>流山市おおたかの森西1丁目2番の3
アゼリアテラス低層棟3F</t>
  </si>
  <si>
    <t>おおたかの森せせらぎ保育園</t>
  </si>
  <si>
    <t>流山市おおたかの森南三丁目12番地9</t>
  </si>
  <si>
    <t>くすの木保育園</t>
  </si>
  <si>
    <t>流山市大畔544-5</t>
  </si>
  <si>
    <t>「こころの花」ほいくえん南流山駅前</t>
  </si>
  <si>
    <t>流山市南流山2丁目23番地14</t>
  </si>
  <si>
    <t>Nest名都借保育園</t>
  </si>
  <si>
    <t>流山市名都借1108番地</t>
  </si>
  <si>
    <t>ミラッツ流山向小金第二保育園</t>
  </si>
  <si>
    <t>04-7197-3644</t>
  </si>
  <si>
    <t>流山市向小金2-542-1</t>
  </si>
  <si>
    <t>森のまちおおたかの森ナーサリースクール</t>
  </si>
  <si>
    <t>04-7186-7177</t>
  </si>
  <si>
    <t>トレジャーキッズおおたかのもり保育園</t>
  </si>
  <si>
    <t>04-7157-3813</t>
  </si>
  <si>
    <t>流山市おおたかの森南2丁目4-2</t>
  </si>
  <si>
    <t>プラスキッズおおたかの森保育園</t>
  </si>
  <si>
    <t>04-7128-4000</t>
  </si>
  <si>
    <t>流山市おおたかの森北1丁目6-8
ラシーネおおたかの森2F</t>
  </si>
  <si>
    <t>満1歳から</t>
  </si>
  <si>
    <t>まことひがしふかい保育園</t>
  </si>
  <si>
    <t>04-7179-5317</t>
  </si>
  <si>
    <t>流山市東深井50番2</t>
  </si>
  <si>
    <t>スターキッズ</t>
  </si>
  <si>
    <t>04-7178-7234</t>
  </si>
  <si>
    <t>流山市おおたかの森南一丁目25番地の2</t>
  </si>
  <si>
    <t>キッズルームアリス南流山保育園</t>
  </si>
  <si>
    <t>流山市南流山2-21-6</t>
  </si>
  <si>
    <t>リリィキッズルームおおたかの森駅前</t>
  </si>
  <si>
    <t>04-7193-8041</t>
  </si>
  <si>
    <t>流山市おおたかの森西1-6-1
レフィナード2号室</t>
  </si>
  <si>
    <t>オハナゆめキッズハウス南流山</t>
  </si>
  <si>
    <t>04-7197-7642</t>
  </si>
  <si>
    <t>流山市南流山4-13-8
MOM-HOUSE1F</t>
  </si>
  <si>
    <t>リリィキッズルームおおたかの森第２</t>
  </si>
  <si>
    <t>流山市おおたかの森東3-38-1
けやきロード彩101</t>
  </si>
  <si>
    <t>リリィキッズルームおおたかの森第３</t>
  </si>
  <si>
    <t>04-7128-7783</t>
  </si>
  <si>
    <t>流山市おおたかの森西1-8-6
クオリスタおおたかの森1階</t>
  </si>
  <si>
    <t>04-7159-3373</t>
  </si>
  <si>
    <t>04-7157-6227</t>
  </si>
  <si>
    <t>キッズフィールドおおたかの森園</t>
  </si>
  <si>
    <t>04-7128-9250</t>
  </si>
  <si>
    <t>流山市おおたかの森西2丁目20－6
アイリス1階</t>
  </si>
  <si>
    <t>オハナゆめキッズハウスおおたかの森</t>
  </si>
  <si>
    <t>04-7199-2093</t>
  </si>
  <si>
    <t>流山市おおたかの森西2-10-19
ルピナスおおたかの森1F</t>
  </si>
  <si>
    <t>スタービスケ</t>
  </si>
  <si>
    <t>04-7189-7606</t>
  </si>
  <si>
    <t>流山市おおたかの森北一丁目26番地</t>
  </si>
  <si>
    <t>アルタベビーおおたかの森園</t>
  </si>
  <si>
    <t>流山市おおたかの森南1-6-13</t>
  </si>
  <si>
    <t>ゆずのき保育おおたかのもり園</t>
  </si>
  <si>
    <t>04-7193-8093</t>
  </si>
  <si>
    <t>流山市おおたかの森西四丁目1-3</t>
  </si>
  <si>
    <t>生活クラブ虹の街小規模保育おおたかの森</t>
  </si>
  <si>
    <t>04-7193-8925</t>
  </si>
  <si>
    <t>流山市おおたかの森北2-50-2</t>
  </si>
  <si>
    <t>MIRATZ流山向小金園</t>
  </si>
  <si>
    <t>04-7193-8158</t>
  </si>
  <si>
    <t>アルタベビーセントラルおおたかの森園</t>
  </si>
  <si>
    <t>流山市おおたかの森北3-40-1-1F</t>
  </si>
  <si>
    <t>キッズルームアリス南流山駅前園</t>
  </si>
  <si>
    <t>流山市南流山1-6-10</t>
  </si>
  <si>
    <t>エンゼルさくら保育室南流山</t>
  </si>
  <si>
    <t>流山市南流山4-1-16</t>
  </si>
  <si>
    <t>Nest松ケ丘保育室</t>
  </si>
  <si>
    <t>04-7145-8101</t>
  </si>
  <si>
    <t>流山市松ヶ丘5-692-28</t>
  </si>
  <si>
    <t>エンゼルつばさ保育室おおたかの森</t>
  </si>
  <si>
    <t>流山市おおたかの森北1-9-10</t>
  </si>
  <si>
    <t>エンゼルくるみ保育室おおたかの森</t>
  </si>
  <si>
    <t>流山市おおたかの森南1-3-4</t>
  </si>
  <si>
    <t>延長保育</t>
  </si>
  <si>
    <t>通し</t>
    <rPh sb="0" eb="1">
      <t>トオ</t>
    </rPh>
    <phoneticPr fontId="2"/>
  </si>
  <si>
    <t>詳細</t>
    <rPh sb="0" eb="2">
      <t>ショウサイ</t>
    </rPh>
    <phoneticPr fontId="2"/>
  </si>
  <si>
    <t>保育定員</t>
    <rPh sb="0" eb="2">
      <t>ホイク</t>
    </rPh>
    <phoneticPr fontId="2"/>
  </si>
  <si>
    <t>受入時期</t>
    <rPh sb="2" eb="4">
      <t>ジキ</t>
    </rPh>
    <phoneticPr fontId="2"/>
  </si>
  <si>
    <t>ソート用フラグ</t>
    <rPh sb="3" eb="4">
      <t>ヨウ</t>
    </rPh>
    <phoneticPr fontId="2"/>
  </si>
  <si>
    <t>色付け用フラグ</t>
    <rPh sb="0" eb="2">
      <t>イロツ</t>
    </rPh>
    <rPh sb="3" eb="4">
      <t>ヨウ</t>
    </rPh>
    <phoneticPr fontId="2"/>
  </si>
  <si>
    <t>次のとおり略称にて表示しています。公立保育所="公保"／私立保育所="私保"／私立認定こども園="私認"／私立小規模保育事業="私小"</t>
    <rPh sb="0" eb="1">
      <t>ツギ</t>
    </rPh>
    <rPh sb="5" eb="7">
      <t>リャクショウ</t>
    </rPh>
    <rPh sb="9" eb="11">
      <t>ヒョウジ</t>
    </rPh>
    <rPh sb="17" eb="22">
      <t>コウリツホイクショ</t>
    </rPh>
    <rPh sb="24" eb="25">
      <t>コウ</t>
    </rPh>
    <rPh sb="25" eb="26">
      <t>ホ</t>
    </rPh>
    <rPh sb="28" eb="33">
      <t>シリツホイクショ</t>
    </rPh>
    <rPh sb="35" eb="36">
      <t>ワタシ</t>
    </rPh>
    <rPh sb="36" eb="37">
      <t>ホ</t>
    </rPh>
    <rPh sb="41" eb="43">
      <t>ニンテイ</t>
    </rPh>
    <rPh sb="46" eb="47">
      <t>エン</t>
    </rPh>
    <rPh sb="50" eb="51">
      <t>ニン</t>
    </rPh>
    <rPh sb="55" eb="62">
      <t>ショウキボホイクジギョウ</t>
    </rPh>
    <rPh sb="65" eb="66">
      <t>ショウ</t>
    </rPh>
    <phoneticPr fontId="2"/>
  </si>
  <si>
    <t>入所月の１日時点で条件を満たしている必要があります。</t>
    <rPh sb="0" eb="3">
      <t>ニュウショヅキ</t>
    </rPh>
    <rPh sb="5" eb="6">
      <t>ニチ</t>
    </rPh>
    <rPh sb="6" eb="8">
      <t>ジテン</t>
    </rPh>
    <rPh sb="9" eb="11">
      <t>ジョウケン</t>
    </rPh>
    <rPh sb="12" eb="13">
      <t>ミ</t>
    </rPh>
    <rPh sb="18" eb="20">
      <t>ヒツヨウ</t>
    </rPh>
    <phoneticPr fontId="2"/>
  </si>
  <si>
    <t>延長保育に『本園』『分園』等の記載がある施設については、延長保育を対応する施設で行います。また、数字の記載がある施設については、延長保育を対応するコードの施設で行います。</t>
  </si>
  <si>
    <t>※1</t>
  </si>
  <si>
    <t>※2</t>
  </si>
  <si>
    <t>※3</t>
  </si>
  <si>
    <t>私認</t>
  </si>
  <si>
    <t>～19:00</t>
  </si>
  <si>
    <t>（分園）</t>
  </si>
  <si>
    <t>04-7153-4123</t>
  </si>
  <si>
    <t>～20:00</t>
  </si>
  <si>
    <t>私保</t>
  </si>
  <si>
    <t>～17:30</t>
  </si>
  <si>
    <t>～18:30</t>
  </si>
  <si>
    <t>～19:30</t>
  </si>
  <si>
    <t>～18:00</t>
  </si>
  <si>
    <t>～21:00</t>
  </si>
  <si>
    <t>04-7170-0901</t>
  </si>
  <si>
    <t>私小</t>
  </si>
  <si>
    <t>公保</t>
  </si>
  <si>
    <t>（第一分園）</t>
  </si>
  <si>
    <t>流山市南流山4-1-14
パティーナ南流山1F</t>
  </si>
  <si>
    <t>04-7159-7475</t>
  </si>
  <si>
    <t>（第二分園）</t>
  </si>
  <si>
    <t>04-7190-5064</t>
  </si>
  <si>
    <t>04-7157-1151</t>
  </si>
  <si>
    <t>04-7179-5485</t>
  </si>
  <si>
    <t>&lt; 戻る</t>
    <rPh sb="2" eb="3">
      <t>モド</t>
    </rPh>
    <phoneticPr fontId="2"/>
  </si>
  <si>
    <t>作成日</t>
    <rPh sb="0" eb="3">
      <t>サクセイビ</t>
    </rPh>
    <phoneticPr fontId="2"/>
  </si>
  <si>
    <t>時点</t>
    <rPh sb="0" eb="2">
      <t>ジテン</t>
    </rPh>
    <phoneticPr fontId="2"/>
  </si>
  <si>
    <t>施設名称</t>
  </si>
  <si>
    <t>保育所</t>
  </si>
  <si>
    <t>コード（本園）</t>
    <rPh sb="4" eb="6">
      <t>ホンエン</t>
    </rPh>
    <phoneticPr fontId="2"/>
  </si>
  <si>
    <t>コード（分園）</t>
    <rPh sb="4" eb="5">
      <t>ブン</t>
    </rPh>
    <phoneticPr fontId="2"/>
  </si>
  <si>
    <t>電話</t>
    <rPh sb="0" eb="2">
      <t>デンワ</t>
    </rPh>
    <phoneticPr fontId="2"/>
  </si>
  <si>
    <t>ホームページ</t>
    <phoneticPr fontId="2"/>
  </si>
  <si>
    <t>なし</t>
    <phoneticPr fontId="2"/>
  </si>
  <si>
    <t>所在地</t>
  </si>
  <si>
    <t>園庭</t>
    <rPh sb="0" eb="2">
      <t>エンテイ</t>
    </rPh>
    <phoneticPr fontId="2"/>
  </si>
  <si>
    <t>送迎用駐車場</t>
    <rPh sb="0" eb="6">
      <t>ソウゲイヨウチュウシャジョウ</t>
    </rPh>
    <phoneticPr fontId="2"/>
  </si>
  <si>
    <t>アクセス</t>
    <phoneticPr fontId="2"/>
  </si>
  <si>
    <t>江戸川台</t>
    <rPh sb="0" eb="4">
      <t>エドガワダイ</t>
    </rPh>
    <phoneticPr fontId="2"/>
  </si>
  <si>
    <t>○</t>
  </si>
  <si>
    <t>（分園）</t>
    <rPh sb="1" eb="3">
      <t>ブンエン</t>
    </rPh>
    <phoneticPr fontId="2"/>
  </si>
  <si>
    <t>　</t>
    <phoneticPr fontId="2"/>
  </si>
  <si>
    <t>　　　　　　　</t>
    <phoneticPr fontId="2"/>
  </si>
  <si>
    <t>保育目標</t>
    <rPh sb="0" eb="4">
      <t>ホイクモクヒョウ</t>
    </rPh>
    <phoneticPr fontId="2"/>
  </si>
  <si>
    <t>◎　健康な子
心身ともに健やかな子ども
◎　思いやりのある子
友だちと仲よくできるやさしい子ども
◎　意欲のある子
自分で考え、積極的にとりくみ、最後までやりとげる子ども</t>
    <phoneticPr fontId="2"/>
  </si>
  <si>
    <t>保育時間</t>
    <rPh sb="0" eb="4">
      <t>ホイクジカン</t>
    </rPh>
    <phoneticPr fontId="2"/>
  </si>
  <si>
    <t>保育標準時間</t>
    <rPh sb="0" eb="6">
      <t>ホイクヒョウジュンジカン</t>
    </rPh>
    <phoneticPr fontId="2"/>
  </si>
  <si>
    <t>保育短時間</t>
    <rPh sb="0" eb="2">
      <t>ホイク</t>
    </rPh>
    <rPh sb="2" eb="5">
      <t>タンジカン</t>
    </rPh>
    <phoneticPr fontId="2"/>
  </si>
  <si>
    <t>備考</t>
    <rPh sb="0" eb="2">
      <t>ビコウ</t>
    </rPh>
    <phoneticPr fontId="2"/>
  </si>
  <si>
    <t>一時保育</t>
    <rPh sb="0" eb="4">
      <t>イチジホイク</t>
    </rPh>
    <phoneticPr fontId="2"/>
  </si>
  <si>
    <t>7:00～18:00</t>
  </si>
  <si>
    <t>8:00～16:00</t>
  </si>
  <si>
    <t>時間</t>
    <rPh sb="0" eb="2">
      <t>ジカン</t>
    </rPh>
    <phoneticPr fontId="2"/>
  </si>
  <si>
    <t>最大利用時間（平日）</t>
    <rPh sb="0" eb="2">
      <t>サイダイ</t>
    </rPh>
    <rPh sb="2" eb="4">
      <t>リヨウ</t>
    </rPh>
    <rPh sb="4" eb="6">
      <t>ジカン</t>
    </rPh>
    <rPh sb="7" eb="9">
      <t>ヘイジツ</t>
    </rPh>
    <phoneticPr fontId="2"/>
  </si>
  <si>
    <t>最大利用時間（土曜）</t>
    <rPh sb="0" eb="2">
      <t>サイダイ</t>
    </rPh>
    <rPh sb="2" eb="4">
      <t>リヨウ</t>
    </rPh>
    <rPh sb="4" eb="6">
      <t>ジカン</t>
    </rPh>
    <rPh sb="7" eb="9">
      <t>ドヨウ</t>
    </rPh>
    <phoneticPr fontId="2"/>
  </si>
  <si>
    <t>定員</t>
    <rPh sb="0" eb="2">
      <t>テイイン</t>
    </rPh>
    <phoneticPr fontId="2"/>
  </si>
  <si>
    <t>7:00～19:00</t>
  </si>
  <si>
    <t>費用</t>
    <rPh sb="0" eb="2">
      <t>ヒヨウ</t>
    </rPh>
    <phoneticPr fontId="2"/>
  </si>
  <si>
    <t>利用定員</t>
    <rPh sb="0" eb="2">
      <t>リヨウ</t>
    </rPh>
    <rPh sb="2" eb="4">
      <t>テイイン</t>
    </rPh>
    <phoneticPr fontId="2"/>
  </si>
  <si>
    <t>０歳児</t>
    <rPh sb="1" eb="3">
      <t>サイジ</t>
    </rPh>
    <phoneticPr fontId="2"/>
  </si>
  <si>
    <t>１歳児</t>
    <rPh sb="1" eb="3">
      <t>サイジ</t>
    </rPh>
    <phoneticPr fontId="2"/>
  </si>
  <si>
    <t>２歳児</t>
    <rPh sb="1" eb="3">
      <t>サイジ</t>
    </rPh>
    <phoneticPr fontId="2"/>
  </si>
  <si>
    <t>３歳児</t>
    <rPh sb="1" eb="3">
      <t>サイジ</t>
    </rPh>
    <phoneticPr fontId="2"/>
  </si>
  <si>
    <t>４歳児</t>
    <rPh sb="1" eb="3">
      <t>サイジ</t>
    </rPh>
    <phoneticPr fontId="2"/>
  </si>
  <si>
    <t>５歳児</t>
    <rPh sb="1" eb="3">
      <t>サイジ</t>
    </rPh>
    <phoneticPr fontId="2"/>
  </si>
  <si>
    <t>計</t>
    <rPh sb="0" eb="1">
      <t>ケイ</t>
    </rPh>
    <phoneticPr fontId="2"/>
  </si>
  <si>
    <t>受入時期</t>
    <rPh sb="0" eb="1">
      <t>ウ</t>
    </rPh>
    <rPh sb="2" eb="4">
      <t>ジキ</t>
    </rPh>
    <phoneticPr fontId="2"/>
  </si>
  <si>
    <t>本園</t>
    <rPh sb="0" eb="2">
      <t>ホンエン</t>
    </rPh>
    <phoneticPr fontId="2"/>
  </si>
  <si>
    <t>分園</t>
    <rPh sb="0" eb="2">
      <t>ブンエン</t>
    </rPh>
    <phoneticPr fontId="2"/>
  </si>
  <si>
    <t>職員（人）</t>
    <rPh sb="0" eb="2">
      <t>ショクイン</t>
    </rPh>
    <rPh sb="3" eb="4">
      <t>ニン</t>
    </rPh>
    <phoneticPr fontId="2"/>
  </si>
  <si>
    <t>園長</t>
    <rPh sb="0" eb="2">
      <t>エンチョウ</t>
    </rPh>
    <phoneticPr fontId="2"/>
  </si>
  <si>
    <t>主任保育士</t>
    <rPh sb="0" eb="5">
      <t>シュニンホイクシ</t>
    </rPh>
    <phoneticPr fontId="2"/>
  </si>
  <si>
    <t>保育士</t>
    <rPh sb="0" eb="3">
      <t>ホイクシ</t>
    </rPh>
    <phoneticPr fontId="2"/>
  </si>
  <si>
    <t>保健師・看護師</t>
    <rPh sb="0" eb="3">
      <t>ホケンシ</t>
    </rPh>
    <rPh sb="4" eb="7">
      <t>カンゴシ</t>
    </rPh>
    <phoneticPr fontId="2"/>
  </si>
  <si>
    <t>調理員</t>
    <rPh sb="0" eb="3">
      <t>チョウリイン</t>
    </rPh>
    <phoneticPr fontId="2"/>
  </si>
  <si>
    <t>栄養士</t>
    <rPh sb="0" eb="3">
      <t>エイヨウシ</t>
    </rPh>
    <phoneticPr fontId="2"/>
  </si>
  <si>
    <t>保育補助</t>
    <rPh sb="0" eb="4">
      <t>ホイクホジョ</t>
    </rPh>
    <phoneticPr fontId="2"/>
  </si>
  <si>
    <t>事務</t>
    <rPh sb="0" eb="2">
      <t>ジム</t>
    </rPh>
    <phoneticPr fontId="2"/>
  </si>
  <si>
    <t>その他</t>
    <rPh sb="2" eb="3">
      <t>タ</t>
    </rPh>
    <phoneticPr fontId="2"/>
  </si>
  <si>
    <t>常勤</t>
    <rPh sb="0" eb="2">
      <t>ジョウキン</t>
    </rPh>
    <phoneticPr fontId="2"/>
  </si>
  <si>
    <t>非常勤</t>
    <rPh sb="0" eb="3">
      <t>ヒジョウキン</t>
    </rPh>
    <phoneticPr fontId="2"/>
  </si>
  <si>
    <t>-</t>
    <phoneticPr fontId="2"/>
  </si>
  <si>
    <r>
      <t xml:space="preserve">必要な物品等
</t>
    </r>
    <r>
      <rPr>
        <sz val="8"/>
        <color theme="1"/>
        <rFont val="BIZ UD明朝 Medium"/>
        <family val="1"/>
        <charset val="128"/>
      </rPr>
      <t>※色や形の指定があることがありますので、入園決定後は施設からの案内を受けてから購入してください。</t>
    </r>
    <rPh sb="0" eb="2">
      <t>ヒツヨウ</t>
    </rPh>
    <rPh sb="3" eb="6">
      <t>ブッピンナド</t>
    </rPh>
    <rPh sb="9" eb="10">
      <t>イロ</t>
    </rPh>
    <rPh sb="11" eb="12">
      <t>カタチ</t>
    </rPh>
    <rPh sb="13" eb="15">
      <t>シテイ</t>
    </rPh>
    <rPh sb="28" eb="33">
      <t>ニュウエンケッテイゴ</t>
    </rPh>
    <rPh sb="34" eb="36">
      <t>シセツ</t>
    </rPh>
    <rPh sb="39" eb="41">
      <t>アンナイ</t>
    </rPh>
    <rPh sb="42" eb="43">
      <t>ウ</t>
    </rPh>
    <rPh sb="47" eb="49">
      <t>コウニュウ</t>
    </rPh>
    <phoneticPr fontId="2"/>
  </si>
  <si>
    <t>寝具類</t>
    <rPh sb="0" eb="3">
      <t>シングルイ</t>
    </rPh>
    <phoneticPr fontId="2"/>
  </si>
  <si>
    <t>衣類</t>
    <rPh sb="0" eb="2">
      <t>イルイ</t>
    </rPh>
    <phoneticPr fontId="2"/>
  </si>
  <si>
    <t>保育用品</t>
    <rPh sb="0" eb="4">
      <t>ホイクヨウヒン</t>
    </rPh>
    <phoneticPr fontId="2"/>
  </si>
  <si>
    <t>・布団
・布団カバー
（毎週持ち帰り）
・タオルケット等
（毎週持ち帰り）
・布団カバー入れ</t>
    <rPh sb="1" eb="3">
      <t>フトン</t>
    </rPh>
    <rPh sb="5" eb="7">
      <t>フトン</t>
    </rPh>
    <rPh sb="12" eb="15">
      <t>マイシュウモ</t>
    </rPh>
    <rPh sb="16" eb="17">
      <t>カエ</t>
    </rPh>
    <rPh sb="27" eb="28">
      <t>ナド</t>
    </rPh>
    <rPh sb="30" eb="33">
      <t>マイシュウモ</t>
    </rPh>
    <rPh sb="34" eb="35">
      <t>カエ</t>
    </rPh>
    <rPh sb="39" eb="41">
      <t>フトン</t>
    </rPh>
    <rPh sb="44" eb="45">
      <t>イ</t>
    </rPh>
    <phoneticPr fontId="2"/>
  </si>
  <si>
    <t>・着替え（毎日持ち帰り）
・着替えを入れる袋（エコバッグ等）
・着替え（常備用）
・クラスカラーの帽子
・靴
・上履き・上履き入れ
・エプロン（０，1歳児）</t>
    <rPh sb="1" eb="3">
      <t>キガ</t>
    </rPh>
    <rPh sb="5" eb="7">
      <t>マイニチ</t>
    </rPh>
    <rPh sb="7" eb="8">
      <t>モ</t>
    </rPh>
    <rPh sb="9" eb="10">
      <t>カエ</t>
    </rPh>
    <rPh sb="14" eb="16">
      <t>キガ</t>
    </rPh>
    <rPh sb="18" eb="19">
      <t>イ</t>
    </rPh>
    <rPh sb="21" eb="22">
      <t>フクロ</t>
    </rPh>
    <rPh sb="28" eb="29">
      <t>トウ</t>
    </rPh>
    <rPh sb="32" eb="34">
      <t>キガ</t>
    </rPh>
    <rPh sb="36" eb="39">
      <t>ジョウビヨウ</t>
    </rPh>
    <rPh sb="49" eb="51">
      <t>ボウシ</t>
    </rPh>
    <rPh sb="53" eb="54">
      <t>クツ</t>
    </rPh>
    <rPh sb="56" eb="58">
      <t>ウワバ</t>
    </rPh>
    <rPh sb="60" eb="62">
      <t>ウワバ</t>
    </rPh>
    <rPh sb="63" eb="64">
      <t>イ</t>
    </rPh>
    <rPh sb="75" eb="77">
      <t>サイジ</t>
    </rPh>
    <phoneticPr fontId="2"/>
  </si>
  <si>
    <t>・粘土セット（２歳～）
・クレヨン（３歳～）
・色鉛筆（４歳～）
・水性マーカー（５歳）</t>
    <rPh sb="1" eb="3">
      <t>ネンド</t>
    </rPh>
    <rPh sb="8" eb="9">
      <t>サイ</t>
    </rPh>
    <rPh sb="19" eb="20">
      <t>サイ</t>
    </rPh>
    <rPh sb="24" eb="27">
      <t>イロエンピツ</t>
    </rPh>
    <rPh sb="29" eb="30">
      <t>サイ</t>
    </rPh>
    <rPh sb="34" eb="36">
      <t>スイセイ</t>
    </rPh>
    <rPh sb="42" eb="43">
      <t>サイ</t>
    </rPh>
    <phoneticPr fontId="2"/>
  </si>
  <si>
    <t>食器類</t>
    <rPh sb="0" eb="3">
      <t>ショッキルイ</t>
    </rPh>
    <phoneticPr fontId="2"/>
  </si>
  <si>
    <t>消耗品</t>
    <rPh sb="0" eb="3">
      <t>ショウモウヒン</t>
    </rPh>
    <phoneticPr fontId="2"/>
  </si>
  <si>
    <t>・コップ、コップ袋（毎日持ち帰り）</t>
    <rPh sb="8" eb="9">
      <t>フクロ</t>
    </rPh>
    <rPh sb="10" eb="12">
      <t>マイニチ</t>
    </rPh>
    <rPh sb="12" eb="13">
      <t>モ</t>
    </rPh>
    <rPh sb="14" eb="15">
      <t>カエ</t>
    </rPh>
    <phoneticPr fontId="2"/>
  </si>
  <si>
    <t>・おむつ（必要な期間）
（毎日持参）
・おしりふき（必要な期間）
（無くなり次第随時）</t>
    <rPh sb="5" eb="7">
      <t>ヒツヨウ</t>
    </rPh>
    <rPh sb="8" eb="10">
      <t>キカン</t>
    </rPh>
    <rPh sb="13" eb="15">
      <t>マイニチ</t>
    </rPh>
    <rPh sb="15" eb="17">
      <t>ジサン</t>
    </rPh>
    <rPh sb="26" eb="28">
      <t>ヒツヨウ</t>
    </rPh>
    <rPh sb="29" eb="31">
      <t>キカン</t>
    </rPh>
    <rPh sb="34" eb="35">
      <t>ナ</t>
    </rPh>
    <rPh sb="38" eb="40">
      <t>シダイ</t>
    </rPh>
    <rPh sb="40" eb="42">
      <t>ズイジ</t>
    </rPh>
    <phoneticPr fontId="2"/>
  </si>
  <si>
    <t>・リュック
・防災頭巾
・体操服（３，４，５歳）
・A5メッシュポーチ</t>
    <rPh sb="7" eb="9">
      <t>ボウサイ</t>
    </rPh>
    <rPh sb="9" eb="11">
      <t>ズキン</t>
    </rPh>
    <rPh sb="13" eb="16">
      <t>タイソウフク</t>
    </rPh>
    <rPh sb="22" eb="23">
      <t>サイ</t>
    </rPh>
    <phoneticPr fontId="2"/>
  </si>
  <si>
    <t>費用関係</t>
    <rPh sb="0" eb="4">
      <t>ヒヨウカンケイ</t>
    </rPh>
    <phoneticPr fontId="2"/>
  </si>
  <si>
    <t>品目</t>
    <rPh sb="0" eb="2">
      <t>ヒンモク</t>
    </rPh>
    <phoneticPr fontId="2"/>
  </si>
  <si>
    <t>対象児童</t>
    <rPh sb="0" eb="4">
      <t>タイショウジドウ</t>
    </rPh>
    <phoneticPr fontId="2"/>
  </si>
  <si>
    <t>時期</t>
    <rPh sb="0" eb="2">
      <t>ジキ</t>
    </rPh>
    <phoneticPr fontId="2"/>
  </si>
  <si>
    <t>金額</t>
    <rPh sb="0" eb="2">
      <t>キンガク</t>
    </rPh>
    <phoneticPr fontId="2"/>
  </si>
  <si>
    <t>納入方法</t>
    <rPh sb="0" eb="4">
      <t>ノウニュウホウホウ</t>
    </rPh>
    <phoneticPr fontId="2"/>
  </si>
  <si>
    <t>給食費</t>
    <rPh sb="0" eb="3">
      <t>キュウショクヒ</t>
    </rPh>
    <phoneticPr fontId="2"/>
  </si>
  <si>
    <t>３～５歳児クラス</t>
    <rPh sb="3" eb="5">
      <t>サイジ</t>
    </rPh>
    <phoneticPr fontId="2"/>
  </si>
  <si>
    <t>毎月</t>
    <rPh sb="0" eb="2">
      <t>マイツキ</t>
    </rPh>
    <phoneticPr fontId="2"/>
  </si>
  <si>
    <t>5,400円</t>
    <rPh sb="5" eb="6">
      <t>エン</t>
    </rPh>
    <phoneticPr fontId="2"/>
  </si>
  <si>
    <t>月額</t>
    <rPh sb="0" eb="2">
      <t>ゲツガク</t>
    </rPh>
    <phoneticPr fontId="2"/>
  </si>
  <si>
    <t>納付書払い、口座振替</t>
    <rPh sb="0" eb="4">
      <t>ノウフショバラ</t>
    </rPh>
    <rPh sb="6" eb="10">
      <t>コウザフリカエ</t>
    </rPh>
    <phoneticPr fontId="2"/>
  </si>
  <si>
    <t>延長保育料</t>
    <rPh sb="0" eb="5">
      <t>エンチョウホイクリョウ</t>
    </rPh>
    <phoneticPr fontId="2"/>
  </si>
  <si>
    <t>全員</t>
    <rPh sb="0" eb="2">
      <t>ゼンイン</t>
    </rPh>
    <phoneticPr fontId="2"/>
  </si>
  <si>
    <t>随時</t>
    <rPh sb="0" eb="2">
      <t>ズイジ</t>
    </rPh>
    <phoneticPr fontId="2"/>
  </si>
  <si>
    <t>100円</t>
    <rPh sb="3" eb="4">
      <t>エン</t>
    </rPh>
    <phoneticPr fontId="2"/>
  </si>
  <si>
    <t>1時間</t>
    <rPh sb="1" eb="3">
      <t>ジカン</t>
    </rPh>
    <phoneticPr fontId="2"/>
  </si>
  <si>
    <t>現金</t>
    <rPh sb="0" eb="2">
      <t>ゲンキン</t>
    </rPh>
    <phoneticPr fontId="2"/>
  </si>
  <si>
    <t>制服代</t>
    <rPh sb="0" eb="3">
      <t>セイフクダイ</t>
    </rPh>
    <phoneticPr fontId="2"/>
  </si>
  <si>
    <t>おむつ代</t>
    <rPh sb="3" eb="4">
      <t>ダイ</t>
    </rPh>
    <phoneticPr fontId="2"/>
  </si>
  <si>
    <t>必要な期間</t>
    <rPh sb="0" eb="2">
      <t>ヒツヨウ</t>
    </rPh>
    <rPh sb="3" eb="5">
      <t>キカン</t>
    </rPh>
    <phoneticPr fontId="2"/>
  </si>
  <si>
    <t>毎日</t>
    <rPh sb="0" eb="2">
      <t>マイニチ</t>
    </rPh>
    <phoneticPr fontId="2"/>
  </si>
  <si>
    <t>現物</t>
    <rPh sb="0" eb="2">
      <t>ゲンブツ</t>
    </rPh>
    <phoneticPr fontId="2"/>
  </si>
  <si>
    <t>その他（毎月徴収）</t>
    <rPh sb="2" eb="3">
      <t>タ</t>
    </rPh>
    <rPh sb="4" eb="6">
      <t>マイツキ</t>
    </rPh>
    <rPh sb="6" eb="8">
      <t>チョウシュウ</t>
    </rPh>
    <phoneticPr fontId="2"/>
  </si>
  <si>
    <t>その他（随時徴収）</t>
    <rPh sb="2" eb="3">
      <t>タ</t>
    </rPh>
    <rPh sb="4" eb="8">
      <t>ズイジチョウシュウ</t>
    </rPh>
    <phoneticPr fontId="2"/>
  </si>
  <si>
    <t>注意事項</t>
    <phoneticPr fontId="2"/>
  </si>
  <si>
    <t>・０～２歳児クラスの児童は、上記とは別に、税額を基に市が決定する保育料が必要です（最大７万円／月）</t>
    <rPh sb="10" eb="12">
      <t>ジドウ</t>
    </rPh>
    <rPh sb="14" eb="16">
      <t>ジョウキ</t>
    </rPh>
    <rPh sb="18" eb="19">
      <t>ベツ</t>
    </rPh>
    <rPh sb="21" eb="23">
      <t>ゼイガク</t>
    </rPh>
    <rPh sb="32" eb="35">
      <t>ホイクリョウ</t>
    </rPh>
    <rPh sb="36" eb="38">
      <t>ヒツヨウ</t>
    </rPh>
    <rPh sb="41" eb="43">
      <t>サイダイ</t>
    </rPh>
    <rPh sb="44" eb="46">
      <t>マンエン</t>
    </rPh>
    <rPh sb="47" eb="48">
      <t>ツキ</t>
    </rPh>
    <phoneticPr fontId="2"/>
  </si>
  <si>
    <t>・主な費用を作成時点の内容（又は翌４月時点の予定）で記載しており、変更される可能性があります。</t>
    <rPh sb="1" eb="2">
      <t>オモ</t>
    </rPh>
    <rPh sb="3" eb="5">
      <t>ヒヨウ</t>
    </rPh>
    <rPh sb="33" eb="35">
      <t>ヘンコウ</t>
    </rPh>
    <rPh sb="38" eb="41">
      <t>カノウセイ</t>
    </rPh>
    <phoneticPr fontId="2"/>
  </si>
  <si>
    <t>園独自のプログラム等</t>
    <rPh sb="0" eb="1">
      <t>エン</t>
    </rPh>
    <rPh sb="1" eb="3">
      <t>ドクジ</t>
    </rPh>
    <rPh sb="9" eb="10">
      <t>ナド</t>
    </rPh>
    <phoneticPr fontId="2"/>
  </si>
  <si>
    <t>内容</t>
    <rPh sb="0" eb="2">
      <t>ナイヨウ</t>
    </rPh>
    <phoneticPr fontId="2"/>
  </si>
  <si>
    <t>頻度</t>
    <rPh sb="0" eb="2">
      <t>ヒンド</t>
    </rPh>
    <phoneticPr fontId="2"/>
  </si>
  <si>
    <t>初期費用</t>
    <rPh sb="0" eb="4">
      <t>ショキヒヨウ</t>
    </rPh>
    <phoneticPr fontId="2"/>
  </si>
  <si>
    <t>運動</t>
    <rPh sb="0" eb="2">
      <t>ウンドウ</t>
    </rPh>
    <phoneticPr fontId="2"/>
  </si>
  <si>
    <t>月１～２回</t>
    <rPh sb="0" eb="1">
      <t>ツキ</t>
    </rPh>
    <rPh sb="4" eb="5">
      <t>カイ</t>
    </rPh>
    <phoneticPr fontId="2"/>
  </si>
  <si>
    <t>無料サービス</t>
    <rPh sb="0" eb="2">
      <t>ムリョウ</t>
    </rPh>
    <phoneticPr fontId="2"/>
  </si>
  <si>
    <t>有料プログラムについて、コアタイム（8:00～16:00）中に行われるものは上乗せ徴収、それ以外はその他と区分しています。</t>
    <rPh sb="0" eb="2">
      <t>ユウリョウ</t>
    </rPh>
    <rPh sb="31" eb="32">
      <t>オコナ</t>
    </rPh>
    <rPh sb="38" eb="40">
      <t>ウワノ</t>
    </rPh>
    <rPh sb="41" eb="43">
      <t>チョウシュウ</t>
    </rPh>
    <rPh sb="46" eb="48">
      <t>イガイ</t>
    </rPh>
    <rPh sb="51" eb="52">
      <t>タ</t>
    </rPh>
    <rPh sb="53" eb="55">
      <t>クブン</t>
    </rPh>
    <phoneticPr fontId="2"/>
  </si>
  <si>
    <t>上乗せ徴収のプログラムは原則全員参加、その他は任意参加となります。</t>
    <rPh sb="0" eb="2">
      <t>ウワノ</t>
    </rPh>
    <rPh sb="3" eb="5">
      <t>チョウシュウ</t>
    </rPh>
    <rPh sb="12" eb="14">
      <t>ゲンソク</t>
    </rPh>
    <rPh sb="14" eb="18">
      <t>ゼンインサンカ</t>
    </rPh>
    <rPh sb="21" eb="22">
      <t>タ</t>
    </rPh>
    <rPh sb="23" eb="25">
      <t>ニンイ</t>
    </rPh>
    <rPh sb="25" eb="27">
      <t>サンカ</t>
    </rPh>
    <phoneticPr fontId="2"/>
  </si>
  <si>
    <t>自由記述欄
（各園のPR）</t>
    <rPh sb="0" eb="5">
      <t>ジユウキジュツラン</t>
    </rPh>
    <rPh sb="7" eb="9">
      <t>カクエン</t>
    </rPh>
    <phoneticPr fontId="2"/>
  </si>
  <si>
    <t>・遊びを通して、考える力やコミュニケーション能力を育てています。
・旬の食材を使用したおいしいおやつや給食を提供しています。
・統合保育実施施設
・職員のその他は用務員</t>
    <rPh sb="64" eb="68">
      <t>トウゴウホイク</t>
    </rPh>
    <rPh sb="68" eb="72">
      <t>ジッシシセツ</t>
    </rPh>
    <rPh sb="74" eb="76">
      <t>ショクイン</t>
    </rPh>
    <rPh sb="79" eb="80">
      <t>タ</t>
    </rPh>
    <rPh sb="81" eb="84">
      <t>ヨウムイン</t>
    </rPh>
    <phoneticPr fontId="2"/>
  </si>
  <si>
    <t>この調書は各施設が作成し、市で取りまとめて掲載しているものとなります。不明点がある場合、直接施設へご連絡ください。</t>
    <rPh sb="2" eb="4">
      <t>チョウショ</t>
    </rPh>
    <rPh sb="5" eb="8">
      <t>カクシセツ</t>
    </rPh>
    <rPh sb="9" eb="11">
      <t>サクセイ</t>
    </rPh>
    <rPh sb="13" eb="14">
      <t>シ</t>
    </rPh>
    <rPh sb="15" eb="16">
      <t>ト</t>
    </rPh>
    <rPh sb="21" eb="23">
      <t>ケイサイ</t>
    </rPh>
    <rPh sb="35" eb="38">
      <t>フメイテン</t>
    </rPh>
    <rPh sb="41" eb="43">
      <t>バアイ</t>
    </rPh>
    <rPh sb="44" eb="46">
      <t>チョクセツ</t>
    </rPh>
    <rPh sb="46" eb="48">
      <t>シセツ</t>
    </rPh>
    <rPh sb="50" eb="52">
      <t>レンラク</t>
    </rPh>
    <phoneticPr fontId="2"/>
  </si>
  <si>
    <t>流山</t>
    <rPh sb="0" eb="2">
      <t>ナガレヤマ</t>
    </rPh>
    <phoneticPr fontId="2"/>
  </si>
  <si>
    <t>◎　健康な子
心身ともに健やかな子ども
◎　思いやりのある子
友だちと仲よくできるやさしい子ども
◎　意欲のある子
自分で考え、積極的にとりくみ、最後までやりとげる子ども</t>
  </si>
  <si>
    <t>・遊びを通して、考える力やコミュニケーション能力を育てています。
・旬の食材を使用したおいしいおやつや給食を提供しています。
・医療的ケア児受け入れ施設（希望する場合は、早めに保育課へご相談ください。）
・職員のその他は用務員</t>
    <rPh sb="64" eb="67">
      <t>イリョウテキ</t>
    </rPh>
    <rPh sb="69" eb="70">
      <t>ジ</t>
    </rPh>
    <rPh sb="70" eb="71">
      <t>ウ</t>
    </rPh>
    <rPh sb="72" eb="73">
      <t>イ</t>
    </rPh>
    <rPh sb="74" eb="76">
      <t>シセツ</t>
    </rPh>
    <rPh sb="77" eb="79">
      <t>キボウ</t>
    </rPh>
    <rPh sb="81" eb="83">
      <t>バアイ</t>
    </rPh>
    <rPh sb="85" eb="86">
      <t>ハヤ</t>
    </rPh>
    <rPh sb="88" eb="91">
      <t>ホイクカ</t>
    </rPh>
    <rPh sb="93" eb="95">
      <t>ソウダン</t>
    </rPh>
    <rPh sb="103" eb="105">
      <t>ショクイン</t>
    </rPh>
    <rPh sb="108" eb="109">
      <t>タ</t>
    </rPh>
    <rPh sb="110" eb="113">
      <t>ヨウムイン</t>
    </rPh>
    <phoneticPr fontId="2"/>
  </si>
  <si>
    <t>体操教室</t>
    <rPh sb="0" eb="2">
      <t>タイソウ</t>
    </rPh>
    <rPh sb="2" eb="4">
      <t>キョウシツ</t>
    </rPh>
    <phoneticPr fontId="2"/>
  </si>
  <si>
    <t>・遊びを通して、考える力やコミュニケーション能力を育てています。
・旬の食材を使用したおいしいおやつや給食を提供しています。
・職員のその他は用務員</t>
    <rPh sb="1" eb="2">
      <t>アソ</t>
    </rPh>
    <rPh sb="4" eb="5">
      <t>トオ</t>
    </rPh>
    <rPh sb="8" eb="9">
      <t>カンガ</t>
    </rPh>
    <rPh sb="11" eb="12">
      <t>チカラ</t>
    </rPh>
    <rPh sb="22" eb="24">
      <t>ノウリョク</t>
    </rPh>
    <rPh sb="25" eb="26">
      <t>ソダ</t>
    </rPh>
    <rPh sb="34" eb="35">
      <t>シュン</t>
    </rPh>
    <rPh sb="36" eb="38">
      <t>ショクザイ</t>
    </rPh>
    <rPh sb="39" eb="41">
      <t>シヨウ</t>
    </rPh>
    <rPh sb="51" eb="53">
      <t>キュウショク</t>
    </rPh>
    <rPh sb="54" eb="56">
      <t>テイキョウ</t>
    </rPh>
    <rPh sb="64" eb="66">
      <t>ショクイン</t>
    </rPh>
    <rPh sb="69" eb="70">
      <t>タ</t>
    </rPh>
    <rPh sb="71" eb="74">
      <t>ヨウムイン</t>
    </rPh>
    <phoneticPr fontId="2"/>
  </si>
  <si>
    <t>南柏</t>
    <rPh sb="0" eb="2">
      <t>ミナミカシワ</t>
    </rPh>
    <phoneticPr fontId="2"/>
  </si>
  <si>
    <t>職員のその他は用務員</t>
    <rPh sb="0" eb="2">
      <t>ショクイン</t>
    </rPh>
    <rPh sb="5" eb="6">
      <t>タ</t>
    </rPh>
    <rPh sb="7" eb="10">
      <t>ヨウムイン</t>
    </rPh>
    <phoneticPr fontId="2"/>
  </si>
  <si>
    <t>運河駅</t>
    <rPh sb="0" eb="2">
      <t>ウンガ</t>
    </rPh>
    <rPh sb="2" eb="3">
      <t>エキ</t>
    </rPh>
    <phoneticPr fontId="2"/>
  </si>
  <si>
    <t>初石</t>
    <rPh sb="0" eb="2">
      <t>ハツイシ</t>
    </rPh>
    <phoneticPr fontId="2"/>
  </si>
  <si>
    <t>【保育目標】
　　　あかるい子　・　じょうぶな子　・　やさしい子
・細やかな保育を第一に考え、基本的な生活習慣（排泄、食事、睡眠、清潔、衣服の着脱）が身につく子どもを目指します。
・自然遊び、散歩、食育活動を通じて、健康な子どもを目指します。　
・さまざまな活動、遊び、行事から、仲間と一緒に行動したり、力を合わせて創造できる子どもを目指します。
・子どもたちが多くの経験を得ることが出来る課題を提案し、自分なりに物事に挑戦できる子どもを目指します。
・日々の生活で積極的にあいさつができ、「ありがとう」と心から言える子どもを目指します。
・異年齢保育を実践し、思いやり、やさしさ、友達を尊重する気持ちが持てる子どもを目指します。</t>
    <phoneticPr fontId="2"/>
  </si>
  <si>
    <t>7:00～20:00</t>
  </si>
  <si>
    <t>7:00～17:30</t>
  </si>
  <si>
    <t>全クラス</t>
    <rPh sb="0" eb="1">
      <t>ゼン</t>
    </rPh>
    <phoneticPr fontId="2"/>
  </si>
  <si>
    <t>体育指導</t>
    <rPh sb="0" eb="4">
      <t>タイイクシドウ</t>
    </rPh>
    <phoneticPr fontId="2"/>
  </si>
  <si>
    <t>週１日</t>
    <rPh sb="0" eb="1">
      <t>シュウ</t>
    </rPh>
    <rPh sb="2" eb="3">
      <t>ニチ</t>
    </rPh>
    <phoneticPr fontId="2"/>
  </si>
  <si>
    <t>リトミック</t>
    <phoneticPr fontId="2"/>
  </si>
  <si>
    <t>２カ月毎</t>
    <rPh sb="2" eb="4">
      <t>ゲツゴト</t>
    </rPh>
    <phoneticPr fontId="2"/>
  </si>
  <si>
    <t>南流山聖華保育園</t>
    <rPh sb="0" eb="3">
      <t>ミナミリュウヤマ</t>
    </rPh>
    <rPh sb="3" eb="5">
      <t>セイカ</t>
    </rPh>
    <rPh sb="5" eb="8">
      <t>ホイクエン</t>
    </rPh>
    <phoneticPr fontId="2"/>
  </si>
  <si>
    <t>04-7159-3401</t>
    <phoneticPr fontId="2"/>
  </si>
  <si>
    <t>千葉県流山市南流山2丁目29番地4</t>
    <rPh sb="0" eb="3">
      <t>チバケン</t>
    </rPh>
    <rPh sb="3" eb="6">
      <t>ナガレヤマシ</t>
    </rPh>
    <rPh sb="6" eb="9">
      <t>ミナミナガレヤマ</t>
    </rPh>
    <rPh sb="10" eb="12">
      <t>チョウメ</t>
    </rPh>
    <rPh sb="14" eb="16">
      <t>バンチ</t>
    </rPh>
    <phoneticPr fontId="2"/>
  </si>
  <si>
    <t>　　　南流山　　　　</t>
    <rPh sb="3" eb="6">
      <t>ミナミナガレヤマ</t>
    </rPh>
    <phoneticPr fontId="2"/>
  </si>
  <si>
    <t>〇</t>
    <phoneticPr fontId="2"/>
  </si>
  <si>
    <t>保育理念
「養護と教育が一体となって豊かな人間性をもった子どもを育成すること」
　子どもの健全な心身の発達を図る４つの柱を基本方針として
　運営を行っております。
保育目標
『丈夫な体』　『広い社会性』　『豊かな情操』　『確かな基礎能力』
　乳幼児は遊びを通して、心身の様々な能力を発達させていきます。
　発達の主体は子ども自身です。
　子どものあるがままを受容し、その気持ちに共感して養護と教育を通して
　子どもの発達を援助していくことが大切だと考えています。
　大切な時期にお子様をお預かりするという責任と自覚を持って、
　愛情豊かに一人ひとりと向き合い保育をしていきます。</t>
    <rPh sb="0" eb="4">
      <t>ホイクリネン</t>
    </rPh>
    <rPh sb="6" eb="8">
      <t>ヨウゴ</t>
    </rPh>
    <rPh sb="9" eb="11">
      <t>キョウイク</t>
    </rPh>
    <rPh sb="12" eb="14">
      <t>イッタイ</t>
    </rPh>
    <rPh sb="18" eb="19">
      <t>ユタ</t>
    </rPh>
    <rPh sb="21" eb="24">
      <t>ニンゲンセイ</t>
    </rPh>
    <rPh sb="28" eb="29">
      <t>コ</t>
    </rPh>
    <rPh sb="32" eb="34">
      <t>イクセイ</t>
    </rPh>
    <rPh sb="83" eb="85">
      <t>ホイク</t>
    </rPh>
    <rPh sb="85" eb="87">
      <t>モクヒョウ</t>
    </rPh>
    <phoneticPr fontId="2"/>
  </si>
  <si>
    <t>7：00～18：00</t>
    <phoneticPr fontId="2"/>
  </si>
  <si>
    <t>8：00～16：00</t>
    <phoneticPr fontId="2"/>
  </si>
  <si>
    <t>8:30～16:30</t>
    <phoneticPr fontId="2"/>
  </si>
  <si>
    <t>余裕活用型</t>
    <rPh sb="0" eb="2">
      <t>ヨユウ</t>
    </rPh>
    <rPh sb="2" eb="5">
      <t>カツヨウガタ</t>
    </rPh>
    <phoneticPr fontId="2"/>
  </si>
  <si>
    <t>7：00～20：00</t>
    <phoneticPr fontId="2"/>
  </si>
  <si>
    <t>7：00～19：00</t>
    <phoneticPr fontId="2"/>
  </si>
  <si>
    <t>年齢と時間による</t>
    <phoneticPr fontId="2"/>
  </si>
  <si>
    <t>57日から</t>
    <rPh sb="2" eb="3">
      <t>ニチ</t>
    </rPh>
    <phoneticPr fontId="2"/>
  </si>
  <si>
    <t>・布団
・布団カバー
・タオルケット/毛布等
・敷カバー、防水パット
　掛け布団
（毎週持ち帰り）</t>
    <rPh sb="19" eb="21">
      <t>モウフ</t>
    </rPh>
    <rPh sb="24" eb="25">
      <t>シキ</t>
    </rPh>
    <rPh sb="29" eb="31">
      <t>ボウスイ</t>
    </rPh>
    <rPh sb="36" eb="37">
      <t>カ</t>
    </rPh>
    <rPh sb="38" eb="40">
      <t>ブトン</t>
    </rPh>
    <phoneticPr fontId="2"/>
  </si>
  <si>
    <t>・着替え(毎日持ち帰り）
・着替え(常備用）
・帽子
・靴
・上履き(２歳～)
・制服・制帽(３歳～)
・園指定リュック(３歳～)
・体操服(３歳～)</t>
    <rPh sb="1" eb="3">
      <t>キガ</t>
    </rPh>
    <rPh sb="5" eb="7">
      <t>マイニチ</t>
    </rPh>
    <rPh sb="7" eb="8">
      <t>モ</t>
    </rPh>
    <rPh sb="9" eb="10">
      <t>カエ</t>
    </rPh>
    <rPh sb="14" eb="16">
      <t>キガ</t>
    </rPh>
    <rPh sb="18" eb="21">
      <t>ジョウビヨウ</t>
    </rPh>
    <rPh sb="24" eb="26">
      <t>ボウシ</t>
    </rPh>
    <rPh sb="28" eb="29">
      <t>クツ</t>
    </rPh>
    <rPh sb="31" eb="33">
      <t>ウワバ</t>
    </rPh>
    <rPh sb="36" eb="37">
      <t>サイ</t>
    </rPh>
    <rPh sb="41" eb="43">
      <t>セイフク</t>
    </rPh>
    <rPh sb="44" eb="46">
      <t>セイボウ</t>
    </rPh>
    <rPh sb="48" eb="49">
      <t>サイ</t>
    </rPh>
    <rPh sb="53" eb="56">
      <t>エンシテイ</t>
    </rPh>
    <rPh sb="67" eb="70">
      <t>タイソウフク</t>
    </rPh>
    <phoneticPr fontId="2"/>
  </si>
  <si>
    <t>・防災頭巾（２歳～）
・名札
・クレヨン、のり、
　自由画帳（３歳～）
・色鉛筆、はさみ、
　なわとび（４歳～）
・ワーク
・ピアニカ拭き口（５歳）
・月刊絵本（4歳～）</t>
    <rPh sb="1" eb="5">
      <t>ボウサイズキン</t>
    </rPh>
    <rPh sb="7" eb="8">
      <t>サイ</t>
    </rPh>
    <rPh sb="12" eb="14">
      <t>ナフダ</t>
    </rPh>
    <rPh sb="26" eb="30">
      <t>ジユウガチョウ</t>
    </rPh>
    <rPh sb="32" eb="33">
      <t>サイ</t>
    </rPh>
    <rPh sb="37" eb="40">
      <t>イロエンピツ</t>
    </rPh>
    <rPh sb="53" eb="54">
      <t>サイ</t>
    </rPh>
    <rPh sb="67" eb="68">
      <t>フ</t>
    </rPh>
    <rPh sb="69" eb="70">
      <t>グチ</t>
    </rPh>
    <rPh sb="72" eb="73">
      <t>サイ</t>
    </rPh>
    <phoneticPr fontId="2"/>
  </si>
  <si>
    <r>
      <t>・エプロン
・口拭き
(</t>
    </r>
    <r>
      <rPr>
        <sz val="8"/>
        <color theme="1"/>
        <rFont val="BIZ UD明朝 Medium"/>
        <family val="1"/>
        <charset val="128"/>
      </rPr>
      <t xml:space="preserve">サブスク契約者の方は必要なし)
</t>
    </r>
    <r>
      <rPr>
        <sz val="10"/>
        <color theme="1"/>
        <rFont val="BIZ UD明朝 Medium"/>
        <family val="1"/>
        <charset val="128"/>
      </rPr>
      <t>・コップ
・水筒
（毎日持ち帰り）</t>
    </r>
    <rPh sb="7" eb="9">
      <t>クチフ</t>
    </rPh>
    <rPh sb="16" eb="19">
      <t>ケイヤクシャ</t>
    </rPh>
    <rPh sb="20" eb="21">
      <t>カタ</t>
    </rPh>
    <rPh sb="22" eb="24">
      <t>ヒツヨウ</t>
    </rPh>
    <rPh sb="35" eb="37">
      <t>スイトウ</t>
    </rPh>
    <rPh sb="39" eb="41">
      <t>マイニチ</t>
    </rPh>
    <rPh sb="41" eb="42">
      <t>モ</t>
    </rPh>
    <rPh sb="43" eb="44">
      <t>カエ</t>
    </rPh>
    <phoneticPr fontId="2"/>
  </si>
  <si>
    <r>
      <t xml:space="preserve">・おむつ
・おしりふき
</t>
    </r>
    <r>
      <rPr>
        <sz val="9"/>
        <color theme="1"/>
        <rFont val="BIZ UD明朝 Medium"/>
        <family val="1"/>
        <charset val="128"/>
      </rPr>
      <t>(必要な期間、無くなり次第随時)</t>
    </r>
    <r>
      <rPr>
        <sz val="10"/>
        <color theme="1"/>
        <rFont val="BIZ UD明朝 Medium"/>
        <family val="1"/>
        <charset val="128"/>
      </rPr>
      <t xml:space="preserve">
</t>
    </r>
    <r>
      <rPr>
        <sz val="9"/>
        <color theme="1"/>
        <rFont val="BIZ UD明朝 Medium"/>
        <family val="1"/>
        <charset val="128"/>
      </rPr>
      <t>(サブスク契約者の方は必要なし)</t>
    </r>
    <rPh sb="13" eb="15">
      <t>ヒツヨウ</t>
    </rPh>
    <rPh sb="16" eb="18">
      <t>キカン</t>
    </rPh>
    <rPh sb="19" eb="20">
      <t>ナ</t>
    </rPh>
    <rPh sb="23" eb="25">
      <t>シダイ</t>
    </rPh>
    <rPh sb="25" eb="27">
      <t>ズイジ</t>
    </rPh>
    <phoneticPr fontId="2"/>
  </si>
  <si>
    <t xml:space="preserve">
・エプロン・三角巾
　（3歳～、食育実施時）
</t>
    <rPh sb="7" eb="10">
      <t>サンカクキン</t>
    </rPh>
    <rPh sb="14" eb="15">
      <t>サイ</t>
    </rPh>
    <rPh sb="17" eb="19">
      <t>ショクイク</t>
    </rPh>
    <rPh sb="19" eb="21">
      <t>ジッシ</t>
    </rPh>
    <rPh sb="21" eb="22">
      <t>ジ</t>
    </rPh>
    <phoneticPr fontId="2"/>
  </si>
  <si>
    <t>口座振替</t>
    <rPh sb="0" eb="2">
      <t>コウザ</t>
    </rPh>
    <rPh sb="2" eb="4">
      <t>フリカエ</t>
    </rPh>
    <phoneticPr fontId="2"/>
  </si>
  <si>
    <t>利用時</t>
    <rPh sb="0" eb="3">
      <t>リヨウジ</t>
    </rPh>
    <phoneticPr fontId="2"/>
  </si>
  <si>
    <t>100～750円</t>
    <rPh sb="7" eb="8">
      <t>エン</t>
    </rPh>
    <phoneticPr fontId="2"/>
  </si>
  <si>
    <t>日額</t>
    <rPh sb="0" eb="2">
      <t>ニチガク</t>
    </rPh>
    <phoneticPr fontId="2"/>
  </si>
  <si>
    <t>制服・リュック代</t>
    <rPh sb="0" eb="2">
      <t>セイフク</t>
    </rPh>
    <rPh sb="7" eb="8">
      <t>ダイ</t>
    </rPh>
    <phoneticPr fontId="2"/>
  </si>
  <si>
    <t>３～５歳児クラス</t>
    <phoneticPr fontId="2"/>
  </si>
  <si>
    <t>購入時</t>
    <rPh sb="0" eb="3">
      <t>コウニュウジ</t>
    </rPh>
    <phoneticPr fontId="2"/>
  </si>
  <si>
    <t>18,535円</t>
    <rPh sb="6" eb="7">
      <t>エン</t>
    </rPh>
    <phoneticPr fontId="2"/>
  </si>
  <si>
    <t>総額</t>
    <rPh sb="0" eb="2">
      <t>ソウガク</t>
    </rPh>
    <phoneticPr fontId="2"/>
  </si>
  <si>
    <t>口座振替</t>
    <rPh sb="0" eb="4">
      <t>コウザフリカエ</t>
    </rPh>
    <phoneticPr fontId="2"/>
  </si>
  <si>
    <t>おむつ処理代</t>
    <rPh sb="3" eb="6">
      <t>ショリダイ</t>
    </rPh>
    <phoneticPr fontId="2"/>
  </si>
  <si>
    <t>400円</t>
    <rPh sb="3" eb="4">
      <t>エン</t>
    </rPh>
    <phoneticPr fontId="2"/>
  </si>
  <si>
    <t>布団乾燥代</t>
    <rPh sb="0" eb="5">
      <t>フトンカンソウダイ</t>
    </rPh>
    <phoneticPr fontId="2"/>
  </si>
  <si>
    <t>口座振替手数料</t>
    <rPh sb="0" eb="7">
      <t>コウザフリカエテスウリョウ</t>
    </rPh>
    <phoneticPr fontId="2"/>
  </si>
  <si>
    <t>96円</t>
    <rPh sb="2" eb="3">
      <t>エン</t>
    </rPh>
    <phoneticPr fontId="2"/>
  </si>
  <si>
    <t>英語</t>
    <rPh sb="0" eb="2">
      <t>エイゴ</t>
    </rPh>
    <phoneticPr fontId="2"/>
  </si>
  <si>
    <t>２～５歳児</t>
    <rPh sb="3" eb="5">
      <t>サイジ</t>
    </rPh>
    <phoneticPr fontId="2"/>
  </si>
  <si>
    <t>月２～４回</t>
    <rPh sb="0" eb="1">
      <t>ツキ</t>
    </rPh>
    <rPh sb="4" eb="5">
      <t>カイ</t>
    </rPh>
    <phoneticPr fontId="2"/>
  </si>
  <si>
    <t>体育</t>
    <rPh sb="0" eb="2">
      <t>タイイク</t>
    </rPh>
    <phoneticPr fontId="2"/>
  </si>
  <si>
    <t>３～５歳児</t>
    <rPh sb="3" eb="5">
      <t>サイジ</t>
    </rPh>
    <phoneticPr fontId="2"/>
  </si>
  <si>
    <t>月３～４回</t>
    <rPh sb="0" eb="1">
      <t>ツキ</t>
    </rPh>
    <rPh sb="4" eb="5">
      <t>カイ</t>
    </rPh>
    <phoneticPr fontId="2"/>
  </si>
  <si>
    <t>和太鼓</t>
    <rPh sb="0" eb="1">
      <t>ワ</t>
    </rPh>
    <rPh sb="1" eb="3">
      <t>タイコ</t>
    </rPh>
    <phoneticPr fontId="2"/>
  </si>
  <si>
    <t>４～５歳児</t>
    <rPh sb="3" eb="5">
      <t>サイジ</t>
    </rPh>
    <phoneticPr fontId="2"/>
  </si>
  <si>
    <t>月1回</t>
    <rPh sb="0" eb="1">
      <t>ツキ</t>
    </rPh>
    <rPh sb="2" eb="3">
      <t>カイ</t>
    </rPh>
    <phoneticPr fontId="2"/>
  </si>
  <si>
    <t xml:space="preserve"> &lt;戻る</t>
  </si>
  <si>
    <t>平和台</t>
    <rPh sb="0" eb="3">
      <t>ヘイワダイ</t>
    </rPh>
    <phoneticPr fontId="2"/>
  </si>
  <si>
    <t>◎健康で明るい子
◎よく遊び、意欲のある子
◎思いやりのあるやさしい子
◎豊かな感性と創造性のある子</t>
    <rPh sb="1" eb="3">
      <t>ケンコウ</t>
    </rPh>
    <rPh sb="4" eb="5">
      <t>アカ</t>
    </rPh>
    <rPh sb="7" eb="8">
      <t>コ</t>
    </rPh>
    <rPh sb="12" eb="13">
      <t>アソ</t>
    </rPh>
    <rPh sb="15" eb="17">
      <t>イヨク</t>
    </rPh>
    <rPh sb="20" eb="21">
      <t>コ</t>
    </rPh>
    <rPh sb="23" eb="24">
      <t>オモ</t>
    </rPh>
    <rPh sb="34" eb="35">
      <t>コ</t>
    </rPh>
    <rPh sb="37" eb="38">
      <t>ユタ</t>
    </rPh>
    <rPh sb="40" eb="42">
      <t>カンセイ</t>
    </rPh>
    <rPh sb="43" eb="46">
      <t>ソウゾウセイ</t>
    </rPh>
    <rPh sb="49" eb="50">
      <t>コ</t>
    </rPh>
    <phoneticPr fontId="2"/>
  </si>
  <si>
    <t>土曜は本園にて分園の児童と合同保育</t>
    <rPh sb="0" eb="2">
      <t>ドヨウ</t>
    </rPh>
    <rPh sb="3" eb="5">
      <t>ホンエン</t>
    </rPh>
    <rPh sb="7" eb="9">
      <t>ブンエン</t>
    </rPh>
    <rPh sb="10" eb="12">
      <t>ジドウ</t>
    </rPh>
    <rPh sb="13" eb="17">
      <t>ゴウドウホイク</t>
    </rPh>
    <phoneticPr fontId="2"/>
  </si>
  <si>
    <t>8：30～17：30</t>
    <phoneticPr fontId="2"/>
  </si>
  <si>
    <t>7:00～19:30</t>
  </si>
  <si>
    <t>300円～/時</t>
    <rPh sb="3" eb="4">
      <t>エン</t>
    </rPh>
    <rPh sb="5" eb="7">
      <t>･ジ</t>
    </rPh>
    <phoneticPr fontId="2"/>
  </si>
  <si>
    <t>・敷布団
・敷布団カバー
（毎週持ち帰り）
・タオルケット等
（月末持ち帰り）</t>
    <rPh sb="1" eb="2">
      <t>シキ</t>
    </rPh>
    <rPh sb="2" eb="4">
      <t>フトン</t>
    </rPh>
    <rPh sb="6" eb="7">
      <t>シキ</t>
    </rPh>
    <rPh sb="7" eb="9">
      <t>フトン</t>
    </rPh>
    <rPh sb="14" eb="17">
      <t>マイシュウモ</t>
    </rPh>
    <rPh sb="18" eb="19">
      <t>カエ</t>
    </rPh>
    <rPh sb="29" eb="30">
      <t>ナド</t>
    </rPh>
    <rPh sb="32" eb="34">
      <t>ゲツマツ</t>
    </rPh>
    <rPh sb="34" eb="35">
      <t>モ</t>
    </rPh>
    <rPh sb="36" eb="37">
      <t>カエ</t>
    </rPh>
    <phoneticPr fontId="2"/>
  </si>
  <si>
    <t>・コップ（毎日持ち帰り）
　１才児以上</t>
    <rPh sb="5" eb="7">
      <t>マイニチ</t>
    </rPh>
    <rPh sb="7" eb="8">
      <t>モ</t>
    </rPh>
    <rPh sb="9" eb="10">
      <t>カエ</t>
    </rPh>
    <rPh sb="15" eb="17">
      <t>サイジ</t>
    </rPh>
    <rPh sb="17" eb="19">
      <t>イジョウ</t>
    </rPh>
    <phoneticPr fontId="2"/>
  </si>
  <si>
    <t>・月間購読絵本（3歳～）
　　　　　　　　5,520円
・制作帳（3歳～）480円
・もじあそび（5歳）390円
・ピアニカ唄口（5歳）400円
・書道ケース（5歳）210円
・袋（エコバッグ等）</t>
    <rPh sb="34" eb="36">
      <t>サイカラ</t>
    </rPh>
    <rPh sb="40" eb="41">
      <t>エン</t>
    </rPh>
    <rPh sb="50" eb="51">
      <t>サイ</t>
    </rPh>
    <rPh sb="66" eb="67">
      <t>サイ</t>
    </rPh>
    <rPh sb="71" eb="72">
      <t>エン</t>
    </rPh>
    <rPh sb="81" eb="82">
      <t>サイ</t>
    </rPh>
    <rPh sb="90" eb="91">
      <t>フクロ</t>
    </rPh>
    <rPh sb="97" eb="98">
      <t>ナド</t>
    </rPh>
    <phoneticPr fontId="2"/>
  </si>
  <si>
    <t>5400円</t>
    <rPh sb="4" eb="5">
      <t>エン</t>
    </rPh>
    <phoneticPr fontId="2"/>
  </si>
  <si>
    <t>０～５歳児クラス</t>
    <rPh sb="3" eb="5">
      <t>サイジ</t>
    </rPh>
    <phoneticPr fontId="2"/>
  </si>
  <si>
    <t>100円～</t>
    <rPh sb="3" eb="4">
      <t>エン</t>
    </rPh>
    <phoneticPr fontId="2"/>
  </si>
  <si>
    <t>一時間当たり・15分毎</t>
    <rPh sb="0" eb="4">
      <t>イチジカンア</t>
    </rPh>
    <rPh sb="9" eb="10">
      <t>フン</t>
    </rPh>
    <rPh sb="10" eb="11">
      <t>ゴト</t>
    </rPh>
    <phoneticPr fontId="2"/>
  </si>
  <si>
    <t>口座振替・現金集金</t>
    <rPh sb="0" eb="4">
      <t>コウザフリカエ</t>
    </rPh>
    <rPh sb="5" eb="9">
      <t>ゲンキンシュウキン</t>
    </rPh>
    <phoneticPr fontId="2"/>
  </si>
  <si>
    <t>33000円～</t>
    <rPh sb="5" eb="6">
      <t>エン</t>
    </rPh>
    <phoneticPr fontId="2"/>
  </si>
  <si>
    <t>一式</t>
    <rPh sb="0" eb="2">
      <t>イッシキ</t>
    </rPh>
    <phoneticPr fontId="2"/>
  </si>
  <si>
    <t>現金支払</t>
    <rPh sb="0" eb="2">
      <t>ゲンキン</t>
    </rPh>
    <rPh sb="2" eb="4">
      <t>シハライ</t>
    </rPh>
    <phoneticPr fontId="2"/>
  </si>
  <si>
    <t>０歳～</t>
    <rPh sb="1" eb="2">
      <t>サイ</t>
    </rPh>
    <phoneticPr fontId="2"/>
  </si>
  <si>
    <t>2508円</t>
    <rPh sb="4" eb="5">
      <t>エン</t>
    </rPh>
    <phoneticPr fontId="2"/>
  </si>
  <si>
    <t>サブスク</t>
    <phoneticPr fontId="2"/>
  </si>
  <si>
    <t>クレジット・口座振替</t>
    <rPh sb="6" eb="10">
      <t>コウザフリカエ</t>
    </rPh>
    <phoneticPr fontId="2"/>
  </si>
  <si>
    <t>月額</t>
    <rPh sb="0" eb="2">
      <t>ツキガク</t>
    </rPh>
    <phoneticPr fontId="2"/>
  </si>
  <si>
    <t>月3回</t>
    <rPh sb="0" eb="1">
      <t>ツキ</t>
    </rPh>
    <rPh sb="2" eb="3">
      <t>カイ</t>
    </rPh>
    <phoneticPr fontId="2"/>
  </si>
  <si>
    <t>なし</t>
  </si>
  <si>
    <t>英語教室</t>
    <rPh sb="0" eb="2">
      <t>エイゴ</t>
    </rPh>
    <rPh sb="2" eb="4">
      <t>キョウシツ</t>
    </rPh>
    <phoneticPr fontId="2"/>
  </si>
  <si>
    <t>月２回</t>
    <rPh sb="0" eb="1">
      <t>ツキ</t>
    </rPh>
    <rPh sb="2" eb="3">
      <t>カイ</t>
    </rPh>
    <phoneticPr fontId="2"/>
  </si>
  <si>
    <t>書道教室</t>
    <rPh sb="0" eb="4">
      <t>ショドウキョウシツ</t>
    </rPh>
    <phoneticPr fontId="2"/>
  </si>
  <si>
    <t>森の葉保育園</t>
    <rPh sb="0" eb="1">
      <t>モリ</t>
    </rPh>
    <rPh sb="2" eb="6">
      <t>ハホイクエン</t>
    </rPh>
    <phoneticPr fontId="2"/>
  </si>
  <si>
    <t>04-7138-5105</t>
    <phoneticPr fontId="2"/>
  </si>
  <si>
    <t>流山市上新宿芝山111-8</t>
    <rPh sb="0" eb="3">
      <t>ナガレヤマシ</t>
    </rPh>
    <rPh sb="3" eb="6">
      <t>カミシンジュク</t>
    </rPh>
    <rPh sb="6" eb="8">
      <t>シバヤマ</t>
    </rPh>
    <phoneticPr fontId="2"/>
  </si>
  <si>
    <t>　　　　初石　　　</t>
    <rPh sb="4" eb="6">
      <t>ハツイシ</t>
    </rPh>
    <phoneticPr fontId="2"/>
  </si>
  <si>
    <t>「元気に遊べる子」
「思いやりのある子」
「考えて行動できる子」</t>
    <rPh sb="1" eb="3">
      <t>ゲンキ</t>
    </rPh>
    <rPh sb="4" eb="5">
      <t>アソ</t>
    </rPh>
    <rPh sb="7" eb="8">
      <t>コ</t>
    </rPh>
    <rPh sb="11" eb="12">
      <t>オモ</t>
    </rPh>
    <rPh sb="18" eb="19">
      <t>コ</t>
    </rPh>
    <rPh sb="22" eb="23">
      <t>カンガ</t>
    </rPh>
    <rPh sb="25" eb="27">
      <t>コウドウ</t>
    </rPh>
    <rPh sb="30" eb="31">
      <t>コ</t>
    </rPh>
    <phoneticPr fontId="2"/>
  </si>
  <si>
    <t>7:00～19:30</t>
    <phoneticPr fontId="2"/>
  </si>
  <si>
    <t>7:00～19:00</t>
    <phoneticPr fontId="2"/>
  </si>
  <si>
    <t>57日から</t>
    <rPh sb="2" eb="3">
      <t>ヒ</t>
    </rPh>
    <phoneticPr fontId="2"/>
  </si>
  <si>
    <t>業者より布団一式レンタルのため保護者の準備はありません。</t>
    <rPh sb="0" eb="2">
      <t>ギョウシャ</t>
    </rPh>
    <rPh sb="4" eb="6">
      <t>フトン</t>
    </rPh>
    <rPh sb="6" eb="8">
      <t>イッシキ</t>
    </rPh>
    <rPh sb="15" eb="18">
      <t>ホゴシャ</t>
    </rPh>
    <rPh sb="19" eb="21">
      <t>ジュンビ</t>
    </rPh>
    <phoneticPr fontId="2"/>
  </si>
  <si>
    <t>・着替え（毎日持ち帰り）
・着替え（常備用）
・制服・体操服(３歳児～)
・帽子（週末持ち帰り）
・靴
・上履き（4,5歳児）
・パジャマ(週末持ち帰り)
・ﾙｰﾌﾟ付ﾀｵﾙ(毎日持ち帰り)
・ｴﾌﾟﾛﾝ（0～2歳児/毎日持ち帰り）
・手拭きﾀｵﾙ(0～2歳児/毎日持ち帰り</t>
    <rPh sb="1" eb="3">
      <t>キガ</t>
    </rPh>
    <rPh sb="5" eb="7">
      <t>マイニチ</t>
    </rPh>
    <rPh sb="7" eb="8">
      <t>モ</t>
    </rPh>
    <rPh sb="9" eb="10">
      <t>カエ</t>
    </rPh>
    <rPh sb="14" eb="16">
      <t>キガ</t>
    </rPh>
    <rPh sb="18" eb="21">
      <t>ジョウビヨウ</t>
    </rPh>
    <rPh sb="24" eb="26">
      <t>セイフク</t>
    </rPh>
    <rPh sb="27" eb="30">
      <t>タイソウフク</t>
    </rPh>
    <rPh sb="32" eb="34">
      <t>サイジ</t>
    </rPh>
    <rPh sb="38" eb="40">
      <t>ボウシ</t>
    </rPh>
    <rPh sb="41" eb="43">
      <t>シュウマツ</t>
    </rPh>
    <rPh sb="43" eb="44">
      <t>モ</t>
    </rPh>
    <rPh sb="45" eb="46">
      <t>カエ</t>
    </rPh>
    <rPh sb="50" eb="51">
      <t>クツ</t>
    </rPh>
    <rPh sb="53" eb="55">
      <t>ウワバ</t>
    </rPh>
    <rPh sb="60" eb="62">
      <t>サイジ</t>
    </rPh>
    <rPh sb="70" eb="72">
      <t>シュウマツ</t>
    </rPh>
    <rPh sb="72" eb="73">
      <t>モ</t>
    </rPh>
    <rPh sb="74" eb="75">
      <t>カエ</t>
    </rPh>
    <rPh sb="83" eb="84">
      <t>ツキ</t>
    </rPh>
    <rPh sb="88" eb="90">
      <t>マイニチ</t>
    </rPh>
    <rPh sb="90" eb="91">
      <t>モ</t>
    </rPh>
    <rPh sb="92" eb="93">
      <t>カエ</t>
    </rPh>
    <rPh sb="106" eb="108">
      <t>サイジ</t>
    </rPh>
    <rPh sb="109" eb="111">
      <t>マイニチ</t>
    </rPh>
    <rPh sb="111" eb="112">
      <t>モ</t>
    </rPh>
    <rPh sb="113" eb="114">
      <t>カエ</t>
    </rPh>
    <rPh sb="118" eb="120">
      <t>テフ</t>
    </rPh>
    <rPh sb="128" eb="130">
      <t>サイジ</t>
    </rPh>
    <rPh sb="131" eb="133">
      <t>マイニチ</t>
    </rPh>
    <rPh sb="133" eb="134">
      <t>モ</t>
    </rPh>
    <rPh sb="135" eb="136">
      <t>カエ</t>
    </rPh>
    <phoneticPr fontId="2"/>
  </si>
  <si>
    <t xml:space="preserve">・粘土セット（２歳児～）
・クレヨン（３歳児～）
・はさみ（３歳児～）
・スティックのり
・水性マーカー(４歳児～)
・絵具（５歳児～）
・もじとかずワーク
</t>
    <rPh sb="1" eb="3">
      <t>ネンド</t>
    </rPh>
    <rPh sb="8" eb="10">
      <t>サイジ</t>
    </rPh>
    <rPh sb="20" eb="22">
      <t>サイジ</t>
    </rPh>
    <rPh sb="31" eb="33">
      <t>サイジ</t>
    </rPh>
    <rPh sb="46" eb="48">
      <t>スイセイ</t>
    </rPh>
    <rPh sb="54" eb="56">
      <t>サイジ</t>
    </rPh>
    <rPh sb="60" eb="62">
      <t>エノグ</t>
    </rPh>
    <rPh sb="64" eb="66">
      <t>サイジ</t>
    </rPh>
    <phoneticPr fontId="2"/>
  </si>
  <si>
    <t xml:space="preserve">・哺乳瓶(0歳児/毎日持ち帰り）
・コップ（毎日持ち帰り）
</t>
    <rPh sb="1" eb="4">
      <t>ホニュウビン</t>
    </rPh>
    <rPh sb="6" eb="8">
      <t>サイジ</t>
    </rPh>
    <rPh sb="9" eb="11">
      <t>マイニチ</t>
    </rPh>
    <rPh sb="11" eb="12">
      <t>モ</t>
    </rPh>
    <rPh sb="13" eb="14">
      <t>カエ</t>
    </rPh>
    <rPh sb="22" eb="24">
      <t>マイニチ</t>
    </rPh>
    <rPh sb="24" eb="25">
      <t>モ</t>
    </rPh>
    <rPh sb="26" eb="27">
      <t>カエ</t>
    </rPh>
    <phoneticPr fontId="2"/>
  </si>
  <si>
    <t xml:space="preserve">・おむつ（必要な期間）
　　　　　（毎日持参）
・お尻ふき(必要な期間）
　　　　　(無くなり次第随時）
・ﾎﾞｯｸｽﾃｨｯｼｭ（３歳児～）
</t>
    <rPh sb="5" eb="7">
      <t>ヒツヨウ</t>
    </rPh>
    <rPh sb="8" eb="10">
      <t>キカン</t>
    </rPh>
    <rPh sb="18" eb="20">
      <t>マイニチ</t>
    </rPh>
    <rPh sb="20" eb="22">
      <t>ジサン</t>
    </rPh>
    <rPh sb="26" eb="27">
      <t>シリ</t>
    </rPh>
    <rPh sb="30" eb="32">
      <t>ヒツヨウ</t>
    </rPh>
    <rPh sb="33" eb="35">
      <t>キカン</t>
    </rPh>
    <rPh sb="43" eb="44">
      <t>ナ</t>
    </rPh>
    <rPh sb="47" eb="49">
      <t>シダイ</t>
    </rPh>
    <rPh sb="49" eb="51">
      <t>ズイジ</t>
    </rPh>
    <rPh sb="66" eb="68">
      <t>サイジ</t>
    </rPh>
    <phoneticPr fontId="2"/>
  </si>
  <si>
    <t>・通園かばん（２歳児～）
・レジ袋（汚れもの入れ）</t>
    <rPh sb="1" eb="3">
      <t>ツウエン</t>
    </rPh>
    <rPh sb="8" eb="10">
      <t>サイジ</t>
    </rPh>
    <rPh sb="16" eb="17">
      <t>フクロ</t>
    </rPh>
    <rPh sb="18" eb="19">
      <t>ヨゴ</t>
    </rPh>
    <rPh sb="22" eb="23">
      <t>イ</t>
    </rPh>
    <phoneticPr fontId="2"/>
  </si>
  <si>
    <t>6,400円</t>
    <rPh sb="5" eb="6">
      <t>エン</t>
    </rPh>
    <phoneticPr fontId="2"/>
  </si>
  <si>
    <t>100円～500円</t>
    <rPh sb="3" eb="4">
      <t>エン</t>
    </rPh>
    <rPh sb="8" eb="9">
      <t>エン</t>
    </rPh>
    <phoneticPr fontId="2"/>
  </si>
  <si>
    <t>一時間あたり
15分あたり</t>
    <rPh sb="0" eb="3">
      <t>イチジカン</t>
    </rPh>
    <rPh sb="9" eb="10">
      <t>フン</t>
    </rPh>
    <phoneticPr fontId="2"/>
  </si>
  <si>
    <t>別紙参照</t>
    <rPh sb="0" eb="4">
      <t>ベッシサンショウ</t>
    </rPh>
    <phoneticPr fontId="2"/>
  </si>
  <si>
    <t>おむつ処理代</t>
    <rPh sb="3" eb="5">
      <t>ショリ</t>
    </rPh>
    <rPh sb="5" eb="6">
      <t>ダイ</t>
    </rPh>
    <phoneticPr fontId="2"/>
  </si>
  <si>
    <t>100円～300円</t>
    <rPh sb="3" eb="4">
      <t>エン</t>
    </rPh>
    <rPh sb="8" eb="9">
      <t>エン</t>
    </rPh>
    <phoneticPr fontId="2"/>
  </si>
  <si>
    <t>布団レンタル
教材費</t>
    <rPh sb="0" eb="2">
      <t>フトン</t>
    </rPh>
    <rPh sb="7" eb="10">
      <t>キョウザイヒ</t>
    </rPh>
    <phoneticPr fontId="2"/>
  </si>
  <si>
    <t>2,090円
770円</t>
    <rPh sb="5" eb="6">
      <t>エン</t>
    </rPh>
    <rPh sb="10" eb="11">
      <t>エン</t>
    </rPh>
    <phoneticPr fontId="2"/>
  </si>
  <si>
    <t>お泊り会(５歳児ｸﾗｽ）</t>
    <rPh sb="1" eb="2">
      <t>トマ</t>
    </rPh>
    <rPh sb="3" eb="4">
      <t>カイ</t>
    </rPh>
    <rPh sb="6" eb="8">
      <t>サイジ</t>
    </rPh>
    <phoneticPr fontId="2"/>
  </si>
  <si>
    <t>1,000円</t>
    <rPh sb="5" eb="6">
      <t>エン</t>
    </rPh>
    <phoneticPr fontId="2"/>
  </si>
  <si>
    <t>該当月のみ</t>
    <rPh sb="0" eb="3">
      <t>ガイトウヅキ</t>
    </rPh>
    <phoneticPr fontId="2"/>
  </si>
  <si>
    <t>課外体操教室</t>
    <rPh sb="0" eb="2">
      <t>カガイ</t>
    </rPh>
    <rPh sb="2" eb="6">
      <t>タイソウキョウシツ</t>
    </rPh>
    <phoneticPr fontId="2"/>
  </si>
  <si>
    <t>月４回</t>
    <rPh sb="0" eb="1">
      <t>ツキ</t>
    </rPh>
    <rPh sb="2" eb="3">
      <t>カイ</t>
    </rPh>
    <phoneticPr fontId="2"/>
  </si>
  <si>
    <t>7,000円～8,500円</t>
    <rPh sb="5" eb="6">
      <t>エン</t>
    </rPh>
    <rPh sb="12" eb="13">
      <t>エン</t>
    </rPh>
    <phoneticPr fontId="2"/>
  </si>
  <si>
    <t>課外柏洋スイマーズ</t>
    <rPh sb="0" eb="2">
      <t>カガイ</t>
    </rPh>
    <rPh sb="2" eb="3">
      <t>カシワ</t>
    </rPh>
    <rPh sb="3" eb="4">
      <t>ヨウ</t>
    </rPh>
    <phoneticPr fontId="2"/>
  </si>
  <si>
    <t>6,930円</t>
    <rPh sb="5" eb="6">
      <t>エン</t>
    </rPh>
    <phoneticPr fontId="2"/>
  </si>
  <si>
    <t xml:space="preserve">※延長保育料は、【保育標準時間】18：01～19：00は100円、19：01～15分毎にﾌﾟﾗｽ200円
　　　　　　　　【保育短時間】　7：00～7：59は100円、
　　　　　　　　　　　　　　　　16：01～17：00は100円、17：01～15分毎にﾌﾟﾗｽ200円
※手ぶら登園サービス（利用者のみ）月額3,278円　　オムツは持参でも可
　オムツ処理代　（オムツ使用中のお子様）300円、（午睡時使用のみのお子様）100円
※費用関係　カラー帽子（1歳児～）、通園カバン（2歳児～）、体操服（3歳児～）、
　制服（3歳児～）の購入が必要　
※課外体操教室　月額料金　3歳児　7,000円、4歳児　7,500円、5歳児　8,500円　
</t>
    <rPh sb="1" eb="6">
      <t>エンチョウホイクリョウ</t>
    </rPh>
    <rPh sb="9" eb="15">
      <t>ホイクヒョウジュンジカン</t>
    </rPh>
    <rPh sb="31" eb="32">
      <t>エン</t>
    </rPh>
    <rPh sb="41" eb="43">
      <t>フンゴト</t>
    </rPh>
    <rPh sb="51" eb="52">
      <t>エン</t>
    </rPh>
    <rPh sb="62" eb="64">
      <t>ホイク</t>
    </rPh>
    <rPh sb="64" eb="67">
      <t>タンジカン</t>
    </rPh>
    <rPh sb="82" eb="83">
      <t>エン</t>
    </rPh>
    <rPh sb="116" eb="117">
      <t>エン</t>
    </rPh>
    <rPh sb="126" eb="128">
      <t>フンゴト</t>
    </rPh>
    <rPh sb="136" eb="137">
      <t>エン</t>
    </rPh>
    <rPh sb="139" eb="140">
      <t>テ</t>
    </rPh>
    <rPh sb="142" eb="144">
      <t>トウエン</t>
    </rPh>
    <rPh sb="149" eb="152">
      <t>リヨウシャ</t>
    </rPh>
    <rPh sb="155" eb="157">
      <t>ゲツガク</t>
    </rPh>
    <rPh sb="162" eb="163">
      <t>エン</t>
    </rPh>
    <rPh sb="169" eb="171">
      <t>ジサン</t>
    </rPh>
    <rPh sb="173" eb="174">
      <t>カ</t>
    </rPh>
    <rPh sb="179" eb="182">
      <t>ショリダイ</t>
    </rPh>
    <rPh sb="187" eb="190">
      <t>シヨウチュウ</t>
    </rPh>
    <rPh sb="192" eb="194">
      <t>コサマ</t>
    </rPh>
    <rPh sb="198" eb="199">
      <t>エン</t>
    </rPh>
    <rPh sb="201" eb="203">
      <t>ゴスイ</t>
    </rPh>
    <rPh sb="203" eb="212">
      <t>ジシヨウノミノオコサマ</t>
    </rPh>
    <rPh sb="216" eb="217">
      <t>エン</t>
    </rPh>
    <rPh sb="260" eb="262">
      <t>カガイタ</t>
    </rPh>
    <rPh sb="264" eb="266">
      <t>イソウ</t>
    </rPh>
    <rPh sb="269" eb="271">
      <t>キョウシツ</t>
    </rPh>
    <rPh sb="272" eb="274">
      <t/>
    </rPh>
    <rPh sb="277" eb="283">
      <t>カガイタイソウキョウシツ</t>
    </rPh>
    <rPh sb="284" eb="286">
      <t>ゲツガク</t>
    </rPh>
    <rPh sb="286" eb="288">
      <t>リョウキン</t>
    </rPh>
    <rPh sb="290" eb="292">
      <t>サイジ</t>
    </rPh>
    <rPh sb="298" eb="299">
      <t>エン</t>
    </rPh>
    <rPh sb="301" eb="303">
      <t>サイジ</t>
    </rPh>
    <rPh sb="309" eb="310">
      <t>エン</t>
    </rPh>
    <rPh sb="312" eb="314">
      <t>サイジ</t>
    </rPh>
    <rPh sb="320" eb="321">
      <t>エン</t>
    </rPh>
    <phoneticPr fontId="2"/>
  </si>
  <si>
    <t>千葉県流山市名都借289</t>
    <rPh sb="0" eb="3">
      <t>チバケン</t>
    </rPh>
    <phoneticPr fontId="2"/>
  </si>
  <si>
    <t>　　　南柏　　　</t>
    <rPh sb="3" eb="5">
      <t>ミナミカシワ</t>
    </rPh>
    <phoneticPr fontId="2"/>
  </si>
  <si>
    <t>8:00～16：00</t>
    <phoneticPr fontId="2"/>
  </si>
  <si>
    <t>年齢、時間で別</t>
    <rPh sb="0" eb="2">
      <t>ネンレイ</t>
    </rPh>
    <rPh sb="3" eb="5">
      <t>ジカン</t>
    </rPh>
    <rPh sb="6" eb="7">
      <t>ベツ</t>
    </rPh>
    <phoneticPr fontId="2"/>
  </si>
  <si>
    <t>○布団一式（0歳児）　　　　　月末持ち帰り　　　　　　　　　　　　　　　　　　　　　○ベットパット　　　　　　○タオルケット等　　　　　○パジャマ　　　　　　　　　毎週持ち帰り</t>
    <rPh sb="1" eb="3">
      <t>フトン</t>
    </rPh>
    <rPh sb="3" eb="5">
      <t>イッシキ</t>
    </rPh>
    <rPh sb="7" eb="9">
      <t>サイジ</t>
    </rPh>
    <rPh sb="15" eb="17">
      <t>ゲツマツ</t>
    </rPh>
    <rPh sb="17" eb="18">
      <t>モ</t>
    </rPh>
    <rPh sb="19" eb="20">
      <t>カエ</t>
    </rPh>
    <rPh sb="62" eb="63">
      <t>トウ</t>
    </rPh>
    <rPh sb="82" eb="84">
      <t>マイシュウ</t>
    </rPh>
    <rPh sb="84" eb="85">
      <t>モ</t>
    </rPh>
    <rPh sb="86" eb="87">
      <t>カエ</t>
    </rPh>
    <phoneticPr fontId="2"/>
  </si>
  <si>
    <t>○着替え　　　　　　　　　○着替え一式（常備用）　　　　○うわばき</t>
    <rPh sb="1" eb="3">
      <t>キガ</t>
    </rPh>
    <rPh sb="14" eb="16">
      <t>キガ</t>
    </rPh>
    <rPh sb="17" eb="19">
      <t>イッシキ</t>
    </rPh>
    <rPh sb="20" eb="23">
      <t>ジョウビヨウ</t>
    </rPh>
    <phoneticPr fontId="2"/>
  </si>
  <si>
    <t>○通園用リュック　　　　　　○のり　　　○クレヨン　　○粘土　　○粘土板　　　　○はさみ　○お絵描き帳　　○おどうぐばこ　　　　　　○体操服（4.5歳児)</t>
    <rPh sb="28" eb="30">
      <t>ネンド</t>
    </rPh>
    <rPh sb="33" eb="36">
      <t>ネンドバン</t>
    </rPh>
    <rPh sb="47" eb="49">
      <t>エカ</t>
    </rPh>
    <rPh sb="50" eb="51">
      <t>チョウ</t>
    </rPh>
    <rPh sb="67" eb="70">
      <t>タイソウフク</t>
    </rPh>
    <rPh sb="74" eb="76">
      <t>サイジ</t>
    </rPh>
    <phoneticPr fontId="2"/>
  </si>
  <si>
    <t>○コップ（毎日持ち帰り）　　○水筒　　　</t>
    <rPh sb="5" eb="7">
      <t>マイニチ</t>
    </rPh>
    <rPh sb="7" eb="8">
      <t>モ</t>
    </rPh>
    <rPh sb="9" eb="10">
      <t>カエ</t>
    </rPh>
    <rPh sb="15" eb="17">
      <t>スイトウ</t>
    </rPh>
    <phoneticPr fontId="2"/>
  </si>
  <si>
    <t>○おむつ（必要な期間）　　　○おしりふき　　　　　　　　　　　　　　　　希望者はサブスクあり　　　　　※花王のメリーズおむつ・おしりふき・食事用紙エプロン・手口拭き　　　　　　　</t>
    <rPh sb="5" eb="7">
      <t>ヒツヨウ</t>
    </rPh>
    <rPh sb="8" eb="10">
      <t>キカン</t>
    </rPh>
    <rPh sb="36" eb="39">
      <t>キボウシャ</t>
    </rPh>
    <rPh sb="52" eb="54">
      <t>カオウ</t>
    </rPh>
    <rPh sb="69" eb="72">
      <t>ショクジヨウ</t>
    </rPh>
    <rPh sb="72" eb="73">
      <t>カミ</t>
    </rPh>
    <rPh sb="78" eb="81">
      <t>テクチフ</t>
    </rPh>
    <phoneticPr fontId="2"/>
  </si>
  <si>
    <t>○カラー帽子（1～5歳児）　　○通園スモック（3～5歳児）　　　○通園用リュック　　　　　　○汚れもの入れ/エコバック　　　　　　　　　　　　　　○食事用エプロン・口拭き（乳児）　　　　　　　　　　　　　　　　　　　　　○食育用スモック・給食帽（幼児）</t>
    <phoneticPr fontId="2"/>
  </si>
  <si>
    <t>５２００円</t>
    <rPh sb="4" eb="5">
      <t>エン</t>
    </rPh>
    <phoneticPr fontId="2"/>
  </si>
  <si>
    <t>延長利用者</t>
    <rPh sb="0" eb="2">
      <t>エンチョウ</t>
    </rPh>
    <rPh sb="2" eb="5">
      <t>リヨウシャ</t>
    </rPh>
    <phoneticPr fontId="2"/>
  </si>
  <si>
    <t>１００円～</t>
    <rPh sb="3" eb="4">
      <t>エン</t>
    </rPh>
    <phoneticPr fontId="2"/>
  </si>
  <si>
    <t>利用時間、日</t>
    <rPh sb="0" eb="4">
      <t>リヨウジカン</t>
    </rPh>
    <rPh sb="5" eb="6">
      <t>ヒ</t>
    </rPh>
    <phoneticPr fontId="2"/>
  </si>
  <si>
    <t>〃</t>
    <phoneticPr fontId="2"/>
  </si>
  <si>
    <t>０～２歳児クラス</t>
    <rPh sb="3" eb="4">
      <t>サイ</t>
    </rPh>
    <rPh sb="4" eb="5">
      <t>ジ</t>
    </rPh>
    <phoneticPr fontId="2"/>
  </si>
  <si>
    <t>持込またはサブスク円3,278円</t>
    <rPh sb="0" eb="2">
      <t>モチコミ</t>
    </rPh>
    <rPh sb="9" eb="10">
      <t>エン</t>
    </rPh>
    <rPh sb="11" eb="16">
      <t>278エン</t>
    </rPh>
    <phoneticPr fontId="2"/>
  </si>
  <si>
    <t>4００円～８００円</t>
    <rPh sb="3" eb="4">
      <t>エン</t>
    </rPh>
    <rPh sb="8" eb="9">
      <t>エン</t>
    </rPh>
    <phoneticPr fontId="2"/>
  </si>
  <si>
    <t>毎週、講師による英語の時間や月一回の体操教室、リトミックの時間があります。　　　　　　　　　食育活動で園内で野菜等の栽培、収穫、調理をしたり、園外にも畑があり様々な野菜、果物の収穫体験を行っています。STEAM保育を取り入れ、わくわくドキドキしながら遊びを広げたり、疑問に思ったことを調べてみたり、生きる力を育んでいきます。　　　　　　　　　　　　　　　　　　毎日の様子は、インスタグラムで発信しています。また、日々の様子や行事も写真撮影していてネットで購入ができます。園庭には、大きなドラえもんや風のデッキという大型遊具やのびのび遊ぶことが出来る環境です。おむつやおしりふき、食事用エプロン、口拭きもサブスク利用があり、忙しい保護者の方にはおすすめです。園舎は、平屋で全体が見渡せて開放的になっています。　</t>
    <rPh sb="0" eb="2">
      <t>マイシュウ</t>
    </rPh>
    <rPh sb="3" eb="5">
      <t>コウシ</t>
    </rPh>
    <rPh sb="8" eb="10">
      <t>エイゴ</t>
    </rPh>
    <rPh sb="11" eb="13">
      <t>ジカン</t>
    </rPh>
    <rPh sb="14" eb="15">
      <t>ツキ</t>
    </rPh>
    <rPh sb="15" eb="17">
      <t>イッカイ</t>
    </rPh>
    <rPh sb="18" eb="20">
      <t>タイソウ</t>
    </rPh>
    <rPh sb="20" eb="22">
      <t>キョウシツ</t>
    </rPh>
    <rPh sb="29" eb="31">
      <t>ジカン</t>
    </rPh>
    <rPh sb="46" eb="48">
      <t>ショクイク</t>
    </rPh>
    <rPh sb="48" eb="50">
      <t>カツドウ</t>
    </rPh>
    <rPh sb="51" eb="53">
      <t>エンナイ</t>
    </rPh>
    <rPh sb="54" eb="56">
      <t>ヤサイ</t>
    </rPh>
    <rPh sb="56" eb="57">
      <t>トウ</t>
    </rPh>
    <rPh sb="58" eb="60">
      <t>サイバイ</t>
    </rPh>
    <rPh sb="61" eb="63">
      <t>シュウカク</t>
    </rPh>
    <rPh sb="64" eb="66">
      <t>チョウリ</t>
    </rPh>
    <rPh sb="71" eb="73">
      <t>エンガイ</t>
    </rPh>
    <rPh sb="75" eb="76">
      <t>ハタケ</t>
    </rPh>
    <rPh sb="79" eb="81">
      <t>サマザマ</t>
    </rPh>
    <rPh sb="82" eb="84">
      <t>ヤサイ</t>
    </rPh>
    <rPh sb="85" eb="87">
      <t>クダモノ</t>
    </rPh>
    <rPh sb="88" eb="90">
      <t>シュウカク</t>
    </rPh>
    <rPh sb="90" eb="92">
      <t>タイケン</t>
    </rPh>
    <rPh sb="93" eb="94">
      <t>オコナ</t>
    </rPh>
    <rPh sb="105" eb="107">
      <t>ホイク</t>
    </rPh>
    <rPh sb="108" eb="109">
      <t>ト</t>
    </rPh>
    <rPh sb="110" eb="111">
      <t>イ</t>
    </rPh>
    <rPh sb="125" eb="126">
      <t>アソ</t>
    </rPh>
    <rPh sb="128" eb="129">
      <t>ヒロ</t>
    </rPh>
    <rPh sb="133" eb="135">
      <t>ギモン</t>
    </rPh>
    <rPh sb="136" eb="137">
      <t>オモ</t>
    </rPh>
    <rPh sb="142" eb="143">
      <t>シラ</t>
    </rPh>
    <rPh sb="149" eb="150">
      <t>イ</t>
    </rPh>
    <rPh sb="152" eb="153">
      <t>チカラ</t>
    </rPh>
    <rPh sb="154" eb="155">
      <t>ハグク</t>
    </rPh>
    <rPh sb="180" eb="182">
      <t>マイニチ</t>
    </rPh>
    <rPh sb="183" eb="185">
      <t>ヨウス</t>
    </rPh>
    <rPh sb="235" eb="237">
      <t>エンテイ</t>
    </rPh>
    <rPh sb="240" eb="241">
      <t>オオ</t>
    </rPh>
    <rPh sb="249" eb="250">
      <t>カゼ</t>
    </rPh>
    <rPh sb="257" eb="261">
      <t>オオガタユウグ</t>
    </rPh>
    <rPh sb="266" eb="267">
      <t>アソ</t>
    </rPh>
    <rPh sb="271" eb="273">
      <t>デキ</t>
    </rPh>
    <rPh sb="274" eb="276">
      <t>カンキョウ</t>
    </rPh>
    <rPh sb="289" eb="292">
      <t>ショクジヨウ</t>
    </rPh>
    <rPh sb="297" eb="299">
      <t>クチフ</t>
    </rPh>
    <rPh sb="305" eb="307">
      <t>リヨウ</t>
    </rPh>
    <rPh sb="311" eb="312">
      <t>イソガ</t>
    </rPh>
    <rPh sb="314" eb="317">
      <t>ホゴシャ</t>
    </rPh>
    <rPh sb="318" eb="319">
      <t>カタ</t>
    </rPh>
    <rPh sb="328" eb="330">
      <t>エンシャ</t>
    </rPh>
    <rPh sb="332" eb="334">
      <t>ヒラヤ</t>
    </rPh>
    <rPh sb="335" eb="337">
      <t>ゼンタイ</t>
    </rPh>
    <rPh sb="338" eb="340">
      <t>ミワタ</t>
    </rPh>
    <rPh sb="342" eb="345">
      <t>カイホウテキ</t>
    </rPh>
    <phoneticPr fontId="2"/>
  </si>
  <si>
    <t>おおたかの森聖華保育園</t>
    <rPh sb="5" eb="6">
      <t>モリ</t>
    </rPh>
    <rPh sb="6" eb="8">
      <t>セイカ</t>
    </rPh>
    <rPh sb="8" eb="11">
      <t>ホイクエン</t>
    </rPh>
    <phoneticPr fontId="2"/>
  </si>
  <si>
    <t>04-7146-0303</t>
    <phoneticPr fontId="2"/>
  </si>
  <si>
    <t>　千葉県流山市長崎2-24-1</t>
    <rPh sb="1" eb="4">
      <t>チバケン</t>
    </rPh>
    <rPh sb="4" eb="7">
      <t>ナガレヤマシ</t>
    </rPh>
    <rPh sb="7" eb="9">
      <t>ナガサキ</t>
    </rPh>
    <phoneticPr fontId="2"/>
  </si>
  <si>
    <t>園内に、５台
園外に、17</t>
    <rPh sb="0" eb="2">
      <t>エンナイ</t>
    </rPh>
    <rPh sb="5" eb="6">
      <t>ダイ</t>
    </rPh>
    <rPh sb="7" eb="9">
      <t>エンガイ</t>
    </rPh>
    <phoneticPr fontId="2"/>
  </si>
  <si>
    <t>　　　　　　　豊四季</t>
    <rPh sb="7" eb="10">
      <t>トヨシキ</t>
    </rPh>
    <phoneticPr fontId="2"/>
  </si>
  <si>
    <t xml:space="preserve"> </t>
    <phoneticPr fontId="2"/>
  </si>
  <si>
    <t>7:00～18:00</t>
    <phoneticPr fontId="2"/>
  </si>
  <si>
    <t>8:00～16:00</t>
    <phoneticPr fontId="2"/>
  </si>
  <si>
    <t>余裕活用型</t>
    <phoneticPr fontId="2"/>
  </si>
  <si>
    <t>7:00～20:00</t>
    <phoneticPr fontId="2"/>
  </si>
  <si>
    <t>年齢と時間による</t>
    <rPh sb="0" eb="2">
      <t>ネンレイ</t>
    </rPh>
    <rPh sb="3" eb="5">
      <t>ジカン</t>
    </rPh>
    <phoneticPr fontId="2"/>
  </si>
  <si>
    <t>月額</t>
    <rPh sb="0" eb="2">
      <t>ガツガク</t>
    </rPh>
    <phoneticPr fontId="2"/>
  </si>
  <si>
    <t>2～5歳児クラス</t>
    <rPh sb="3" eb="5">
      <t>サイジ</t>
    </rPh>
    <phoneticPr fontId="2"/>
  </si>
  <si>
    <t>週1回</t>
    <rPh sb="0" eb="1">
      <t>シュウ</t>
    </rPh>
    <rPh sb="2" eb="3">
      <t>カイ</t>
    </rPh>
    <phoneticPr fontId="2"/>
  </si>
  <si>
    <t>3～5歳児クラス</t>
    <phoneticPr fontId="2"/>
  </si>
  <si>
    <t>週1回</t>
    <phoneticPr fontId="2"/>
  </si>
  <si>
    <t>無料サービス</t>
    <phoneticPr fontId="2"/>
  </si>
  <si>
    <t>HIPHOP</t>
    <phoneticPr fontId="2"/>
  </si>
  <si>
    <t>４・５歳児クラス</t>
    <rPh sb="3" eb="5">
      <t>サイジ</t>
    </rPh>
    <phoneticPr fontId="2"/>
  </si>
  <si>
    <t>＊子どもたちが元気にのびのび遊べる、広い園庭・開放的なホールがあります。
＊好奇心を刺激する、各年齢の発達に合わせた玩具を
　バラエティ豊かに取り揃えています。
＊おむつ・おしりふき・エプロン・手口拭きのサブスクが利用できます。
＊習い事として、ダンス・サッカーが園内で受けられます。(有料)</t>
    <rPh sb="1" eb="2">
      <t>コ</t>
    </rPh>
    <rPh sb="7" eb="9">
      <t>ゲンキ</t>
    </rPh>
    <rPh sb="14" eb="15">
      <t>アソ</t>
    </rPh>
    <rPh sb="18" eb="19">
      <t>ヒロ</t>
    </rPh>
    <rPh sb="20" eb="22">
      <t>エンテイ</t>
    </rPh>
    <rPh sb="23" eb="26">
      <t>カイホウテキ</t>
    </rPh>
    <rPh sb="38" eb="41">
      <t>コウキシン</t>
    </rPh>
    <rPh sb="42" eb="44">
      <t>シゲキ</t>
    </rPh>
    <rPh sb="47" eb="50">
      <t>カクネンレイ</t>
    </rPh>
    <rPh sb="51" eb="53">
      <t>ハッタツ</t>
    </rPh>
    <rPh sb="54" eb="55">
      <t>ア</t>
    </rPh>
    <rPh sb="58" eb="60">
      <t>ガング</t>
    </rPh>
    <rPh sb="68" eb="69">
      <t>ユタ</t>
    </rPh>
    <rPh sb="71" eb="72">
      <t>ト</t>
    </rPh>
    <rPh sb="73" eb="74">
      <t>ソロ</t>
    </rPh>
    <phoneticPr fontId="2"/>
  </si>
  <si>
    <t>　　　　　　　流山おおたかの森</t>
    <phoneticPr fontId="2"/>
  </si>
  <si>
    <t>　　　　　　流山おおたかの森　</t>
    <phoneticPr fontId="2"/>
  </si>
  <si>
    <t>---</t>
  </si>
  <si>
    <t>分園の最大利用時間（平日）は7：00～19：00。
土曜日は本園にて合同保育。</t>
    <rPh sb="0" eb="2">
      <t>ブンエン</t>
    </rPh>
    <rPh sb="3" eb="9">
      <t>サイダイリヨウジカン</t>
    </rPh>
    <rPh sb="10" eb="12">
      <t>ヘイジツ</t>
    </rPh>
    <rPh sb="26" eb="29">
      <t>ドヨウビ</t>
    </rPh>
    <rPh sb="30" eb="32">
      <t>ホンエン</t>
    </rPh>
    <rPh sb="34" eb="38">
      <t>ゴウドウホイク</t>
    </rPh>
    <phoneticPr fontId="2"/>
  </si>
  <si>
    <t>月2回</t>
    <rPh sb="0" eb="1">
      <t>ツキ</t>
    </rPh>
    <rPh sb="2" eb="3">
      <t>カイ</t>
    </rPh>
    <phoneticPr fontId="2"/>
  </si>
  <si>
    <t>えどがわ南流山保育園</t>
    <rPh sb="4" eb="7">
      <t>ミナミナガレヤマ</t>
    </rPh>
    <rPh sb="7" eb="10">
      <t>ホイクエン</t>
    </rPh>
    <phoneticPr fontId="2"/>
  </si>
  <si>
    <t>04-7157-8855</t>
    <phoneticPr fontId="2"/>
  </si>
  <si>
    <t>千葉県流山市南流山10丁目30番地の1</t>
    <rPh sb="0" eb="3">
      <t>チバケン</t>
    </rPh>
    <rPh sb="3" eb="6">
      <t>ナガレヤマシ</t>
    </rPh>
    <rPh sb="6" eb="9">
      <t>ミナミナガレヤマ</t>
    </rPh>
    <rPh sb="11" eb="13">
      <t>チョウメ</t>
    </rPh>
    <rPh sb="15" eb="17">
      <t>バンチ</t>
    </rPh>
    <phoneticPr fontId="2"/>
  </si>
  <si>
    <t>南流山</t>
    <rPh sb="0" eb="3">
      <t>ミナミナガレヤマ</t>
    </rPh>
    <phoneticPr fontId="2"/>
  </si>
  <si>
    <t>有り</t>
    <rPh sb="0" eb="1">
      <t>ア</t>
    </rPh>
    <phoneticPr fontId="2"/>
  </si>
  <si>
    <t>1．のびのび明るく元気な子
2．見て考え学ぶ子
3．友達と仲良く遊ぶ子</t>
    <rPh sb="6" eb="7">
      <t>アカ</t>
    </rPh>
    <rPh sb="9" eb="11">
      <t>ゲンキ</t>
    </rPh>
    <rPh sb="12" eb="13">
      <t>コ</t>
    </rPh>
    <rPh sb="16" eb="17">
      <t>ミ</t>
    </rPh>
    <rPh sb="18" eb="19">
      <t>カンガ</t>
    </rPh>
    <rPh sb="20" eb="21">
      <t>マナ</t>
    </rPh>
    <rPh sb="22" eb="23">
      <t>コ</t>
    </rPh>
    <rPh sb="26" eb="28">
      <t>トモダチ</t>
    </rPh>
    <rPh sb="29" eb="31">
      <t>ナカヨ</t>
    </rPh>
    <rPh sb="32" eb="33">
      <t>アソ</t>
    </rPh>
    <rPh sb="34" eb="35">
      <t>コ</t>
    </rPh>
    <phoneticPr fontId="2"/>
  </si>
  <si>
    <t>7:00～18:30</t>
    <phoneticPr fontId="2"/>
  </si>
  <si>
    <t>生後57日から</t>
    <rPh sb="0" eb="2">
      <t>セイゴ</t>
    </rPh>
    <rPh sb="4" eb="5">
      <t>ニチ</t>
    </rPh>
    <phoneticPr fontId="2"/>
  </si>
  <si>
    <t>・布団
・布団カバー
（毎週持ち帰り）
・タオルケット等
（隔週持ち帰り）</t>
    <rPh sb="1" eb="3">
      <t>フトン</t>
    </rPh>
    <rPh sb="5" eb="7">
      <t>フトン</t>
    </rPh>
    <rPh sb="12" eb="15">
      <t>マイシュウモ</t>
    </rPh>
    <rPh sb="16" eb="17">
      <t>カエ</t>
    </rPh>
    <rPh sb="27" eb="28">
      <t>ナド</t>
    </rPh>
    <rPh sb="30" eb="32">
      <t>カクシュウ</t>
    </rPh>
    <rPh sb="32" eb="33">
      <t>モ</t>
    </rPh>
    <rPh sb="34" eb="35">
      <t>カエ</t>
    </rPh>
    <phoneticPr fontId="2"/>
  </si>
  <si>
    <t>・着替え（毎日持ち帰り）
・着替え（常備用）
・帽子（毎週持ち帰り）
・靴（隔週持ち帰り）
・上履き（２歳～）　　　 （隔週持ち帰り）</t>
    <rPh sb="1" eb="3">
      <t>キガ</t>
    </rPh>
    <rPh sb="5" eb="7">
      <t>マイニチ</t>
    </rPh>
    <rPh sb="7" eb="8">
      <t>モ</t>
    </rPh>
    <rPh sb="9" eb="10">
      <t>カエ</t>
    </rPh>
    <rPh sb="14" eb="16">
      <t>キガ</t>
    </rPh>
    <rPh sb="18" eb="21">
      <t>ジョウビヨウ</t>
    </rPh>
    <rPh sb="24" eb="26">
      <t>ボウシ</t>
    </rPh>
    <rPh sb="27" eb="29">
      <t>マイシュウ</t>
    </rPh>
    <rPh sb="29" eb="30">
      <t>モ</t>
    </rPh>
    <rPh sb="31" eb="32">
      <t>カエ</t>
    </rPh>
    <rPh sb="36" eb="37">
      <t>クツ</t>
    </rPh>
    <rPh sb="38" eb="40">
      <t>カクシュウ</t>
    </rPh>
    <rPh sb="40" eb="41">
      <t>モ</t>
    </rPh>
    <rPh sb="42" eb="43">
      <t>カエ</t>
    </rPh>
    <rPh sb="47" eb="49">
      <t>ウワバ</t>
    </rPh>
    <rPh sb="52" eb="53">
      <t>サイ</t>
    </rPh>
    <rPh sb="60" eb="62">
      <t>カクシュウ</t>
    </rPh>
    <rPh sb="62" eb="63">
      <t>モ</t>
    </rPh>
    <rPh sb="64" eb="65">
      <t>カエ</t>
    </rPh>
    <phoneticPr fontId="2"/>
  </si>
  <si>
    <t>・粘土セット（３歳～）
・クレヨン（３歳～）
・ハサミ（３歳～）
・のり（３歳～）</t>
    <rPh sb="1" eb="3">
      <t>ネンド</t>
    </rPh>
    <rPh sb="8" eb="9">
      <t>サイ</t>
    </rPh>
    <rPh sb="19" eb="20">
      <t>サイ</t>
    </rPh>
    <rPh sb="29" eb="30">
      <t>サイ</t>
    </rPh>
    <rPh sb="38" eb="39">
      <t>サイ</t>
    </rPh>
    <phoneticPr fontId="2"/>
  </si>
  <si>
    <t>・歯磨きセット(5歳児・年長のみ)</t>
    <rPh sb="1" eb="3">
      <t>ハミガ</t>
    </rPh>
    <rPh sb="9" eb="10">
      <t>サイ</t>
    </rPh>
    <rPh sb="10" eb="11">
      <t>ジ</t>
    </rPh>
    <rPh sb="12" eb="14">
      <t>ネンチョウ</t>
    </rPh>
    <phoneticPr fontId="2"/>
  </si>
  <si>
    <t>・リュック
・袋（エコバッグ等）</t>
    <rPh sb="7" eb="8">
      <t>フクロ</t>
    </rPh>
    <rPh sb="14" eb="15">
      <t>ナド</t>
    </rPh>
    <phoneticPr fontId="2"/>
  </si>
  <si>
    <t>100～350</t>
    <phoneticPr fontId="2"/>
  </si>
  <si>
    <t>一時間当たり</t>
    <rPh sb="0" eb="1">
      <t>イチ</t>
    </rPh>
    <rPh sb="1" eb="4">
      <t>ジカンア</t>
    </rPh>
    <phoneticPr fontId="2"/>
  </si>
  <si>
    <t>おむつ処理代 　　　　　　　　　　　　　　　　　 必要な期間</t>
    <rPh sb="3" eb="6">
      <t>ショリダイ</t>
    </rPh>
    <rPh sb="25" eb="27">
      <t>ヒツヨウ</t>
    </rPh>
    <rPh sb="28" eb="30">
      <t>キカン</t>
    </rPh>
    <phoneticPr fontId="2"/>
  </si>
  <si>
    <t>保育用品(粘土セット・クレヨン・ハサミ)・スモック・カラー帽子・リュック</t>
    <rPh sb="0" eb="4">
      <t>ホイクヨウヒン</t>
    </rPh>
    <rPh sb="5" eb="7">
      <t>ネンド</t>
    </rPh>
    <rPh sb="29" eb="31">
      <t>ボウシ</t>
    </rPh>
    <phoneticPr fontId="2"/>
  </si>
  <si>
    <t>9,000～</t>
    <phoneticPr fontId="2"/>
  </si>
  <si>
    <t>現金支払い</t>
    <rPh sb="0" eb="4">
      <t>ゲンキンシハラ</t>
    </rPh>
    <phoneticPr fontId="2"/>
  </si>
  <si>
    <t>3～5歳児クラス</t>
    <rPh sb="3" eb="5">
      <t>サイジ</t>
    </rPh>
    <phoneticPr fontId="2"/>
  </si>
  <si>
    <t>学研教室</t>
    <rPh sb="0" eb="2">
      <t>ガッケン</t>
    </rPh>
    <rPh sb="2" eb="4">
      <t>キョウシツ</t>
    </rPh>
    <phoneticPr fontId="2"/>
  </si>
  <si>
    <t>5歳児クラス</t>
    <rPh sb="1" eb="3">
      <t>サイジ</t>
    </rPh>
    <phoneticPr fontId="2"/>
  </si>
  <si>
    <t xml:space="preserve">・延長保育料は、18:01分～19:00分は100円、19:01分～19:30分は350円、19:31分～20:00分まで350円。
・月に2回、スポーツ教室の講師による体操教室を行っています。
・5歳児のみ 就学に向けて月に2回、学研の先生による“ひらがな”や“数字”など 教室を行っています。
</t>
    <rPh sb="1" eb="6">
      <t>エンチョウホイクリョウ</t>
    </rPh>
    <rPh sb="13" eb="14">
      <t>フン</t>
    </rPh>
    <rPh sb="20" eb="21">
      <t>フン</t>
    </rPh>
    <rPh sb="25" eb="26">
      <t>エン</t>
    </rPh>
    <rPh sb="32" eb="33">
      <t>フン</t>
    </rPh>
    <rPh sb="39" eb="40">
      <t>フン</t>
    </rPh>
    <rPh sb="44" eb="45">
      <t>エン</t>
    </rPh>
    <rPh sb="51" eb="52">
      <t>フン</t>
    </rPh>
    <rPh sb="58" eb="59">
      <t>フン</t>
    </rPh>
    <rPh sb="64" eb="65">
      <t>エン</t>
    </rPh>
    <rPh sb="68" eb="69">
      <t>ツキ</t>
    </rPh>
    <rPh sb="71" eb="72">
      <t>カイ</t>
    </rPh>
    <rPh sb="77" eb="79">
      <t>キョウシツ</t>
    </rPh>
    <rPh sb="80" eb="82">
      <t>コウシ</t>
    </rPh>
    <rPh sb="85" eb="89">
      <t>タイソウキョウシツ</t>
    </rPh>
    <rPh sb="90" eb="91">
      <t>オコナ</t>
    </rPh>
    <rPh sb="100" eb="102">
      <t>サイジ</t>
    </rPh>
    <rPh sb="105" eb="107">
      <t>シュウガク</t>
    </rPh>
    <rPh sb="108" eb="109">
      <t>ム</t>
    </rPh>
    <rPh sb="111" eb="112">
      <t>ツキ</t>
    </rPh>
    <rPh sb="114" eb="115">
      <t>カイ</t>
    </rPh>
    <rPh sb="116" eb="118">
      <t>ガッケン</t>
    </rPh>
    <rPh sb="119" eb="121">
      <t>センセイ</t>
    </rPh>
    <rPh sb="132" eb="134">
      <t>スウジ</t>
    </rPh>
    <rPh sb="138" eb="140">
      <t>キョウシツ</t>
    </rPh>
    <rPh sb="141" eb="142">
      <t>オコナ</t>
    </rPh>
    <phoneticPr fontId="2"/>
  </si>
  <si>
    <t>流山市おおたかの森北2丁目8番地</t>
    <rPh sb="11" eb="13">
      <t>チョウメ</t>
    </rPh>
    <rPh sb="14" eb="16">
      <t>バンチ</t>
    </rPh>
    <phoneticPr fontId="2"/>
  </si>
  <si>
    <t>流山おおたかの森</t>
    <rPh sb="0" eb="2">
      <t>ナガレヤマ</t>
    </rPh>
    <rPh sb="7" eb="8">
      <t>モリ</t>
    </rPh>
    <phoneticPr fontId="2"/>
  </si>
  <si>
    <t>自ら考え、自立して行動できる人間に育ってほしいと考えています。子どもだけの小さな社会ですが、最初の一歩として集団生活の中で、社会のルールや助け合うことの大切さ、他人を思いやる気持を育む手助けをしていきます。細かく目の行き届いた家庭的な雰囲気の中で、先生たちと一緒に毎日楽しく過ごします。</t>
    <phoneticPr fontId="2"/>
  </si>
  <si>
    <t>8:30～16:30</t>
  </si>
  <si>
    <t>9：00～16：00</t>
    <phoneticPr fontId="2"/>
  </si>
  <si>
    <t>５名（1～5歳児）</t>
    <rPh sb="1" eb="2">
      <t>メイ</t>
    </rPh>
    <rPh sb="6" eb="7">
      <t>サイ</t>
    </rPh>
    <rPh sb="7" eb="8">
      <t>ジ</t>
    </rPh>
    <phoneticPr fontId="2"/>
  </si>
  <si>
    <t>7:00～18:30</t>
  </si>
  <si>
    <t>5,000円/1日</t>
    <rPh sb="5" eb="6">
      <t>エン</t>
    </rPh>
    <rPh sb="8" eb="9">
      <t>ニチ</t>
    </rPh>
    <phoneticPr fontId="2"/>
  </si>
  <si>
    <t>・お昼寝用バスタオル　
布団・シーツ・毛布
は園で用意します。</t>
    <rPh sb="2" eb="4">
      <t>ヒルネ</t>
    </rPh>
    <rPh sb="4" eb="5">
      <t>ヨウ</t>
    </rPh>
    <rPh sb="13" eb="15">
      <t>フトン</t>
    </rPh>
    <rPh sb="20" eb="22">
      <t>モウフ</t>
    </rPh>
    <rPh sb="24" eb="25">
      <t>エン</t>
    </rPh>
    <rPh sb="26" eb="28">
      <t>ヨウイ</t>
    </rPh>
    <phoneticPr fontId="2"/>
  </si>
  <si>
    <t xml:space="preserve">・着替え（上下,下着,靴下）
・午睡用着替え（上下1組）
・食事用エプロン（袖なし）
・上履き　2歳児以上
</t>
    <rPh sb="1" eb="3">
      <t>キガ</t>
    </rPh>
    <rPh sb="5" eb="7">
      <t>ジョウゲ</t>
    </rPh>
    <rPh sb="8" eb="10">
      <t>シタギ</t>
    </rPh>
    <rPh sb="11" eb="13">
      <t>クツシタ</t>
    </rPh>
    <rPh sb="16" eb="19">
      <t>ゴスイヨウ</t>
    </rPh>
    <rPh sb="19" eb="21">
      <t>キガ</t>
    </rPh>
    <rPh sb="23" eb="25">
      <t>ジョウゲ</t>
    </rPh>
    <rPh sb="26" eb="27">
      <t>クミ</t>
    </rPh>
    <rPh sb="30" eb="32">
      <t>ショクジ</t>
    </rPh>
    <rPh sb="32" eb="33">
      <t>ヨウ</t>
    </rPh>
    <rPh sb="38" eb="39">
      <t>ソデ</t>
    </rPh>
    <rPh sb="44" eb="46">
      <t>ウワバ</t>
    </rPh>
    <rPh sb="49" eb="51">
      <t>サイジ</t>
    </rPh>
    <rPh sb="51" eb="53">
      <t>イジョウ</t>
    </rPh>
    <phoneticPr fontId="2"/>
  </si>
  <si>
    <t>ねんど・はさみ・クレヨン等、園で用意します。</t>
    <rPh sb="12" eb="13">
      <t>トウ</t>
    </rPh>
    <rPh sb="14" eb="15">
      <t>エン</t>
    </rPh>
    <rPh sb="16" eb="18">
      <t>ヨウイ</t>
    </rPh>
    <phoneticPr fontId="2"/>
  </si>
  <si>
    <t xml:space="preserve">・うがい用コップ
・お箸（箸箱付）3歳児以上
　※スプーン・フォークは園の
　　ものを使います。
・哺乳瓶（0歳で必要な場合）
</t>
    <rPh sb="11" eb="12">
      <t>ハシ</t>
    </rPh>
    <rPh sb="13" eb="14">
      <t>ハシ</t>
    </rPh>
    <rPh sb="14" eb="15">
      <t>バコ</t>
    </rPh>
    <rPh sb="15" eb="16">
      <t>ツキ</t>
    </rPh>
    <rPh sb="18" eb="19">
      <t>サイ</t>
    </rPh>
    <rPh sb="19" eb="20">
      <t>ジ</t>
    </rPh>
    <rPh sb="20" eb="22">
      <t>イジョウ</t>
    </rPh>
    <rPh sb="35" eb="36">
      <t>エン</t>
    </rPh>
    <rPh sb="43" eb="44">
      <t>ツカ</t>
    </rPh>
    <rPh sb="50" eb="52">
      <t>ホニュウ</t>
    </rPh>
    <rPh sb="52" eb="53">
      <t>ビン</t>
    </rPh>
    <rPh sb="55" eb="56">
      <t>サイ</t>
    </rPh>
    <rPh sb="57" eb="59">
      <t>ヒツヨウ</t>
    </rPh>
    <rPh sb="60" eb="62">
      <t>バアイ</t>
    </rPh>
    <phoneticPr fontId="2"/>
  </si>
  <si>
    <t>・紙オムツ
・おしり拭き</t>
    <rPh sb="1" eb="2">
      <t>カミ</t>
    </rPh>
    <rPh sb="10" eb="11">
      <t>フ</t>
    </rPh>
    <phoneticPr fontId="2"/>
  </si>
  <si>
    <t xml:space="preserve">・ハンドタオル(ループ付)
・歯ブラシ（キャップ付）
・汚れ物用袋　
・口拭き用ガーゼ　0～2歳児
・通園カバン　3歳児以上
</t>
    <rPh sb="11" eb="12">
      <t>ツキ</t>
    </rPh>
    <rPh sb="15" eb="16">
      <t>ハ</t>
    </rPh>
    <rPh sb="24" eb="25">
      <t>ツ</t>
    </rPh>
    <rPh sb="28" eb="29">
      <t>ヨゴ</t>
    </rPh>
    <rPh sb="30" eb="31">
      <t>モノ</t>
    </rPh>
    <rPh sb="31" eb="32">
      <t>ヨウ</t>
    </rPh>
    <rPh sb="32" eb="33">
      <t>フクロ</t>
    </rPh>
    <rPh sb="36" eb="37">
      <t>クチ</t>
    </rPh>
    <rPh sb="37" eb="38">
      <t>フ</t>
    </rPh>
    <rPh sb="39" eb="40">
      <t>ヨウ</t>
    </rPh>
    <rPh sb="47" eb="49">
      <t>サイジ</t>
    </rPh>
    <rPh sb="51" eb="53">
      <t>ツウエン</t>
    </rPh>
    <rPh sb="58" eb="59">
      <t>サイ</t>
    </rPh>
    <rPh sb="59" eb="60">
      <t>ジ</t>
    </rPh>
    <rPh sb="60" eb="62">
      <t>イジョウ</t>
    </rPh>
    <phoneticPr fontId="2"/>
  </si>
  <si>
    <t>6,500円</t>
    <rPh sb="5" eb="6">
      <t>エン</t>
    </rPh>
    <phoneticPr fontId="2"/>
  </si>
  <si>
    <t>月額</t>
    <rPh sb="0" eb="1">
      <t>ツキ</t>
    </rPh>
    <rPh sb="1" eb="2">
      <t>ガク</t>
    </rPh>
    <phoneticPr fontId="2"/>
  </si>
  <si>
    <t>現金支払い</t>
    <rPh sb="0" eb="2">
      <t>ゲンキン</t>
    </rPh>
    <rPh sb="2" eb="4">
      <t>シハラ</t>
    </rPh>
    <phoneticPr fontId="2"/>
  </si>
  <si>
    <t>延長保育利用者</t>
    <rPh sb="0" eb="2">
      <t>エンチョウ</t>
    </rPh>
    <rPh sb="2" eb="4">
      <t>ホイク</t>
    </rPh>
    <rPh sb="4" eb="6">
      <t>リヨウ</t>
    </rPh>
    <rPh sb="6" eb="7">
      <t>シャ</t>
    </rPh>
    <phoneticPr fontId="2"/>
  </si>
  <si>
    <t>200円</t>
    <rPh sb="3" eb="4">
      <t>エン</t>
    </rPh>
    <phoneticPr fontId="2"/>
  </si>
  <si>
    <t>30分あたり</t>
    <rPh sb="2" eb="3">
      <t>フン</t>
    </rPh>
    <phoneticPr fontId="2"/>
  </si>
  <si>
    <t>月極延長保育利用者</t>
  </si>
  <si>
    <t>毎月</t>
  </si>
  <si>
    <t>2,000～6,000円</t>
  </si>
  <si>
    <t>月額</t>
  </si>
  <si>
    <t>現金支払い</t>
  </si>
  <si>
    <t>２～５歳児クラス</t>
    <rPh sb="3" eb="5">
      <t>サイジ</t>
    </rPh>
    <phoneticPr fontId="2"/>
  </si>
  <si>
    <t>週１回</t>
    <rPh sb="0" eb="1">
      <t>シュウ</t>
    </rPh>
    <rPh sb="2" eb="3">
      <t>カイ</t>
    </rPh>
    <phoneticPr fontId="2"/>
  </si>
  <si>
    <t>絵画教室</t>
    <rPh sb="0" eb="2">
      <t>カイガ</t>
    </rPh>
    <rPh sb="2" eb="4">
      <t>キョウシツ</t>
    </rPh>
    <phoneticPr fontId="2"/>
  </si>
  <si>
    <t>４，５歳児クラス</t>
    <rPh sb="3" eb="4">
      <t>サイ</t>
    </rPh>
    <rPh sb="4" eb="5">
      <t>ジ</t>
    </rPh>
    <phoneticPr fontId="2"/>
  </si>
  <si>
    <t>ダンス教室</t>
    <rPh sb="3" eb="5">
      <t>キョウシツ</t>
    </rPh>
    <phoneticPr fontId="2"/>
  </si>
  <si>
    <t xml:space="preserve">
【月極延長保育料】
18：01～18：30　月額2,000円（30分）
18：01～19：00　月額4,000円（1時間）
18：01～19：30　月額6,000円（1時間30分）
※短時間認定の方は月極延長保育料の対象外です。</t>
    <rPh sb="2" eb="4">
      <t>ツキギメ</t>
    </rPh>
    <rPh sb="4" eb="6">
      <t>エンチョウ</t>
    </rPh>
    <rPh sb="6" eb="9">
      <t>ホイクリョウ</t>
    </rPh>
    <rPh sb="23" eb="24">
      <t>ツキ</t>
    </rPh>
    <rPh sb="24" eb="25">
      <t>ガク</t>
    </rPh>
    <rPh sb="30" eb="31">
      <t>エン</t>
    </rPh>
    <rPh sb="34" eb="35">
      <t>フン</t>
    </rPh>
    <rPh sb="49" eb="50">
      <t>ツキ</t>
    </rPh>
    <rPh sb="50" eb="51">
      <t>ガク</t>
    </rPh>
    <rPh sb="56" eb="57">
      <t>エン</t>
    </rPh>
    <rPh sb="59" eb="61">
      <t>ジカン</t>
    </rPh>
    <rPh sb="75" eb="76">
      <t>ツキ</t>
    </rPh>
    <rPh sb="76" eb="77">
      <t>ガク</t>
    </rPh>
    <rPh sb="82" eb="83">
      <t>エン</t>
    </rPh>
    <rPh sb="85" eb="87">
      <t>ジカン</t>
    </rPh>
    <rPh sb="89" eb="90">
      <t>フン</t>
    </rPh>
    <rPh sb="93" eb="96">
      <t>タンジカン</t>
    </rPh>
    <rPh sb="96" eb="98">
      <t>ニンテイ</t>
    </rPh>
    <rPh sb="99" eb="100">
      <t>カタ</t>
    </rPh>
    <rPh sb="101" eb="103">
      <t>ツキギメ</t>
    </rPh>
    <rPh sb="103" eb="105">
      <t>エンチョウ</t>
    </rPh>
    <rPh sb="105" eb="107">
      <t>ホイク</t>
    </rPh>
    <rPh sb="107" eb="108">
      <t>リョウ</t>
    </rPh>
    <rPh sb="109" eb="112">
      <t>タイショウガイ</t>
    </rPh>
    <phoneticPr fontId="2"/>
  </si>
  <si>
    <t>　　　流山おおたかの森　　　　</t>
    <phoneticPr fontId="2"/>
  </si>
  <si>
    <t xml:space="preserve">・着替え（毎日持ち帰り）
・着替え（常備用）
・靴（登園靴）
・靴（園庭靴）
</t>
    <rPh sb="1" eb="3">
      <t>キガ</t>
    </rPh>
    <rPh sb="5" eb="7">
      <t>マイニチ</t>
    </rPh>
    <rPh sb="7" eb="8">
      <t>モ</t>
    </rPh>
    <rPh sb="9" eb="10">
      <t>カエ</t>
    </rPh>
    <rPh sb="14" eb="16">
      <t>キガ</t>
    </rPh>
    <rPh sb="18" eb="21">
      <t>ジョウビヨウ</t>
    </rPh>
    <rPh sb="24" eb="25">
      <t>クツ</t>
    </rPh>
    <rPh sb="26" eb="29">
      <t>トウエングツ</t>
    </rPh>
    <rPh sb="32" eb="33">
      <t>クツ</t>
    </rPh>
    <rPh sb="34" eb="37">
      <t>エンテイグツ</t>
    </rPh>
    <phoneticPr fontId="2"/>
  </si>
  <si>
    <t>・制作帳（3歳～）480円
・もじあそび（5歳）390円
・ピアニカ唄口（5歳）400円
・書道ケース（５歳）210円
・袋（エコバッグ等）</t>
    <rPh sb="6" eb="8">
      <t>サイカラ</t>
    </rPh>
    <rPh sb="12" eb="13">
      <t>エン</t>
    </rPh>
    <rPh sb="22" eb="23">
      <t>サイ</t>
    </rPh>
    <rPh sb="38" eb="39">
      <t>サイ</t>
    </rPh>
    <rPh sb="43" eb="44">
      <t>エン</t>
    </rPh>
    <rPh sb="46" eb="48">
      <t>ショドウ</t>
    </rPh>
    <rPh sb="53" eb="54">
      <t>サイ</t>
    </rPh>
    <rPh sb="58" eb="59">
      <t>エン</t>
    </rPh>
    <rPh sb="63" eb="64">
      <t>フクロ</t>
    </rPh>
    <rPh sb="70" eb="71">
      <t>ナド</t>
    </rPh>
    <phoneticPr fontId="2"/>
  </si>
  <si>
    <t>月額</t>
    <phoneticPr fontId="2"/>
  </si>
  <si>
    <t>月３回</t>
    <rPh sb="0" eb="1">
      <t>ツキ</t>
    </rPh>
    <rPh sb="2" eb="3">
      <t>カイ</t>
    </rPh>
    <phoneticPr fontId="2"/>
  </si>
  <si>
    <t>月１回</t>
    <rPh sb="0" eb="1">
      <t>ツキ</t>
    </rPh>
    <rPh sb="2" eb="3">
      <t>カイ</t>
    </rPh>
    <phoneticPr fontId="2"/>
  </si>
  <si>
    <t>・着替え（上下,下着,靴下）
・午睡用着替え（上下1組）
・食事用エプロン（袖なし）
・上履き　2歳児以上</t>
    <rPh sb="1" eb="3">
      <t>キガ</t>
    </rPh>
    <rPh sb="5" eb="7">
      <t>ジョウゲ</t>
    </rPh>
    <rPh sb="8" eb="10">
      <t>シタギ</t>
    </rPh>
    <rPh sb="11" eb="13">
      <t>クツシタ</t>
    </rPh>
    <rPh sb="16" eb="19">
      <t>ゴスイヨウ</t>
    </rPh>
    <rPh sb="19" eb="21">
      <t>キガ</t>
    </rPh>
    <rPh sb="23" eb="25">
      <t>ジョウゲ</t>
    </rPh>
    <rPh sb="26" eb="27">
      <t>クミ</t>
    </rPh>
    <rPh sb="30" eb="32">
      <t>ショクジ</t>
    </rPh>
    <rPh sb="32" eb="33">
      <t>ヨウ</t>
    </rPh>
    <rPh sb="38" eb="39">
      <t>ソデ</t>
    </rPh>
    <rPh sb="44" eb="46">
      <t>ウワバ</t>
    </rPh>
    <rPh sb="49" eb="51">
      <t>サイジ</t>
    </rPh>
    <rPh sb="51" eb="53">
      <t>イジョウ</t>
    </rPh>
    <phoneticPr fontId="2"/>
  </si>
  <si>
    <t>４～５歳児クラス</t>
    <rPh sb="3" eb="5">
      <t>サイジ</t>
    </rPh>
    <phoneticPr fontId="2"/>
  </si>
  <si>
    <t>２～３歳児クラス</t>
    <rPh sb="3" eb="5">
      <t>サイジ</t>
    </rPh>
    <phoneticPr fontId="2"/>
  </si>
  <si>
    <t>【月極延長保育料】
18：01～18：30　月額2,000円（30分）
18：01～19：00　月額4,000円（1時間）
18：01～19：30　月額6,000円（1時間30分）
※短時間認定の方は月極延長保育料の対象外です。</t>
    <phoneticPr fontId="2"/>
  </si>
  <si>
    <t>　　　JR南流山　　　　</t>
    <rPh sb="5" eb="8">
      <t>ミナミナガレヤマ</t>
    </rPh>
    <phoneticPr fontId="2"/>
  </si>
  <si>
    <t>行き届いた安全な環境と、家庭的な温かい雰囲気の中で、ひとりひとり子どもを大切に、健康で、明るく、思いやりのある、自律性を持った子どもの育成を目指します。保護者様との信頼関係の中、保護者様が安心して働き続けられるよう、職員全員が保育者としての自覚を持ち、ひとりひとりの子どもを大切にし、子どもの育つ姿を丁寧に見守る保育を実施し、子育て支援をしてまいります。「考えさせる」保育をされた子どもたちは「考える」ことで自ら答えを出す力強さが身に付き、自立性・思考性に長けた子どもへと成長します。
・生き生きとし元気に遊べる子
・友達としっかりかかわり、育ちあう子
・自分で考え、行動する子
の姿を目指します。</t>
    <rPh sb="244" eb="245">
      <t>イ</t>
    </rPh>
    <rPh sb="259" eb="261">
      <t>トモダチ</t>
    </rPh>
    <rPh sb="271" eb="272">
      <t>ソダ</t>
    </rPh>
    <rPh sb="275" eb="276">
      <t>コ</t>
    </rPh>
    <rPh sb="278" eb="280">
      <t>ジブン</t>
    </rPh>
    <rPh sb="281" eb="282">
      <t>カンガ</t>
    </rPh>
    <rPh sb="284" eb="286">
      <t>コウドウ</t>
    </rPh>
    <rPh sb="288" eb="289">
      <t>コ</t>
    </rPh>
    <rPh sb="291" eb="292">
      <t>スガタ</t>
    </rPh>
    <rPh sb="293" eb="295">
      <t>メザ</t>
    </rPh>
    <phoneticPr fontId="2"/>
  </si>
  <si>
    <t>3,000円(食事代別)</t>
    <rPh sb="1" eb="6">
      <t>000エン</t>
    </rPh>
    <rPh sb="7" eb="10">
      <t>ショクジダイ</t>
    </rPh>
    <rPh sb="10" eb="11">
      <t>ベツ</t>
    </rPh>
    <phoneticPr fontId="2"/>
  </si>
  <si>
    <t>5,700円</t>
    <rPh sb="1" eb="6">
      <t>700エン</t>
    </rPh>
    <phoneticPr fontId="2"/>
  </si>
  <si>
    <t>電子マネー</t>
    <rPh sb="0" eb="2">
      <t>デンシ</t>
    </rPh>
    <phoneticPr fontId="2"/>
  </si>
  <si>
    <t>1歳以上</t>
    <rPh sb="1" eb="4">
      <t>サイイジョウ</t>
    </rPh>
    <phoneticPr fontId="2"/>
  </si>
  <si>
    <t>サブスクあり</t>
    <phoneticPr fontId="2"/>
  </si>
  <si>
    <t>英語教室</t>
    <rPh sb="0" eb="4">
      <t>エイゴキョウシツ</t>
    </rPh>
    <phoneticPr fontId="2"/>
  </si>
  <si>
    <t>年間40回</t>
    <rPh sb="0" eb="2">
      <t>ネンカン</t>
    </rPh>
    <rPh sb="4" eb="5">
      <t>カイ</t>
    </rPh>
    <phoneticPr fontId="2"/>
  </si>
  <si>
    <t>2,000円</t>
    <rPh sb="1" eb="6">
      <t>000エン</t>
    </rPh>
    <phoneticPr fontId="2"/>
  </si>
  <si>
    <t>上乗せ</t>
    <rPh sb="0" eb="2">
      <t>ウワノ</t>
    </rPh>
    <phoneticPr fontId="2"/>
  </si>
  <si>
    <t>キッズルームアリス南流山保育園</t>
    <rPh sb="9" eb="15">
      <t>ミナミナガレヤマホイクエン</t>
    </rPh>
    <phoneticPr fontId="2"/>
  </si>
  <si>
    <t>04-7186-7887</t>
    <phoneticPr fontId="2"/>
  </si>
  <si>
    <t>流山市南流山2-21-6</t>
    <rPh sb="0" eb="3">
      <t>ナガレヤマシ</t>
    </rPh>
    <rPh sb="3" eb="6">
      <t>ミナミナガレヤマ</t>
    </rPh>
    <phoneticPr fontId="2"/>
  </si>
  <si>
    <t>2～3</t>
    <phoneticPr fontId="2"/>
  </si>
  <si>
    <t>　　　　　南流山　　</t>
    <rPh sb="5" eb="8">
      <t>ミナミナガレヤマ</t>
    </rPh>
    <phoneticPr fontId="2"/>
  </si>
  <si>
    <t>◎明るく元気な子ども
◎やさしいこころを持つ子ども
◎感性豊かな子ども</t>
    <rPh sb="1" eb="2">
      <t>アカ</t>
    </rPh>
    <rPh sb="4" eb="6">
      <t>ゲンキ</t>
    </rPh>
    <rPh sb="7" eb="8">
      <t>コ</t>
    </rPh>
    <rPh sb="20" eb="21">
      <t>モ</t>
    </rPh>
    <rPh sb="22" eb="23">
      <t>コ</t>
    </rPh>
    <rPh sb="27" eb="29">
      <t>カンセイ</t>
    </rPh>
    <rPh sb="29" eb="30">
      <t>ユタ</t>
    </rPh>
    <rPh sb="32" eb="33">
      <t>コ</t>
    </rPh>
    <phoneticPr fontId="2"/>
  </si>
  <si>
    <t>7：00-18：00</t>
    <phoneticPr fontId="2"/>
  </si>
  <si>
    <t>8：30-16：30</t>
    <phoneticPr fontId="2"/>
  </si>
  <si>
    <t>土曜は、ありす南流山保育園にて、キッズルームアリス南流山駅前園と当園の３園で合同保育</t>
    <rPh sb="0" eb="2">
      <t>ドヨウ</t>
    </rPh>
    <rPh sb="7" eb="10">
      <t>ミナミナガレヤマ</t>
    </rPh>
    <rPh sb="10" eb="13">
      <t>ホイクエン</t>
    </rPh>
    <rPh sb="25" eb="29">
      <t>ミナミナガレヤマエキ</t>
    </rPh>
    <rPh sb="29" eb="30">
      <t>マエ</t>
    </rPh>
    <rPh sb="30" eb="31">
      <t>エン</t>
    </rPh>
    <rPh sb="32" eb="34">
      <t>トウエン</t>
    </rPh>
    <rPh sb="36" eb="37">
      <t>エン</t>
    </rPh>
    <rPh sb="38" eb="40">
      <t>ゴウドウ</t>
    </rPh>
    <rPh sb="40" eb="42">
      <t>ホイク</t>
    </rPh>
    <phoneticPr fontId="2"/>
  </si>
  <si>
    <t>7：00-19：00</t>
    <phoneticPr fontId="2"/>
  </si>
  <si>
    <t>・敷パット
　(毎週持ち帰り)
・タオルケット
　(毎週持ち帰り)</t>
    <rPh sb="1" eb="2">
      <t>シキ</t>
    </rPh>
    <rPh sb="8" eb="10">
      <t>マイシュウ</t>
    </rPh>
    <rPh sb="10" eb="11">
      <t>モ</t>
    </rPh>
    <rPh sb="12" eb="13">
      <t>カエ</t>
    </rPh>
    <rPh sb="26" eb="28">
      <t>マイシュウ</t>
    </rPh>
    <rPh sb="28" eb="29">
      <t>モ</t>
    </rPh>
    <rPh sb="30" eb="31">
      <t>カエ</t>
    </rPh>
    <phoneticPr fontId="2"/>
  </si>
  <si>
    <t>・着替え(常備用)
・靴(災害時用)
・靴下(災害時用)</t>
    <rPh sb="1" eb="3">
      <t>キガ</t>
    </rPh>
    <rPh sb="5" eb="8">
      <t>ジョウビヨウ</t>
    </rPh>
    <rPh sb="11" eb="12">
      <t>クツ</t>
    </rPh>
    <rPh sb="13" eb="17">
      <t>サイガイジヨウ</t>
    </rPh>
    <rPh sb="20" eb="22">
      <t>クツシタ</t>
    </rPh>
    <rPh sb="23" eb="27">
      <t>サイガイジヨウ</t>
    </rPh>
    <phoneticPr fontId="2"/>
  </si>
  <si>
    <t>・水筒、ストローマグ
　(毎日持参)
・食事用エプロン
　(毎日持参)
・哺乳瓶
　(ミルクを飲むお子様)</t>
    <rPh sb="1" eb="3">
      <t>スイトウ</t>
    </rPh>
    <rPh sb="13" eb="15">
      <t>マイニチ</t>
    </rPh>
    <rPh sb="15" eb="17">
      <t>ジサン</t>
    </rPh>
    <rPh sb="20" eb="23">
      <t>ショクジヨウ</t>
    </rPh>
    <rPh sb="30" eb="32">
      <t>マイニチ</t>
    </rPh>
    <rPh sb="32" eb="34">
      <t>ジサン</t>
    </rPh>
    <rPh sb="37" eb="40">
      <t>ホニュウビン</t>
    </rPh>
    <rPh sb="47" eb="48">
      <t>ノ</t>
    </rPh>
    <rPh sb="50" eb="51">
      <t>コ</t>
    </rPh>
    <rPh sb="51" eb="52">
      <t>サマ</t>
    </rPh>
    <phoneticPr fontId="2"/>
  </si>
  <si>
    <t>・おむつ
　(無くなり次第随時)
・おしりふき
　(無くなり次第随時)
・手口拭き
　(毎月１パック)</t>
    <rPh sb="7" eb="8">
      <t>ナ</t>
    </rPh>
    <rPh sb="11" eb="13">
      <t>シダイ</t>
    </rPh>
    <rPh sb="13" eb="15">
      <t>ズイジ</t>
    </rPh>
    <rPh sb="26" eb="27">
      <t>ナ</t>
    </rPh>
    <rPh sb="30" eb="32">
      <t>シダイ</t>
    </rPh>
    <rPh sb="32" eb="34">
      <t>ズイジ</t>
    </rPh>
    <rPh sb="37" eb="40">
      <t>テクチフ</t>
    </rPh>
    <rPh sb="44" eb="46">
      <t>マイツキ</t>
    </rPh>
    <phoneticPr fontId="2"/>
  </si>
  <si>
    <t>・手さげバック(0.1歳児)
・リュック(2歳児)
・袋(エコバック等)
・エプロン、三角巾、マスク
　(2歳児)</t>
    <rPh sb="1" eb="2">
      <t>テ</t>
    </rPh>
    <rPh sb="11" eb="13">
      <t>サイジ</t>
    </rPh>
    <rPh sb="22" eb="24">
      <t>サイジ</t>
    </rPh>
    <rPh sb="27" eb="28">
      <t>フクロ</t>
    </rPh>
    <rPh sb="34" eb="35">
      <t>トウ</t>
    </rPh>
    <rPh sb="43" eb="46">
      <t>サンカクキン</t>
    </rPh>
    <rPh sb="54" eb="56">
      <t>サイジ</t>
    </rPh>
    <phoneticPr fontId="2"/>
  </si>
  <si>
    <t>保育料と併せて銀行振込</t>
    <rPh sb="0" eb="3">
      <t>ホイクリョウ</t>
    </rPh>
    <rPh sb="4" eb="5">
      <t>アワ</t>
    </rPh>
    <rPh sb="7" eb="9">
      <t>ギンコウ</t>
    </rPh>
    <rPh sb="9" eb="11">
      <t>フリコミ</t>
    </rPh>
    <phoneticPr fontId="2"/>
  </si>
  <si>
    <t>保険料(全員)</t>
    <rPh sb="0" eb="3">
      <t>ホケンリョウ</t>
    </rPh>
    <rPh sb="4" eb="6">
      <t>ゼンイン</t>
    </rPh>
    <phoneticPr fontId="2"/>
  </si>
  <si>
    <t>年度初め</t>
    <rPh sb="0" eb="3">
      <t>ネンドハジ</t>
    </rPh>
    <phoneticPr fontId="2"/>
  </si>
  <si>
    <t>300円</t>
    <rPh sb="3" eb="4">
      <t>エン</t>
    </rPh>
    <phoneticPr fontId="2"/>
  </si>
  <si>
    <t>年度ごと</t>
    <rPh sb="0" eb="2">
      <t>ネンド</t>
    </rPh>
    <phoneticPr fontId="2"/>
  </si>
  <si>
    <t xml:space="preserve">小規模保育の特徴を生かし、第二のお家のような暖かい家庭的な雰囲気の中で一人ひとりの個性を大切に、そして丁寧に向き合いながら愛情たっぷりの保育を行っています。
子ども達が安心して自分らしく園生活が送れるよう、担任だけでなく職員一人ひとりが子ども達と心をつなぎ、信頼関係を築いていけるよう丁寧な関りを心掛けています。
※見学会は随時実施しております。日程につきましては園までお気軽にご連絡下さい。
</t>
    <rPh sb="51" eb="53">
      <t>テイネイ</t>
    </rPh>
    <rPh sb="54" eb="55">
      <t>ム</t>
    </rPh>
    <rPh sb="56" eb="57">
      <t>ア</t>
    </rPh>
    <rPh sb="88" eb="90">
      <t>ジブン</t>
    </rPh>
    <phoneticPr fontId="2"/>
  </si>
  <si>
    <t>令和6年9月12日</t>
    <rPh sb="0" eb="1">
      <t>レイ</t>
    </rPh>
    <rPh sb="1" eb="2">
      <t>ワ</t>
    </rPh>
    <rPh sb="3" eb="4">
      <t>ネン</t>
    </rPh>
    <rPh sb="5" eb="6">
      <t>ガツ</t>
    </rPh>
    <rPh sb="8" eb="9">
      <t>ニチ</t>
    </rPh>
    <phoneticPr fontId="2"/>
  </si>
  <si>
    <t>リリィキッズルームおおたかの森駅前</t>
    <rPh sb="14" eb="15">
      <t>モリ</t>
    </rPh>
    <rPh sb="15" eb="17">
      <t>エキマエ</t>
    </rPh>
    <phoneticPr fontId="2"/>
  </si>
  <si>
    <t>04-7193-8041</t>
    <phoneticPr fontId="2"/>
  </si>
  <si>
    <t>千葉県流山市おおたかの森西１－６－１
レフィナード２号室</t>
    <rPh sb="0" eb="3">
      <t>チバケン</t>
    </rPh>
    <rPh sb="3" eb="6">
      <t>ナガレヤマシ</t>
    </rPh>
    <rPh sb="11" eb="12">
      <t>モリ</t>
    </rPh>
    <rPh sb="12" eb="13">
      <t>ニシ</t>
    </rPh>
    <rPh sb="26" eb="28">
      <t>ゴウシツ</t>
    </rPh>
    <phoneticPr fontId="2"/>
  </si>
  <si>
    <t>　　　　　　　流山おおたかの森</t>
    <rPh sb="7" eb="9">
      <t>ナガレヤマ</t>
    </rPh>
    <rPh sb="14" eb="15">
      <t>モリ</t>
    </rPh>
    <phoneticPr fontId="2"/>
  </si>
  <si>
    <t>〇心身ともに健康でたくましい子
そのためには基本的な生活習慣の習得がかかせません。日常生活の基本となる食事、睡眠、排泄、清潔、衣服の着脱など、月齢、年齢にあった基本的生活習慣を身につけ、心身ともに健康な子どもに育つよう援助します。
〇思いやりがあり、お友だちや自分も大切に出来る子ども
家族、お友だち、保育者などを信じ、自分も好きになれる子は、誰にでも分け隔てなく優しくでき、助けることが出来ます。家庭的、家族的な雰囲気を大切にし、一人ひとりと丁寧に関わりその子らしさが育つ援助をしていきます。
〇のびのびと自分を表現できる子ども
嬉しい、楽しい、怒り、悲しみを素直に表現できるよう、安心して感情表現できる環境をつくっていきます。一人ひとりが主体的に遊びに取り組めるよう、かかわりを見守ったり、必要な場、物、言葉が提供できるように援助していきます。のびのびと自己表現が出来るようになれば、意欲的に生活できるようになってきます。</t>
    <rPh sb="1" eb="3">
      <t>シンシン</t>
    </rPh>
    <rPh sb="6" eb="8">
      <t>ケンコウ</t>
    </rPh>
    <rPh sb="14" eb="15">
      <t>コ</t>
    </rPh>
    <rPh sb="22" eb="25">
      <t>キホンテキ</t>
    </rPh>
    <rPh sb="26" eb="28">
      <t>セイカツ</t>
    </rPh>
    <rPh sb="28" eb="30">
      <t>シュウカン</t>
    </rPh>
    <rPh sb="31" eb="33">
      <t>シュウトク</t>
    </rPh>
    <rPh sb="41" eb="43">
      <t>ニチジョウ</t>
    </rPh>
    <rPh sb="43" eb="45">
      <t>セイカツ</t>
    </rPh>
    <rPh sb="46" eb="48">
      <t>キホン</t>
    </rPh>
    <rPh sb="51" eb="53">
      <t>ショクジ</t>
    </rPh>
    <rPh sb="54" eb="56">
      <t>スイミン</t>
    </rPh>
    <rPh sb="57" eb="59">
      <t>ハイセツ</t>
    </rPh>
    <rPh sb="60" eb="62">
      <t>セイケツ</t>
    </rPh>
    <rPh sb="63" eb="65">
      <t>イフク</t>
    </rPh>
    <rPh sb="66" eb="68">
      <t>チャクダツ</t>
    </rPh>
    <rPh sb="71" eb="73">
      <t>ゲツレイ</t>
    </rPh>
    <rPh sb="74" eb="76">
      <t>ネンレイ</t>
    </rPh>
    <rPh sb="80" eb="83">
      <t>キホンテキ</t>
    </rPh>
    <rPh sb="83" eb="85">
      <t>セイカツ</t>
    </rPh>
    <rPh sb="85" eb="87">
      <t>シュウカン</t>
    </rPh>
    <rPh sb="88" eb="89">
      <t>ミ</t>
    </rPh>
    <rPh sb="93" eb="95">
      <t>シンシン</t>
    </rPh>
    <rPh sb="98" eb="100">
      <t>ケンコウ</t>
    </rPh>
    <rPh sb="101" eb="102">
      <t>コ</t>
    </rPh>
    <rPh sb="105" eb="106">
      <t>ソダ</t>
    </rPh>
    <rPh sb="109" eb="111">
      <t>エンジョ</t>
    </rPh>
    <rPh sb="117" eb="118">
      <t>オモ</t>
    </rPh>
    <rPh sb="126" eb="127">
      <t>トモ</t>
    </rPh>
    <rPh sb="130" eb="132">
      <t>ジブン</t>
    </rPh>
    <rPh sb="133" eb="135">
      <t>タイセツ</t>
    </rPh>
    <rPh sb="136" eb="138">
      <t>デキ</t>
    </rPh>
    <rPh sb="139" eb="140">
      <t>コ</t>
    </rPh>
    <rPh sb="143" eb="145">
      <t>カゾク</t>
    </rPh>
    <rPh sb="147" eb="148">
      <t>トモ</t>
    </rPh>
    <rPh sb="151" eb="154">
      <t>ホイクシャ</t>
    </rPh>
    <rPh sb="157" eb="158">
      <t>シン</t>
    </rPh>
    <rPh sb="160" eb="162">
      <t>ジブン</t>
    </rPh>
    <rPh sb="163" eb="164">
      <t>ス</t>
    </rPh>
    <rPh sb="169" eb="170">
      <t>コ</t>
    </rPh>
    <rPh sb="172" eb="173">
      <t>ダレ</t>
    </rPh>
    <rPh sb="176" eb="177">
      <t>ワ</t>
    </rPh>
    <rPh sb="178" eb="179">
      <t>ヘダ</t>
    </rPh>
    <rPh sb="182" eb="183">
      <t>ヤサ</t>
    </rPh>
    <rPh sb="188" eb="189">
      <t>タス</t>
    </rPh>
    <rPh sb="194" eb="196">
      <t>デキ</t>
    </rPh>
    <rPh sb="199" eb="202">
      <t>カテイテキ</t>
    </rPh>
    <rPh sb="203" eb="206">
      <t>カゾクテキ</t>
    </rPh>
    <rPh sb="207" eb="210">
      <t>フンイキ</t>
    </rPh>
    <rPh sb="211" eb="213">
      <t>タイセツ</t>
    </rPh>
    <rPh sb="216" eb="218">
      <t>ヒトリ</t>
    </rPh>
    <rPh sb="222" eb="224">
      <t>テイネイ</t>
    </rPh>
    <rPh sb="225" eb="226">
      <t>カカ</t>
    </rPh>
    <rPh sb="230" eb="231">
      <t>コ</t>
    </rPh>
    <rPh sb="235" eb="236">
      <t>ソダ</t>
    </rPh>
    <rPh sb="237" eb="239">
      <t>エンジョ</t>
    </rPh>
    <rPh sb="254" eb="256">
      <t>ジブン</t>
    </rPh>
    <rPh sb="257" eb="259">
      <t>ヒョウゲン</t>
    </rPh>
    <rPh sb="262" eb="263">
      <t>コ</t>
    </rPh>
    <rPh sb="266" eb="267">
      <t>ウレ</t>
    </rPh>
    <rPh sb="270" eb="271">
      <t>タノ</t>
    </rPh>
    <rPh sb="274" eb="275">
      <t>イカ</t>
    </rPh>
    <rPh sb="277" eb="278">
      <t>カナ</t>
    </rPh>
    <rPh sb="281" eb="283">
      <t>スナオ</t>
    </rPh>
    <rPh sb="284" eb="286">
      <t>ヒョウゲン</t>
    </rPh>
    <rPh sb="292" eb="294">
      <t>アンシン</t>
    </rPh>
    <rPh sb="296" eb="298">
      <t>カンジョウ</t>
    </rPh>
    <rPh sb="298" eb="300">
      <t>ヒョウゲン</t>
    </rPh>
    <rPh sb="303" eb="305">
      <t>カンキョウ</t>
    </rPh>
    <rPh sb="315" eb="317">
      <t>ヒトリ</t>
    </rPh>
    <rPh sb="321" eb="324">
      <t>シュタイテキ</t>
    </rPh>
    <rPh sb="325" eb="326">
      <t>アソ</t>
    </rPh>
    <rPh sb="328" eb="329">
      <t>ト</t>
    </rPh>
    <rPh sb="330" eb="331">
      <t>ク</t>
    </rPh>
    <rPh sb="341" eb="343">
      <t>ミマモ</t>
    </rPh>
    <rPh sb="347" eb="349">
      <t>ヒツヨウ</t>
    </rPh>
    <rPh sb="350" eb="351">
      <t>バ</t>
    </rPh>
    <rPh sb="352" eb="353">
      <t>モノ</t>
    </rPh>
    <rPh sb="354" eb="356">
      <t>コトバ</t>
    </rPh>
    <rPh sb="357" eb="359">
      <t>テイキョウ</t>
    </rPh>
    <rPh sb="365" eb="367">
      <t>エンジョ</t>
    </rPh>
    <rPh sb="379" eb="381">
      <t>ジコ</t>
    </rPh>
    <rPh sb="381" eb="383">
      <t>ヒョウゲン</t>
    </rPh>
    <rPh sb="384" eb="386">
      <t>デキ</t>
    </rPh>
    <rPh sb="394" eb="397">
      <t>イヨクテキ</t>
    </rPh>
    <rPh sb="398" eb="400">
      <t>セイカツ</t>
    </rPh>
    <phoneticPr fontId="2"/>
  </si>
  <si>
    <t>7：00～18；00</t>
    <phoneticPr fontId="2"/>
  </si>
  <si>
    <t>7：00～19；00</t>
    <phoneticPr fontId="2"/>
  </si>
  <si>
    <t>7:00～18：00</t>
    <phoneticPr fontId="2"/>
  </si>
  <si>
    <t>布団カバー(毎週持ち帰り)
タオルケット(毎週持ち帰り)</t>
    <rPh sb="0" eb="2">
      <t>フトン</t>
    </rPh>
    <rPh sb="6" eb="8">
      <t>マイシュウ</t>
    </rPh>
    <rPh sb="8" eb="9">
      <t>モ</t>
    </rPh>
    <rPh sb="10" eb="11">
      <t>カエ</t>
    </rPh>
    <rPh sb="21" eb="23">
      <t>マイシュウ</t>
    </rPh>
    <rPh sb="23" eb="24">
      <t>モ</t>
    </rPh>
    <rPh sb="25" eb="26">
      <t>カエ</t>
    </rPh>
    <phoneticPr fontId="2"/>
  </si>
  <si>
    <t xml:space="preserve">着替え(毎日持ち帰り)
着替え(常備用)
帽子
靴下
靴
</t>
    <rPh sb="0" eb="2">
      <t>キガ</t>
    </rPh>
    <rPh sb="4" eb="6">
      <t>マイニチ</t>
    </rPh>
    <rPh sb="6" eb="7">
      <t>モ</t>
    </rPh>
    <rPh sb="8" eb="9">
      <t>カエ</t>
    </rPh>
    <rPh sb="12" eb="14">
      <t>キガ</t>
    </rPh>
    <rPh sb="16" eb="19">
      <t>ジョウビヨウ</t>
    </rPh>
    <rPh sb="21" eb="23">
      <t>ボウシ</t>
    </rPh>
    <rPh sb="24" eb="26">
      <t>クツシタ</t>
    </rPh>
    <rPh sb="27" eb="28">
      <t>クツ</t>
    </rPh>
    <phoneticPr fontId="2"/>
  </si>
  <si>
    <t>コップ(毎日持ち帰り)</t>
    <rPh sb="4" eb="6">
      <t>マイニチ</t>
    </rPh>
    <rPh sb="6" eb="7">
      <t>モ</t>
    </rPh>
    <rPh sb="8" eb="9">
      <t>カエ</t>
    </rPh>
    <phoneticPr fontId="2"/>
  </si>
  <si>
    <t>おむつ（必要な期間）
（無くなり次第随時）
おしりふき（必要な期間）
（無くなり次第随時）</t>
    <phoneticPr fontId="2"/>
  </si>
  <si>
    <t>保育料込</t>
    <rPh sb="0" eb="2">
      <t>ホイク</t>
    </rPh>
    <rPh sb="2" eb="3">
      <t>リョウ</t>
    </rPh>
    <rPh sb="3" eb="4">
      <t>コミ</t>
    </rPh>
    <phoneticPr fontId="2"/>
  </si>
  <si>
    <t>保育料込</t>
  </si>
  <si>
    <t>100円から500円</t>
    <rPh sb="3" eb="4">
      <t>エン</t>
    </rPh>
    <rPh sb="9" eb="10">
      <t>エン</t>
    </rPh>
    <phoneticPr fontId="2"/>
  </si>
  <si>
    <t>1時間当たり</t>
    <rPh sb="1" eb="3">
      <t>ジカン</t>
    </rPh>
    <rPh sb="3" eb="4">
      <t>ア</t>
    </rPh>
    <phoneticPr fontId="2"/>
  </si>
  <si>
    <t>初石</t>
    <rPh sb="0" eb="1">
      <t>ハツ</t>
    </rPh>
    <rPh sb="1" eb="2">
      <t>イシ</t>
    </rPh>
    <phoneticPr fontId="2"/>
  </si>
  <si>
    <t xml:space="preserve">
【月極延長保育料】
18：01～18：30　月額2,000円（30分）
18：01～19：00　月額4,000円（1時間）
18：01～19：30　月額6,000円（1時間30分）
※短時間認定の方は月極延長保育料の対象外です。</t>
    <phoneticPr fontId="2"/>
  </si>
  <si>
    <t>　豊四季</t>
    <rPh sb="1" eb="4">
      <t>トヨシキ</t>
    </rPh>
    <phoneticPr fontId="2"/>
  </si>
  <si>
    <t>保育目標　STEP　　一歩一歩着実に、自分のペースで成長する子ども
Smile　～自分を肯定し　まわりの人たちとの関わりを楽しみ　
　　　　 明るい笑顔に満ちているこども
Try　～自分の考えを持ち　伝わるように表現しようとしたり
　　　 新しいことに失敗を恐れずチャレンジするこども
Eat&amp;sleep　～おいしく食べ　ぐっすり眠り　自然の恵みに感謝して
　　　　　　 毎日の生活を健やかに過ごすこども
Play　～遊びを通して　社会と関わり　相手を尊重することを学び
　　　　いろいろな物事に興味を持ち主体的に取り組むこども</t>
    <phoneticPr fontId="2"/>
  </si>
  <si>
    <t>・布団カバー
（毎週持ち帰り）
・タオルケット等
（毎週持ち帰り）</t>
    <rPh sb="1" eb="3">
      <t>フトン</t>
    </rPh>
    <rPh sb="8" eb="11">
      <t>マイシュウモ</t>
    </rPh>
    <rPh sb="12" eb="13">
      <t>カエ</t>
    </rPh>
    <rPh sb="23" eb="24">
      <t>ナド</t>
    </rPh>
    <rPh sb="26" eb="29">
      <t>マイシュウモ</t>
    </rPh>
    <rPh sb="30" eb="31">
      <t>カエ</t>
    </rPh>
    <phoneticPr fontId="2"/>
  </si>
  <si>
    <t>・着替え（毎日持ち帰り）
・着替え（常備用）
・帽子
・靴
・エプロン(0.1.2歳)
・靴下</t>
    <rPh sb="1" eb="3">
      <t>キガ</t>
    </rPh>
    <rPh sb="5" eb="7">
      <t>マイニチ</t>
    </rPh>
    <rPh sb="7" eb="8">
      <t>モ</t>
    </rPh>
    <rPh sb="9" eb="10">
      <t>カエ</t>
    </rPh>
    <rPh sb="14" eb="16">
      <t>キガ</t>
    </rPh>
    <rPh sb="18" eb="21">
      <t>ジョウビヨウ</t>
    </rPh>
    <rPh sb="24" eb="26">
      <t>ボウシ</t>
    </rPh>
    <rPh sb="28" eb="29">
      <t>クツ</t>
    </rPh>
    <rPh sb="41" eb="42">
      <t>サイ</t>
    </rPh>
    <rPh sb="45" eb="47">
      <t>クツシタ</t>
    </rPh>
    <phoneticPr fontId="2"/>
  </si>
  <si>
    <t xml:space="preserve">・リュック
</t>
    <phoneticPr fontId="2"/>
  </si>
  <si>
    <t>１～５歳児クラス</t>
    <rPh sb="3" eb="5">
      <t>サイジ</t>
    </rPh>
    <phoneticPr fontId="2"/>
  </si>
  <si>
    <t>30分あたり</t>
    <rPh sb="2" eb="3">
      <t>プン</t>
    </rPh>
    <phoneticPr fontId="2"/>
  </si>
  <si>
    <t>カラー帽子代
お道具箱（教材含む）
卒園徴収金</t>
    <rPh sb="3" eb="6">
      <t>ボウシダイ</t>
    </rPh>
    <rPh sb="8" eb="11">
      <t>ドウグバコ</t>
    </rPh>
    <rPh sb="12" eb="14">
      <t>キョウザイ</t>
    </rPh>
    <rPh sb="14" eb="15">
      <t>フク</t>
    </rPh>
    <rPh sb="18" eb="20">
      <t>ソツエン</t>
    </rPh>
    <rPh sb="20" eb="23">
      <t>チョウシュウキン</t>
    </rPh>
    <phoneticPr fontId="2"/>
  </si>
  <si>
    <t xml:space="preserve">入園時
3歳児進級時
5歳児クラス
</t>
    <rPh sb="0" eb="2">
      <t>ニュウエン</t>
    </rPh>
    <rPh sb="2" eb="3">
      <t>ジ</t>
    </rPh>
    <rPh sb="5" eb="7">
      <t>サイジ</t>
    </rPh>
    <rPh sb="7" eb="10">
      <t>シンキュウジ</t>
    </rPh>
    <rPh sb="12" eb="14">
      <t>サイジ</t>
    </rPh>
    <phoneticPr fontId="2"/>
  </si>
  <si>
    <t>音楽</t>
    <rPh sb="0" eb="2">
      <t>オンガク</t>
    </rPh>
    <phoneticPr fontId="2"/>
  </si>
  <si>
    <t>0～5歳児クラス</t>
    <rPh sb="3" eb="5">
      <t>サイジ</t>
    </rPh>
    <phoneticPr fontId="2"/>
  </si>
  <si>
    <t>体操</t>
    <rPh sb="0" eb="2">
      <t>タイソウ</t>
    </rPh>
    <phoneticPr fontId="2"/>
  </si>
  <si>
    <t>　本園では、子ども1人ひとりを全職員で関わり、自主性を大事にする保育園です。それぞれの子どもたちが自分のクラスのみの関わりだけでなく、異年齢のこどもたちとの交流（食育活動・5歳児のチビッコ先生等）を深める中でおもいやりの気持ちや優しさなど自然と身に付いていきます。子どもたちを中心に保護者の皆さまと保育者とのコミュニュケーションも大切にしています。</t>
    <rPh sb="1" eb="3">
      <t>ホンエン</t>
    </rPh>
    <rPh sb="6" eb="7">
      <t>コ</t>
    </rPh>
    <rPh sb="9" eb="11">
      <t>ヒトリ</t>
    </rPh>
    <rPh sb="15" eb="18">
      <t>ゼンショクイン</t>
    </rPh>
    <rPh sb="19" eb="20">
      <t>カカ</t>
    </rPh>
    <rPh sb="23" eb="26">
      <t>ジシュセイ</t>
    </rPh>
    <rPh sb="27" eb="29">
      <t>ダイジ</t>
    </rPh>
    <rPh sb="32" eb="35">
      <t>ホイクエン</t>
    </rPh>
    <rPh sb="43" eb="44">
      <t>コ</t>
    </rPh>
    <rPh sb="49" eb="51">
      <t>ジブン</t>
    </rPh>
    <rPh sb="58" eb="59">
      <t>カカ</t>
    </rPh>
    <rPh sb="67" eb="70">
      <t>イネンレイ</t>
    </rPh>
    <rPh sb="78" eb="80">
      <t>コウリュウ</t>
    </rPh>
    <rPh sb="81" eb="83">
      <t>ショクイク</t>
    </rPh>
    <rPh sb="83" eb="85">
      <t>カツドウ</t>
    </rPh>
    <rPh sb="87" eb="89">
      <t>サイジ</t>
    </rPh>
    <rPh sb="94" eb="96">
      <t>センセイ</t>
    </rPh>
    <rPh sb="96" eb="97">
      <t>ナド</t>
    </rPh>
    <rPh sb="99" eb="100">
      <t>フカ</t>
    </rPh>
    <rPh sb="102" eb="103">
      <t>ナカ</t>
    </rPh>
    <rPh sb="110" eb="112">
      <t>キモ</t>
    </rPh>
    <rPh sb="114" eb="115">
      <t>ヤサ</t>
    </rPh>
    <rPh sb="119" eb="121">
      <t>シゼン</t>
    </rPh>
    <rPh sb="122" eb="123">
      <t>ミ</t>
    </rPh>
    <rPh sb="124" eb="125">
      <t>ツ</t>
    </rPh>
    <rPh sb="132" eb="133">
      <t>コ</t>
    </rPh>
    <rPh sb="138" eb="140">
      <t>チュウシン</t>
    </rPh>
    <rPh sb="141" eb="144">
      <t>ホゴシャ</t>
    </rPh>
    <rPh sb="145" eb="146">
      <t>ミナ</t>
    </rPh>
    <rPh sb="149" eb="152">
      <t>ホイクシャ</t>
    </rPh>
    <rPh sb="165" eb="167">
      <t>タイセツ</t>
    </rPh>
    <phoneticPr fontId="2"/>
  </si>
  <si>
    <t>小規模保育事業</t>
  </si>
  <si>
    <t>アルタベビーおおたかの森園</t>
    <rPh sb="11" eb="12">
      <t>モリ</t>
    </rPh>
    <rPh sb="12" eb="13">
      <t>エン</t>
    </rPh>
    <phoneticPr fontId="2"/>
  </si>
  <si>
    <t>04-7157-0636</t>
    <phoneticPr fontId="2"/>
  </si>
  <si>
    <t>流山市おおたかの森南1-6-13</t>
    <rPh sb="0" eb="3">
      <t>ナガレヤマシ</t>
    </rPh>
    <rPh sb="8" eb="9">
      <t>モリ</t>
    </rPh>
    <rPh sb="9" eb="10">
      <t>ミナミ</t>
    </rPh>
    <phoneticPr fontId="2"/>
  </si>
  <si>
    <t>◯</t>
    <phoneticPr fontId="2"/>
  </si>
  <si>
    <t xml:space="preserve">　（園のしおり から）
１、食事、排泄、睡眠、身の回りの清潔等の基本的な生活習慣の
　　自立を養う
２、人との関わりの中で、信頼感や思いやりの心を持てるように
　　する
３、社会性・協調性を身につけ、受容する温かな心をもって全て
　　に接することができるようにする
４、自分の気持ちを素直に表現できるようにする
５、自らを信じ、何事にも懸命に取り組み、最後までやり通すこと
　　ができるようにする
</t>
    <rPh sb="2" eb="3">
      <t>エン</t>
    </rPh>
    <phoneticPr fontId="2"/>
  </si>
  <si>
    <t>8：30～16：30</t>
    <phoneticPr fontId="2"/>
  </si>
  <si>
    <t>生後57日から</t>
    <rPh sb="0" eb="2">
      <t>セイゴ</t>
    </rPh>
    <rPh sb="4" eb="5">
      <t>ヒ</t>
    </rPh>
    <phoneticPr fontId="2"/>
  </si>
  <si>
    <t>副園長</t>
    <rPh sb="0" eb="3">
      <t>フクエンチョウ</t>
    </rPh>
    <phoneticPr fontId="2"/>
  </si>
  <si>
    <t>　　-</t>
    <phoneticPr fontId="2"/>
  </si>
  <si>
    <t>30分当たり</t>
    <rPh sb="2" eb="3">
      <t>フン</t>
    </rPh>
    <rPh sb="3" eb="4">
      <t>ア</t>
    </rPh>
    <phoneticPr fontId="2"/>
  </si>
  <si>
    <t>カラー帽子、防災頭巾</t>
    <rPh sb="3" eb="5">
      <t>ボウシ</t>
    </rPh>
    <rPh sb="6" eb="8">
      <t>ボウサイ</t>
    </rPh>
    <rPh sb="8" eb="10">
      <t>ズキン</t>
    </rPh>
    <phoneticPr fontId="2"/>
  </si>
  <si>
    <t>入園時</t>
    <rPh sb="0" eb="3">
      <t>ニュウエンジ</t>
    </rPh>
    <phoneticPr fontId="2"/>
  </si>
  <si>
    <t>3,000円</t>
    <rPh sb="5" eb="6">
      <t>エン</t>
    </rPh>
    <phoneticPr fontId="2"/>
  </si>
  <si>
    <t>２点当たり</t>
    <rPh sb="1" eb="2">
      <t>テン</t>
    </rPh>
    <rPh sb="2" eb="3">
      <t>ア</t>
    </rPh>
    <phoneticPr fontId="2"/>
  </si>
  <si>
    <t>敷布団レンタル費用</t>
    <rPh sb="0" eb="1">
      <t>シ</t>
    </rPh>
    <rPh sb="1" eb="3">
      <t>フトン</t>
    </rPh>
    <rPh sb="7" eb="9">
      <t>ヒヨウ</t>
    </rPh>
    <phoneticPr fontId="2"/>
  </si>
  <si>
    <t>希望者</t>
    <rPh sb="0" eb="3">
      <t>キボウシャ</t>
    </rPh>
    <phoneticPr fontId="2"/>
  </si>
  <si>
    <t>700円</t>
    <rPh sb="3" eb="4">
      <t>エン</t>
    </rPh>
    <phoneticPr fontId="2"/>
  </si>
  <si>
    <t>シーツ・防水シーツ</t>
    <rPh sb="4" eb="6">
      <t>ボウスイ</t>
    </rPh>
    <phoneticPr fontId="2"/>
  </si>
  <si>
    <t>2,300円</t>
    <rPh sb="5" eb="6">
      <t>エン</t>
    </rPh>
    <phoneticPr fontId="2"/>
  </si>
  <si>
    <t>初回</t>
    <rPh sb="0" eb="2">
      <t>ショカイ</t>
    </rPh>
    <phoneticPr fontId="2"/>
  </si>
  <si>
    <t>人工芝が敷いてある園庭には砂場もあります。夏は水遊びもできます。サンシェード設置で暑さ対策も万全です。</t>
    <rPh sb="0" eb="2">
      <t>ジンコウ</t>
    </rPh>
    <rPh sb="2" eb="3">
      <t>シバ</t>
    </rPh>
    <rPh sb="4" eb="5">
      <t>シ</t>
    </rPh>
    <rPh sb="9" eb="11">
      <t>エンテイ</t>
    </rPh>
    <rPh sb="13" eb="15">
      <t>スナバ</t>
    </rPh>
    <rPh sb="21" eb="22">
      <t>ナツ</t>
    </rPh>
    <rPh sb="23" eb="25">
      <t>ミズアソ</t>
    </rPh>
    <rPh sb="38" eb="40">
      <t>セッチ</t>
    </rPh>
    <rPh sb="41" eb="42">
      <t>アツ</t>
    </rPh>
    <rPh sb="43" eb="45">
      <t>タイサク</t>
    </rPh>
    <rPh sb="46" eb="48">
      <t>バンゼン</t>
    </rPh>
    <phoneticPr fontId="2"/>
  </si>
  <si>
    <t>チャレンジキッズおおたかの森園本園</t>
    <rPh sb="13" eb="15">
      <t>モリエン</t>
    </rPh>
    <rPh sb="15" eb="17">
      <t>ホンエン</t>
    </rPh>
    <phoneticPr fontId="2"/>
  </si>
  <si>
    <t>04-7157-0615</t>
    <phoneticPr fontId="2"/>
  </si>
  <si>
    <t>流山市おおたかの森西1-22-1</t>
    <rPh sb="0" eb="3">
      <t>ナガレヤマシ</t>
    </rPh>
    <rPh sb="8" eb="9">
      <t>モリ</t>
    </rPh>
    <rPh sb="9" eb="10">
      <t>ニシ</t>
    </rPh>
    <phoneticPr fontId="2"/>
  </si>
  <si>
    <t>○</t>
    <phoneticPr fontId="2"/>
  </si>
  <si>
    <t>・様々な体験を通じて、何事にも挑戦する心を育む
・様々な体験を通じて、規律を守り、自立した心を育む
・様々な体験を通じて、自分の好奇心を最大限発揮できる場を提供する　
・様々な体験を通じて、感謝と謝罪の気持ちをすぐに伝えられる素直な心を育む
・様々な体験を通じて、いつも前向きに物事を捉える心を育む
・様々な体験を通じて、いつも夢を持ち、夢に向かって進む心を育む
・様々な体験を通じて、誰に対しても思いやりの気持ちを持つ心を育む</t>
    <rPh sb="1" eb="3">
      <t>サマザマ</t>
    </rPh>
    <rPh sb="4" eb="6">
      <t>タイケン</t>
    </rPh>
    <rPh sb="7" eb="8">
      <t>ツウ</t>
    </rPh>
    <rPh sb="11" eb="13">
      <t>ナニゴト</t>
    </rPh>
    <rPh sb="15" eb="17">
      <t>チョウセン</t>
    </rPh>
    <rPh sb="19" eb="20">
      <t>ココロ</t>
    </rPh>
    <rPh sb="21" eb="22">
      <t>ハグク</t>
    </rPh>
    <rPh sb="25" eb="27">
      <t>サマザマ</t>
    </rPh>
    <rPh sb="28" eb="30">
      <t>タイケン</t>
    </rPh>
    <rPh sb="31" eb="32">
      <t>ツウ</t>
    </rPh>
    <rPh sb="35" eb="37">
      <t>キリツ</t>
    </rPh>
    <rPh sb="38" eb="39">
      <t>マモ</t>
    </rPh>
    <rPh sb="41" eb="43">
      <t>ジリツ</t>
    </rPh>
    <rPh sb="45" eb="46">
      <t>ココロ</t>
    </rPh>
    <rPh sb="47" eb="48">
      <t>ハグク</t>
    </rPh>
    <rPh sb="51" eb="53">
      <t>サマザマ</t>
    </rPh>
    <rPh sb="54" eb="56">
      <t>タイケン</t>
    </rPh>
    <rPh sb="57" eb="58">
      <t>ツウ</t>
    </rPh>
    <rPh sb="61" eb="63">
      <t>ジブン</t>
    </rPh>
    <rPh sb="64" eb="67">
      <t>コウキシン</t>
    </rPh>
    <rPh sb="68" eb="71">
      <t>サイダイゲン</t>
    </rPh>
    <rPh sb="71" eb="73">
      <t>ハッキ</t>
    </rPh>
    <rPh sb="76" eb="77">
      <t>バ</t>
    </rPh>
    <rPh sb="78" eb="80">
      <t>テイキョウ</t>
    </rPh>
    <rPh sb="85" eb="87">
      <t>サマザマ</t>
    </rPh>
    <rPh sb="88" eb="90">
      <t>タイケン</t>
    </rPh>
    <rPh sb="91" eb="92">
      <t>ツウ</t>
    </rPh>
    <rPh sb="95" eb="97">
      <t>カンシャ</t>
    </rPh>
    <rPh sb="98" eb="100">
      <t>シャザイ</t>
    </rPh>
    <rPh sb="101" eb="103">
      <t>キモ</t>
    </rPh>
    <rPh sb="108" eb="109">
      <t>ツタ</t>
    </rPh>
    <rPh sb="113" eb="115">
      <t>スナオ</t>
    </rPh>
    <rPh sb="116" eb="117">
      <t>ココロ</t>
    </rPh>
    <rPh sb="118" eb="119">
      <t>ハグク</t>
    </rPh>
    <rPh sb="122" eb="124">
      <t>サマザマ</t>
    </rPh>
    <rPh sb="125" eb="127">
      <t>タイケン</t>
    </rPh>
    <rPh sb="128" eb="129">
      <t>ツウ</t>
    </rPh>
    <rPh sb="135" eb="137">
      <t>マエム</t>
    </rPh>
    <rPh sb="139" eb="141">
      <t>モノゴト</t>
    </rPh>
    <rPh sb="142" eb="143">
      <t>トラ</t>
    </rPh>
    <rPh sb="145" eb="146">
      <t>ココロ</t>
    </rPh>
    <rPh sb="147" eb="148">
      <t>ハグク</t>
    </rPh>
    <rPh sb="151" eb="153">
      <t>サマザマ</t>
    </rPh>
    <rPh sb="154" eb="156">
      <t>タイケン</t>
    </rPh>
    <rPh sb="157" eb="158">
      <t>ツウ</t>
    </rPh>
    <rPh sb="164" eb="165">
      <t>ユメ</t>
    </rPh>
    <rPh sb="166" eb="167">
      <t>モ</t>
    </rPh>
    <rPh sb="169" eb="170">
      <t>ユメ</t>
    </rPh>
    <rPh sb="171" eb="172">
      <t>ム</t>
    </rPh>
    <rPh sb="175" eb="176">
      <t>ススム</t>
    </rPh>
    <rPh sb="177" eb="178">
      <t>ココロ</t>
    </rPh>
    <rPh sb="179" eb="180">
      <t>ハグク</t>
    </rPh>
    <rPh sb="183" eb="185">
      <t>サマザマ</t>
    </rPh>
    <rPh sb="186" eb="188">
      <t>タイケン</t>
    </rPh>
    <rPh sb="189" eb="190">
      <t>ツウ</t>
    </rPh>
    <rPh sb="193" eb="194">
      <t>ダレ</t>
    </rPh>
    <rPh sb="195" eb="196">
      <t>タイ</t>
    </rPh>
    <rPh sb="199" eb="200">
      <t>オモ</t>
    </rPh>
    <rPh sb="204" eb="206">
      <t>キモ</t>
    </rPh>
    <rPh sb="208" eb="209">
      <t>モ</t>
    </rPh>
    <rPh sb="210" eb="211">
      <t>ココロ</t>
    </rPh>
    <rPh sb="212" eb="213">
      <t>ハグク</t>
    </rPh>
    <phoneticPr fontId="2"/>
  </si>
  <si>
    <t>土曜日は、第二おおたかの森園で合同保育</t>
    <rPh sb="0" eb="3">
      <t>ドヨウビ</t>
    </rPh>
    <rPh sb="5" eb="7">
      <t>ダイニ</t>
    </rPh>
    <rPh sb="12" eb="14">
      <t>モリエン</t>
    </rPh>
    <rPh sb="15" eb="19">
      <t>ゴウドウホイク</t>
    </rPh>
    <phoneticPr fontId="2"/>
  </si>
  <si>
    <t>・保育園で準備します</t>
    <rPh sb="1" eb="4">
      <t>ホイクエン</t>
    </rPh>
    <rPh sb="5" eb="7">
      <t>ジュンビ</t>
    </rPh>
    <phoneticPr fontId="2"/>
  </si>
  <si>
    <t>・着替え(毎日持ち帰り)
・着替え(常備用)
・避難服
・外靴
・外遊び用上着
・水着(夏　3歳児～)</t>
    <rPh sb="1" eb="3">
      <t>キガ</t>
    </rPh>
    <rPh sb="5" eb="7">
      <t>マイニチ</t>
    </rPh>
    <rPh sb="7" eb="8">
      <t>モ</t>
    </rPh>
    <rPh sb="9" eb="10">
      <t>カエ</t>
    </rPh>
    <rPh sb="14" eb="16">
      <t>キガ</t>
    </rPh>
    <rPh sb="18" eb="21">
      <t>ジョウビヨウ</t>
    </rPh>
    <rPh sb="24" eb="27">
      <t>ヒナンフク</t>
    </rPh>
    <rPh sb="29" eb="31">
      <t>ソトグツ</t>
    </rPh>
    <rPh sb="33" eb="35">
      <t>ソトアソ</t>
    </rPh>
    <rPh sb="36" eb="37">
      <t>ヨウ</t>
    </rPh>
    <rPh sb="37" eb="39">
      <t>ウワギ</t>
    </rPh>
    <rPh sb="41" eb="43">
      <t>ミズギ</t>
    </rPh>
    <rPh sb="44" eb="45">
      <t>ナツ</t>
    </rPh>
    <rPh sb="47" eb="49">
      <t>サイジ</t>
    </rPh>
    <phoneticPr fontId="2"/>
  </si>
  <si>
    <t>口座振替orコンビニ払い</t>
    <rPh sb="0" eb="4">
      <t>コウザフリカエ</t>
    </rPh>
    <rPh sb="10" eb="11">
      <t>バラ</t>
    </rPh>
    <phoneticPr fontId="2"/>
  </si>
  <si>
    <t>100円～400円</t>
    <rPh sb="3" eb="4">
      <t>エン</t>
    </rPh>
    <rPh sb="8" eb="9">
      <t>エン</t>
    </rPh>
    <phoneticPr fontId="2"/>
  </si>
  <si>
    <t>30分毎</t>
    <rPh sb="2" eb="3">
      <t>フン</t>
    </rPh>
    <rPh sb="3" eb="4">
      <t>ゴト</t>
    </rPh>
    <phoneticPr fontId="2"/>
  </si>
  <si>
    <t>翌月まとめて口座振替</t>
    <rPh sb="0" eb="2">
      <t>ヨクゲツ</t>
    </rPh>
    <rPh sb="6" eb="8">
      <t>コウザ</t>
    </rPh>
    <rPh sb="8" eb="10">
      <t>フリカエ</t>
    </rPh>
    <phoneticPr fontId="2"/>
  </si>
  <si>
    <t>らくらくセット代に含む</t>
    <rPh sb="7" eb="8">
      <t>ダイ</t>
    </rPh>
    <rPh sb="9" eb="10">
      <t>フク</t>
    </rPh>
    <phoneticPr fontId="2"/>
  </si>
  <si>
    <t>らくらくセット</t>
    <phoneticPr fontId="2"/>
  </si>
  <si>
    <t>5,500円又は2,750円</t>
    <rPh sb="5" eb="6">
      <t>エン</t>
    </rPh>
    <rPh sb="6" eb="7">
      <t>マタ</t>
    </rPh>
    <rPh sb="13" eb="14">
      <t>エン</t>
    </rPh>
    <phoneticPr fontId="2"/>
  </si>
  <si>
    <t>英会話・体操</t>
    <rPh sb="0" eb="3">
      <t>エイカイワ</t>
    </rPh>
    <rPh sb="4" eb="6">
      <t>タイソウ</t>
    </rPh>
    <phoneticPr fontId="2"/>
  </si>
  <si>
    <t>各月2回</t>
    <rPh sb="0" eb="1">
      <t>カク</t>
    </rPh>
    <rPh sb="1" eb="2">
      <t>ツキ</t>
    </rPh>
    <rPh sb="3" eb="4">
      <t>カイ</t>
    </rPh>
    <phoneticPr fontId="2"/>
  </si>
  <si>
    <t>1,700円</t>
    <rPh sb="5" eb="6">
      <t>エン</t>
    </rPh>
    <phoneticPr fontId="2"/>
  </si>
  <si>
    <t>上乗せ徴収</t>
    <rPh sb="0" eb="2">
      <t>ウワノ</t>
    </rPh>
    <rPh sb="3" eb="5">
      <t>チョウシュウ</t>
    </rPh>
    <phoneticPr fontId="2"/>
  </si>
  <si>
    <t>・英会話は、ECC英会話教室のネイティブ講師による授業を行っています。
・延長保育料は、18：01～18：30は100円、18：31～19：00は200円、19：01～19：30は300円、19：31～20：00は400円
・らくらくセット内容は、おむつ、登園リュック、午睡用敷パット、タオルケット(ランドリーサービス代含む)、食事用エプロン、おしぼり、ビブス、保育用品など</t>
    <rPh sb="1" eb="4">
      <t>エイカイワ</t>
    </rPh>
    <rPh sb="9" eb="12">
      <t>エイカイワ</t>
    </rPh>
    <rPh sb="12" eb="14">
      <t>キョウシツ</t>
    </rPh>
    <rPh sb="37" eb="41">
      <t>エンチョウホイク</t>
    </rPh>
    <rPh sb="41" eb="42">
      <t>リョウ</t>
    </rPh>
    <rPh sb="59" eb="60">
      <t>エン</t>
    </rPh>
    <rPh sb="76" eb="77">
      <t>エン</t>
    </rPh>
    <rPh sb="93" eb="94">
      <t>エン</t>
    </rPh>
    <rPh sb="110" eb="111">
      <t>エン</t>
    </rPh>
    <phoneticPr fontId="2"/>
  </si>
  <si>
    <t>学校法人わかば学園認定こども園みやぞの幼稚園</t>
    <rPh sb="0" eb="2">
      <t>ガッコウ</t>
    </rPh>
    <rPh sb="2" eb="4">
      <t>ホウジン</t>
    </rPh>
    <rPh sb="7" eb="9">
      <t>ガクエン</t>
    </rPh>
    <rPh sb="9" eb="11">
      <t>ニンテイ</t>
    </rPh>
    <rPh sb="14" eb="15">
      <t>エン</t>
    </rPh>
    <rPh sb="19" eb="22">
      <t>ヨウチエン</t>
    </rPh>
    <phoneticPr fontId="2"/>
  </si>
  <si>
    <t>認定こども園</t>
  </si>
  <si>
    <t>04-7159-2954</t>
    <phoneticPr fontId="2"/>
  </si>
  <si>
    <t>流山市宮園2-8-11</t>
    <rPh sb="0" eb="3">
      <t>ナガレヤマシ</t>
    </rPh>
    <rPh sb="3" eb="5">
      <t>ミヤゾノ</t>
    </rPh>
    <phoneticPr fontId="2"/>
  </si>
  <si>
    <t>　　流山電鉄鰭ヶ崎　　　　</t>
    <rPh sb="2" eb="4">
      <t>ナガレヤマ</t>
    </rPh>
    <rPh sb="4" eb="6">
      <t>デンテツ</t>
    </rPh>
    <rPh sb="6" eb="9">
      <t>ヒレガサキ</t>
    </rPh>
    <phoneticPr fontId="2"/>
  </si>
  <si>
    <t xml:space="preserve">1.健康でたくましい子
2.情操豊かな明るい子
3.社会性に満ちた正しい子
健康で安全な基本的生活習慣を身につけられ、人との関わりの中で、
愛情、信頼、自主、協調が育ち、様々な事像について興味や関心が育つような保育をする。
</t>
    <rPh sb="2" eb="4">
      <t>ケンコウ</t>
    </rPh>
    <rPh sb="10" eb="11">
      <t>コ</t>
    </rPh>
    <rPh sb="14" eb="16">
      <t>ジョウソウ</t>
    </rPh>
    <rPh sb="16" eb="17">
      <t>ユタ</t>
    </rPh>
    <rPh sb="19" eb="20">
      <t>アカ</t>
    </rPh>
    <rPh sb="22" eb="23">
      <t>コ</t>
    </rPh>
    <rPh sb="26" eb="29">
      <t>シャカイセイ</t>
    </rPh>
    <rPh sb="30" eb="31">
      <t>ミ</t>
    </rPh>
    <rPh sb="33" eb="34">
      <t>タダ</t>
    </rPh>
    <rPh sb="36" eb="37">
      <t>コ</t>
    </rPh>
    <rPh sb="39" eb="41">
      <t>ケンコウ</t>
    </rPh>
    <rPh sb="42" eb="44">
      <t>アンゼン</t>
    </rPh>
    <rPh sb="45" eb="48">
      <t>キホンテキ</t>
    </rPh>
    <rPh sb="48" eb="50">
      <t>セイカツ</t>
    </rPh>
    <rPh sb="50" eb="52">
      <t>シュウカン</t>
    </rPh>
    <rPh sb="53" eb="54">
      <t>ミ</t>
    </rPh>
    <rPh sb="60" eb="61">
      <t>ヒト</t>
    </rPh>
    <rPh sb="63" eb="64">
      <t>カカ</t>
    </rPh>
    <rPh sb="67" eb="68">
      <t>ナカ</t>
    </rPh>
    <rPh sb="71" eb="73">
      <t>アイジョウ</t>
    </rPh>
    <rPh sb="74" eb="76">
      <t>シンライ</t>
    </rPh>
    <rPh sb="77" eb="79">
      <t>ジシュ</t>
    </rPh>
    <rPh sb="80" eb="82">
      <t>キョウチョウ</t>
    </rPh>
    <rPh sb="83" eb="84">
      <t>ソダ</t>
    </rPh>
    <rPh sb="86" eb="88">
      <t>サマザマ</t>
    </rPh>
    <rPh sb="89" eb="90">
      <t>コト</t>
    </rPh>
    <rPh sb="90" eb="91">
      <t>ゾウ</t>
    </rPh>
    <rPh sb="95" eb="97">
      <t>キョウミ</t>
    </rPh>
    <rPh sb="98" eb="100">
      <t>カンシン</t>
    </rPh>
    <rPh sb="101" eb="102">
      <t>ソダ</t>
    </rPh>
    <rPh sb="106" eb="108">
      <t>ホイク</t>
    </rPh>
    <phoneticPr fontId="2"/>
  </si>
  <si>
    <t>8：00～18：00</t>
    <phoneticPr fontId="2"/>
  </si>
  <si>
    <t>７：00～20：00</t>
    <phoneticPr fontId="2"/>
  </si>
  <si>
    <t>300円/時間から</t>
    <rPh sb="3" eb="4">
      <t>エン</t>
    </rPh>
    <rPh sb="5" eb="7">
      <t>ジカン</t>
    </rPh>
    <phoneticPr fontId="2"/>
  </si>
  <si>
    <t>４３日目から</t>
    <rPh sb="2" eb="3">
      <t>ニチ</t>
    </rPh>
    <rPh sb="3" eb="4">
      <t>メ</t>
    </rPh>
    <phoneticPr fontId="2"/>
  </si>
  <si>
    <t xml:space="preserve">・布団（０歳児）
・ベットパット、タオルケット（１歳児以上）
毎週持ち帰り
</t>
    <rPh sb="1" eb="3">
      <t>フトン</t>
    </rPh>
    <rPh sb="5" eb="7">
      <t>サイジ</t>
    </rPh>
    <rPh sb="25" eb="27">
      <t>サイジ</t>
    </rPh>
    <rPh sb="27" eb="29">
      <t>イジョウ</t>
    </rPh>
    <rPh sb="32" eb="34">
      <t>マイシュウ</t>
    </rPh>
    <rPh sb="34" eb="35">
      <t>モ</t>
    </rPh>
    <rPh sb="36" eb="37">
      <t>カエ</t>
    </rPh>
    <phoneticPr fontId="2"/>
  </si>
  <si>
    <t>・着替え（毎日持ち帰り）
・着替え（常備用）
・靴
・上履き（２歳児以上）
・体操服、制服（幼児）
・制帽、カラー帽子
・パジャマ
・スモック（幼児）</t>
    <rPh sb="1" eb="3">
      <t>キガ</t>
    </rPh>
    <rPh sb="5" eb="7">
      <t>マイニチ</t>
    </rPh>
    <rPh sb="7" eb="8">
      <t>モ</t>
    </rPh>
    <rPh sb="9" eb="10">
      <t>カエ</t>
    </rPh>
    <rPh sb="14" eb="16">
      <t>キガ</t>
    </rPh>
    <rPh sb="18" eb="21">
      <t>ジョウビヨウ</t>
    </rPh>
    <rPh sb="24" eb="25">
      <t>クツ</t>
    </rPh>
    <rPh sb="27" eb="29">
      <t>ウワバ</t>
    </rPh>
    <rPh sb="32" eb="34">
      <t>サイジ</t>
    </rPh>
    <rPh sb="34" eb="36">
      <t>イジョウ</t>
    </rPh>
    <rPh sb="39" eb="41">
      <t>タイソウ</t>
    </rPh>
    <rPh sb="41" eb="42">
      <t>フク</t>
    </rPh>
    <rPh sb="43" eb="45">
      <t>セイフク</t>
    </rPh>
    <rPh sb="46" eb="48">
      <t>ヨウジ</t>
    </rPh>
    <rPh sb="51" eb="53">
      <t>セイボウ</t>
    </rPh>
    <rPh sb="57" eb="59">
      <t>ボウシ</t>
    </rPh>
    <rPh sb="72" eb="74">
      <t>ヨウジ</t>
    </rPh>
    <phoneticPr fontId="2"/>
  </si>
  <si>
    <t xml:space="preserve">・連絡帳
・出席ノート、粘土セット、　　はさみ、クレヨン、お道具箱、自由帳、製作帳
（２歳児以上）
</t>
    <rPh sb="1" eb="3">
      <t>レンラク</t>
    </rPh>
    <rPh sb="3" eb="4">
      <t>チョウ</t>
    </rPh>
    <rPh sb="6" eb="8">
      <t>シュッセキ</t>
    </rPh>
    <rPh sb="12" eb="14">
      <t>ネンド</t>
    </rPh>
    <rPh sb="30" eb="32">
      <t>ドウグ</t>
    </rPh>
    <rPh sb="32" eb="33">
      <t>バコ</t>
    </rPh>
    <rPh sb="34" eb="37">
      <t>ジユウチョウ</t>
    </rPh>
    <rPh sb="38" eb="40">
      <t>セイサク</t>
    </rPh>
    <rPh sb="40" eb="41">
      <t>チョウ</t>
    </rPh>
    <rPh sb="44" eb="46">
      <t>サイジ</t>
    </rPh>
    <rPh sb="46" eb="48">
      <t>イジョウ</t>
    </rPh>
    <phoneticPr fontId="2"/>
  </si>
  <si>
    <t xml:space="preserve">・水筒
・歯ブラシセット
毎日持ち帰り
</t>
    <rPh sb="1" eb="3">
      <t>スイトウ</t>
    </rPh>
    <rPh sb="5" eb="6">
      <t>ハ</t>
    </rPh>
    <rPh sb="14" eb="16">
      <t>マイニチ</t>
    </rPh>
    <rPh sb="16" eb="17">
      <t>モ</t>
    </rPh>
    <rPh sb="18" eb="19">
      <t>カエ</t>
    </rPh>
    <phoneticPr fontId="2"/>
  </si>
  <si>
    <t xml:space="preserve">・おむつ（必要な期間）
・おしりふき（必要な期間）
無くなり次第随時
</t>
    <rPh sb="5" eb="7">
      <t>ヒツヨウ</t>
    </rPh>
    <rPh sb="8" eb="10">
      <t>キカン</t>
    </rPh>
    <rPh sb="19" eb="21">
      <t>ヒツヨウ</t>
    </rPh>
    <rPh sb="22" eb="24">
      <t>キカン</t>
    </rPh>
    <rPh sb="26" eb="27">
      <t>ナ</t>
    </rPh>
    <rPh sb="30" eb="32">
      <t>シダイ</t>
    </rPh>
    <rPh sb="32" eb="34">
      <t>ズイジ</t>
    </rPh>
    <phoneticPr fontId="2"/>
  </si>
  <si>
    <t>・通園バック、上履き入れ
・レッスンバック
・着替え用巾着袋</t>
    <rPh sb="1" eb="3">
      <t>ツウエン</t>
    </rPh>
    <rPh sb="7" eb="9">
      <t>ウワバ</t>
    </rPh>
    <rPh sb="10" eb="11">
      <t>イ</t>
    </rPh>
    <rPh sb="23" eb="25">
      <t>キガ</t>
    </rPh>
    <rPh sb="26" eb="27">
      <t>ヨウ</t>
    </rPh>
    <rPh sb="27" eb="29">
      <t>キンチャク</t>
    </rPh>
    <rPh sb="29" eb="30">
      <t>フクロ</t>
    </rPh>
    <phoneticPr fontId="2"/>
  </si>
  <si>
    <t>5,200円</t>
    <rPh sb="5" eb="6">
      <t>エン</t>
    </rPh>
    <phoneticPr fontId="2"/>
  </si>
  <si>
    <t>100~700円</t>
    <rPh sb="7" eb="8">
      <t>エン</t>
    </rPh>
    <phoneticPr fontId="2"/>
  </si>
  <si>
    <t>10分～1時間当たり</t>
    <rPh sb="2" eb="3">
      <t>フン</t>
    </rPh>
    <rPh sb="5" eb="7">
      <t>ジカン</t>
    </rPh>
    <rPh sb="7" eb="8">
      <t>ア</t>
    </rPh>
    <phoneticPr fontId="2"/>
  </si>
  <si>
    <t>購入時</t>
    <rPh sb="0" eb="2">
      <t>コウニュウ</t>
    </rPh>
    <rPh sb="2" eb="3">
      <t>ジ</t>
    </rPh>
    <phoneticPr fontId="2"/>
  </si>
  <si>
    <t>45,000円</t>
    <rPh sb="6" eb="7">
      <t>エン</t>
    </rPh>
    <phoneticPr fontId="2"/>
  </si>
  <si>
    <t>振込</t>
    <rPh sb="0" eb="2">
      <t>フリコミ</t>
    </rPh>
    <phoneticPr fontId="2"/>
  </si>
  <si>
    <t>300～700円</t>
    <rPh sb="7" eb="8">
      <t>エン</t>
    </rPh>
    <phoneticPr fontId="2"/>
  </si>
  <si>
    <t>月3～4回</t>
    <rPh sb="0" eb="1">
      <t>ツキ</t>
    </rPh>
    <rPh sb="4" eb="5">
      <t>カイ</t>
    </rPh>
    <phoneticPr fontId="2"/>
  </si>
  <si>
    <t>全園児</t>
    <rPh sb="0" eb="1">
      <t>ゼン</t>
    </rPh>
    <rPh sb="1" eb="3">
      <t>エンジ</t>
    </rPh>
    <phoneticPr fontId="2"/>
  </si>
  <si>
    <t>・送迎バスは満3歳児、幼児の利用可能です。（往復月額3,000円、片道月額2,000円）
・おむつ等のサブスクを行っています。（任意、月額1,280～3,280円）
・幼稚園舎ホールでは課外教室を行っています（有料、バレエ、ピアノ、体操、ＥＣＣ）
・保育の中に STEAM 教育を取り入れ、答えを導き出すのではなく、仲間と一緒に考えようとするきっかけ作りや遊びながら学ぶ楽しさを伝えていき、自ら考えて行動できる力をつけられる教育をしています。
・食育活動に力をいれており、園内菜園やつくば畑での野菜作りや芋ほりなど、年間を通して様々な活動をしています。</t>
    <rPh sb="1" eb="3">
      <t>ソウゲイ</t>
    </rPh>
    <rPh sb="6" eb="7">
      <t>マン</t>
    </rPh>
    <rPh sb="8" eb="10">
      <t>サイジ</t>
    </rPh>
    <rPh sb="11" eb="13">
      <t>ヨウジ</t>
    </rPh>
    <rPh sb="14" eb="16">
      <t>リヨウ</t>
    </rPh>
    <rPh sb="16" eb="18">
      <t>カノウ</t>
    </rPh>
    <rPh sb="22" eb="24">
      <t>オウフク</t>
    </rPh>
    <rPh sb="24" eb="26">
      <t>ゲツガク</t>
    </rPh>
    <rPh sb="31" eb="32">
      <t>エン</t>
    </rPh>
    <rPh sb="33" eb="35">
      <t>カタミチ</t>
    </rPh>
    <rPh sb="35" eb="37">
      <t>ゲツガク</t>
    </rPh>
    <rPh sb="42" eb="43">
      <t>エン</t>
    </rPh>
    <rPh sb="49" eb="50">
      <t>ナド</t>
    </rPh>
    <rPh sb="56" eb="57">
      <t>オコナ</t>
    </rPh>
    <rPh sb="64" eb="66">
      <t>ニンイ</t>
    </rPh>
    <rPh sb="67" eb="69">
      <t>ゲツガク</t>
    </rPh>
    <rPh sb="80" eb="81">
      <t>エン</t>
    </rPh>
    <rPh sb="84" eb="87">
      <t>ヨウチエン</t>
    </rPh>
    <rPh sb="87" eb="88">
      <t>シャ</t>
    </rPh>
    <rPh sb="93" eb="95">
      <t>カガイ</t>
    </rPh>
    <rPh sb="95" eb="97">
      <t>キョウシツ</t>
    </rPh>
    <rPh sb="98" eb="99">
      <t>オコナ</t>
    </rPh>
    <rPh sb="105" eb="107">
      <t>ユウリョウ</t>
    </rPh>
    <rPh sb="116" eb="118">
      <t>タイソウ</t>
    </rPh>
    <rPh sb="212" eb="214">
      <t>キョウイク</t>
    </rPh>
    <rPh sb="223" eb="225">
      <t>ショクイク</t>
    </rPh>
    <rPh sb="225" eb="227">
      <t>カツドウ</t>
    </rPh>
    <rPh sb="228" eb="229">
      <t>チカラ</t>
    </rPh>
    <rPh sb="236" eb="238">
      <t>エンナイ</t>
    </rPh>
    <rPh sb="238" eb="240">
      <t>サイエン</t>
    </rPh>
    <rPh sb="244" eb="245">
      <t>ハタケ</t>
    </rPh>
    <rPh sb="247" eb="249">
      <t>ヤサイ</t>
    </rPh>
    <rPh sb="249" eb="250">
      <t>ツク</t>
    </rPh>
    <rPh sb="252" eb="253">
      <t>イモ</t>
    </rPh>
    <rPh sb="258" eb="260">
      <t>ネンカン</t>
    </rPh>
    <rPh sb="261" eb="262">
      <t>トオ</t>
    </rPh>
    <rPh sb="264" eb="266">
      <t>サマザマ</t>
    </rPh>
    <rPh sb="267" eb="269">
      <t>カツドウ</t>
    </rPh>
    <phoneticPr fontId="2"/>
  </si>
  <si>
    <t>アルタベビーセントラルおおたかの森園</t>
    <rPh sb="16" eb="17">
      <t>モリ</t>
    </rPh>
    <rPh sb="17" eb="18">
      <t>エン</t>
    </rPh>
    <phoneticPr fontId="2"/>
  </si>
  <si>
    <t>04-7157-1972</t>
    <phoneticPr fontId="2"/>
  </si>
  <si>
    <t>流山市おおたかの森北3-40-1-1F</t>
    <rPh sb="0" eb="3">
      <t>ナガレヤマシ</t>
    </rPh>
    <rPh sb="8" eb="9">
      <t>モリ</t>
    </rPh>
    <rPh sb="9" eb="10">
      <t>キタ</t>
    </rPh>
    <phoneticPr fontId="2"/>
  </si>
  <si>
    <t>代替公園</t>
    <rPh sb="0" eb="2">
      <t>ダイタイ</t>
    </rPh>
    <rPh sb="2" eb="4">
      <t>コウエン</t>
    </rPh>
    <phoneticPr fontId="2"/>
  </si>
  <si>
    <t>２～３歳児クラス</t>
    <rPh sb="3" eb="4">
      <t>サイ</t>
    </rPh>
    <rPh sb="4" eb="5">
      <t>ジ</t>
    </rPh>
    <phoneticPr fontId="2"/>
  </si>
  <si>
    <t>Nest南流山保育園</t>
    <rPh sb="4" eb="10">
      <t>ミナミナガレヤマホイクエン</t>
    </rPh>
    <phoneticPr fontId="2"/>
  </si>
  <si>
    <t>04-7150-1236</t>
    <phoneticPr fontId="2"/>
  </si>
  <si>
    <t>千葉県流山市南流山2-4-1
ザ・サバービア2階</t>
    <rPh sb="0" eb="6">
      <t>チバケンナガレヤマシ</t>
    </rPh>
    <rPh sb="6" eb="9">
      <t>ミナミナガレヤマ</t>
    </rPh>
    <rPh sb="23" eb="24">
      <t>カイ</t>
    </rPh>
    <phoneticPr fontId="2"/>
  </si>
  <si>
    <t>JR武蔵野線・つくばエクスプレス線　　
南流山</t>
    <rPh sb="2" eb="6">
      <t>ムサシノセン</t>
    </rPh>
    <rPh sb="16" eb="17">
      <t>セン</t>
    </rPh>
    <rPh sb="20" eb="23">
      <t>ミナミナガレヤマ</t>
    </rPh>
    <phoneticPr fontId="2"/>
  </si>
  <si>
    <t>・いきいきと遊ぶ子
・思いやりのある子
・環境に働きかける子
・自分の気持ちや考えを伝えられる子
・創り出す子
・感謝する子</t>
    <rPh sb="6" eb="7">
      <t>アソ</t>
    </rPh>
    <rPh sb="8" eb="9">
      <t>コ</t>
    </rPh>
    <rPh sb="11" eb="12">
      <t>オモ</t>
    </rPh>
    <rPh sb="18" eb="19">
      <t>コ</t>
    </rPh>
    <rPh sb="21" eb="23">
      <t>カンキョウ</t>
    </rPh>
    <rPh sb="24" eb="25">
      <t>ハタラ</t>
    </rPh>
    <rPh sb="29" eb="30">
      <t>コ</t>
    </rPh>
    <rPh sb="32" eb="34">
      <t>ジブン</t>
    </rPh>
    <rPh sb="35" eb="37">
      <t>キモ</t>
    </rPh>
    <rPh sb="39" eb="40">
      <t>カンガ</t>
    </rPh>
    <rPh sb="42" eb="43">
      <t>ツタ</t>
    </rPh>
    <rPh sb="47" eb="48">
      <t>コ</t>
    </rPh>
    <rPh sb="50" eb="51">
      <t>ツク</t>
    </rPh>
    <rPh sb="52" eb="53">
      <t>ダ</t>
    </rPh>
    <rPh sb="54" eb="55">
      <t>コ</t>
    </rPh>
    <rPh sb="57" eb="59">
      <t>カンシャ</t>
    </rPh>
    <rPh sb="61" eb="62">
      <t>コ</t>
    </rPh>
    <phoneticPr fontId="2"/>
  </si>
  <si>
    <t>7:00～8:00</t>
    <phoneticPr fontId="2"/>
  </si>
  <si>
    <t>9:00～17:00</t>
    <phoneticPr fontId="2"/>
  </si>
  <si>
    <t>7:00～8:30</t>
    <phoneticPr fontId="2"/>
  </si>
  <si>
    <t>翌月20日</t>
    <rPh sb="0" eb="2">
      <t>ヨクゲツ</t>
    </rPh>
    <rPh sb="4" eb="5">
      <t>ヒ</t>
    </rPh>
    <phoneticPr fontId="2"/>
  </si>
  <si>
    <t>6,600円</t>
    <rPh sb="5" eb="6">
      <t>エン</t>
    </rPh>
    <phoneticPr fontId="2"/>
  </si>
  <si>
    <t>18時以降30分毎
19時以降10分毎</t>
    <rPh sb="2" eb="3">
      <t>ジ</t>
    </rPh>
    <rPh sb="3" eb="5">
      <t>イコウ</t>
    </rPh>
    <rPh sb="7" eb="8">
      <t>フン</t>
    </rPh>
    <rPh sb="8" eb="9">
      <t>ゴト</t>
    </rPh>
    <rPh sb="12" eb="15">
      <t>ジイコウ</t>
    </rPh>
    <rPh sb="17" eb="18">
      <t>フン</t>
    </rPh>
    <rPh sb="18" eb="19">
      <t>ゴト</t>
    </rPh>
    <phoneticPr fontId="2"/>
  </si>
  <si>
    <t>口座振替</t>
    <rPh sb="0" eb="3">
      <t>コウザフ</t>
    </rPh>
    <rPh sb="3" eb="4">
      <t>カ</t>
    </rPh>
    <phoneticPr fontId="2"/>
  </si>
  <si>
    <t>０～２歳児クラス</t>
    <rPh sb="3" eb="5">
      <t>サイジ</t>
    </rPh>
    <phoneticPr fontId="2"/>
  </si>
  <si>
    <t>当月27日</t>
    <rPh sb="0" eb="2">
      <t>トウゲツ</t>
    </rPh>
    <rPh sb="4" eb="5">
      <t>ヒ</t>
    </rPh>
    <phoneticPr fontId="2"/>
  </si>
  <si>
    <t>2,508円</t>
    <rPh sb="5" eb="6">
      <t>エン</t>
    </rPh>
    <phoneticPr fontId="2"/>
  </si>
  <si>
    <t>JR武蔵野線・つくばエクスプレス線南流山駅の目の前に位置する保育園です。
窓が大きく開放的で、木の温もりを感じられる園舎となっております。
随時、園見学を実施しております。ぜひHPまたは電話でお問い合わせください。</t>
    <rPh sb="2" eb="6">
      <t>ムサシノセン</t>
    </rPh>
    <rPh sb="16" eb="17">
      <t>セン</t>
    </rPh>
    <rPh sb="17" eb="20">
      <t>ミナミナガレヤマ</t>
    </rPh>
    <rPh sb="20" eb="21">
      <t>エキ</t>
    </rPh>
    <rPh sb="22" eb="23">
      <t>メ</t>
    </rPh>
    <rPh sb="24" eb="25">
      <t>マエ</t>
    </rPh>
    <rPh sb="26" eb="28">
      <t>イチ</t>
    </rPh>
    <rPh sb="30" eb="33">
      <t>ホイクエン</t>
    </rPh>
    <rPh sb="31" eb="32">
      <t>イク</t>
    </rPh>
    <rPh sb="32" eb="33">
      <t>エン</t>
    </rPh>
    <rPh sb="37" eb="38">
      <t>マド</t>
    </rPh>
    <rPh sb="39" eb="40">
      <t>オオ</t>
    </rPh>
    <rPh sb="42" eb="45">
      <t>カイホウテキ</t>
    </rPh>
    <rPh sb="47" eb="48">
      <t>キ</t>
    </rPh>
    <rPh sb="48" eb="49">
      <t>ムロキ</t>
    </rPh>
    <rPh sb="49" eb="50">
      <t>ヌク</t>
    </rPh>
    <rPh sb="53" eb="54">
      <t>カン</t>
    </rPh>
    <rPh sb="58" eb="60">
      <t>エンシャ</t>
    </rPh>
    <rPh sb="70" eb="72">
      <t>ズイジ</t>
    </rPh>
    <rPh sb="73" eb="76">
      <t>エンケンガク</t>
    </rPh>
    <rPh sb="77" eb="79">
      <t>ジッシ</t>
    </rPh>
    <rPh sb="93" eb="95">
      <t>デンワ</t>
    </rPh>
    <rPh sb="97" eb="98">
      <t>ト</t>
    </rPh>
    <rPh sb="99" eb="100">
      <t>ア</t>
    </rPh>
    <phoneticPr fontId="2"/>
  </si>
  <si>
    <t>キッズルームアリス南流山駅前園</t>
    <rPh sb="9" eb="15">
      <t>ミナミナガレヤマエキマエエン</t>
    </rPh>
    <phoneticPr fontId="2"/>
  </si>
  <si>
    <t>04-7199-8614</t>
    <phoneticPr fontId="2"/>
  </si>
  <si>
    <t>流山市南流山１丁目６番１０号</t>
    <rPh sb="0" eb="3">
      <t>ナガレヤマシ</t>
    </rPh>
    <rPh sb="3" eb="6">
      <t>ミナミナガレヤマ</t>
    </rPh>
    <rPh sb="7" eb="9">
      <t>チョウメ</t>
    </rPh>
    <rPh sb="10" eb="11">
      <t>バン</t>
    </rPh>
    <rPh sb="13" eb="14">
      <t>ゴウ</t>
    </rPh>
    <phoneticPr fontId="2"/>
  </si>
  <si>
    <t>◎明るく元気な子ども
◎やさしいこころを持つ子ども
◎感性豊かな子ども</t>
    <rPh sb="1" eb="2">
      <t>アカ</t>
    </rPh>
    <rPh sb="4" eb="6">
      <t>ゲンキ</t>
    </rPh>
    <rPh sb="7" eb="8">
      <t>コ</t>
    </rPh>
    <phoneticPr fontId="2"/>
  </si>
  <si>
    <t>土曜は、ありす南流山保育園にて、キッズルームアリス南流山保育園と当園の３園で合同保育</t>
    <rPh sb="0" eb="2">
      <t>ドヨウ</t>
    </rPh>
    <rPh sb="7" eb="13">
      <t>ミナミナガレヤマホイクエン</t>
    </rPh>
    <rPh sb="25" eb="28">
      <t>ミナミナガレヤマ</t>
    </rPh>
    <rPh sb="28" eb="31">
      <t>ホイクエン</t>
    </rPh>
    <rPh sb="32" eb="34">
      <t>トウエン</t>
    </rPh>
    <rPh sb="36" eb="37">
      <t>エン</t>
    </rPh>
    <rPh sb="38" eb="40">
      <t>ゴウドウ</t>
    </rPh>
    <rPh sb="40" eb="42">
      <t>ホイク</t>
    </rPh>
    <phoneticPr fontId="2"/>
  </si>
  <si>
    <t>・敷きパッド
（毎週持ち帰り）
・タオルケット等
（毎週持ち帰り）</t>
    <rPh sb="1" eb="2">
      <t>シ</t>
    </rPh>
    <rPh sb="23" eb="24">
      <t>トウ</t>
    </rPh>
    <phoneticPr fontId="2"/>
  </si>
  <si>
    <t>・着替え（常備用）
・靴(災害時用）</t>
    <rPh sb="1" eb="3">
      <t>キガ</t>
    </rPh>
    <rPh sb="5" eb="8">
      <t>ジョウビヨウ</t>
    </rPh>
    <rPh sb="11" eb="12">
      <t>クツ</t>
    </rPh>
    <rPh sb="13" eb="17">
      <t>サイガイジヨウ</t>
    </rPh>
    <phoneticPr fontId="2"/>
  </si>
  <si>
    <t>・水筒、ストローマグ
（毎日持参）
・食事用エプロン
（毎日持参）
・哺乳瓶
（ミルクを飲むお子様）</t>
    <rPh sb="1" eb="3">
      <t>スイトウ</t>
    </rPh>
    <rPh sb="12" eb="14">
      <t>マイニチ</t>
    </rPh>
    <rPh sb="14" eb="16">
      <t>ジサン</t>
    </rPh>
    <rPh sb="19" eb="22">
      <t>ショクジヨウ</t>
    </rPh>
    <rPh sb="30" eb="32">
      <t>ジサン</t>
    </rPh>
    <rPh sb="35" eb="38">
      <t>ホニュウビン</t>
    </rPh>
    <rPh sb="44" eb="45">
      <t>ノ</t>
    </rPh>
    <rPh sb="47" eb="49">
      <t>コサマ</t>
    </rPh>
    <phoneticPr fontId="2"/>
  </si>
  <si>
    <t>・手さげバック（０．１歳児）
・リュック（２歳児）
・袋（エコバック等）
・エプロン、三角巾（２歳児）</t>
    <rPh sb="1" eb="2">
      <t>テ</t>
    </rPh>
    <rPh sb="11" eb="13">
      <t>サイジ</t>
    </rPh>
    <rPh sb="22" eb="24">
      <t>サイジ</t>
    </rPh>
    <rPh sb="27" eb="28">
      <t>フクロ</t>
    </rPh>
    <rPh sb="34" eb="35">
      <t>トウ</t>
    </rPh>
    <rPh sb="43" eb="46">
      <t>サンカクキン</t>
    </rPh>
    <rPh sb="48" eb="50">
      <t>サイジ</t>
    </rPh>
    <phoneticPr fontId="2"/>
  </si>
  <si>
    <t>保育料と併せて銀行振込</t>
    <rPh sb="0" eb="3">
      <t>ホイクリョウ</t>
    </rPh>
    <rPh sb="4" eb="5">
      <t>アワ</t>
    </rPh>
    <rPh sb="7" eb="11">
      <t>ギンコウフリコミ</t>
    </rPh>
    <phoneticPr fontId="2"/>
  </si>
  <si>
    <t>保険料（全員）</t>
    <rPh sb="0" eb="3">
      <t>ホケンリョウ</t>
    </rPh>
    <rPh sb="4" eb="6">
      <t>ゼンイン</t>
    </rPh>
    <phoneticPr fontId="2"/>
  </si>
  <si>
    <t>　　　　流山おおたかの森　　</t>
    <phoneticPr fontId="2"/>
  </si>
  <si>
    <t>◎健康で明るい子
◎よく遊び、意欲のある子
◎思いやりのあるやさしい子
◎豊かな感性と創造性のある子</t>
    <phoneticPr fontId="2"/>
  </si>
  <si>
    <t>450円～/時</t>
    <rPh sb="3" eb="4">
      <t>エン</t>
    </rPh>
    <rPh sb="5" eb="7">
      <t>･ジ</t>
    </rPh>
    <phoneticPr fontId="2"/>
  </si>
  <si>
    <t>32000円～</t>
    <rPh sb="5" eb="6">
      <t>エン</t>
    </rPh>
    <phoneticPr fontId="2"/>
  </si>
  <si>
    <t>チャレンジキッズ第二おおたかの森園</t>
    <rPh sb="8" eb="10">
      <t>ダイニ</t>
    </rPh>
    <rPh sb="15" eb="16">
      <t>モリ</t>
    </rPh>
    <rPh sb="16" eb="17">
      <t>エン</t>
    </rPh>
    <phoneticPr fontId="2"/>
  </si>
  <si>
    <t>保育所</t>
    <rPh sb="0" eb="3">
      <t>ホイクショ</t>
    </rPh>
    <phoneticPr fontId="2"/>
  </si>
  <si>
    <t>流山市おおたかの森西1-22-5</t>
    <phoneticPr fontId="2"/>
  </si>
  <si>
    <t>・様々な体験を通じて、何事にも挑戦する心を育む
・様々な体験を通じて、規律を守り、自立した心を育む
・様々な体験を通じて、自分の好奇心を最大限発揮できる場を提供する
・様々な体験を通じて、感謝と謝罪の気持ちをすぐに伝えられる素直な心を育む
・様々な体験を通じて、いつも前向きに物事を捉える心を育む
・様々な体験を通じて、いつも夢を持ち、夢に向かって進む心を育む
・様々な体験を通じて、誰に対しても思いやりの気持ちを持つ心を育む</t>
    <rPh sb="1" eb="3">
      <t>サマザマ</t>
    </rPh>
    <rPh sb="4" eb="6">
      <t>タイケン</t>
    </rPh>
    <rPh sb="7" eb="8">
      <t>ツウ</t>
    </rPh>
    <rPh sb="11" eb="13">
      <t>ナニゴト</t>
    </rPh>
    <rPh sb="15" eb="17">
      <t>チョウセン</t>
    </rPh>
    <rPh sb="19" eb="20">
      <t>ココロ</t>
    </rPh>
    <rPh sb="21" eb="22">
      <t>ハグク</t>
    </rPh>
    <rPh sb="25" eb="27">
      <t>サマザマ</t>
    </rPh>
    <rPh sb="28" eb="30">
      <t>タイケン</t>
    </rPh>
    <rPh sb="31" eb="32">
      <t>ツウ</t>
    </rPh>
    <rPh sb="35" eb="37">
      <t>キリツ</t>
    </rPh>
    <rPh sb="38" eb="39">
      <t>マモ</t>
    </rPh>
    <rPh sb="41" eb="43">
      <t>ジリツ</t>
    </rPh>
    <rPh sb="45" eb="46">
      <t>ココロ</t>
    </rPh>
    <rPh sb="47" eb="48">
      <t>ハグク</t>
    </rPh>
    <rPh sb="51" eb="53">
      <t>サマザマ</t>
    </rPh>
    <rPh sb="54" eb="56">
      <t>タイケン</t>
    </rPh>
    <rPh sb="57" eb="58">
      <t>ツウ</t>
    </rPh>
    <rPh sb="61" eb="63">
      <t>ジブン</t>
    </rPh>
    <rPh sb="64" eb="67">
      <t>コウキシン</t>
    </rPh>
    <rPh sb="68" eb="71">
      <t>サイダイゲン</t>
    </rPh>
    <rPh sb="71" eb="73">
      <t>ハッキ</t>
    </rPh>
    <rPh sb="76" eb="77">
      <t>バ</t>
    </rPh>
    <rPh sb="78" eb="80">
      <t>テイキョウ</t>
    </rPh>
    <rPh sb="84" eb="86">
      <t>サマザマ</t>
    </rPh>
    <rPh sb="87" eb="89">
      <t>タイケン</t>
    </rPh>
    <rPh sb="90" eb="91">
      <t>ツウ</t>
    </rPh>
    <rPh sb="94" eb="96">
      <t>カンシャ</t>
    </rPh>
    <rPh sb="97" eb="99">
      <t>シャザイ</t>
    </rPh>
    <rPh sb="100" eb="102">
      <t>キモ</t>
    </rPh>
    <rPh sb="107" eb="108">
      <t>ツタ</t>
    </rPh>
    <rPh sb="112" eb="114">
      <t>スナオ</t>
    </rPh>
    <rPh sb="115" eb="116">
      <t>ココロ</t>
    </rPh>
    <rPh sb="117" eb="118">
      <t>ハグク</t>
    </rPh>
    <rPh sb="121" eb="123">
      <t>サマザマ</t>
    </rPh>
    <rPh sb="124" eb="126">
      <t>タイケン</t>
    </rPh>
    <rPh sb="127" eb="128">
      <t>ツウ</t>
    </rPh>
    <rPh sb="134" eb="136">
      <t>マエム</t>
    </rPh>
    <rPh sb="138" eb="140">
      <t>モノゴト</t>
    </rPh>
    <rPh sb="141" eb="142">
      <t>トラ</t>
    </rPh>
    <rPh sb="144" eb="145">
      <t>ココロ</t>
    </rPh>
    <rPh sb="146" eb="147">
      <t>ハグク</t>
    </rPh>
    <rPh sb="150" eb="152">
      <t>サマザマ</t>
    </rPh>
    <rPh sb="153" eb="155">
      <t>タイケン</t>
    </rPh>
    <rPh sb="156" eb="157">
      <t>ツウ</t>
    </rPh>
    <rPh sb="163" eb="164">
      <t>ユメ</t>
    </rPh>
    <rPh sb="165" eb="166">
      <t>モ</t>
    </rPh>
    <rPh sb="168" eb="169">
      <t>ユメ</t>
    </rPh>
    <rPh sb="170" eb="171">
      <t>ム</t>
    </rPh>
    <rPh sb="174" eb="175">
      <t>ススム</t>
    </rPh>
    <rPh sb="176" eb="177">
      <t>ココロ</t>
    </rPh>
    <rPh sb="178" eb="179">
      <t>ハグク</t>
    </rPh>
    <rPh sb="182" eb="184">
      <t>サマザマ</t>
    </rPh>
    <rPh sb="185" eb="187">
      <t>タイケン</t>
    </rPh>
    <rPh sb="188" eb="189">
      <t>ツウ</t>
    </rPh>
    <rPh sb="192" eb="193">
      <t>ダレ</t>
    </rPh>
    <rPh sb="194" eb="195">
      <t>タイ</t>
    </rPh>
    <rPh sb="198" eb="199">
      <t>オモ</t>
    </rPh>
    <rPh sb="203" eb="205">
      <t>キモ</t>
    </rPh>
    <rPh sb="207" eb="208">
      <t>モ</t>
    </rPh>
    <rPh sb="209" eb="210">
      <t>ココロ</t>
    </rPh>
    <rPh sb="211" eb="212">
      <t>ハグク</t>
    </rPh>
    <phoneticPr fontId="2"/>
  </si>
  <si>
    <t>土曜日は、当園にて、おおたかの森園、おおたかの森園分園と合同保育</t>
    <rPh sb="0" eb="3">
      <t>ドヨウビ</t>
    </rPh>
    <rPh sb="5" eb="7">
      <t>トウエン</t>
    </rPh>
    <rPh sb="15" eb="16">
      <t>モリ</t>
    </rPh>
    <rPh sb="16" eb="17">
      <t>エン</t>
    </rPh>
    <rPh sb="23" eb="24">
      <t>モリ</t>
    </rPh>
    <rPh sb="24" eb="25">
      <t>エン</t>
    </rPh>
    <rPh sb="25" eb="27">
      <t>ブンエン</t>
    </rPh>
    <rPh sb="28" eb="30">
      <t>ゴウドウ</t>
    </rPh>
    <rPh sb="30" eb="32">
      <t>ホイク</t>
    </rPh>
    <phoneticPr fontId="2"/>
  </si>
  <si>
    <t>AIAI NURSERY流山おおたかの森</t>
    <phoneticPr fontId="2"/>
  </si>
  <si>
    <t>04-7199-2083</t>
    <phoneticPr fontId="2"/>
  </si>
  <si>
    <t>流山市市野谷244</t>
    <rPh sb="0" eb="3">
      <t>ナガレヤマシ</t>
    </rPh>
    <rPh sb="3" eb="6">
      <t>イチノヤ</t>
    </rPh>
    <phoneticPr fontId="2"/>
  </si>
  <si>
    <t>　　　流山おおたかの森　　　　</t>
    <rPh sb="3" eb="11">
      <t>ナガレヤマオオタカノモリ</t>
    </rPh>
    <phoneticPr fontId="2"/>
  </si>
  <si>
    <t>【保育理念】
一人でも多くの子どもが人間が生まれながらに持っている素晴らしい力を育むことに喜びを感じ笑顔と元気が溢れた園を創造すること
【保育目標】
人間関係の向上・社会力の育成
精神衛生の向上・養護力の育成
身体機能の向上・人間力の育成</t>
    <rPh sb="1" eb="5">
      <t>ホイクリネン</t>
    </rPh>
    <rPh sb="7" eb="9">
      <t>ヒトリ</t>
    </rPh>
    <rPh sb="11" eb="12">
      <t>オオ</t>
    </rPh>
    <rPh sb="14" eb="15">
      <t>コ</t>
    </rPh>
    <rPh sb="18" eb="20">
      <t>ニンゲン</t>
    </rPh>
    <rPh sb="21" eb="22">
      <t>ウ</t>
    </rPh>
    <rPh sb="28" eb="29">
      <t>モ</t>
    </rPh>
    <rPh sb="33" eb="35">
      <t>スバ</t>
    </rPh>
    <rPh sb="38" eb="39">
      <t>チカラ</t>
    </rPh>
    <rPh sb="40" eb="41">
      <t>ハグク</t>
    </rPh>
    <rPh sb="45" eb="46">
      <t>ヨロコ</t>
    </rPh>
    <rPh sb="48" eb="49">
      <t>カン</t>
    </rPh>
    <rPh sb="50" eb="52">
      <t>エガオ</t>
    </rPh>
    <rPh sb="53" eb="55">
      <t>ゲンキ</t>
    </rPh>
    <rPh sb="56" eb="57">
      <t>アフ</t>
    </rPh>
    <rPh sb="59" eb="60">
      <t>エン</t>
    </rPh>
    <rPh sb="61" eb="63">
      <t>ソウゾウ</t>
    </rPh>
    <rPh sb="69" eb="73">
      <t>ホイクモクヒョウ</t>
    </rPh>
    <rPh sb="75" eb="79">
      <t>ニンゲンカンケイ</t>
    </rPh>
    <rPh sb="80" eb="82">
      <t>コウジョウ</t>
    </rPh>
    <rPh sb="83" eb="86">
      <t>シャカイリョク</t>
    </rPh>
    <rPh sb="87" eb="89">
      <t>イクセイ</t>
    </rPh>
    <rPh sb="90" eb="94">
      <t>セイシンエイセイ</t>
    </rPh>
    <rPh sb="95" eb="97">
      <t>コウジョウ</t>
    </rPh>
    <rPh sb="98" eb="100">
      <t>ヨウゴ</t>
    </rPh>
    <rPh sb="100" eb="101">
      <t>リョク</t>
    </rPh>
    <rPh sb="102" eb="104">
      <t>イクセイ</t>
    </rPh>
    <rPh sb="105" eb="109">
      <t>シンタイキノウ</t>
    </rPh>
    <rPh sb="110" eb="112">
      <t>コウジョウ</t>
    </rPh>
    <rPh sb="113" eb="116">
      <t>ニンゲンリョク</t>
    </rPh>
    <rPh sb="117" eb="119">
      <t>イクセイ</t>
    </rPh>
    <phoneticPr fontId="2"/>
  </si>
  <si>
    <t>土曜日は、AIAI　NURSERY流山おおたかの森と合同保育あり。</t>
    <rPh sb="0" eb="3">
      <t>ドヨウビ</t>
    </rPh>
    <rPh sb="17" eb="25">
      <t>ナガレヤマオオタカノモリ</t>
    </rPh>
    <rPh sb="26" eb="30">
      <t>ゴウドウホイク</t>
    </rPh>
    <phoneticPr fontId="2"/>
  </si>
  <si>
    <t>6カ月～</t>
    <rPh sb="2" eb="3">
      <t>ゲツ</t>
    </rPh>
    <phoneticPr fontId="2"/>
  </si>
  <si>
    <t>タオルケットなど（毎週持ち帰り）</t>
    <rPh sb="9" eb="12">
      <t>マイシュウモ</t>
    </rPh>
    <rPh sb="13" eb="14">
      <t>カエ</t>
    </rPh>
    <phoneticPr fontId="2"/>
  </si>
  <si>
    <t xml:space="preserve">着替え（持ち帰り）
着替え2～3着（常備用）
靴
避難靴                        避難服
</t>
    <rPh sb="0" eb="2">
      <t>キガ</t>
    </rPh>
    <rPh sb="4" eb="5">
      <t>モ</t>
    </rPh>
    <rPh sb="6" eb="7">
      <t>カエ</t>
    </rPh>
    <rPh sb="10" eb="12">
      <t>キガ</t>
    </rPh>
    <rPh sb="16" eb="17">
      <t>チャク</t>
    </rPh>
    <rPh sb="18" eb="21">
      <t>ジョウビヨウ</t>
    </rPh>
    <rPh sb="23" eb="24">
      <t>クツ</t>
    </rPh>
    <rPh sb="25" eb="28">
      <t>ヒナンクツ</t>
    </rPh>
    <rPh sb="52" eb="55">
      <t>ヒナンフク</t>
    </rPh>
    <phoneticPr fontId="2"/>
  </si>
  <si>
    <t>通園リュック（指定なし）</t>
    <rPh sb="0" eb="2">
      <t>ツウエン</t>
    </rPh>
    <rPh sb="7" eb="9">
      <t>シテイ</t>
    </rPh>
    <phoneticPr fontId="2"/>
  </si>
  <si>
    <t>6000円</t>
    <rPh sb="4" eb="5">
      <t>エン</t>
    </rPh>
    <phoneticPr fontId="2"/>
  </si>
  <si>
    <t>クレジットカード登録</t>
    <rPh sb="8" eb="10">
      <t>トウロク</t>
    </rPh>
    <phoneticPr fontId="2"/>
  </si>
  <si>
    <t>30分辺り</t>
    <rPh sb="2" eb="4">
      <t>フンアタ</t>
    </rPh>
    <phoneticPr fontId="2"/>
  </si>
  <si>
    <t>外部サービス登録</t>
    <rPh sb="0" eb="2">
      <t>ガイブ</t>
    </rPh>
    <rPh sb="6" eb="8">
      <t>トウロク</t>
    </rPh>
    <phoneticPr fontId="2"/>
  </si>
  <si>
    <t>利用登録</t>
    <rPh sb="0" eb="2">
      <t>リヨウ</t>
    </rPh>
    <rPh sb="2" eb="4">
      <t>トウロク</t>
    </rPh>
    <phoneticPr fontId="2"/>
  </si>
  <si>
    <t>行事に関する費用、教材費等</t>
    <rPh sb="0" eb="2">
      <t>ギョウジ</t>
    </rPh>
    <rPh sb="3" eb="4">
      <t>カン</t>
    </rPh>
    <rPh sb="6" eb="8">
      <t>ヒヨウ</t>
    </rPh>
    <rPh sb="9" eb="12">
      <t>キョウザイヒ</t>
    </rPh>
    <rPh sb="12" eb="13">
      <t>ナド</t>
    </rPh>
    <phoneticPr fontId="2"/>
  </si>
  <si>
    <t>未定</t>
    <rPh sb="0" eb="2">
      <t>ミテイ</t>
    </rPh>
    <phoneticPr fontId="2"/>
  </si>
  <si>
    <t>実施月</t>
    <rPh sb="0" eb="3">
      <t>ジッシツキ</t>
    </rPh>
    <phoneticPr fontId="2"/>
  </si>
  <si>
    <t>知識教育教材費（3.4歳児）</t>
    <rPh sb="0" eb="7">
      <t>チシキキョウイクキョウザイヒ</t>
    </rPh>
    <rPh sb="11" eb="13">
      <t>サイジ</t>
    </rPh>
    <phoneticPr fontId="2"/>
  </si>
  <si>
    <t>3歳児・4歳児</t>
    <rPh sb="1" eb="3">
      <t>サイジ</t>
    </rPh>
    <rPh sb="5" eb="7">
      <t>サイジ</t>
    </rPh>
    <phoneticPr fontId="2"/>
  </si>
  <si>
    <t>週1回程度</t>
    <rPh sb="0" eb="1">
      <t>シュウ</t>
    </rPh>
    <rPh sb="2" eb="3">
      <t>カイ</t>
    </rPh>
    <rPh sb="3" eb="5">
      <t>テイド</t>
    </rPh>
    <phoneticPr fontId="2"/>
  </si>
  <si>
    <t>500円（税抜き）</t>
    <rPh sb="3" eb="4">
      <t>エン</t>
    </rPh>
    <rPh sb="5" eb="7">
      <t>ゼイヌ</t>
    </rPh>
    <phoneticPr fontId="2"/>
  </si>
  <si>
    <t>知識教育教材費（5歳児）</t>
    <rPh sb="0" eb="7">
      <t>チシキキョウイクキョウザイヒ</t>
    </rPh>
    <rPh sb="9" eb="11">
      <t>サイジ</t>
    </rPh>
    <phoneticPr fontId="2"/>
  </si>
  <si>
    <t>5歳児</t>
    <rPh sb="1" eb="3">
      <t>サイジ</t>
    </rPh>
    <phoneticPr fontId="2"/>
  </si>
  <si>
    <t>1000円（税抜き）</t>
    <rPh sb="4" eb="5">
      <t>エン</t>
    </rPh>
    <rPh sb="6" eb="8">
      <t>ゼイヌ</t>
    </rPh>
    <phoneticPr fontId="2"/>
  </si>
  <si>
    <t>連絡帳アプリ使用料</t>
    <rPh sb="0" eb="3">
      <t>レンラクチョウ</t>
    </rPh>
    <rPh sb="6" eb="9">
      <t>シヨウリョウ</t>
    </rPh>
    <phoneticPr fontId="2"/>
  </si>
  <si>
    <t xml:space="preserve">・AIAIオリジナル大型全天候型木製遊具【AINI】があり、身体を使って遊びこむ経験を通して好奇心、挑戦心、忍耐力、やり抜く力を育みます！
・「知識教育」×「思考教育」のプログラムで、個別最適な学びを実現します。
</t>
    <rPh sb="10" eb="12">
      <t>オオガタ</t>
    </rPh>
    <rPh sb="12" eb="16">
      <t>ゼンテンコウガタ</t>
    </rPh>
    <rPh sb="16" eb="18">
      <t>モクセイ</t>
    </rPh>
    <rPh sb="18" eb="20">
      <t>ユウグ</t>
    </rPh>
    <rPh sb="30" eb="32">
      <t>シンタイ</t>
    </rPh>
    <rPh sb="33" eb="34">
      <t>ツカ</t>
    </rPh>
    <rPh sb="36" eb="37">
      <t>アソ</t>
    </rPh>
    <rPh sb="40" eb="42">
      <t>ケイケン</t>
    </rPh>
    <rPh sb="43" eb="44">
      <t>トオ</t>
    </rPh>
    <rPh sb="46" eb="49">
      <t>コウキシン</t>
    </rPh>
    <rPh sb="50" eb="53">
      <t>チョウセンシン</t>
    </rPh>
    <rPh sb="54" eb="57">
      <t>ニンタイリョク</t>
    </rPh>
    <rPh sb="60" eb="61">
      <t>ヌ</t>
    </rPh>
    <rPh sb="62" eb="63">
      <t>チカラ</t>
    </rPh>
    <rPh sb="64" eb="65">
      <t>ハグク</t>
    </rPh>
    <rPh sb="72" eb="76">
      <t>チシキキョウイク</t>
    </rPh>
    <rPh sb="79" eb="83">
      <t>シコウキョウイク</t>
    </rPh>
    <rPh sb="92" eb="94">
      <t>コベツ</t>
    </rPh>
    <rPh sb="94" eb="96">
      <t>サイテキ</t>
    </rPh>
    <rPh sb="97" eb="98">
      <t>マナ</t>
    </rPh>
    <rPh sb="100" eb="102">
      <t>ジツゲン</t>
    </rPh>
    <phoneticPr fontId="2"/>
  </si>
  <si>
    <t>ありす南流山保育園</t>
    <rPh sb="3" eb="6">
      <t>ミナミナガレヤマ</t>
    </rPh>
    <rPh sb="6" eb="9">
      <t>ホイクエン</t>
    </rPh>
    <phoneticPr fontId="2"/>
  </si>
  <si>
    <t>04-7197-5766</t>
    <phoneticPr fontId="2"/>
  </si>
  <si>
    <t>流山市南流山10丁目13番地の15</t>
    <rPh sb="0" eb="3">
      <t>ナガレヤマシ</t>
    </rPh>
    <rPh sb="3" eb="6">
      <t>ミナミナガレヤマ</t>
    </rPh>
    <rPh sb="8" eb="10">
      <t>チョウメ</t>
    </rPh>
    <rPh sb="12" eb="13">
      <t>バン</t>
    </rPh>
    <rPh sb="13" eb="14">
      <t>チ</t>
    </rPh>
    <phoneticPr fontId="2"/>
  </si>
  <si>
    <t>南流山駅</t>
    <rPh sb="0" eb="3">
      <t>ミナミナガレヤマ</t>
    </rPh>
    <rPh sb="3" eb="4">
      <t>エキ</t>
    </rPh>
    <phoneticPr fontId="2"/>
  </si>
  <si>
    <t>◎明るくやさしくがんばる子ども
◎豊かな感性を持ち頑張れる子ども
◎明るく生き生きと遊ぶ子ども
◎明るい挨拶のできる子ども
◎思いやりの心をもつ子ども</t>
    <rPh sb="1" eb="2">
      <t>アカ</t>
    </rPh>
    <rPh sb="12" eb="13">
      <t>コ</t>
    </rPh>
    <rPh sb="17" eb="18">
      <t>ユタ</t>
    </rPh>
    <rPh sb="20" eb="22">
      <t>カンセイ</t>
    </rPh>
    <rPh sb="23" eb="24">
      <t>モ</t>
    </rPh>
    <rPh sb="25" eb="27">
      <t>ガンバ</t>
    </rPh>
    <rPh sb="29" eb="30">
      <t>コ</t>
    </rPh>
    <rPh sb="34" eb="35">
      <t>アカ</t>
    </rPh>
    <rPh sb="37" eb="38">
      <t>イ</t>
    </rPh>
    <rPh sb="39" eb="40">
      <t>イ</t>
    </rPh>
    <rPh sb="42" eb="43">
      <t>アソ</t>
    </rPh>
    <rPh sb="44" eb="45">
      <t>コ</t>
    </rPh>
    <rPh sb="49" eb="50">
      <t>アカ</t>
    </rPh>
    <rPh sb="52" eb="54">
      <t>アイサツ</t>
    </rPh>
    <rPh sb="58" eb="59">
      <t>コ</t>
    </rPh>
    <rPh sb="63" eb="64">
      <t>オモ</t>
    </rPh>
    <rPh sb="68" eb="69">
      <t>ココロ</t>
    </rPh>
    <rPh sb="72" eb="73">
      <t>コ</t>
    </rPh>
    <phoneticPr fontId="2"/>
  </si>
  <si>
    <t>土曜日は当園にて、キッズルームアリス南流山園、キッズルームアリス南流山駅前園の３園で合同保育</t>
    <rPh sb="0" eb="3">
      <t>ドヨウビ</t>
    </rPh>
    <rPh sb="4" eb="6">
      <t>トウエン</t>
    </rPh>
    <rPh sb="18" eb="21">
      <t>ミナミナガレヤマ</t>
    </rPh>
    <rPh sb="21" eb="22">
      <t>エン</t>
    </rPh>
    <rPh sb="32" eb="36">
      <t>ミナミナガレヤマエキ</t>
    </rPh>
    <rPh sb="36" eb="37">
      <t>マエ</t>
    </rPh>
    <rPh sb="37" eb="38">
      <t>エン</t>
    </rPh>
    <rPh sb="40" eb="41">
      <t>エン</t>
    </rPh>
    <rPh sb="42" eb="44">
      <t>ゴウドウ</t>
    </rPh>
    <rPh sb="44" eb="46">
      <t>ホイク</t>
    </rPh>
    <phoneticPr fontId="2"/>
  </si>
  <si>
    <t>7:00～19：00</t>
    <phoneticPr fontId="2"/>
  </si>
  <si>
    <t>５７日から</t>
    <rPh sb="2" eb="3">
      <t>ニチ</t>
    </rPh>
    <phoneticPr fontId="2"/>
  </si>
  <si>
    <t>・敷きパッド
（毎週持ち帰り）
・タオルケット等
（毎週持ち帰り）</t>
    <rPh sb="1" eb="2">
      <t>シ</t>
    </rPh>
    <rPh sb="8" eb="10">
      <t>マイシュウ</t>
    </rPh>
    <rPh sb="10" eb="11">
      <t>モ</t>
    </rPh>
    <rPh sb="12" eb="13">
      <t>カエ</t>
    </rPh>
    <rPh sb="23" eb="24">
      <t>トウ</t>
    </rPh>
    <rPh sb="26" eb="28">
      <t>マイシュウ</t>
    </rPh>
    <rPh sb="28" eb="29">
      <t>モ</t>
    </rPh>
    <rPh sb="30" eb="31">
      <t>カエ</t>
    </rPh>
    <phoneticPr fontId="2"/>
  </si>
  <si>
    <t>・着替え（常備用）
・靴
・上履き（2歳児～）</t>
    <rPh sb="1" eb="3">
      <t>キガ</t>
    </rPh>
    <rPh sb="5" eb="8">
      <t>ジョウビヨウ</t>
    </rPh>
    <rPh sb="11" eb="12">
      <t>クツ</t>
    </rPh>
    <rPh sb="14" eb="16">
      <t>ウワバ</t>
    </rPh>
    <rPh sb="19" eb="21">
      <t>サイジ</t>
    </rPh>
    <phoneticPr fontId="2"/>
  </si>
  <si>
    <t xml:space="preserve">・水筒、ストローマグ
（毎日持参）
・食事用エプロン
・カトラリーセット
</t>
    <rPh sb="1" eb="3">
      <t>スイトウ</t>
    </rPh>
    <rPh sb="12" eb="14">
      <t>マイニチ</t>
    </rPh>
    <rPh sb="14" eb="16">
      <t>ジサン</t>
    </rPh>
    <phoneticPr fontId="2"/>
  </si>
  <si>
    <t>・おむつ(必要な時期)
(毎日5枚持参）
・おしりふき(必要な期間)
(無くなり次第随時)
・手口拭き(必要な時期)
(毎月１パック)</t>
    <rPh sb="5" eb="7">
      <t>ヒツヨウ</t>
    </rPh>
    <rPh sb="8" eb="10">
      <t>ジキ</t>
    </rPh>
    <rPh sb="13" eb="15">
      <t>マイニチ</t>
    </rPh>
    <rPh sb="16" eb="17">
      <t>マイ</t>
    </rPh>
    <rPh sb="17" eb="19">
      <t>ジサン</t>
    </rPh>
    <rPh sb="28" eb="30">
      <t>ヒツヨウ</t>
    </rPh>
    <rPh sb="31" eb="33">
      <t>キカン</t>
    </rPh>
    <rPh sb="36" eb="37">
      <t>ナ</t>
    </rPh>
    <rPh sb="40" eb="42">
      <t>シダイ</t>
    </rPh>
    <rPh sb="42" eb="44">
      <t>ズイジ</t>
    </rPh>
    <rPh sb="47" eb="48">
      <t>テ</t>
    </rPh>
    <rPh sb="48" eb="49">
      <t>クチ</t>
    </rPh>
    <rPh sb="49" eb="50">
      <t>フ</t>
    </rPh>
    <rPh sb="52" eb="54">
      <t>ヒツヨウ</t>
    </rPh>
    <rPh sb="55" eb="57">
      <t>ジキ</t>
    </rPh>
    <rPh sb="60" eb="62">
      <t>マイツキ</t>
    </rPh>
    <phoneticPr fontId="2"/>
  </si>
  <si>
    <t>・手提げバック(0.1.2歳児)
・袋(エコバック等)
・エプロン・三角巾(2歳児～)
・歯ブラシ・コップ(3歳児～)</t>
    <rPh sb="1" eb="3">
      <t>テサ</t>
    </rPh>
    <rPh sb="13" eb="15">
      <t>サイジ</t>
    </rPh>
    <rPh sb="18" eb="19">
      <t>フクロ</t>
    </rPh>
    <rPh sb="25" eb="26">
      <t>トウ</t>
    </rPh>
    <rPh sb="34" eb="37">
      <t>サンカクキン</t>
    </rPh>
    <rPh sb="39" eb="41">
      <t>サイジ</t>
    </rPh>
    <rPh sb="45" eb="46">
      <t>ハ</t>
    </rPh>
    <phoneticPr fontId="2"/>
  </si>
  <si>
    <t>6500円</t>
    <rPh sb="4" eb="5">
      <t>エン</t>
    </rPh>
    <phoneticPr fontId="2"/>
  </si>
  <si>
    <t>銀行振込</t>
    <rPh sb="0" eb="2">
      <t>ギンコウ</t>
    </rPh>
    <rPh sb="2" eb="4">
      <t>フリコミ</t>
    </rPh>
    <phoneticPr fontId="2"/>
  </si>
  <si>
    <t>30分当たり</t>
    <rPh sb="2" eb="3">
      <t>プン</t>
    </rPh>
    <rPh sb="3" eb="4">
      <t>ア</t>
    </rPh>
    <phoneticPr fontId="2"/>
  </si>
  <si>
    <t>必要な時期</t>
    <rPh sb="0" eb="2">
      <t>ヒツヨウ</t>
    </rPh>
    <rPh sb="3" eb="5">
      <t>ジキ</t>
    </rPh>
    <phoneticPr fontId="2"/>
  </si>
  <si>
    <t>全員(日本スポーツ振興センター保険代)</t>
    <rPh sb="0" eb="2">
      <t>ゼンイン</t>
    </rPh>
    <rPh sb="3" eb="5">
      <t>ニホン</t>
    </rPh>
    <rPh sb="9" eb="11">
      <t>シンコウ</t>
    </rPh>
    <rPh sb="15" eb="17">
      <t>ホケン</t>
    </rPh>
    <rPh sb="17" eb="18">
      <t>ダイ</t>
    </rPh>
    <phoneticPr fontId="2"/>
  </si>
  <si>
    <t>毎年</t>
    <rPh sb="0" eb="2">
      <t>マイトシ</t>
    </rPh>
    <phoneticPr fontId="2"/>
  </si>
  <si>
    <t>年額</t>
    <rPh sb="0" eb="2">
      <t>ネンガク</t>
    </rPh>
    <phoneticPr fontId="2"/>
  </si>
  <si>
    <t>絵画・造形</t>
    <rPh sb="0" eb="2">
      <t>カイガ</t>
    </rPh>
    <rPh sb="3" eb="5">
      <t>ゾウケイ</t>
    </rPh>
    <phoneticPr fontId="2"/>
  </si>
  <si>
    <t xml:space="preserve">当園は子どもたちがのびのびと過ごすことができ、保護者の方にも安心して預けられる保育園づくりを目指しています。また、絵画指導や体育指導など、創造力や基礎体力、集中力をバランスよく養う取り組みに力を入れています。「お友達と遊び、元気に返事や挨拶ができる」一人ひとりがそんな明るい子どもに育つよう、職員一同全力でサポートしてまいります。
※見学会は随時実施しております。日程につきましては園までお気軽にご連絡ください。
習い事は、ピアノ教室・サッカー教室・体操教室・英語教室・書き方教室を行っております。
詳しくは園にご連絡ください。
</t>
    <rPh sb="0" eb="2">
      <t>トウエン</t>
    </rPh>
    <rPh sb="1" eb="2">
      <t>エン</t>
    </rPh>
    <rPh sb="3" eb="4">
      <t>コ</t>
    </rPh>
    <rPh sb="14" eb="15">
      <t>ス</t>
    </rPh>
    <rPh sb="23" eb="26">
      <t>ホゴシャ</t>
    </rPh>
    <rPh sb="27" eb="28">
      <t>カタ</t>
    </rPh>
    <rPh sb="30" eb="32">
      <t>アンシン</t>
    </rPh>
    <rPh sb="34" eb="35">
      <t>アズ</t>
    </rPh>
    <rPh sb="39" eb="42">
      <t>ホイクエン</t>
    </rPh>
    <rPh sb="46" eb="48">
      <t>メザ</t>
    </rPh>
    <rPh sb="57" eb="59">
      <t>カイガ</t>
    </rPh>
    <rPh sb="59" eb="61">
      <t>シドウ</t>
    </rPh>
    <rPh sb="62" eb="64">
      <t>タイイク</t>
    </rPh>
    <rPh sb="64" eb="66">
      <t>シドウ</t>
    </rPh>
    <rPh sb="69" eb="72">
      <t>ソウゾウリョク</t>
    </rPh>
    <rPh sb="73" eb="75">
      <t>キソ</t>
    </rPh>
    <rPh sb="75" eb="77">
      <t>タイリョク</t>
    </rPh>
    <rPh sb="78" eb="81">
      <t>シュウチュウリョク</t>
    </rPh>
    <rPh sb="88" eb="89">
      <t>ヤシナ</t>
    </rPh>
    <rPh sb="90" eb="91">
      <t>ト</t>
    </rPh>
    <rPh sb="92" eb="93">
      <t>ク</t>
    </rPh>
    <rPh sb="95" eb="96">
      <t>チカラ</t>
    </rPh>
    <rPh sb="97" eb="98">
      <t>イ</t>
    </rPh>
    <rPh sb="106" eb="108">
      <t>トモダチ</t>
    </rPh>
    <rPh sb="109" eb="110">
      <t>アソ</t>
    </rPh>
    <rPh sb="112" eb="114">
      <t>ゲンキ</t>
    </rPh>
    <rPh sb="115" eb="117">
      <t>ヘンジ</t>
    </rPh>
    <rPh sb="118" eb="120">
      <t>アイサツ</t>
    </rPh>
    <rPh sb="125" eb="127">
      <t>ヒトリ</t>
    </rPh>
    <rPh sb="134" eb="135">
      <t>アカ</t>
    </rPh>
    <rPh sb="137" eb="138">
      <t>コ</t>
    </rPh>
    <rPh sb="141" eb="142">
      <t>ソダ</t>
    </rPh>
    <rPh sb="146" eb="148">
      <t>ショクイン</t>
    </rPh>
    <rPh sb="148" eb="150">
      <t>イチドウ</t>
    </rPh>
    <rPh sb="150" eb="152">
      <t>ゼンリョク</t>
    </rPh>
    <rPh sb="167" eb="170">
      <t>ケンガクカイ</t>
    </rPh>
    <rPh sb="171" eb="173">
      <t>ズイジ</t>
    </rPh>
    <rPh sb="173" eb="175">
      <t>ジッシ</t>
    </rPh>
    <rPh sb="182" eb="184">
      <t>ニッテイ</t>
    </rPh>
    <rPh sb="191" eb="192">
      <t>エン</t>
    </rPh>
    <rPh sb="195" eb="197">
      <t>キガル</t>
    </rPh>
    <rPh sb="199" eb="201">
      <t>レンラク</t>
    </rPh>
    <rPh sb="207" eb="208">
      <t>ナラ</t>
    </rPh>
    <rPh sb="209" eb="210">
      <t>ゴト</t>
    </rPh>
    <rPh sb="215" eb="217">
      <t>キョウシツ</t>
    </rPh>
    <rPh sb="222" eb="224">
      <t>キョウシツ</t>
    </rPh>
    <rPh sb="225" eb="229">
      <t>タイソウキョウシツ</t>
    </rPh>
    <rPh sb="230" eb="234">
      <t>エイゴキョウシツ</t>
    </rPh>
    <rPh sb="235" eb="236">
      <t>カ</t>
    </rPh>
    <rPh sb="237" eb="240">
      <t>カタキョウシツ</t>
    </rPh>
    <rPh sb="241" eb="242">
      <t>オコナ</t>
    </rPh>
    <rPh sb="250" eb="251">
      <t>クワ</t>
    </rPh>
    <rPh sb="254" eb="255">
      <t>エン</t>
    </rPh>
    <phoneticPr fontId="2"/>
  </si>
  <si>
    <t>株式会社ナーサリープラットフォーム
きゃんばす流山おおたかの森保育園</t>
    <rPh sb="0" eb="4">
      <t>カブシキガイシャ</t>
    </rPh>
    <phoneticPr fontId="2"/>
  </si>
  <si>
    <t>04-7170-4035</t>
    <phoneticPr fontId="2"/>
  </si>
  <si>
    <t>〒270-0139
千葉県流山市おおたかの森南2-30-2</t>
    <rPh sb="10" eb="12">
      <t>チバ</t>
    </rPh>
    <rPh sb="12" eb="13">
      <t>ケン</t>
    </rPh>
    <rPh sb="13" eb="15">
      <t>ナガレヤマ</t>
    </rPh>
    <rPh sb="15" eb="16">
      <t>シ</t>
    </rPh>
    <rPh sb="21" eb="22">
      <t>モリ</t>
    </rPh>
    <rPh sb="22" eb="23">
      <t>ミナミ</t>
    </rPh>
    <phoneticPr fontId="2"/>
  </si>
  <si>
    <t>　おおたかの森　　　　　　</t>
    <phoneticPr fontId="2"/>
  </si>
  <si>
    <t>無し</t>
    <rPh sb="0" eb="1">
      <t>ナ</t>
    </rPh>
    <phoneticPr fontId="2"/>
  </si>
  <si>
    <t xml:space="preserve">＜保育目標＞
1，創造的な思考
・創造的な思考を促す為に自主性を大切に、見守りや導く保育で何事にもチャレンジし、あきらめない姿をま在します。
2，豊かな感性
・見る、考える、行動することで自分を表現し作り出す力を養う保育を実践します。
3，感謝の心
・個々の成長にあった保育で家庭や地域と連携し安心して健康に育つ中で社会性・優しさ・思いやりを育み、ありがとう・ごめんなさいをいえる姿を目指します。
</t>
    <rPh sb="1" eb="3">
      <t>ホイク</t>
    </rPh>
    <rPh sb="3" eb="5">
      <t>モクヒョウ</t>
    </rPh>
    <rPh sb="9" eb="12">
      <t>ソウゾウテキ</t>
    </rPh>
    <rPh sb="13" eb="15">
      <t>シコウ</t>
    </rPh>
    <rPh sb="17" eb="20">
      <t>ソウゾウテキ</t>
    </rPh>
    <rPh sb="21" eb="23">
      <t>シコウ</t>
    </rPh>
    <rPh sb="24" eb="25">
      <t>ウナガ</t>
    </rPh>
    <rPh sb="26" eb="27">
      <t>タメ</t>
    </rPh>
    <rPh sb="28" eb="30">
      <t>ジシュ</t>
    </rPh>
    <rPh sb="30" eb="31">
      <t>セイ</t>
    </rPh>
    <rPh sb="32" eb="34">
      <t>タイセツ</t>
    </rPh>
    <rPh sb="36" eb="38">
      <t>ミマモ</t>
    </rPh>
    <rPh sb="40" eb="41">
      <t>ミチビ</t>
    </rPh>
    <rPh sb="42" eb="44">
      <t>ホイク</t>
    </rPh>
    <rPh sb="45" eb="47">
      <t>ナニゴト</t>
    </rPh>
    <rPh sb="62" eb="63">
      <t>スガタ</t>
    </rPh>
    <rPh sb="65" eb="66">
      <t>ザイ</t>
    </rPh>
    <rPh sb="74" eb="75">
      <t>ユタ</t>
    </rPh>
    <rPh sb="77" eb="79">
      <t>カンセイ</t>
    </rPh>
    <rPh sb="81" eb="82">
      <t>ミ</t>
    </rPh>
    <rPh sb="84" eb="85">
      <t>カンガ</t>
    </rPh>
    <rPh sb="88" eb="90">
      <t>コウドウ</t>
    </rPh>
    <rPh sb="95" eb="97">
      <t>ジブン</t>
    </rPh>
    <rPh sb="98" eb="100">
      <t>ヒョウゲン</t>
    </rPh>
    <rPh sb="101" eb="102">
      <t>ツク</t>
    </rPh>
    <rPh sb="103" eb="104">
      <t>ダ</t>
    </rPh>
    <rPh sb="105" eb="106">
      <t>チカラ</t>
    </rPh>
    <rPh sb="107" eb="108">
      <t>ヤシナ</t>
    </rPh>
    <rPh sb="109" eb="111">
      <t>ホイク</t>
    </rPh>
    <rPh sb="112" eb="114">
      <t>ジッセン</t>
    </rPh>
    <rPh sb="122" eb="124">
      <t>カンシャ</t>
    </rPh>
    <rPh sb="125" eb="126">
      <t>ココロ</t>
    </rPh>
    <rPh sb="128" eb="130">
      <t>ココ</t>
    </rPh>
    <rPh sb="131" eb="133">
      <t>セイチョウ</t>
    </rPh>
    <rPh sb="137" eb="139">
      <t>ホイク</t>
    </rPh>
    <rPh sb="140" eb="142">
      <t>カテイ</t>
    </rPh>
    <rPh sb="143" eb="145">
      <t>チイキ</t>
    </rPh>
    <rPh sb="146" eb="148">
      <t>レンケイ</t>
    </rPh>
    <rPh sb="149" eb="151">
      <t>アンシン</t>
    </rPh>
    <rPh sb="153" eb="155">
      <t>ケンコウ</t>
    </rPh>
    <rPh sb="156" eb="157">
      <t>ソダ</t>
    </rPh>
    <rPh sb="158" eb="159">
      <t>ナカ</t>
    </rPh>
    <rPh sb="160" eb="163">
      <t>シャカイセイ</t>
    </rPh>
    <rPh sb="164" eb="165">
      <t>ヤサ</t>
    </rPh>
    <rPh sb="168" eb="169">
      <t>オモ</t>
    </rPh>
    <rPh sb="173" eb="174">
      <t>ハグク</t>
    </rPh>
    <rPh sb="192" eb="193">
      <t>スガタ</t>
    </rPh>
    <rPh sb="194" eb="196">
      <t>メザ</t>
    </rPh>
    <phoneticPr fontId="2"/>
  </si>
  <si>
    <t>１１時間</t>
    <rPh sb="2" eb="4">
      <t>ジカン</t>
    </rPh>
    <phoneticPr fontId="2"/>
  </si>
  <si>
    <t>生後５７日～</t>
    <rPh sb="0" eb="2">
      <t>セイゴ</t>
    </rPh>
    <rPh sb="4" eb="5">
      <t>ニチ</t>
    </rPh>
    <phoneticPr fontId="2"/>
  </si>
  <si>
    <t xml:space="preserve">＜乳児組＞
（レンタル布団　無料）
・タオルケット
＜幼児組＞
・コット用シーツ
・タオルケット
</t>
    <rPh sb="1" eb="4">
      <t>ニュウジグミ</t>
    </rPh>
    <rPh sb="11" eb="13">
      <t>ブトン</t>
    </rPh>
    <rPh sb="14" eb="16">
      <t>ムリョウ</t>
    </rPh>
    <rPh sb="29" eb="32">
      <t>ヨウジグミ</t>
    </rPh>
    <rPh sb="38" eb="39">
      <t>ヨウ</t>
    </rPh>
    <phoneticPr fontId="2"/>
  </si>
  <si>
    <t>・着替え（毎日持ち帰り）
・着替え（常備用）
・カラー帽子
・上履き（3歳～）</t>
    <rPh sb="1" eb="3">
      <t>キガ</t>
    </rPh>
    <rPh sb="5" eb="7">
      <t>マイニチ</t>
    </rPh>
    <rPh sb="7" eb="8">
      <t>モ</t>
    </rPh>
    <rPh sb="9" eb="10">
      <t>カエ</t>
    </rPh>
    <rPh sb="14" eb="16">
      <t>キガ</t>
    </rPh>
    <rPh sb="18" eb="20">
      <t>ジョウビ</t>
    </rPh>
    <rPh sb="22" eb="23">
      <t>クツ</t>
    </rPh>
    <rPh sb="36" eb="37">
      <t>サイ</t>
    </rPh>
    <phoneticPr fontId="2"/>
  </si>
  <si>
    <t>・粘土セット（3歳～）
・クレヨン（３歳～）
・色鉛筆（3歳～）
・ピアニカふき口（５歳）
・お便り・シール帳（３歳～）</t>
    <rPh sb="1" eb="3">
      <t>ネンド</t>
    </rPh>
    <rPh sb="8" eb="9">
      <t>サイ</t>
    </rPh>
    <rPh sb="19" eb="20">
      <t>サイ</t>
    </rPh>
    <rPh sb="24" eb="27">
      <t>イロエンピツ</t>
    </rPh>
    <rPh sb="29" eb="30">
      <t>サイ</t>
    </rPh>
    <rPh sb="40" eb="41">
      <t>グチ</t>
    </rPh>
    <rPh sb="43" eb="44">
      <t>サイ</t>
    </rPh>
    <rPh sb="48" eb="49">
      <t>タヨ</t>
    </rPh>
    <rPh sb="54" eb="55">
      <t>チョウ</t>
    </rPh>
    <rPh sb="57" eb="58">
      <t>サイ</t>
    </rPh>
    <phoneticPr fontId="2"/>
  </si>
  <si>
    <t>・コップ（毎週持ち帰り）</t>
    <rPh sb="5" eb="7">
      <t>マイシュウ</t>
    </rPh>
    <rPh sb="7" eb="8">
      <t>モ</t>
    </rPh>
    <rPh sb="9" eb="10">
      <t>カエ</t>
    </rPh>
    <phoneticPr fontId="2"/>
  </si>
  <si>
    <t>・おむつ（必要な期間）
（毎日持参）
・おしりふき（必要な期間）
（無くなり次第随時）
・食事用エプロン（必要な期間）
※手ぶら登園、希望者は利用可</t>
    <rPh sb="5" eb="7">
      <t>ヒツヨウ</t>
    </rPh>
    <rPh sb="8" eb="10">
      <t>キカン</t>
    </rPh>
    <rPh sb="13" eb="15">
      <t>マイニチ</t>
    </rPh>
    <rPh sb="15" eb="17">
      <t>ジサン</t>
    </rPh>
    <rPh sb="26" eb="28">
      <t>ヒツヨウ</t>
    </rPh>
    <rPh sb="29" eb="31">
      <t>キカン</t>
    </rPh>
    <rPh sb="34" eb="35">
      <t>ナ</t>
    </rPh>
    <rPh sb="38" eb="40">
      <t>シダイ</t>
    </rPh>
    <rPh sb="40" eb="42">
      <t>ズイジ</t>
    </rPh>
    <rPh sb="45" eb="48">
      <t>ショクジヨウ</t>
    </rPh>
    <rPh sb="53" eb="55">
      <t>ヒツヨウ</t>
    </rPh>
    <rPh sb="56" eb="58">
      <t>キカン</t>
    </rPh>
    <rPh sb="62" eb="63">
      <t>テ</t>
    </rPh>
    <rPh sb="65" eb="67">
      <t>トウエン</t>
    </rPh>
    <rPh sb="68" eb="71">
      <t>キボウシャ</t>
    </rPh>
    <rPh sb="72" eb="75">
      <t>リヨウカ</t>
    </rPh>
    <phoneticPr fontId="2"/>
  </si>
  <si>
    <t>・リュック
・袋（エコバッグ等）
・歯ブラシ（3歳～）
・ビニール袋</t>
    <rPh sb="7" eb="8">
      <t>フクロ</t>
    </rPh>
    <rPh sb="14" eb="15">
      <t>ナド</t>
    </rPh>
    <rPh sb="18" eb="19">
      <t>ハ</t>
    </rPh>
    <rPh sb="24" eb="25">
      <t>サイ</t>
    </rPh>
    <phoneticPr fontId="2"/>
  </si>
  <si>
    <t>エンペイ（口座振替）</t>
    <rPh sb="5" eb="9">
      <t>コウザフリカエ</t>
    </rPh>
    <phoneticPr fontId="2"/>
  </si>
  <si>
    <t>150～400</t>
    <phoneticPr fontId="2"/>
  </si>
  <si>
    <t>一時間当たり</t>
    <rPh sb="0" eb="4">
      <t>イチジカンア</t>
    </rPh>
    <phoneticPr fontId="2"/>
  </si>
  <si>
    <t>３歳～5歳クラス</t>
    <rPh sb="1" eb="2">
      <t>サイ</t>
    </rPh>
    <rPh sb="4" eb="5">
      <t>サイ</t>
    </rPh>
    <phoneticPr fontId="2"/>
  </si>
  <si>
    <t>学研</t>
    <rPh sb="0" eb="2">
      <t>ガッケン</t>
    </rPh>
    <phoneticPr fontId="2"/>
  </si>
  <si>
    <t>４歳～5歳クラス</t>
    <rPh sb="1" eb="2">
      <t>サイ</t>
    </rPh>
    <rPh sb="4" eb="5">
      <t>サイ</t>
    </rPh>
    <phoneticPr fontId="2"/>
  </si>
  <si>
    <t>・ITによる教育・・・iPadを利用しながら遊びの中で、コンピューターに接する機会を持つ活動も行っている。（3～5歳クラス）</t>
    <rPh sb="6" eb="8">
      <t>キョウイク</t>
    </rPh>
    <rPh sb="16" eb="18">
      <t>リヨウ</t>
    </rPh>
    <rPh sb="22" eb="23">
      <t>アソ</t>
    </rPh>
    <rPh sb="25" eb="26">
      <t>ナカ</t>
    </rPh>
    <rPh sb="36" eb="37">
      <t>セッ</t>
    </rPh>
    <rPh sb="39" eb="41">
      <t>キカイ</t>
    </rPh>
    <rPh sb="42" eb="43">
      <t>モ</t>
    </rPh>
    <rPh sb="44" eb="45">
      <t>カツ</t>
    </rPh>
    <phoneticPr fontId="2"/>
  </si>
  <si>
    <t>流山市流山9-500-31</t>
    <phoneticPr fontId="2"/>
  </si>
  <si>
    <t>南流山駅</t>
    <rPh sb="0" eb="4">
      <t>ミナミナガレヤマエキ</t>
    </rPh>
    <phoneticPr fontId="2"/>
  </si>
  <si>
    <t>・着替え（毎日持ち帰り）
・着替え（常備用）
・靴（登園靴）
・靴（園庭靴）</t>
    <rPh sb="1" eb="3">
      <t>キガ</t>
    </rPh>
    <rPh sb="5" eb="7">
      <t>マイニチ</t>
    </rPh>
    <rPh sb="7" eb="8">
      <t>モ</t>
    </rPh>
    <rPh sb="9" eb="10">
      <t>カエ</t>
    </rPh>
    <rPh sb="14" eb="16">
      <t>キガ</t>
    </rPh>
    <rPh sb="18" eb="21">
      <t>ジョウビヨウ</t>
    </rPh>
    <rPh sb="24" eb="25">
      <t>クツ</t>
    </rPh>
    <rPh sb="26" eb="29">
      <t>トウエングツ</t>
    </rPh>
    <rPh sb="32" eb="33">
      <t>クツ</t>
    </rPh>
    <rPh sb="34" eb="37">
      <t>エンテイグツ</t>
    </rPh>
    <phoneticPr fontId="2"/>
  </si>
  <si>
    <t>ちゃいれっく初石保育園</t>
    <rPh sb="6" eb="11">
      <t>ハツイシホイクエン</t>
    </rPh>
    <phoneticPr fontId="2"/>
  </si>
  <si>
    <t>０４－７１５５－８５６１</t>
    <phoneticPr fontId="2"/>
  </si>
  <si>
    <t>流山市西初石2-930</t>
    <rPh sb="0" eb="3">
      <t>ナガレヤマシ</t>
    </rPh>
    <rPh sb="3" eb="4">
      <t>ニシ</t>
    </rPh>
    <rPh sb="4" eb="6">
      <t>ハツイシ</t>
    </rPh>
    <phoneticPr fontId="2"/>
  </si>
  <si>
    <t>布団カバー　タオルケット（毎週お持ち帰り）　</t>
    <rPh sb="0" eb="2">
      <t>フトン</t>
    </rPh>
    <rPh sb="13" eb="15">
      <t>マイシュウ</t>
    </rPh>
    <rPh sb="16" eb="17">
      <t>モ</t>
    </rPh>
    <rPh sb="18" eb="19">
      <t>カエ</t>
    </rPh>
    <phoneticPr fontId="2"/>
  </si>
  <si>
    <t>お着換え（毎日持ち帰り）　お着換え（ストック）　　　靴（歩けるようになったら）　　　　　　　　　　　　上履き（３歳児クラス以上）給食用エプロン（０・１・２歳児クラス）　　　　　　　スタイ（必要に応じて）</t>
    <rPh sb="1" eb="3">
      <t>キガ</t>
    </rPh>
    <rPh sb="5" eb="7">
      <t>マイニチ</t>
    </rPh>
    <rPh sb="7" eb="8">
      <t>モ</t>
    </rPh>
    <rPh sb="9" eb="10">
      <t>カエ</t>
    </rPh>
    <rPh sb="14" eb="16">
      <t>キガ</t>
    </rPh>
    <rPh sb="26" eb="27">
      <t>クツ</t>
    </rPh>
    <rPh sb="28" eb="29">
      <t>アル</t>
    </rPh>
    <rPh sb="51" eb="53">
      <t>ウワバ</t>
    </rPh>
    <rPh sb="56" eb="58">
      <t>サイジ</t>
    </rPh>
    <rPh sb="61" eb="63">
      <t>イジョウ</t>
    </rPh>
    <rPh sb="64" eb="67">
      <t>キュウショクヨウ</t>
    </rPh>
    <rPh sb="77" eb="79">
      <t>サイジ</t>
    </rPh>
    <rPh sb="94" eb="96">
      <t>ヒツヨウ</t>
    </rPh>
    <rPh sb="97" eb="98">
      <t>オウ</t>
    </rPh>
    <phoneticPr fontId="2"/>
  </si>
  <si>
    <t>コップ　歯ブラシ（毎日持ち帰り）</t>
    <rPh sb="4" eb="5">
      <t>ハ</t>
    </rPh>
    <rPh sb="9" eb="11">
      <t>マイニチ</t>
    </rPh>
    <rPh sb="11" eb="12">
      <t>モ</t>
    </rPh>
    <rPh sb="13" eb="14">
      <t>カエ</t>
    </rPh>
    <phoneticPr fontId="2"/>
  </si>
  <si>
    <t>紙おむつ（必要な期間　毎日）おしりふき（必要な期間　無くなり次第随時）</t>
    <rPh sb="0" eb="1">
      <t>カミ</t>
    </rPh>
    <rPh sb="5" eb="7">
      <t>ヒツヨウ</t>
    </rPh>
    <rPh sb="8" eb="10">
      <t>キカン</t>
    </rPh>
    <rPh sb="11" eb="13">
      <t>マイニチ</t>
    </rPh>
    <rPh sb="20" eb="22">
      <t>ヒツヨウ</t>
    </rPh>
    <rPh sb="23" eb="25">
      <t>キカン</t>
    </rPh>
    <rPh sb="26" eb="27">
      <t>ナ</t>
    </rPh>
    <rPh sb="30" eb="32">
      <t>シダイ</t>
    </rPh>
    <rPh sb="32" eb="34">
      <t>ズイジ</t>
    </rPh>
    <phoneticPr fontId="2"/>
  </si>
  <si>
    <t>リュック・上履き入れ（３歳児クラス以上）　袋（エコバック等　全園児）</t>
    <rPh sb="5" eb="7">
      <t>ウワバ</t>
    </rPh>
    <rPh sb="8" eb="9">
      <t>イ</t>
    </rPh>
    <rPh sb="12" eb="14">
      <t>サイジ</t>
    </rPh>
    <rPh sb="17" eb="19">
      <t>イジョウ</t>
    </rPh>
    <rPh sb="21" eb="22">
      <t>フクロ</t>
    </rPh>
    <rPh sb="28" eb="29">
      <t>トウ</t>
    </rPh>
    <rPh sb="30" eb="33">
      <t>ゼンエンジ</t>
    </rPh>
    <phoneticPr fontId="2"/>
  </si>
  <si>
    <t>全園児</t>
    <rPh sb="0" eb="3">
      <t>ゼンエンジ</t>
    </rPh>
    <phoneticPr fontId="2"/>
  </si>
  <si>
    <t>１時間</t>
    <rPh sb="1" eb="3">
      <t>ジカン</t>
    </rPh>
    <phoneticPr fontId="2"/>
  </si>
  <si>
    <t>口座引き落とし</t>
    <rPh sb="0" eb="2">
      <t>コウザ</t>
    </rPh>
    <rPh sb="2" eb="3">
      <t>ヒ</t>
    </rPh>
    <rPh sb="4" eb="5">
      <t>オ</t>
    </rPh>
    <phoneticPr fontId="2"/>
  </si>
  <si>
    <t>サブスク利用希望者</t>
    <rPh sb="4" eb="6">
      <t>リヨウ</t>
    </rPh>
    <rPh sb="6" eb="9">
      <t>キボウシャ</t>
    </rPh>
    <phoneticPr fontId="2"/>
  </si>
  <si>
    <t>口座引き落とし</t>
    <rPh sb="0" eb="3">
      <t>コウザヒ</t>
    </rPh>
    <rPh sb="4" eb="5">
      <t>オ</t>
    </rPh>
    <phoneticPr fontId="2"/>
  </si>
  <si>
    <t>卒園アルバム（５歳児クラス）</t>
    <rPh sb="0" eb="2">
      <t>ソツエン</t>
    </rPh>
    <rPh sb="8" eb="10">
      <t>サイジ</t>
    </rPh>
    <phoneticPr fontId="2"/>
  </si>
  <si>
    <t>３月</t>
    <rPh sb="1" eb="2">
      <t>ツキ</t>
    </rPh>
    <phoneticPr fontId="2"/>
  </si>
  <si>
    <t>１冊</t>
    <rPh sb="1" eb="2">
      <t>サツ</t>
    </rPh>
    <phoneticPr fontId="2"/>
  </si>
  <si>
    <t>３歳児クラス</t>
    <rPh sb="1" eb="3">
      <t>サイジ</t>
    </rPh>
    <phoneticPr fontId="2"/>
  </si>
  <si>
    <t>４，５歳児クラス</t>
    <rPh sb="3" eb="5">
      <t>サイジ</t>
    </rPh>
    <phoneticPr fontId="2"/>
  </si>
  <si>
    <t>英語は月１回　ネイティブ講師あり。　リズム遊び（さくら・さくらんぼ）毎日実施しています。絵本の読み聞かせは毎日行っており、月２回は外部の方による読み聞かせもあります。食育は毎月おこなっている（クッキング・野菜の栽培・収穫・芋ほり・お米作りなど）お天気の良い日は園庭や近隣の公園に遊びに行っています。</t>
    <rPh sb="0" eb="2">
      <t>エイゴ</t>
    </rPh>
    <rPh sb="3" eb="4">
      <t>ツキ</t>
    </rPh>
    <rPh sb="5" eb="6">
      <t>カイ</t>
    </rPh>
    <rPh sb="12" eb="14">
      <t>コウシ</t>
    </rPh>
    <rPh sb="21" eb="22">
      <t>アソ</t>
    </rPh>
    <rPh sb="34" eb="36">
      <t>マイニチ</t>
    </rPh>
    <rPh sb="36" eb="38">
      <t>ジッシ</t>
    </rPh>
    <rPh sb="44" eb="46">
      <t>エホン</t>
    </rPh>
    <rPh sb="47" eb="48">
      <t>ヨ</t>
    </rPh>
    <rPh sb="49" eb="50">
      <t>キ</t>
    </rPh>
    <rPh sb="53" eb="55">
      <t>マイニチ</t>
    </rPh>
    <rPh sb="55" eb="56">
      <t>オコナ</t>
    </rPh>
    <rPh sb="61" eb="62">
      <t>ツキ</t>
    </rPh>
    <rPh sb="63" eb="64">
      <t>カイ</t>
    </rPh>
    <rPh sb="65" eb="67">
      <t>ガイブ</t>
    </rPh>
    <rPh sb="68" eb="69">
      <t>カタ</t>
    </rPh>
    <rPh sb="72" eb="73">
      <t>ヨ</t>
    </rPh>
    <rPh sb="74" eb="75">
      <t>キ</t>
    </rPh>
    <rPh sb="83" eb="85">
      <t>ショクイク</t>
    </rPh>
    <rPh sb="86" eb="88">
      <t>マイツキ</t>
    </rPh>
    <rPh sb="102" eb="104">
      <t>ヤサイ</t>
    </rPh>
    <rPh sb="105" eb="107">
      <t>サイバイ</t>
    </rPh>
    <rPh sb="108" eb="110">
      <t>シュウカク</t>
    </rPh>
    <rPh sb="111" eb="112">
      <t>イモ</t>
    </rPh>
    <rPh sb="116" eb="118">
      <t>コメヅク</t>
    </rPh>
    <rPh sb="123" eb="125">
      <t>テンキ</t>
    </rPh>
    <rPh sb="126" eb="127">
      <t>ヨ</t>
    </rPh>
    <rPh sb="128" eb="129">
      <t>ヒ</t>
    </rPh>
    <rPh sb="130" eb="132">
      <t>エンテイ</t>
    </rPh>
    <rPh sb="133" eb="135">
      <t>キンリン</t>
    </rPh>
    <rPh sb="136" eb="138">
      <t>コウエン</t>
    </rPh>
    <rPh sb="139" eb="140">
      <t>アソ</t>
    </rPh>
    <rPh sb="142" eb="143">
      <t>イ</t>
    </rPh>
    <phoneticPr fontId="2"/>
  </si>
  <si>
    <t>　　流山おおたかの森　　　　　</t>
    <phoneticPr fontId="2"/>
  </si>
  <si>
    <t>子どもの人権と主体性を尊重し、ひとり一人の気持ちにしっかりと向かい合います。
ひとり一人の健全な発達を促し、安心・安全な活動、生活を保障します。
子どもの気持ちに寄り添い、保護者と共に子どもの成長を見守ります。
・心身ともに健康な子ども
・考えることを楽しめる子ども
・自分の想いを表現する子ども
・ルールを理解し見通しをもって生活をする子ども　
・相手を思いやり信頼関係を築ける子ども
・相手を認め協力し合える子ども
・小さな挑戦を繰り返し達成出来る子ども</t>
    <phoneticPr fontId="2"/>
  </si>
  <si>
    <t>9:00～17:00</t>
  </si>
  <si>
    <t>コットシーツ
タオルケット</t>
    <phoneticPr fontId="2"/>
  </si>
  <si>
    <t>普段着での登園</t>
    <phoneticPr fontId="2"/>
  </si>
  <si>
    <t>3歳児以上、クレヨン他</t>
    <rPh sb="1" eb="5">
      <t>サイジイジョウ</t>
    </rPh>
    <rPh sb="10" eb="11">
      <t>ホカ</t>
    </rPh>
    <phoneticPr fontId="2"/>
  </si>
  <si>
    <t>翌月20日</t>
    <rPh sb="0" eb="2">
      <t>ヨクゲツ</t>
    </rPh>
    <rPh sb="4" eb="5">
      <t>ニチ</t>
    </rPh>
    <phoneticPr fontId="2"/>
  </si>
  <si>
    <t>6600円</t>
    <rPh sb="4" eb="5">
      <t>エン</t>
    </rPh>
    <phoneticPr fontId="2"/>
  </si>
  <si>
    <t>18時以降100円/30分
19時以降100円/10分</t>
    <rPh sb="2" eb="3">
      <t>ジ</t>
    </rPh>
    <rPh sb="3" eb="5">
      <t>イコウ</t>
    </rPh>
    <rPh sb="8" eb="9">
      <t>エン</t>
    </rPh>
    <rPh sb="12" eb="13">
      <t>フン</t>
    </rPh>
    <rPh sb="16" eb="17">
      <t>ジ</t>
    </rPh>
    <rPh sb="17" eb="19">
      <t>イコウ</t>
    </rPh>
    <rPh sb="22" eb="23">
      <t>エン</t>
    </rPh>
    <rPh sb="26" eb="27">
      <t>フン</t>
    </rPh>
    <phoneticPr fontId="2"/>
  </si>
  <si>
    <t>0～2歳児クラス希望者</t>
    <rPh sb="3" eb="5">
      <t>サイジ</t>
    </rPh>
    <rPh sb="8" eb="11">
      <t>キボウシャ</t>
    </rPh>
    <phoneticPr fontId="2"/>
  </si>
  <si>
    <t>決済方法による</t>
    <rPh sb="0" eb="2">
      <t>ケッサイ</t>
    </rPh>
    <rPh sb="2" eb="4">
      <t>ホウホウ</t>
    </rPh>
    <phoneticPr fontId="2"/>
  </si>
  <si>
    <t>2300～3500円</t>
    <rPh sb="9" eb="10">
      <t>エン</t>
    </rPh>
    <phoneticPr fontId="2"/>
  </si>
  <si>
    <t>5歳児クラス遠足</t>
    <rPh sb="1" eb="3">
      <t>サイジ</t>
    </rPh>
    <rPh sb="6" eb="8">
      <t>エンソク</t>
    </rPh>
    <phoneticPr fontId="2"/>
  </si>
  <si>
    <t>3000～4000円</t>
    <rPh sb="9" eb="10">
      <t>エン</t>
    </rPh>
    <phoneticPr fontId="2"/>
  </si>
  <si>
    <t>千葉県自然環境保育認証を受け、お散歩や畑など、戸外での遊びや活動を大切にしています。自然遊びから、自己肯定感と非認知能力を育み、SDGsにつながる保育を目指しています。</t>
    <rPh sb="0" eb="3">
      <t>チバケン</t>
    </rPh>
    <rPh sb="3" eb="11">
      <t>シゼンカンキョウホイクニンショウ</t>
    </rPh>
    <rPh sb="12" eb="13">
      <t>ウ</t>
    </rPh>
    <rPh sb="16" eb="18">
      <t>サンポ</t>
    </rPh>
    <rPh sb="19" eb="20">
      <t>ハタケ</t>
    </rPh>
    <rPh sb="23" eb="25">
      <t>コガイ</t>
    </rPh>
    <rPh sb="27" eb="28">
      <t>アソ</t>
    </rPh>
    <rPh sb="30" eb="32">
      <t>カツドウ</t>
    </rPh>
    <rPh sb="33" eb="35">
      <t>タイセツ</t>
    </rPh>
    <rPh sb="42" eb="45">
      <t>シゼンアソ</t>
    </rPh>
    <rPh sb="49" eb="54">
      <t>ジココウテイカン</t>
    </rPh>
    <rPh sb="55" eb="56">
      <t>ヒ</t>
    </rPh>
    <rPh sb="56" eb="60">
      <t>ニンチノウリョク</t>
    </rPh>
    <rPh sb="61" eb="62">
      <t>ハグク</t>
    </rPh>
    <rPh sb="73" eb="75">
      <t>ホイク</t>
    </rPh>
    <rPh sb="76" eb="78">
      <t>メザ</t>
    </rPh>
    <phoneticPr fontId="2"/>
  </si>
  <si>
    <t>流山おおたかの森　</t>
    <rPh sb="0" eb="2">
      <t>ナガレヤマ</t>
    </rPh>
    <rPh sb="7" eb="8">
      <t>モリ</t>
    </rPh>
    <phoneticPr fontId="2"/>
  </si>
  <si>
    <t>・着替え（毎日持ち帰り）
・着替え（常備用）
・靴（登園、外履き兼用）
・上履き（2歳児以上）</t>
    <rPh sb="1" eb="3">
      <t>キガ</t>
    </rPh>
    <rPh sb="5" eb="7">
      <t>マイニチ</t>
    </rPh>
    <rPh sb="7" eb="8">
      <t>モ</t>
    </rPh>
    <rPh sb="9" eb="10">
      <t>カエ</t>
    </rPh>
    <rPh sb="14" eb="16">
      <t>キガ</t>
    </rPh>
    <rPh sb="18" eb="21">
      <t>ジョウビヨウ</t>
    </rPh>
    <rPh sb="24" eb="25">
      <t>クツ</t>
    </rPh>
    <rPh sb="26" eb="28">
      <t>トウエン</t>
    </rPh>
    <rPh sb="29" eb="31">
      <t>ソトバ</t>
    </rPh>
    <rPh sb="32" eb="34">
      <t>ケンヨウ</t>
    </rPh>
    <rPh sb="37" eb="39">
      <t>ウワバ</t>
    </rPh>
    <rPh sb="42" eb="44">
      <t>サイジ</t>
    </rPh>
    <rPh sb="44" eb="46">
      <t>イジョウ</t>
    </rPh>
    <phoneticPr fontId="2"/>
  </si>
  <si>
    <t>・カラー帽子990円
・誕生カード320円
・おたよりケース300円
・クレヨン（2歳～）660円
・自由画帳（2歳～）220円
・なわとび（3歳～）450円
・月間購読絵本（3歳～）
　　　　　　　　5,520円
　　（下記に続く）</t>
    <rPh sb="9" eb="10">
      <t>エン</t>
    </rPh>
    <rPh sb="20" eb="21">
      <t>エン</t>
    </rPh>
    <rPh sb="33" eb="34">
      <t>エン</t>
    </rPh>
    <rPh sb="42" eb="43">
      <t>サイ</t>
    </rPh>
    <rPh sb="48" eb="49">
      <t>エン</t>
    </rPh>
    <rPh sb="51" eb="55">
      <t>ジユウガチョウ</t>
    </rPh>
    <rPh sb="57" eb="58">
      <t>サイ</t>
    </rPh>
    <rPh sb="63" eb="64">
      <t>エン</t>
    </rPh>
    <rPh sb="72" eb="73">
      <t>サイ</t>
    </rPh>
    <rPh sb="78" eb="79">
      <t>エン</t>
    </rPh>
    <rPh sb="89" eb="90">
      <t>サイ</t>
    </rPh>
    <rPh sb="106" eb="107">
      <t>エン</t>
    </rPh>
    <phoneticPr fontId="2"/>
  </si>
  <si>
    <t>・制作帳（3歳～）480円
・もじあそび（5歳）390円
・ピアニカ唄口（5歳）400円
・書道ケース（5歳）210円
・袋（エコバッグ等）</t>
    <rPh sb="6" eb="8">
      <t>サイカラ</t>
    </rPh>
    <rPh sb="12" eb="13">
      <t>エン</t>
    </rPh>
    <rPh sb="22" eb="23">
      <t>サイ</t>
    </rPh>
    <rPh sb="38" eb="39">
      <t>サイ</t>
    </rPh>
    <rPh sb="43" eb="44">
      <t>エン</t>
    </rPh>
    <rPh sb="53" eb="54">
      <t>サイ</t>
    </rPh>
    <rPh sb="63" eb="64">
      <t>フクロ</t>
    </rPh>
    <rPh sb="70" eb="71">
      <t>ナド</t>
    </rPh>
    <phoneticPr fontId="2"/>
  </si>
  <si>
    <t>おおたかの森せせらぎ保育園</t>
    <rPh sb="5" eb="6">
      <t>モリ</t>
    </rPh>
    <rPh sb="10" eb="13">
      <t>ホイクエン</t>
    </rPh>
    <phoneticPr fontId="2"/>
  </si>
  <si>
    <t>04-7193-8106</t>
    <phoneticPr fontId="2"/>
  </si>
  <si>
    <t>流山市おおたかの森南三丁目12番の9</t>
    <rPh sb="0" eb="3">
      <t>ナガレヤマシ</t>
    </rPh>
    <rPh sb="8" eb="9">
      <t>モリ</t>
    </rPh>
    <rPh sb="9" eb="10">
      <t>ミナミ</t>
    </rPh>
    <rPh sb="10" eb="13">
      <t>サンチョウメ</t>
    </rPh>
    <rPh sb="15" eb="16">
      <t>バン</t>
    </rPh>
    <phoneticPr fontId="2"/>
  </si>
  <si>
    <t>・０，１，２歳児クラスはタオルケット(体を覆えるくらいの大きさの物)金曜日持ち帰り。　
・３歳児からは昼寝なし(家庭の要望には応じます。)
・コット、シーツは園の物を使用します。シーツは金曜日に園で洗濯します。　　　　　　　　</t>
    <rPh sb="6" eb="8">
      <t>サイジ</t>
    </rPh>
    <rPh sb="19" eb="20">
      <t>カラダ</t>
    </rPh>
    <rPh sb="21" eb="22">
      <t>オオ</t>
    </rPh>
    <rPh sb="28" eb="29">
      <t>オオ</t>
    </rPh>
    <rPh sb="32" eb="33">
      <t>モノ</t>
    </rPh>
    <rPh sb="34" eb="37">
      <t>キンヨウビ</t>
    </rPh>
    <rPh sb="37" eb="38">
      <t>モ</t>
    </rPh>
    <rPh sb="39" eb="40">
      <t>カエ</t>
    </rPh>
    <rPh sb="46" eb="48">
      <t>サイジ</t>
    </rPh>
    <rPh sb="51" eb="53">
      <t>ヒルネ</t>
    </rPh>
    <rPh sb="56" eb="58">
      <t>カテイ</t>
    </rPh>
    <rPh sb="59" eb="61">
      <t>ヨウボウ</t>
    </rPh>
    <rPh sb="63" eb="64">
      <t>オウ</t>
    </rPh>
    <rPh sb="79" eb="80">
      <t>エン</t>
    </rPh>
    <rPh sb="81" eb="82">
      <t>モノ</t>
    </rPh>
    <rPh sb="83" eb="85">
      <t>シヨウ</t>
    </rPh>
    <rPh sb="93" eb="96">
      <t>キンヨウビ</t>
    </rPh>
    <rPh sb="97" eb="98">
      <t>エン</t>
    </rPh>
    <rPh sb="99" eb="101">
      <t>センタク</t>
    </rPh>
    <phoneticPr fontId="2"/>
  </si>
  <si>
    <t>・登園時は装飾が付いていないシンプルな物。　　　　　・０，１、２歳児クラス(洋服上下、肌着、靴下を１セットにし巾着に入れてく。)　×３
・３，４，５歳児クラス(洋服上下、肌着、靴下を２枚づつ、１つの袋に入れる)</t>
    <rPh sb="1" eb="4">
      <t>トウエンジ</t>
    </rPh>
    <rPh sb="5" eb="7">
      <t>ソウショク</t>
    </rPh>
    <rPh sb="8" eb="9">
      <t>ツ</t>
    </rPh>
    <rPh sb="19" eb="20">
      <t>モノ</t>
    </rPh>
    <rPh sb="32" eb="34">
      <t>サイジ</t>
    </rPh>
    <rPh sb="38" eb="40">
      <t>ヨウフク</t>
    </rPh>
    <rPh sb="40" eb="42">
      <t>ジョウゲ</t>
    </rPh>
    <rPh sb="41" eb="42">
      <t>シタ</t>
    </rPh>
    <rPh sb="43" eb="45">
      <t>ハダギ</t>
    </rPh>
    <rPh sb="46" eb="48">
      <t>クツシタ</t>
    </rPh>
    <rPh sb="55" eb="57">
      <t>キンチャク</t>
    </rPh>
    <rPh sb="58" eb="59">
      <t>イ</t>
    </rPh>
    <rPh sb="74" eb="76">
      <t>サイジ</t>
    </rPh>
    <rPh sb="80" eb="82">
      <t>ヨウフク</t>
    </rPh>
    <rPh sb="82" eb="84">
      <t>ジョウゲ</t>
    </rPh>
    <rPh sb="85" eb="87">
      <t>ハダギ</t>
    </rPh>
    <rPh sb="88" eb="90">
      <t>クツシタ</t>
    </rPh>
    <rPh sb="92" eb="93">
      <t>マイ</t>
    </rPh>
    <rPh sb="99" eb="100">
      <t>フクロ</t>
    </rPh>
    <rPh sb="101" eb="102">
      <t>イ</t>
    </rPh>
    <phoneticPr fontId="2"/>
  </si>
  <si>
    <t>・お便りケース(全園児)
・連絡帳
・カラー帽子(１～５歳児)
・園指定の体操服(３～５歳児)</t>
    <rPh sb="2" eb="3">
      <t>タヨ</t>
    </rPh>
    <rPh sb="8" eb="11">
      <t>ゼンエンジ</t>
    </rPh>
    <rPh sb="14" eb="17">
      <t>レンラクチョウ</t>
    </rPh>
    <rPh sb="22" eb="24">
      <t>ボウシ</t>
    </rPh>
    <rPh sb="28" eb="30">
      <t>サイジ</t>
    </rPh>
    <rPh sb="33" eb="36">
      <t>エンシテイ</t>
    </rPh>
    <rPh sb="37" eb="40">
      <t>タイソウフク</t>
    </rPh>
    <rPh sb="44" eb="46">
      <t>サイジ</t>
    </rPh>
    <phoneticPr fontId="2"/>
  </si>
  <si>
    <t>・０，１歳児はマグ、コップ、エプロン(３枚)金曜日に持ち帰り
・２歳児、エプロン(１枚)金曜日に持ち帰り
・２～５歳児は水筒(自分で開閉できるもの)
・３～５歳児は、歯ブラシ、コップ、ナフキン　
　　　　　　</t>
    <rPh sb="4" eb="6">
      <t>サイジ</t>
    </rPh>
    <rPh sb="20" eb="21">
      <t>マイ</t>
    </rPh>
    <rPh sb="22" eb="25">
      <t>キンヨウビ</t>
    </rPh>
    <rPh sb="26" eb="27">
      <t>モ</t>
    </rPh>
    <rPh sb="28" eb="29">
      <t>カエ</t>
    </rPh>
    <rPh sb="33" eb="35">
      <t>サイジ</t>
    </rPh>
    <rPh sb="42" eb="43">
      <t>マイ</t>
    </rPh>
    <rPh sb="44" eb="47">
      <t>キンヨウビ</t>
    </rPh>
    <rPh sb="48" eb="49">
      <t>モ</t>
    </rPh>
    <rPh sb="50" eb="51">
      <t>カエ</t>
    </rPh>
    <rPh sb="57" eb="59">
      <t>サイジ</t>
    </rPh>
    <rPh sb="60" eb="62">
      <t>スイトウ</t>
    </rPh>
    <rPh sb="63" eb="65">
      <t>ジブン</t>
    </rPh>
    <rPh sb="66" eb="68">
      <t>カイヘイ</t>
    </rPh>
    <rPh sb="79" eb="81">
      <t>サイジ</t>
    </rPh>
    <rPh sb="83" eb="84">
      <t>ハ</t>
    </rPh>
    <phoneticPr fontId="2"/>
  </si>
  <si>
    <t>・ビニール袋(汚れ物持ち帰用)
・０，１，２歳児はオムツ</t>
    <rPh sb="5" eb="6">
      <t>ブクロ</t>
    </rPh>
    <rPh sb="7" eb="8">
      <t>ヨゴ</t>
    </rPh>
    <rPh sb="9" eb="10">
      <t>モノ</t>
    </rPh>
    <rPh sb="10" eb="11">
      <t>モ</t>
    </rPh>
    <rPh sb="12" eb="13">
      <t>カエ</t>
    </rPh>
    <rPh sb="13" eb="14">
      <t>ヨウ</t>
    </rPh>
    <rPh sb="22" eb="24">
      <t>サイジ</t>
    </rPh>
    <phoneticPr fontId="2"/>
  </si>
  <si>
    <t>・２～５歳児はリュック、上履き
、上履き入れ</t>
    <rPh sb="4" eb="6">
      <t>サイジ</t>
    </rPh>
    <rPh sb="12" eb="14">
      <t>ウワバ</t>
    </rPh>
    <rPh sb="17" eb="19">
      <t>ウワバ</t>
    </rPh>
    <rPh sb="20" eb="21">
      <t>イ</t>
    </rPh>
    <phoneticPr fontId="2"/>
  </si>
  <si>
    <t>7500円</t>
    <rPh sb="4" eb="5">
      <t>エン</t>
    </rPh>
    <phoneticPr fontId="2"/>
  </si>
  <si>
    <t>１時間あたり</t>
    <rPh sb="1" eb="3">
      <t>ジカン</t>
    </rPh>
    <phoneticPr fontId="2"/>
  </si>
  <si>
    <t>3676円</t>
    <rPh sb="4" eb="5">
      <t>エン</t>
    </rPh>
    <phoneticPr fontId="2"/>
  </si>
  <si>
    <t>体操服の半袖短パン</t>
    <rPh sb="0" eb="3">
      <t>タイソウフク</t>
    </rPh>
    <rPh sb="4" eb="6">
      <t>ハンソデ</t>
    </rPh>
    <rPh sb="6" eb="7">
      <t>タン</t>
    </rPh>
    <phoneticPr fontId="2"/>
  </si>
  <si>
    <t>代金引換</t>
    <rPh sb="0" eb="4">
      <t>ダイキンヒキカエ</t>
    </rPh>
    <phoneticPr fontId="2"/>
  </si>
  <si>
    <t>サブスク・持参のどちらか</t>
    <rPh sb="5" eb="7">
      <t>ジサン</t>
    </rPh>
    <phoneticPr fontId="2"/>
  </si>
  <si>
    <t>2508円(サブスク)</t>
    <rPh sb="4" eb="5">
      <t>エン</t>
    </rPh>
    <phoneticPr fontId="2"/>
  </si>
  <si>
    <t>月額(サブスク)</t>
    <rPh sb="0" eb="2">
      <t>ゲツガク</t>
    </rPh>
    <phoneticPr fontId="2"/>
  </si>
  <si>
    <t>３～５歳児教材費</t>
    <rPh sb="1" eb="5">
      <t>カラ5サイジ</t>
    </rPh>
    <rPh sb="5" eb="8">
      <t>キョウザイヒ</t>
    </rPh>
    <phoneticPr fontId="2"/>
  </si>
  <si>
    <t>1000円</t>
    <rPh sb="4" eb="5">
      <t>エン</t>
    </rPh>
    <phoneticPr fontId="2"/>
  </si>
  <si>
    <t>ダンス</t>
    <phoneticPr fontId="2"/>
  </si>
  <si>
    <t>３～５歳児</t>
    <rPh sb="1" eb="5">
      <t>カラ5サイジ</t>
    </rPh>
    <phoneticPr fontId="2"/>
  </si>
  <si>
    <t>週一回</t>
    <rPh sb="0" eb="3">
      <t>シュウイッカイ</t>
    </rPh>
    <phoneticPr fontId="2"/>
  </si>
  <si>
    <t>月一回</t>
    <rPh sb="0" eb="3">
      <t>ツキイッカイ</t>
    </rPh>
    <phoneticPr fontId="2"/>
  </si>
  <si>
    <t>①３～５歳児は毎日取り組む日課があります。（体育、読み、書き、数字、歌唱、走り）これは保育士が毎日行います。②３～５歳児はお昼寝いたしません。（ただし、３歳児の進級初期で心配なご家庭は相談に応じます）③慣らし保育を園から要請することはいたしません。あくまでも判断はご家庭に委ねます④土曜日保育の受入れも条件はありません。（土曜日の就労証明などの提出は求めません）</t>
    <rPh sb="4" eb="6">
      <t>サイジ</t>
    </rPh>
    <rPh sb="7" eb="9">
      <t>マイニチ</t>
    </rPh>
    <rPh sb="9" eb="10">
      <t>ト</t>
    </rPh>
    <rPh sb="11" eb="12">
      <t>ク</t>
    </rPh>
    <rPh sb="13" eb="15">
      <t>ニッカ</t>
    </rPh>
    <rPh sb="22" eb="24">
      <t>タイイク</t>
    </rPh>
    <rPh sb="25" eb="26">
      <t>ヨ</t>
    </rPh>
    <rPh sb="28" eb="29">
      <t>カ</t>
    </rPh>
    <rPh sb="31" eb="33">
      <t>スウジ</t>
    </rPh>
    <rPh sb="34" eb="36">
      <t>カショウ</t>
    </rPh>
    <rPh sb="37" eb="38">
      <t>ハシ</t>
    </rPh>
    <rPh sb="43" eb="46">
      <t>ホイクシ</t>
    </rPh>
    <rPh sb="47" eb="49">
      <t>マイニチ</t>
    </rPh>
    <rPh sb="49" eb="50">
      <t>オコナ</t>
    </rPh>
    <rPh sb="58" eb="60">
      <t>サイジ</t>
    </rPh>
    <rPh sb="62" eb="64">
      <t>ヒルネ</t>
    </rPh>
    <rPh sb="77" eb="79">
      <t>サイジ</t>
    </rPh>
    <rPh sb="80" eb="82">
      <t>シンキュウ</t>
    </rPh>
    <rPh sb="82" eb="84">
      <t>ショキ</t>
    </rPh>
    <rPh sb="85" eb="87">
      <t>シンパイ</t>
    </rPh>
    <rPh sb="89" eb="91">
      <t>カテイ</t>
    </rPh>
    <rPh sb="92" eb="94">
      <t>ソウダン</t>
    </rPh>
    <rPh sb="95" eb="96">
      <t>オウ</t>
    </rPh>
    <rPh sb="101" eb="102">
      <t>ナ</t>
    </rPh>
    <rPh sb="104" eb="106">
      <t>ホイク</t>
    </rPh>
    <rPh sb="107" eb="108">
      <t>エン</t>
    </rPh>
    <rPh sb="110" eb="112">
      <t>ヨウセイ</t>
    </rPh>
    <rPh sb="129" eb="131">
      <t>ハンダン</t>
    </rPh>
    <rPh sb="133" eb="135">
      <t>カテイ</t>
    </rPh>
    <rPh sb="136" eb="137">
      <t>ユダ</t>
    </rPh>
    <rPh sb="141" eb="146">
      <t>ドヨウビホイク</t>
    </rPh>
    <rPh sb="147" eb="149">
      <t>ウケイ</t>
    </rPh>
    <rPh sb="151" eb="153">
      <t>ジョウケン</t>
    </rPh>
    <rPh sb="161" eb="164">
      <t>ドヨウビ</t>
    </rPh>
    <rPh sb="165" eb="169">
      <t>シュウロウショウメイ</t>
    </rPh>
    <rPh sb="172" eb="174">
      <t>テイシュツ</t>
    </rPh>
    <rPh sb="175" eb="176">
      <t>モト</t>
    </rPh>
    <phoneticPr fontId="2"/>
  </si>
  <si>
    <t>くすの木保育園</t>
    <rPh sb="3" eb="7">
      <t>キホイクエン</t>
    </rPh>
    <phoneticPr fontId="2"/>
  </si>
  <si>
    <t>04-7136-2618</t>
    <phoneticPr fontId="2"/>
  </si>
  <si>
    <t>千葉県流山市大畔５４４－５</t>
    <rPh sb="0" eb="6">
      <t>チバケンナガレヤマシ</t>
    </rPh>
    <rPh sb="6" eb="8">
      <t>オオグロ</t>
    </rPh>
    <phoneticPr fontId="2"/>
  </si>
  <si>
    <t>有り８</t>
    <rPh sb="0" eb="1">
      <t>ア</t>
    </rPh>
    <phoneticPr fontId="2"/>
  </si>
  <si>
    <t>有</t>
    <rPh sb="0" eb="1">
      <t>ア</t>
    </rPh>
    <phoneticPr fontId="2"/>
  </si>
  <si>
    <t>乳幼児の最善の利益を尊重し、一人ひとりの子どもを大切にします。　　　　　　　　　　　　　　　　　　　　　　　　　　　　　　　　　子どもは豊かに伸びていく力と可能性を持っています。その可能性が最大限発揮できるよう援助します。</t>
    <rPh sb="0" eb="3">
      <t>ニュウヨウジ</t>
    </rPh>
    <rPh sb="4" eb="6">
      <t>サイゼン</t>
    </rPh>
    <rPh sb="7" eb="9">
      <t>リエキ</t>
    </rPh>
    <rPh sb="10" eb="12">
      <t>ソンチョウ</t>
    </rPh>
    <rPh sb="14" eb="16">
      <t>ヒトリ</t>
    </rPh>
    <rPh sb="20" eb="21">
      <t>コ</t>
    </rPh>
    <rPh sb="24" eb="26">
      <t>タイセツ</t>
    </rPh>
    <rPh sb="64" eb="65">
      <t>コ</t>
    </rPh>
    <rPh sb="68" eb="69">
      <t>ユタ</t>
    </rPh>
    <rPh sb="71" eb="72">
      <t>ノ</t>
    </rPh>
    <rPh sb="76" eb="77">
      <t>チカラ</t>
    </rPh>
    <rPh sb="78" eb="81">
      <t>カノウセイ</t>
    </rPh>
    <rPh sb="82" eb="83">
      <t>モ</t>
    </rPh>
    <rPh sb="91" eb="94">
      <t>カノウセイ</t>
    </rPh>
    <rPh sb="95" eb="98">
      <t>サイダイゲン</t>
    </rPh>
    <rPh sb="98" eb="100">
      <t>ハッキ</t>
    </rPh>
    <rPh sb="105" eb="107">
      <t>エンジョ</t>
    </rPh>
    <phoneticPr fontId="2"/>
  </si>
  <si>
    <t>8:15～16:15</t>
    <phoneticPr fontId="2"/>
  </si>
  <si>
    <t>土曜日　　　　　　　　かやの木保育園で　合同保育</t>
    <rPh sb="0" eb="2">
      <t>ドヨウ</t>
    </rPh>
    <rPh sb="2" eb="3">
      <t>ヒ</t>
    </rPh>
    <rPh sb="14" eb="18">
      <t>キホイクエン</t>
    </rPh>
    <rPh sb="20" eb="24">
      <t>ゴウドウホイク</t>
    </rPh>
    <phoneticPr fontId="2"/>
  </si>
  <si>
    <t>7:00～18：30</t>
    <phoneticPr fontId="2"/>
  </si>
  <si>
    <t>57日</t>
    <rPh sb="2" eb="3">
      <t>ヒ</t>
    </rPh>
    <phoneticPr fontId="2"/>
  </si>
  <si>
    <t>タオルケット（夏季のみ）</t>
    <rPh sb="7" eb="9">
      <t>カキ</t>
    </rPh>
    <phoneticPr fontId="2"/>
  </si>
  <si>
    <t>・着替え　　　　　　　　　　・帽子　　　　　　　　　　　・園庭用靴　　　　　　　　・上履き（2歳児後半～幼児）</t>
    <rPh sb="1" eb="2">
      <t>キ</t>
    </rPh>
    <rPh sb="2" eb="3">
      <t>ガ</t>
    </rPh>
    <rPh sb="15" eb="17">
      <t>ボウシ</t>
    </rPh>
    <rPh sb="29" eb="31">
      <t>エンテイ</t>
    </rPh>
    <rPh sb="31" eb="32">
      <t>ヨウ</t>
    </rPh>
    <rPh sb="32" eb="33">
      <t>クツ</t>
    </rPh>
    <rPh sb="42" eb="44">
      <t>ウワバ</t>
    </rPh>
    <rPh sb="47" eb="49">
      <t>サイジ</t>
    </rPh>
    <rPh sb="49" eb="51">
      <t>コウハン</t>
    </rPh>
    <rPh sb="52" eb="54">
      <t>ヨウジ</t>
    </rPh>
    <phoneticPr fontId="2"/>
  </si>
  <si>
    <t>・汚れもの用ビニール袋</t>
    <rPh sb="1" eb="2">
      <t>ヨゴ</t>
    </rPh>
    <rPh sb="5" eb="6">
      <t>ヨウ</t>
    </rPh>
    <rPh sb="10" eb="11">
      <t>フクロ</t>
    </rPh>
    <phoneticPr fontId="2"/>
  </si>
  <si>
    <t>・手提げ袋　　　　　　　　　　・沐浴・シャワーセット　　　　　　　　　　　（着替え・タオル：夏季のみ）</t>
    <rPh sb="1" eb="3">
      <t>テサ</t>
    </rPh>
    <rPh sb="4" eb="5">
      <t>フクロ</t>
    </rPh>
    <rPh sb="16" eb="18">
      <t>モクヨク</t>
    </rPh>
    <rPh sb="38" eb="40">
      <t>キガ</t>
    </rPh>
    <rPh sb="46" eb="48">
      <t>カキ</t>
    </rPh>
    <phoneticPr fontId="2"/>
  </si>
  <si>
    <t>5900～6000</t>
    <phoneticPr fontId="2"/>
  </si>
  <si>
    <t>口座引落し</t>
    <rPh sb="0" eb="2">
      <t>コウザ</t>
    </rPh>
    <rPh sb="2" eb="4">
      <t>ヒキオト</t>
    </rPh>
    <phoneticPr fontId="2"/>
  </si>
  <si>
    <t>0歳児～5歳児</t>
    <rPh sb="1" eb="3">
      <t>サイジ</t>
    </rPh>
    <rPh sb="5" eb="7">
      <t>サイジ</t>
    </rPh>
    <phoneticPr fontId="2"/>
  </si>
  <si>
    <t>50～200×利用日数</t>
    <rPh sb="7" eb="11">
      <t>リヨウニッスウ</t>
    </rPh>
    <phoneticPr fontId="2"/>
  </si>
  <si>
    <t>口座引落し</t>
    <rPh sb="0" eb="4">
      <t>コウザヒキオト</t>
    </rPh>
    <phoneticPr fontId="2"/>
  </si>
  <si>
    <t>0歳児～必要な時期まで</t>
    <rPh sb="1" eb="3">
      <t>サイジ</t>
    </rPh>
    <rPh sb="4" eb="6">
      <t>ヒツヨウ</t>
    </rPh>
    <rPh sb="7" eb="9">
      <t>ジキ</t>
    </rPh>
    <phoneticPr fontId="2"/>
  </si>
  <si>
    <t>3720～110</t>
    <phoneticPr fontId="2"/>
  </si>
  <si>
    <t>その他（年時徴収）</t>
    <rPh sb="2" eb="3">
      <t>タ</t>
    </rPh>
    <rPh sb="4" eb="5">
      <t>トシ</t>
    </rPh>
    <rPh sb="5" eb="6">
      <t>ジ</t>
    </rPh>
    <rPh sb="6" eb="8">
      <t>チョウシュウ</t>
    </rPh>
    <phoneticPr fontId="2"/>
  </si>
  <si>
    <t>4月</t>
    <rPh sb="1" eb="2">
      <t>ツキ</t>
    </rPh>
    <phoneticPr fontId="2"/>
  </si>
  <si>
    <t>乳児期（0歳児～2歳児）は育児の担当制を行い、人への信頼感や情緒の安定を図ります。　　　　　　幼児期(3歳児～5歳児）は異年齢混合保育を大切に、人との関わりや社会性を育みます。　　　　　　　　子どもがあそびを通じて様々な気付きや発見、工夫することを保育者は支えます。保育環境を整え、良質なおもちゃを揃えています。わらべうたを通じて音楽教育を行います。　　　　　　　　　　　　　　　　　　　　　　　　　　　　　園庭や畑を有し、近くのおおぐろの森は子ども達の絶好の散歩道です。豊かな自然や近隣の施設、人とのつながりの中で子ども達の五感を育みます。　　　　　　　　　　　　　　　　　　　　　　　　　　　　　　　　　　　　　　費用の追記　幼児体操着　3歳児～5歳児　3歳進級時　4070円　口座引落し　</t>
    <rPh sb="0" eb="2">
      <t>ニュウジ</t>
    </rPh>
    <rPh sb="2" eb="3">
      <t>キ</t>
    </rPh>
    <rPh sb="5" eb="7">
      <t>サイジ</t>
    </rPh>
    <rPh sb="9" eb="11">
      <t>サイジ</t>
    </rPh>
    <rPh sb="13" eb="15">
      <t>イクジ</t>
    </rPh>
    <rPh sb="16" eb="19">
      <t>タントウセイ</t>
    </rPh>
    <rPh sb="20" eb="21">
      <t>オコナ</t>
    </rPh>
    <rPh sb="23" eb="24">
      <t>ヒト</t>
    </rPh>
    <rPh sb="26" eb="29">
      <t>シンライカン</t>
    </rPh>
    <rPh sb="30" eb="32">
      <t>ジョウチョ</t>
    </rPh>
    <rPh sb="33" eb="35">
      <t>アンテイ</t>
    </rPh>
    <rPh sb="36" eb="37">
      <t>ハカ</t>
    </rPh>
    <rPh sb="47" eb="50">
      <t>ヨウジキ</t>
    </rPh>
    <rPh sb="52" eb="54">
      <t>サイジ</t>
    </rPh>
    <rPh sb="56" eb="58">
      <t>サイジ</t>
    </rPh>
    <rPh sb="60" eb="67">
      <t>イネンレイコンゴウホイク</t>
    </rPh>
    <rPh sb="68" eb="70">
      <t>タイセツ</t>
    </rPh>
    <rPh sb="79" eb="82">
      <t>シャカイセイ</t>
    </rPh>
    <rPh sb="83" eb="84">
      <t>ハグク</t>
    </rPh>
    <rPh sb="96" eb="97">
      <t>コ</t>
    </rPh>
    <rPh sb="104" eb="105">
      <t>ツウ</t>
    </rPh>
    <rPh sb="107" eb="109">
      <t>サマザマ</t>
    </rPh>
    <rPh sb="110" eb="112">
      <t>キヅ</t>
    </rPh>
    <rPh sb="114" eb="116">
      <t>ハッケン</t>
    </rPh>
    <rPh sb="117" eb="119">
      <t>クフウ</t>
    </rPh>
    <rPh sb="124" eb="127">
      <t>ホイクシャ</t>
    </rPh>
    <rPh sb="128" eb="129">
      <t>ササ</t>
    </rPh>
    <rPh sb="133" eb="137">
      <t>ホイクカンキョウ</t>
    </rPh>
    <rPh sb="138" eb="139">
      <t>トトノ</t>
    </rPh>
    <rPh sb="141" eb="143">
      <t>リョウシツ</t>
    </rPh>
    <rPh sb="149" eb="150">
      <t>ソロ</t>
    </rPh>
    <rPh sb="162" eb="163">
      <t>ツウ</t>
    </rPh>
    <rPh sb="165" eb="169">
      <t>オンガクキョウイク</t>
    </rPh>
    <rPh sb="170" eb="171">
      <t>オコナ</t>
    </rPh>
    <rPh sb="204" eb="206">
      <t>エンテイ</t>
    </rPh>
    <rPh sb="207" eb="208">
      <t>ハタケ</t>
    </rPh>
    <rPh sb="209" eb="210">
      <t>ユウ</t>
    </rPh>
    <rPh sb="212" eb="213">
      <t>チカ</t>
    </rPh>
    <rPh sb="220" eb="221">
      <t>モリ</t>
    </rPh>
    <rPh sb="222" eb="223">
      <t>コ</t>
    </rPh>
    <rPh sb="225" eb="226">
      <t>タチ</t>
    </rPh>
    <rPh sb="227" eb="229">
      <t>ゼッコウ</t>
    </rPh>
    <rPh sb="230" eb="233">
      <t>サンポミチ</t>
    </rPh>
    <rPh sb="236" eb="237">
      <t>ユタ</t>
    </rPh>
    <rPh sb="239" eb="241">
      <t>シゼン</t>
    </rPh>
    <rPh sb="242" eb="244">
      <t>キンリン</t>
    </rPh>
    <rPh sb="245" eb="247">
      <t>シセツ</t>
    </rPh>
    <rPh sb="248" eb="249">
      <t>ヒト</t>
    </rPh>
    <rPh sb="256" eb="257">
      <t>ナカ</t>
    </rPh>
    <rPh sb="258" eb="259">
      <t>コ</t>
    </rPh>
    <rPh sb="261" eb="262">
      <t>タチ</t>
    </rPh>
    <rPh sb="263" eb="265">
      <t>ゴカン</t>
    </rPh>
    <rPh sb="266" eb="267">
      <t>ハグク</t>
    </rPh>
    <rPh sb="309" eb="311">
      <t>ヒヨウ</t>
    </rPh>
    <rPh sb="312" eb="314">
      <t>ツイキ</t>
    </rPh>
    <rPh sb="315" eb="320">
      <t>ヨウジタイソウギ</t>
    </rPh>
    <rPh sb="322" eb="324">
      <t>サイジ</t>
    </rPh>
    <rPh sb="326" eb="328">
      <t>サイジ</t>
    </rPh>
    <phoneticPr fontId="2"/>
  </si>
  <si>
    <t>　　　　南流山駅　　　</t>
    <rPh sb="4" eb="8">
      <t>ミナミナガレヤマエキ</t>
    </rPh>
    <phoneticPr fontId="2"/>
  </si>
  <si>
    <t>【理念】ここで過ごした全員が幸せになってほしい
　　　　　　　　　　　　　　　　　それが私たちの願いです。
【方針】自由の中の規律を意識し
　　　　　　　　　　　自ら考え行動できる子どもを育てる
【目標】
「やさしいこころ」
「つよいこころ」
「げんきなこころ」
　</t>
    <rPh sb="1" eb="3">
      <t>リネン</t>
    </rPh>
    <rPh sb="7" eb="8">
      <t>ス</t>
    </rPh>
    <rPh sb="11" eb="13">
      <t>ゼンイン</t>
    </rPh>
    <rPh sb="14" eb="15">
      <t>シアワ</t>
    </rPh>
    <rPh sb="44" eb="45">
      <t>ワタシ</t>
    </rPh>
    <rPh sb="48" eb="49">
      <t>ネガ</t>
    </rPh>
    <rPh sb="56" eb="58">
      <t>ホウシン</t>
    </rPh>
    <rPh sb="59" eb="61">
      <t>ジユウ</t>
    </rPh>
    <rPh sb="62" eb="63">
      <t>ナカ</t>
    </rPh>
    <rPh sb="64" eb="66">
      <t>キリツ</t>
    </rPh>
    <rPh sb="67" eb="69">
      <t>イシキ</t>
    </rPh>
    <rPh sb="82" eb="83">
      <t>ミズカ</t>
    </rPh>
    <rPh sb="84" eb="85">
      <t>カンガ</t>
    </rPh>
    <rPh sb="86" eb="88">
      <t>コウドウ</t>
    </rPh>
    <rPh sb="91" eb="92">
      <t>コ</t>
    </rPh>
    <rPh sb="95" eb="96">
      <t>ソダ</t>
    </rPh>
    <rPh sb="101" eb="103">
      <t>モクヒョウ</t>
    </rPh>
    <phoneticPr fontId="2"/>
  </si>
  <si>
    <t>7:00～18:00　</t>
    <phoneticPr fontId="2"/>
  </si>
  <si>
    <t>午睡用シーツ、上掛け</t>
    <rPh sb="0" eb="2">
      <t>ゴスイ</t>
    </rPh>
    <rPh sb="2" eb="3">
      <t>ヨウ</t>
    </rPh>
    <rPh sb="7" eb="9">
      <t>ウワガ</t>
    </rPh>
    <phoneticPr fontId="2"/>
  </si>
  <si>
    <t>着替え（最低でも3組は園に常備）
紙おむつ
エプロン（乳児）</t>
    <rPh sb="0" eb="2">
      <t>キガ</t>
    </rPh>
    <rPh sb="4" eb="6">
      <t>サイテイ</t>
    </rPh>
    <rPh sb="9" eb="10">
      <t>クミ</t>
    </rPh>
    <rPh sb="11" eb="12">
      <t>エン</t>
    </rPh>
    <rPh sb="13" eb="15">
      <t>ジョウビ</t>
    </rPh>
    <rPh sb="18" eb="19">
      <t>カミ</t>
    </rPh>
    <rPh sb="28" eb="30">
      <t>ニュウジ</t>
    </rPh>
    <phoneticPr fontId="2"/>
  </si>
  <si>
    <t>カラー帽子
（1歳児～）</t>
    <rPh sb="3" eb="5">
      <t>ボウシ</t>
    </rPh>
    <rPh sb="8" eb="10">
      <t>サイジ</t>
    </rPh>
    <phoneticPr fontId="2"/>
  </si>
  <si>
    <t>特になし</t>
    <rPh sb="0" eb="1">
      <t>トク</t>
    </rPh>
    <phoneticPr fontId="2"/>
  </si>
  <si>
    <t>おしり拭き
汚れ物袋</t>
    <rPh sb="3" eb="4">
      <t>フ</t>
    </rPh>
    <rPh sb="7" eb="8">
      <t>ヨゴ</t>
    </rPh>
    <rPh sb="9" eb="10">
      <t>モノ</t>
    </rPh>
    <rPh sb="10" eb="11">
      <t>ブクロ</t>
    </rPh>
    <phoneticPr fontId="2"/>
  </si>
  <si>
    <t>リュック
（指定なし）
避難靴（1歳児～）</t>
    <rPh sb="6" eb="8">
      <t>シテイ</t>
    </rPh>
    <rPh sb="13" eb="15">
      <t>ヒナン</t>
    </rPh>
    <rPh sb="15" eb="16">
      <t>グツ</t>
    </rPh>
    <rPh sb="18" eb="20">
      <t>サイジ</t>
    </rPh>
    <phoneticPr fontId="2"/>
  </si>
  <si>
    <t>1ヶ月</t>
    <rPh sb="2" eb="3">
      <t>ゲツ</t>
    </rPh>
    <phoneticPr fontId="2"/>
  </si>
  <si>
    <t>ＩＣＴシステム</t>
    <phoneticPr fontId="2"/>
  </si>
  <si>
    <t>特別教育プログラム「体育」</t>
    <rPh sb="0" eb="2">
      <t>トクベツ</t>
    </rPh>
    <rPh sb="2" eb="4">
      <t>キョウイク</t>
    </rPh>
    <rPh sb="10" eb="12">
      <t>タイイク</t>
    </rPh>
    <phoneticPr fontId="2"/>
  </si>
  <si>
    <t>特別教育プログラム「体操」</t>
    <rPh sb="0" eb="2">
      <t>トクベツ</t>
    </rPh>
    <rPh sb="2" eb="4">
      <t>キョウイク</t>
    </rPh>
    <rPh sb="10" eb="12">
      <t>タイソウ</t>
    </rPh>
    <phoneticPr fontId="2"/>
  </si>
  <si>
    <t>1～5歳児クラス</t>
    <rPh sb="3" eb="5">
      <t>サイジ</t>
    </rPh>
    <phoneticPr fontId="2"/>
  </si>
  <si>
    <t>特別教育プログラム「アート」</t>
    <rPh sb="0" eb="4">
      <t>トクベツキョウイク</t>
    </rPh>
    <phoneticPr fontId="2"/>
  </si>
  <si>
    <t xml:space="preserve">「こころの花」ほいくえん南流山駅前は、子どもの心に寄り添った保育を行い、“こころ"の育ちを大切にします。大人との安心した関わりの中で、子どもたちの“やってみたい”を見つけ、遊びのなかで楽しみながら生活面の自立へと繋げていきます。
人の気持ちに寄り添える“やさしいこころ”、やってみようと挑戦する“つよいこころ”、好きな事に夢中になれる“げんきなこころ”　3つのこころを育む事を保育目標としています。
「第二のおうち」をコンセプトに、子どもたちが安心して、ゆったりとくつろげる空間、そして雰囲気を大切にします。あたたかくほっとできる心地の良い環境の中で、ありのままの自分を受け入れてもらえる経験、自分の気持ちを伝える経験の中で、こころの基礎を育んでいきます。
</t>
    <rPh sb="5" eb="6">
      <t>ハナ</t>
    </rPh>
    <rPh sb="12" eb="17">
      <t>ミナミナガレヤマエキマエ</t>
    </rPh>
    <rPh sb="19" eb="20">
      <t>コ</t>
    </rPh>
    <rPh sb="23" eb="24">
      <t>ココロ</t>
    </rPh>
    <rPh sb="25" eb="26">
      <t>ヨ</t>
    </rPh>
    <rPh sb="27" eb="28">
      <t>ソ</t>
    </rPh>
    <rPh sb="30" eb="32">
      <t>ホイク</t>
    </rPh>
    <rPh sb="33" eb="34">
      <t>オコナ</t>
    </rPh>
    <rPh sb="42" eb="43">
      <t>ソダ</t>
    </rPh>
    <rPh sb="45" eb="47">
      <t>タイセツ</t>
    </rPh>
    <rPh sb="184" eb="185">
      <t>ハグク</t>
    </rPh>
    <rPh sb="186" eb="187">
      <t>コト</t>
    </rPh>
    <rPh sb="188" eb="190">
      <t>ホイク</t>
    </rPh>
    <rPh sb="190" eb="192">
      <t>モクヒョウ</t>
    </rPh>
    <phoneticPr fontId="2"/>
  </si>
  <si>
    <t>　　　　　南柏　　</t>
    <rPh sb="5" eb="6">
      <t>ミナミ</t>
    </rPh>
    <rPh sb="6" eb="7">
      <t>カシワ</t>
    </rPh>
    <phoneticPr fontId="2"/>
  </si>
  <si>
    <t>代替園庭
ターザン公園</t>
    <rPh sb="0" eb="4">
      <t>ダイタイエンテイ</t>
    </rPh>
    <rPh sb="9" eb="11">
      <t>コウエン</t>
    </rPh>
    <phoneticPr fontId="2"/>
  </si>
  <si>
    <t>「いきいき！のびのび！わくわく！子どものやりたいを応援する保育園」
○具体的な子どもの姿
・心も体も元気いっぱいの子
（自分の事を大切に思うことができる）
・自分で考えてやってみようとする子
（好きなこと、やりたいことだけでなく、初めてのこと、苦手なことにもチャレンジできる）
・素直で思いやりのある子
（人との関わりの中で喜怒哀楽を感じ、ありがとうやごめんなさいなど人を思い共感できる）</t>
    <phoneticPr fontId="2"/>
  </si>
  <si>
    <t>お昼寝用バスタオル２枚</t>
    <rPh sb="1" eb="4">
      <t>ヒルネヨウ</t>
    </rPh>
    <rPh sb="10" eb="11">
      <t>マイ</t>
    </rPh>
    <phoneticPr fontId="2"/>
  </si>
  <si>
    <t>・着替え一式　3組常備
・置き靴（外遊び/避難用）
・上履き（3,4,5歳児）</t>
    <rPh sb="1" eb="3">
      <t>キガ</t>
    </rPh>
    <rPh sb="4" eb="6">
      <t>イッシキ</t>
    </rPh>
    <rPh sb="8" eb="9">
      <t>クミ</t>
    </rPh>
    <rPh sb="9" eb="11">
      <t>ジョウビ</t>
    </rPh>
    <rPh sb="13" eb="14">
      <t>オ</t>
    </rPh>
    <rPh sb="15" eb="16">
      <t>グツ</t>
    </rPh>
    <rPh sb="17" eb="18">
      <t>ソト</t>
    </rPh>
    <rPh sb="18" eb="19">
      <t>アソ</t>
    </rPh>
    <rPh sb="21" eb="23">
      <t>ヒナン</t>
    </rPh>
    <rPh sb="23" eb="24">
      <t>ヨウ</t>
    </rPh>
    <rPh sb="27" eb="29">
      <t>ウワバ</t>
    </rPh>
    <rPh sb="36" eb="37">
      <t>サイ</t>
    </rPh>
    <rPh sb="37" eb="38">
      <t>ジ</t>
    </rPh>
    <phoneticPr fontId="2"/>
  </si>
  <si>
    <t>水筒（3,4,5歳児/水またはお茶を入れて持参）</t>
    <rPh sb="0" eb="2">
      <t>スイトウ</t>
    </rPh>
    <rPh sb="8" eb="9">
      <t>サイ</t>
    </rPh>
    <rPh sb="9" eb="10">
      <t>ジ</t>
    </rPh>
    <rPh sb="11" eb="12">
      <t>ミズ</t>
    </rPh>
    <rPh sb="16" eb="17">
      <t>チャ</t>
    </rPh>
    <rPh sb="18" eb="19">
      <t>イ</t>
    </rPh>
    <rPh sb="21" eb="23">
      <t>ジサン</t>
    </rPh>
    <phoneticPr fontId="2"/>
  </si>
  <si>
    <t>・おむつ（毎日５枚持参）
・ウェットティッシュ（口拭き用/お尻拭き用）（無くなり次第随時）</t>
    <rPh sb="5" eb="7">
      <t>マイニチ</t>
    </rPh>
    <rPh sb="8" eb="9">
      <t>マイ</t>
    </rPh>
    <rPh sb="9" eb="11">
      <t>ジサン</t>
    </rPh>
    <rPh sb="24" eb="25">
      <t>クチ</t>
    </rPh>
    <rPh sb="25" eb="26">
      <t>フ</t>
    </rPh>
    <rPh sb="27" eb="28">
      <t>ヨウ</t>
    </rPh>
    <rPh sb="30" eb="31">
      <t>シリ</t>
    </rPh>
    <rPh sb="31" eb="32">
      <t>フ</t>
    </rPh>
    <rPh sb="33" eb="34">
      <t>ヨウ</t>
    </rPh>
    <phoneticPr fontId="2"/>
  </si>
  <si>
    <t>・ビニール袋（汚れ物入れ用）
・リュックサック（3,4,5歳児）</t>
    <rPh sb="5" eb="6">
      <t>ブクロ</t>
    </rPh>
    <rPh sb="7" eb="8">
      <t>ヨゴ</t>
    </rPh>
    <rPh sb="9" eb="10">
      <t>モノ</t>
    </rPh>
    <rPh sb="10" eb="11">
      <t>イ</t>
    </rPh>
    <rPh sb="12" eb="13">
      <t>ヨウ</t>
    </rPh>
    <rPh sb="29" eb="30">
      <t>サイ</t>
    </rPh>
    <rPh sb="30" eb="31">
      <t>ジ</t>
    </rPh>
    <phoneticPr fontId="2"/>
  </si>
  <si>
    <t>6,000円</t>
    <rPh sb="5" eb="6">
      <t>エン</t>
    </rPh>
    <phoneticPr fontId="2"/>
  </si>
  <si>
    <t>500円～1,000円</t>
    <rPh sb="3" eb="4">
      <t>エン</t>
    </rPh>
    <rPh sb="10" eb="11">
      <t>エン</t>
    </rPh>
    <phoneticPr fontId="2"/>
  </si>
  <si>
    <t>1回（30分/1時間）あたり</t>
    <rPh sb="1" eb="2">
      <t>カイ</t>
    </rPh>
    <rPh sb="5" eb="6">
      <t>フン</t>
    </rPh>
    <rPh sb="8" eb="10">
      <t>ジカン</t>
    </rPh>
    <phoneticPr fontId="2"/>
  </si>
  <si>
    <t>1,000円（発注数により変動あり）</t>
    <rPh sb="5" eb="6">
      <t>エン</t>
    </rPh>
    <rPh sb="7" eb="10">
      <t>ハッチュウスウ</t>
    </rPh>
    <rPh sb="13" eb="15">
      <t>ヘンドウ</t>
    </rPh>
    <phoneticPr fontId="2"/>
  </si>
  <si>
    <t>Tシャツ1枚</t>
    <rPh sb="5" eb="6">
      <t>マイ</t>
    </rPh>
    <phoneticPr fontId="2"/>
  </si>
  <si>
    <t>入園時</t>
    <rPh sb="0" eb="2">
      <t>ニュウエン</t>
    </rPh>
    <rPh sb="2" eb="3">
      <t>ジ</t>
    </rPh>
    <phoneticPr fontId="2"/>
  </si>
  <si>
    <t>年間処理代</t>
    <rPh sb="0" eb="2">
      <t>ネンカン</t>
    </rPh>
    <rPh sb="2" eb="4">
      <t>ショリ</t>
    </rPh>
    <rPh sb="4" eb="5">
      <t>ダイ</t>
    </rPh>
    <phoneticPr fontId="2"/>
  </si>
  <si>
    <t>Tシャツ代のみ</t>
    <phoneticPr fontId="2"/>
  </si>
  <si>
    <t>令和５年度から千葉県自然環境保育認証制度の登録施設</t>
    <rPh sb="0" eb="2">
      <t>レイワ</t>
    </rPh>
    <rPh sb="3" eb="4">
      <t>ネン</t>
    </rPh>
    <rPh sb="4" eb="5">
      <t>ド</t>
    </rPh>
    <rPh sb="7" eb="10">
      <t>チバケン</t>
    </rPh>
    <rPh sb="10" eb="12">
      <t>シゼン</t>
    </rPh>
    <rPh sb="12" eb="14">
      <t>カンキョウ</t>
    </rPh>
    <rPh sb="14" eb="16">
      <t>ホイク</t>
    </rPh>
    <rPh sb="16" eb="18">
      <t>ニンショウ</t>
    </rPh>
    <rPh sb="18" eb="20">
      <t>セイド</t>
    </rPh>
    <rPh sb="21" eb="23">
      <t>トウロク</t>
    </rPh>
    <rPh sb="23" eb="25">
      <t>シセツ</t>
    </rPh>
    <phoneticPr fontId="2"/>
  </si>
  <si>
    <t>2024.9.10</t>
    <phoneticPr fontId="2"/>
  </si>
  <si>
    <t>流山おおたかの森</t>
    <phoneticPr fontId="2"/>
  </si>
  <si>
    <t>・主体性の芽生えを培う
・挑戦しようとする心を育てる
・人間力の基礎を創る</t>
    <phoneticPr fontId="2"/>
  </si>
  <si>
    <t>・防水シーツ（毎週末持ち帰り）
・シーツ（毎週末持ち帰り）
・タオルケット等（毎週末持ち帰り）</t>
    <rPh sb="1" eb="3">
      <t>ボウスイ</t>
    </rPh>
    <rPh sb="7" eb="10">
      <t>マイシュウマツ</t>
    </rPh>
    <rPh sb="10" eb="11">
      <t>モ</t>
    </rPh>
    <rPh sb="12" eb="13">
      <t>カエ</t>
    </rPh>
    <rPh sb="37" eb="38">
      <t>トウ</t>
    </rPh>
    <phoneticPr fontId="2"/>
  </si>
  <si>
    <t xml:space="preserve">・着替え（3組ストック）
・靴
・パジャマ（毎日持ち帰り）
・帽子（毎週末持ち帰り）
</t>
    <rPh sb="6" eb="7">
      <t>クミ</t>
    </rPh>
    <rPh sb="22" eb="24">
      <t>マイニチ</t>
    </rPh>
    <rPh sb="24" eb="25">
      <t>モ</t>
    </rPh>
    <rPh sb="26" eb="27">
      <t>カエ</t>
    </rPh>
    <rPh sb="31" eb="33">
      <t>ボウシ</t>
    </rPh>
    <rPh sb="36" eb="37">
      <t>マツ</t>
    </rPh>
    <phoneticPr fontId="2"/>
  </si>
  <si>
    <t>・なし
保育園側で用意</t>
    <phoneticPr fontId="2"/>
  </si>
  <si>
    <t>・コップ（毎日持ち帰り）
・歯ブラシ（毎日持ち帰り）</t>
    <rPh sb="5" eb="7">
      <t>マイニチ</t>
    </rPh>
    <rPh sb="7" eb="8">
      <t>モ</t>
    </rPh>
    <rPh sb="9" eb="10">
      <t>カエ</t>
    </rPh>
    <rPh sb="14" eb="15">
      <t>ハ</t>
    </rPh>
    <phoneticPr fontId="2"/>
  </si>
  <si>
    <t>・おむつ（必要な期間）
・おしりふき（必要な期間）
（無くなり次第随時）</t>
    <phoneticPr fontId="2"/>
  </si>
  <si>
    <t>・大きめカバン
・エコバック等（洗濯物入れ）
・水筒
・食事用エプロン（2枚）
・おしぼり
・ミルク（必要な期間）
・哺乳瓶（必要な期間）</t>
    <rPh sb="1" eb="2">
      <t>オオ</t>
    </rPh>
    <rPh sb="14" eb="15">
      <t>トウ</t>
    </rPh>
    <rPh sb="16" eb="19">
      <t>センタクモノ</t>
    </rPh>
    <rPh sb="19" eb="20">
      <t>イ</t>
    </rPh>
    <rPh sb="24" eb="26">
      <t>スイトウ</t>
    </rPh>
    <rPh sb="28" eb="31">
      <t>ショクジヨウ</t>
    </rPh>
    <rPh sb="37" eb="38">
      <t>マイ</t>
    </rPh>
    <rPh sb="51" eb="53">
      <t>ヒツヨウ</t>
    </rPh>
    <rPh sb="54" eb="56">
      <t>キカン</t>
    </rPh>
    <rPh sb="59" eb="62">
      <t>ホニュウビン</t>
    </rPh>
    <phoneticPr fontId="2"/>
  </si>
  <si>
    <t>対象児全員</t>
    <rPh sb="0" eb="2">
      <t>タイショウ</t>
    </rPh>
    <rPh sb="2" eb="3">
      <t>ジ</t>
    </rPh>
    <rPh sb="3" eb="5">
      <t>ゼンイン</t>
    </rPh>
    <phoneticPr fontId="2"/>
  </si>
  <si>
    <t>0円</t>
    <rPh sb="1" eb="2">
      <t>エン</t>
    </rPh>
    <phoneticPr fontId="2"/>
  </si>
  <si>
    <t>実費徴収</t>
    <rPh sb="0" eb="4">
      <t>ジッピチョウシュウ</t>
    </rPh>
    <phoneticPr fontId="2"/>
  </si>
  <si>
    <t xml:space="preserve">（費用関係追加）・補食代　対象児全員　随時　2000円　月額　口座振替
　　　　　　　　・卒園アルバム5000~8000円　2歳児希望者
　　　　　　　　・連携園イベント代　1000円程度　2歳児希望者
（PR）小規模保育園では珍しく園庭があり、夏はプール遊びや水遊びを楽しむことができる事、天気が不安な時は公園に行くことなく園庭で遊ぶことができている。給食、おやつを自園で作り、地産地消、国産の食材にこだわって提供している。外部の講師によるリトミックを取り入れ、音楽に合わせて体を動かしたり、色々な楽器に触れる経験をして楽しんでいる。戸建ての園舎になっているので、“家”のような雰囲気の中で大家族として過ごしている。
</t>
    <rPh sb="1" eb="3">
      <t>ヒヨウ</t>
    </rPh>
    <rPh sb="3" eb="5">
      <t>カンケイ</t>
    </rPh>
    <rPh sb="5" eb="7">
      <t>ツイカ</t>
    </rPh>
    <rPh sb="9" eb="11">
      <t>ホショク</t>
    </rPh>
    <rPh sb="11" eb="12">
      <t>ダイ</t>
    </rPh>
    <rPh sb="13" eb="16">
      <t>タイショウジ</t>
    </rPh>
    <rPh sb="16" eb="18">
      <t>ゼンイン</t>
    </rPh>
    <rPh sb="19" eb="21">
      <t>ズイジ</t>
    </rPh>
    <rPh sb="26" eb="27">
      <t>エン</t>
    </rPh>
    <rPh sb="28" eb="29">
      <t>ツキ</t>
    </rPh>
    <rPh sb="29" eb="30">
      <t>ガク</t>
    </rPh>
    <rPh sb="31" eb="33">
      <t>コウザ</t>
    </rPh>
    <rPh sb="33" eb="35">
      <t>フリカエ</t>
    </rPh>
    <rPh sb="45" eb="47">
      <t>ソツエン</t>
    </rPh>
    <rPh sb="60" eb="61">
      <t>エン</t>
    </rPh>
    <rPh sb="63" eb="65">
      <t>サイジ</t>
    </rPh>
    <rPh sb="65" eb="68">
      <t>キボウシャ</t>
    </rPh>
    <rPh sb="78" eb="81">
      <t>レンケイエン</t>
    </rPh>
    <rPh sb="85" eb="86">
      <t>ダイ</t>
    </rPh>
    <rPh sb="91" eb="92">
      <t>エン</t>
    </rPh>
    <rPh sb="92" eb="94">
      <t>テイド</t>
    </rPh>
    <rPh sb="96" eb="98">
      <t>サイジ</t>
    </rPh>
    <rPh sb="98" eb="101">
      <t>キボウシャ</t>
    </rPh>
    <rPh sb="106" eb="111">
      <t>ショウキボホイク</t>
    </rPh>
    <rPh sb="111" eb="112">
      <t>エン</t>
    </rPh>
    <rPh sb="114" eb="115">
      <t>メズラ</t>
    </rPh>
    <rPh sb="117" eb="119">
      <t>エンテイ</t>
    </rPh>
    <rPh sb="123" eb="124">
      <t>ナツ</t>
    </rPh>
    <rPh sb="128" eb="129">
      <t>アソ</t>
    </rPh>
    <rPh sb="131" eb="133">
      <t>ミズアソ</t>
    </rPh>
    <rPh sb="135" eb="136">
      <t>タノ</t>
    </rPh>
    <rPh sb="144" eb="145">
      <t>コト</t>
    </rPh>
    <rPh sb="146" eb="148">
      <t>テンキ</t>
    </rPh>
    <rPh sb="149" eb="151">
      <t>フアン</t>
    </rPh>
    <rPh sb="152" eb="153">
      <t>トキ</t>
    </rPh>
    <rPh sb="154" eb="156">
      <t>コウエン</t>
    </rPh>
    <rPh sb="157" eb="158">
      <t>イ</t>
    </rPh>
    <rPh sb="163" eb="165">
      <t>エンテイ</t>
    </rPh>
    <rPh sb="166" eb="167">
      <t>アソ</t>
    </rPh>
    <rPh sb="177" eb="179">
      <t>キュウショク</t>
    </rPh>
    <rPh sb="184" eb="186">
      <t>ジエン</t>
    </rPh>
    <rPh sb="187" eb="188">
      <t>ツク</t>
    </rPh>
    <rPh sb="190" eb="194">
      <t>チサンチショウ</t>
    </rPh>
    <rPh sb="195" eb="197">
      <t>コクサン</t>
    </rPh>
    <rPh sb="198" eb="200">
      <t>ショクザイ</t>
    </rPh>
    <rPh sb="206" eb="208">
      <t>テイキョウ</t>
    </rPh>
    <rPh sb="213" eb="215">
      <t>ガイブ</t>
    </rPh>
    <rPh sb="216" eb="218">
      <t>コウシ</t>
    </rPh>
    <rPh sb="227" eb="228">
      <t>ト</t>
    </rPh>
    <rPh sb="229" eb="230">
      <t>イ</t>
    </rPh>
    <rPh sb="232" eb="234">
      <t>オンガク</t>
    </rPh>
    <rPh sb="235" eb="236">
      <t>ア</t>
    </rPh>
    <rPh sb="239" eb="240">
      <t>カラダ</t>
    </rPh>
    <rPh sb="241" eb="242">
      <t>ウゴ</t>
    </rPh>
    <rPh sb="247" eb="249">
      <t>イロイロ</t>
    </rPh>
    <rPh sb="250" eb="252">
      <t>ガッキ</t>
    </rPh>
    <rPh sb="253" eb="254">
      <t>フ</t>
    </rPh>
    <rPh sb="256" eb="258">
      <t>ケイケン</t>
    </rPh>
    <rPh sb="261" eb="262">
      <t>タノ</t>
    </rPh>
    <rPh sb="268" eb="270">
      <t>コダ</t>
    </rPh>
    <rPh sb="272" eb="274">
      <t>エンシャ</t>
    </rPh>
    <rPh sb="283" eb="285">
      <t>"イエ</t>
    </rPh>
    <rPh sb="290" eb="293">
      <t>フンイキ</t>
    </rPh>
    <rPh sb="294" eb="295">
      <t>ナカ</t>
    </rPh>
    <rPh sb="296" eb="299">
      <t>ダイカゾク</t>
    </rPh>
    <rPh sb="302" eb="303">
      <t>ス</t>
    </rPh>
    <phoneticPr fontId="2"/>
  </si>
  <si>
    <t>　おおたかの森　　　　　　</t>
    <rPh sb="6" eb="7">
      <t>モリ</t>
    </rPh>
    <phoneticPr fontId="2"/>
  </si>
  <si>
    <t>8:15～16:15</t>
  </si>
  <si>
    <t>0歳児4500円/日　　　　　1・2歳児4000円/日</t>
    <phoneticPr fontId="2"/>
  </si>
  <si>
    <t>口座引落</t>
    <rPh sb="0" eb="4">
      <t>コウザヒキオトシ</t>
    </rPh>
    <phoneticPr fontId="2"/>
  </si>
  <si>
    <t>50～200×利用日数</t>
    <rPh sb="7" eb="9">
      <t>リヨウ</t>
    </rPh>
    <rPh sb="9" eb="11">
      <t>ニッスウ</t>
    </rPh>
    <phoneticPr fontId="2"/>
  </si>
  <si>
    <t>０歳児~必要な時期まで</t>
    <rPh sb="1" eb="3">
      <t>サイジ</t>
    </rPh>
    <rPh sb="4" eb="6">
      <t>ヒツヨウ</t>
    </rPh>
    <rPh sb="7" eb="9">
      <t>ジキ</t>
    </rPh>
    <phoneticPr fontId="2"/>
  </si>
  <si>
    <t>聖華マリン保育園</t>
    <rPh sb="0" eb="2">
      <t>セイカ</t>
    </rPh>
    <rPh sb="5" eb="8">
      <t>ホイクエン</t>
    </rPh>
    <phoneticPr fontId="2"/>
  </si>
  <si>
    <t>04-7154-5252</t>
    <phoneticPr fontId="2"/>
  </si>
  <si>
    <t>流山市おおたかの森北3-9-1</t>
    <rPh sb="0" eb="3">
      <t>ナガレヤマシ</t>
    </rPh>
    <rPh sb="8" eb="9">
      <t>モリ</t>
    </rPh>
    <rPh sb="9" eb="10">
      <t>キタ</t>
    </rPh>
    <phoneticPr fontId="2"/>
  </si>
  <si>
    <t>◎丈夫な体
　よく食べ、よく遊び、よく寝て、健康で明るい子どもを育てます。
運動遊び、散歩、園外保育等でたくさん体を動かし、食育や保険教育にも力を入れています。
◎広い社会性
　将来子どもたちが社会で円滑に人間関係を築き維持できるよう、愛情あふれるコミュニケーションを通して、協調性や思いやりの心を育てます。
◎豊かな情操
　多くの「本物の体験」にふれながら、小さな感動を積み重ねることによって、感性を磨きます。
◎確かな基礎能力
　誕生から就学までの長期的視野を踏まえ、表現や製作、基礎能力形成、就学前教育など、発達の道筋が持てるようにします。</t>
    <rPh sb="1" eb="3">
      <t>ジョウブ</t>
    </rPh>
    <rPh sb="4" eb="5">
      <t>カラダ</t>
    </rPh>
    <rPh sb="9" eb="10">
      <t>タ</t>
    </rPh>
    <rPh sb="14" eb="15">
      <t>アソ</t>
    </rPh>
    <rPh sb="19" eb="20">
      <t>ネ</t>
    </rPh>
    <rPh sb="22" eb="24">
      <t>ケンコウ</t>
    </rPh>
    <rPh sb="25" eb="26">
      <t>アカ</t>
    </rPh>
    <rPh sb="28" eb="29">
      <t>コ</t>
    </rPh>
    <rPh sb="32" eb="33">
      <t>ソダ</t>
    </rPh>
    <rPh sb="38" eb="41">
      <t>ウンドウアソ</t>
    </rPh>
    <rPh sb="43" eb="45">
      <t>サンポ</t>
    </rPh>
    <rPh sb="46" eb="48">
      <t>エンガイ</t>
    </rPh>
    <rPh sb="48" eb="51">
      <t>ホイクトウ</t>
    </rPh>
    <rPh sb="56" eb="57">
      <t>カラダ</t>
    </rPh>
    <rPh sb="58" eb="59">
      <t>ウゴ</t>
    </rPh>
    <rPh sb="62" eb="64">
      <t>ショクイク</t>
    </rPh>
    <rPh sb="65" eb="69">
      <t>ホケンキョウイク</t>
    </rPh>
    <rPh sb="71" eb="72">
      <t>チカラ</t>
    </rPh>
    <rPh sb="73" eb="74">
      <t>イ</t>
    </rPh>
    <rPh sb="82" eb="83">
      <t>ヒロ</t>
    </rPh>
    <rPh sb="84" eb="87">
      <t>シャカイセイ</t>
    </rPh>
    <rPh sb="89" eb="91">
      <t>ショウライ</t>
    </rPh>
    <rPh sb="91" eb="92">
      <t>コ</t>
    </rPh>
    <rPh sb="97" eb="99">
      <t>シャカイ</t>
    </rPh>
    <rPh sb="100" eb="102">
      <t>エンカツ</t>
    </rPh>
    <rPh sb="103" eb="107">
      <t>ニンゲンカンケイ</t>
    </rPh>
    <rPh sb="108" eb="109">
      <t>チク</t>
    </rPh>
    <rPh sb="110" eb="112">
      <t>イジ</t>
    </rPh>
    <rPh sb="118" eb="120">
      <t>アイジョウ</t>
    </rPh>
    <rPh sb="134" eb="135">
      <t>トオ</t>
    </rPh>
    <rPh sb="138" eb="141">
      <t>キョウチョウセイ</t>
    </rPh>
    <rPh sb="142" eb="143">
      <t>オモ</t>
    </rPh>
    <rPh sb="147" eb="148">
      <t>ココロ</t>
    </rPh>
    <rPh sb="149" eb="150">
      <t>ソダ</t>
    </rPh>
    <rPh sb="156" eb="157">
      <t>ユタ</t>
    </rPh>
    <rPh sb="159" eb="161">
      <t>ジョウソウ</t>
    </rPh>
    <rPh sb="163" eb="164">
      <t>オオ</t>
    </rPh>
    <rPh sb="167" eb="169">
      <t>ホンモノ</t>
    </rPh>
    <rPh sb="170" eb="172">
      <t>タイケン</t>
    </rPh>
    <rPh sb="180" eb="181">
      <t>チイ</t>
    </rPh>
    <rPh sb="183" eb="185">
      <t>カンドウ</t>
    </rPh>
    <rPh sb="186" eb="187">
      <t>ツ</t>
    </rPh>
    <rPh sb="188" eb="189">
      <t>カサ</t>
    </rPh>
    <rPh sb="198" eb="200">
      <t>カンセイ</t>
    </rPh>
    <rPh sb="201" eb="202">
      <t>ミガ</t>
    </rPh>
    <rPh sb="208" eb="209">
      <t>タシ</t>
    </rPh>
    <rPh sb="211" eb="215">
      <t>キソノウリョク</t>
    </rPh>
    <rPh sb="217" eb="219">
      <t>タンジョウ</t>
    </rPh>
    <rPh sb="221" eb="223">
      <t>シュウガク</t>
    </rPh>
    <rPh sb="226" eb="231">
      <t>チョウキテキシヤ</t>
    </rPh>
    <rPh sb="232" eb="233">
      <t>フ</t>
    </rPh>
    <rPh sb="236" eb="238">
      <t>ヒョウゲン</t>
    </rPh>
    <rPh sb="239" eb="241">
      <t>セイサク</t>
    </rPh>
    <rPh sb="242" eb="246">
      <t>キソノウリョク</t>
    </rPh>
    <rPh sb="246" eb="248">
      <t>ケイセイ</t>
    </rPh>
    <rPh sb="249" eb="252">
      <t>シュウガクマエ</t>
    </rPh>
    <rPh sb="252" eb="254">
      <t>キョウイク</t>
    </rPh>
    <rPh sb="257" eb="259">
      <t>ハッタツ</t>
    </rPh>
    <rPh sb="260" eb="262">
      <t>ミチスジ</t>
    </rPh>
    <rPh sb="263" eb="264">
      <t>モ</t>
    </rPh>
    <phoneticPr fontId="2"/>
  </si>
  <si>
    <t>7:00～20：00</t>
    <phoneticPr fontId="2"/>
  </si>
  <si>
    <t>入室クラスにより異なる</t>
    <rPh sb="0" eb="2">
      <t>ニュウシツ</t>
    </rPh>
    <rPh sb="8" eb="9">
      <t>コト</t>
    </rPh>
    <phoneticPr fontId="2"/>
  </si>
  <si>
    <t>・布団
・シーツ（毎週持ち帰り）
・タオルケット（夏季）
・掛け布団（冬季）</t>
    <rPh sb="1" eb="3">
      <t>フトン</t>
    </rPh>
    <rPh sb="9" eb="11">
      <t>マイシュウ</t>
    </rPh>
    <rPh sb="11" eb="12">
      <t>モ</t>
    </rPh>
    <rPh sb="13" eb="14">
      <t>カエ</t>
    </rPh>
    <rPh sb="25" eb="27">
      <t>カキ</t>
    </rPh>
    <rPh sb="30" eb="31">
      <t>カ</t>
    </rPh>
    <rPh sb="32" eb="34">
      <t>ブトン</t>
    </rPh>
    <rPh sb="35" eb="37">
      <t>トウキ</t>
    </rPh>
    <phoneticPr fontId="2"/>
  </si>
  <si>
    <t>・シール帳（3～5歳）
・名札
・防災頭巾（2～5歳）
・はさみ（3～5歳）
・のり（2～5歳）
・クレヨン（3～5歳）
・鍵盤ハーモニカ吹き口（5歳）
・粘土,粘土ケース（2～5歳）
・自由帳（3～5歳）
・色鉛筆（4～5歳）</t>
    <rPh sb="9" eb="10">
      <t>サイ</t>
    </rPh>
    <rPh sb="13" eb="15">
      <t>ナフダ</t>
    </rPh>
    <rPh sb="17" eb="21">
      <t>ボウサイズキン</t>
    </rPh>
    <rPh sb="25" eb="26">
      <t>サイ</t>
    </rPh>
    <rPh sb="36" eb="37">
      <t>サイ</t>
    </rPh>
    <rPh sb="46" eb="47">
      <t>サイ</t>
    </rPh>
    <rPh sb="58" eb="59">
      <t>サイ</t>
    </rPh>
    <rPh sb="62" eb="64">
      <t>ケンバン</t>
    </rPh>
    <rPh sb="69" eb="70">
      <t>フ</t>
    </rPh>
    <rPh sb="71" eb="72">
      <t>クチ</t>
    </rPh>
    <rPh sb="74" eb="75">
      <t>サイ</t>
    </rPh>
    <rPh sb="78" eb="80">
      <t>ネンド</t>
    </rPh>
    <rPh sb="81" eb="83">
      <t>ネンド</t>
    </rPh>
    <rPh sb="90" eb="91">
      <t>サイ</t>
    </rPh>
    <rPh sb="94" eb="97">
      <t>ジユウチョウ</t>
    </rPh>
    <rPh sb="101" eb="102">
      <t>サイ</t>
    </rPh>
    <rPh sb="105" eb="108">
      <t>イロエンピツ</t>
    </rPh>
    <rPh sb="112" eb="113">
      <t>サイ</t>
    </rPh>
    <phoneticPr fontId="2"/>
  </si>
  <si>
    <t>・コップ、コップ袋（毎日持帰り）</t>
    <rPh sb="8" eb="9">
      <t>ブクロ</t>
    </rPh>
    <rPh sb="10" eb="12">
      <t>マイニチ</t>
    </rPh>
    <rPh sb="12" eb="14">
      <t>モチカエ</t>
    </rPh>
    <phoneticPr fontId="2"/>
  </si>
  <si>
    <t>区分</t>
    <phoneticPr fontId="2"/>
  </si>
  <si>
    <t>認定時間・
延長時間により異なる</t>
    <rPh sb="0" eb="4">
      <t>ニンテイジカン</t>
    </rPh>
    <rPh sb="6" eb="10">
      <t>エンチョウジカン</t>
    </rPh>
    <rPh sb="13" eb="14">
      <t>コト</t>
    </rPh>
    <phoneticPr fontId="2"/>
  </si>
  <si>
    <t>布団乾燥</t>
    <rPh sb="0" eb="4">
      <t>フトンカンソウ</t>
    </rPh>
    <phoneticPr fontId="2"/>
  </si>
  <si>
    <t>教材費</t>
    <rPh sb="0" eb="3">
      <t>キョウザイヒ</t>
    </rPh>
    <phoneticPr fontId="2"/>
  </si>
  <si>
    <t>4月</t>
    <rPh sb="1" eb="2">
      <t>ガツ</t>
    </rPh>
    <phoneticPr fontId="2"/>
  </si>
  <si>
    <t>1,000～2,000円</t>
    <rPh sb="11" eb="12">
      <t>エン</t>
    </rPh>
    <phoneticPr fontId="2"/>
  </si>
  <si>
    <t>新年度費</t>
    <rPh sb="0" eb="3">
      <t>シンネンド</t>
    </rPh>
    <rPh sb="3" eb="4">
      <t>ヒ</t>
    </rPh>
    <phoneticPr fontId="2"/>
  </si>
  <si>
    <t>5～3月</t>
    <rPh sb="3" eb="4">
      <t>ガツ</t>
    </rPh>
    <phoneticPr fontId="2"/>
  </si>
  <si>
    <t>500円</t>
    <rPh sb="3" eb="4">
      <t>エン</t>
    </rPh>
    <phoneticPr fontId="2"/>
  </si>
  <si>
    <t>月間絵本（3～5歳）</t>
    <rPh sb="0" eb="4">
      <t>ゲッカンエホン</t>
    </rPh>
    <rPh sb="8" eb="9">
      <t>サイ</t>
    </rPh>
    <phoneticPr fontId="2"/>
  </si>
  <si>
    <t>卒園積立費（5歳）</t>
    <rPh sb="0" eb="5">
      <t>ソツエンツミタテヒ</t>
    </rPh>
    <rPh sb="7" eb="8">
      <t>サイ</t>
    </rPh>
    <phoneticPr fontId="2"/>
  </si>
  <si>
    <t>550円</t>
    <rPh sb="3" eb="4">
      <t>エン</t>
    </rPh>
    <phoneticPr fontId="2"/>
  </si>
  <si>
    <t>保育用品一式</t>
    <rPh sb="0" eb="4">
      <t>ホイクヨウヒン</t>
    </rPh>
    <rPh sb="4" eb="6">
      <t>イッシキ</t>
    </rPh>
    <phoneticPr fontId="2"/>
  </si>
  <si>
    <t>物により異なる</t>
    <rPh sb="0" eb="1">
      <t>モノ</t>
    </rPh>
    <rPh sb="4" eb="5">
      <t>コト</t>
    </rPh>
    <phoneticPr fontId="2"/>
  </si>
  <si>
    <t>２～５歳児クラス</t>
    <rPh sb="3" eb="4">
      <t>サイ</t>
    </rPh>
    <rPh sb="4" eb="5">
      <t>ジ</t>
    </rPh>
    <phoneticPr fontId="2"/>
  </si>
  <si>
    <t>無</t>
    <rPh sb="0" eb="1">
      <t>ナシ</t>
    </rPh>
    <phoneticPr fontId="2"/>
  </si>
  <si>
    <t>健康体操</t>
    <rPh sb="0" eb="4">
      <t>ケンコウタイソウ</t>
    </rPh>
    <phoneticPr fontId="2"/>
  </si>
  <si>
    <t>サッカークラブ（課外）</t>
    <rPh sb="8" eb="10">
      <t>カガイ</t>
    </rPh>
    <phoneticPr fontId="2"/>
  </si>
  <si>
    <t>４,５歳児クラス</t>
    <rPh sb="3" eb="4">
      <t>サイ</t>
    </rPh>
    <rPh sb="4" eb="5">
      <t>ジ</t>
    </rPh>
    <phoneticPr fontId="2"/>
  </si>
  <si>
    <t>費用はクラブに直接支払い</t>
    <rPh sb="0" eb="2">
      <t>ヒヨウ</t>
    </rPh>
    <rPh sb="7" eb="9">
      <t>チョクセツ</t>
    </rPh>
    <rPh sb="9" eb="11">
      <t>シハラ</t>
    </rPh>
    <phoneticPr fontId="2"/>
  </si>
  <si>
    <t>任意参加</t>
    <rPh sb="0" eb="4">
      <t>ニンイサンカ</t>
    </rPh>
    <phoneticPr fontId="2"/>
  </si>
  <si>
    <t>学研教室（課外）</t>
    <rPh sb="0" eb="4">
      <t>ガッケンキョウシツ</t>
    </rPh>
    <rPh sb="5" eb="7">
      <t>カガイ</t>
    </rPh>
    <phoneticPr fontId="2"/>
  </si>
  <si>
    <t>週１～２回</t>
    <rPh sb="0" eb="1">
      <t>シュウ</t>
    </rPh>
    <rPh sb="4" eb="5">
      <t>カイ</t>
    </rPh>
    <phoneticPr fontId="2"/>
  </si>
  <si>
    <t>費用は教室に直接支払い</t>
    <rPh sb="0" eb="2">
      <t>ヒヨウ</t>
    </rPh>
    <rPh sb="3" eb="5">
      <t>キョウシツ</t>
    </rPh>
    <rPh sb="6" eb="8">
      <t>チョクセツ</t>
    </rPh>
    <rPh sb="8" eb="10">
      <t>シハラ</t>
    </rPh>
    <phoneticPr fontId="2"/>
  </si>
  <si>
    <t>スターキッズ</t>
    <phoneticPr fontId="2"/>
  </si>
  <si>
    <t>04-7178-7234</t>
    <phoneticPr fontId="2"/>
  </si>
  <si>
    <t>千葉県流山市おおたかの森南一丁目25番地の2</t>
    <rPh sb="0" eb="3">
      <t>チバケン</t>
    </rPh>
    <rPh sb="3" eb="6">
      <t>ナガレヤマシ</t>
    </rPh>
    <rPh sb="11" eb="12">
      <t>モリ</t>
    </rPh>
    <rPh sb="12" eb="13">
      <t>ミナミ</t>
    </rPh>
    <rPh sb="13" eb="16">
      <t>イッチョウメ</t>
    </rPh>
    <rPh sb="18" eb="20">
      <t>バンチ</t>
    </rPh>
    <phoneticPr fontId="2"/>
  </si>
  <si>
    <t xml:space="preserve">流山おおたかの森
</t>
    <rPh sb="0" eb="2">
      <t>ナガレヤマ</t>
    </rPh>
    <rPh sb="7" eb="8">
      <t>モリ</t>
    </rPh>
    <phoneticPr fontId="2"/>
  </si>
  <si>
    <t>保育理念
『五つの力を伸ばしてスターなキッズを目指します！！』
　　一つ、『遊ぶ力』
　　二つ、『学ぶ力』
　　三つ、『体の力』
　　四つ、『心の力』
　　五つ、『選択の力』
子どもは、遊ぶ事が大好きです。本来は遊ぶ事から、いろいろな事を学んでいきます。そんな「遊ぶ力」を通して、成長していってほしいと願っています。</t>
    <phoneticPr fontId="2"/>
  </si>
  <si>
    <t>7:00-18:00</t>
    <phoneticPr fontId="2"/>
  </si>
  <si>
    <t>8:30-16:30</t>
    <phoneticPr fontId="2"/>
  </si>
  <si>
    <t>土曜はスタービスケの児童と合同保育</t>
    <rPh sb="0" eb="2">
      <t>ドヨウ</t>
    </rPh>
    <rPh sb="10" eb="12">
      <t>ジドウ</t>
    </rPh>
    <rPh sb="13" eb="17">
      <t>ゴウドウホイク</t>
    </rPh>
    <phoneticPr fontId="2"/>
  </si>
  <si>
    <t>7:00-19:00</t>
    <phoneticPr fontId="2"/>
  </si>
  <si>
    <t>43日後</t>
    <rPh sb="2" eb="3">
      <t>ニチ</t>
    </rPh>
    <rPh sb="3" eb="4">
      <t>ゴ</t>
    </rPh>
    <phoneticPr fontId="2"/>
  </si>
  <si>
    <t>・敷きカバー
（毎週持ち帰り）
・タオルケット等
（毎週持ち帰り）</t>
    <rPh sb="1" eb="2">
      <t>シ</t>
    </rPh>
    <rPh sb="8" eb="11">
      <t>マイシュウモ</t>
    </rPh>
    <rPh sb="12" eb="13">
      <t>カエ</t>
    </rPh>
    <rPh sb="23" eb="24">
      <t>ナド</t>
    </rPh>
    <rPh sb="26" eb="29">
      <t>マイシュウモ</t>
    </rPh>
    <rPh sb="30" eb="31">
      <t>カエ</t>
    </rPh>
    <phoneticPr fontId="2"/>
  </si>
  <si>
    <t xml:space="preserve">・着替え（毎日持ち帰り）
・エプロン(毎日持ち帰り・乳児のみ)
・おしぼり(毎日持ち帰り・乳児のみ)
・着替え（常備用）
</t>
    <rPh sb="1" eb="3">
      <t>キガ</t>
    </rPh>
    <rPh sb="5" eb="7">
      <t>マイニチ</t>
    </rPh>
    <rPh sb="7" eb="8">
      <t>モ</t>
    </rPh>
    <rPh sb="9" eb="10">
      <t>カエ</t>
    </rPh>
    <rPh sb="19" eb="21">
      <t>マイニチ</t>
    </rPh>
    <rPh sb="21" eb="22">
      <t>モ</t>
    </rPh>
    <rPh sb="23" eb="24">
      <t>カエ</t>
    </rPh>
    <rPh sb="26" eb="28">
      <t>ニュウジ</t>
    </rPh>
    <rPh sb="38" eb="40">
      <t>マイニチ</t>
    </rPh>
    <rPh sb="40" eb="41">
      <t>モ</t>
    </rPh>
    <rPh sb="42" eb="43">
      <t>カエ</t>
    </rPh>
    <rPh sb="45" eb="47">
      <t>ニュウジ</t>
    </rPh>
    <rPh sb="52" eb="54">
      <t>キガ</t>
    </rPh>
    <rPh sb="56" eb="59">
      <t>ジョウビヨウ</t>
    </rPh>
    <phoneticPr fontId="2"/>
  </si>
  <si>
    <t>全て保育園でご用意いたします</t>
    <rPh sb="0" eb="1">
      <t>スベ</t>
    </rPh>
    <rPh sb="2" eb="5">
      <t>ホイクエン</t>
    </rPh>
    <rPh sb="7" eb="9">
      <t>ヨウイ</t>
    </rPh>
    <phoneticPr fontId="2"/>
  </si>
  <si>
    <t>・コップ（週末持ち帰り）
・歯みがき(週末持ち帰り)</t>
    <rPh sb="5" eb="7">
      <t>シュウマツ</t>
    </rPh>
    <rPh sb="7" eb="8">
      <t>モ</t>
    </rPh>
    <rPh sb="9" eb="10">
      <t>カエ</t>
    </rPh>
    <rPh sb="14" eb="15">
      <t>ハ</t>
    </rPh>
    <rPh sb="19" eb="21">
      <t>シュウマツ</t>
    </rPh>
    <rPh sb="21" eb="22">
      <t>モ</t>
    </rPh>
    <rPh sb="23" eb="24">
      <t>カエ</t>
    </rPh>
    <phoneticPr fontId="2"/>
  </si>
  <si>
    <t>・リュック
・袋（エコバッグ等）
・コップ袋</t>
    <rPh sb="7" eb="8">
      <t>フクロ</t>
    </rPh>
    <rPh sb="8" eb="9">
      <t>ホテイ</t>
    </rPh>
    <rPh sb="14" eb="15">
      <t>ナド</t>
    </rPh>
    <rPh sb="21" eb="22">
      <t>フクロ</t>
    </rPh>
    <phoneticPr fontId="2"/>
  </si>
  <si>
    <t>全員</t>
    <rPh sb="0" eb="2">
      <t>サイジ</t>
    </rPh>
    <phoneticPr fontId="2"/>
  </si>
  <si>
    <t>100円～200円</t>
    <rPh sb="3" eb="4">
      <t>エン</t>
    </rPh>
    <rPh sb="8" eb="9">
      <t>エン</t>
    </rPh>
    <phoneticPr fontId="2"/>
  </si>
  <si>
    <t>エンペイ</t>
    <phoneticPr fontId="2"/>
  </si>
  <si>
    <t>全員</t>
    <phoneticPr fontId="2"/>
  </si>
  <si>
    <t>年1回</t>
    <rPh sb="0" eb="1">
      <t>ネン</t>
    </rPh>
    <rPh sb="2" eb="3">
      <t>カイ</t>
    </rPh>
    <phoneticPr fontId="2"/>
  </si>
  <si>
    <t>一回当たり</t>
    <rPh sb="0" eb="2">
      <t>イッカイ</t>
    </rPh>
    <rPh sb="2" eb="3">
      <t>ア</t>
    </rPh>
    <phoneticPr fontId="2"/>
  </si>
  <si>
    <t>☆流山市で第1号の小規模保育事業所！！
☆遊びを中心としたアットホームな保育園です。
☆少人数による、きめ細やかな保育
☆保育スタッフは全員が保育士資格を持っており経験豊かな人材が揃っています。
☆一人の保育士が担当する子どもの人数が少ないため、手厚く子どもの発達に応じた保育を行っています。
☆給食は自園調理で栄養士が作った献立を調理師が作ります。とても美味しいと評判です(*^^*)
☆WEBカメラにてご自宅のパソコンや携帯電話から園内の子どもの様子をご覧頂けるサービスです。</t>
    <phoneticPr fontId="2"/>
  </si>
  <si>
    <t>市野谷つばさ保育園</t>
    <rPh sb="0" eb="3">
      <t>イチノヤ</t>
    </rPh>
    <rPh sb="6" eb="9">
      <t>ホイクエン</t>
    </rPh>
    <phoneticPr fontId="2"/>
  </si>
  <si>
    <t>04-7197-4346</t>
    <phoneticPr fontId="2"/>
  </si>
  <si>
    <t>流山市市野谷117番27</t>
    <rPh sb="0" eb="3">
      <t>ナガレヤマシ</t>
    </rPh>
    <rPh sb="3" eb="6">
      <t>イチノヤ</t>
    </rPh>
    <rPh sb="9" eb="10">
      <t>バン</t>
    </rPh>
    <phoneticPr fontId="2"/>
  </si>
  <si>
    <t>流山セントラルパーク</t>
    <rPh sb="0" eb="2">
      <t>ナガレヤマ</t>
    </rPh>
    <phoneticPr fontId="2"/>
  </si>
  <si>
    <t>〇主体的で自律した子ども
　・自分のやりたいことをできる子ども（意欲的なこども）
　・自分を好きでいる子ども（自尊感情のある子ども）
　・自ら考え判断し行動できる子ども（主体的に行動できる子ども）
　・他者の立場や考え方を理解しようとする子ども
　　　　　　　　　　　　　　　（多様性を尊重できる子ども）</t>
    <rPh sb="1" eb="4">
      <t>シュタイテキ</t>
    </rPh>
    <rPh sb="5" eb="7">
      <t>ジリツ</t>
    </rPh>
    <rPh sb="9" eb="10">
      <t>コ</t>
    </rPh>
    <rPh sb="15" eb="17">
      <t>ジブン</t>
    </rPh>
    <rPh sb="28" eb="29">
      <t>コ</t>
    </rPh>
    <rPh sb="32" eb="35">
      <t>イヨクテキ</t>
    </rPh>
    <rPh sb="43" eb="45">
      <t>ジブン</t>
    </rPh>
    <rPh sb="46" eb="47">
      <t>ス</t>
    </rPh>
    <rPh sb="51" eb="52">
      <t>コ</t>
    </rPh>
    <rPh sb="55" eb="59">
      <t>ジソンカンジョウ</t>
    </rPh>
    <rPh sb="62" eb="63">
      <t>コ</t>
    </rPh>
    <rPh sb="69" eb="70">
      <t>ミズカ</t>
    </rPh>
    <rPh sb="71" eb="72">
      <t>カンガ</t>
    </rPh>
    <rPh sb="73" eb="75">
      <t>ハンダン</t>
    </rPh>
    <rPh sb="76" eb="78">
      <t>コウドウ</t>
    </rPh>
    <rPh sb="81" eb="82">
      <t>コ</t>
    </rPh>
    <rPh sb="85" eb="88">
      <t>シュタイテキ</t>
    </rPh>
    <rPh sb="89" eb="91">
      <t>コウドウ</t>
    </rPh>
    <rPh sb="94" eb="95">
      <t>コ</t>
    </rPh>
    <rPh sb="101" eb="103">
      <t>タシャ</t>
    </rPh>
    <rPh sb="104" eb="106">
      <t>タチバ</t>
    </rPh>
    <rPh sb="107" eb="108">
      <t>カンガ</t>
    </rPh>
    <rPh sb="109" eb="110">
      <t>カタ</t>
    </rPh>
    <rPh sb="111" eb="113">
      <t>リカイ</t>
    </rPh>
    <rPh sb="119" eb="120">
      <t>コ</t>
    </rPh>
    <rPh sb="139" eb="142">
      <t>タヨウセイ</t>
    </rPh>
    <rPh sb="143" eb="145">
      <t>ソンチョウ</t>
    </rPh>
    <rPh sb="148" eb="149">
      <t>コ</t>
    </rPh>
    <phoneticPr fontId="2"/>
  </si>
  <si>
    <t xml:space="preserve">布団カバー（入園時に購入）
掛けバスタオル
おねしょシーツ
</t>
    <rPh sb="0" eb="2">
      <t>フトン</t>
    </rPh>
    <rPh sb="6" eb="8">
      <t>ニュウエン</t>
    </rPh>
    <rPh sb="8" eb="9">
      <t>ジ</t>
    </rPh>
    <rPh sb="10" eb="12">
      <t>コウニュウ</t>
    </rPh>
    <rPh sb="14" eb="15">
      <t>カケ</t>
    </rPh>
    <phoneticPr fontId="2"/>
  </si>
  <si>
    <t xml:space="preserve">着替え（2～5組）
カラー帽子（入園時に購入）
園庭靴
上履き（幼児のみ）
</t>
    <rPh sb="0" eb="2">
      <t>キガ</t>
    </rPh>
    <rPh sb="7" eb="8">
      <t>クミ</t>
    </rPh>
    <rPh sb="13" eb="15">
      <t>ボウシ</t>
    </rPh>
    <rPh sb="16" eb="18">
      <t>ニュウエン</t>
    </rPh>
    <rPh sb="18" eb="19">
      <t>トキ</t>
    </rPh>
    <rPh sb="20" eb="22">
      <t>コウニュウ</t>
    </rPh>
    <rPh sb="24" eb="27">
      <t>エンテイグツ</t>
    </rPh>
    <rPh sb="28" eb="30">
      <t>ウワバ</t>
    </rPh>
    <rPh sb="32" eb="34">
      <t>ヨウジ</t>
    </rPh>
    <phoneticPr fontId="2"/>
  </si>
  <si>
    <t>共通：運動会メダル、クリスマスプレゼント、思い出ファイル、お誕生日カード、お絵かき用紙、クレヨン、マーカー、クーピー、
乳児：シール
幼児：シール帳、色鉛筆、行事参加費</t>
    <rPh sb="0" eb="2">
      <t>キョウツウ</t>
    </rPh>
    <rPh sb="3" eb="6">
      <t>ウンドウカイ</t>
    </rPh>
    <rPh sb="21" eb="22">
      <t>オモ</t>
    </rPh>
    <rPh sb="23" eb="24">
      <t>デ</t>
    </rPh>
    <rPh sb="30" eb="33">
      <t>タンジョウヒ</t>
    </rPh>
    <rPh sb="38" eb="39">
      <t>エ</t>
    </rPh>
    <rPh sb="41" eb="43">
      <t>ヨウシ</t>
    </rPh>
    <rPh sb="60" eb="62">
      <t>ニュウジ</t>
    </rPh>
    <rPh sb="67" eb="69">
      <t>ヨウジ</t>
    </rPh>
    <rPh sb="73" eb="74">
      <t>チョウ</t>
    </rPh>
    <rPh sb="75" eb="78">
      <t>イロエンピツ</t>
    </rPh>
    <rPh sb="79" eb="81">
      <t>ギョウジ</t>
    </rPh>
    <rPh sb="81" eb="84">
      <t>サンカヒ</t>
    </rPh>
    <phoneticPr fontId="2"/>
  </si>
  <si>
    <t xml:space="preserve">コップ
お箸セット　（毎日持ち帰り）
食事用エプロン（0.1歳のみ）
</t>
    <rPh sb="5" eb="6">
      <t>ハシ</t>
    </rPh>
    <rPh sb="11" eb="13">
      <t>マイニチ</t>
    </rPh>
    <rPh sb="13" eb="14">
      <t>モ</t>
    </rPh>
    <rPh sb="15" eb="16">
      <t>カエ</t>
    </rPh>
    <rPh sb="19" eb="22">
      <t>ショクジヨウ</t>
    </rPh>
    <rPh sb="30" eb="31">
      <t>サイ</t>
    </rPh>
    <phoneticPr fontId="2"/>
  </si>
  <si>
    <t>通園カバン（幼児のみ）
エコバック（汚れ物入）</t>
    <rPh sb="0" eb="2">
      <t>ツウエン</t>
    </rPh>
    <rPh sb="6" eb="8">
      <t>ヨウジ</t>
    </rPh>
    <rPh sb="18" eb="19">
      <t>ヨゴ</t>
    </rPh>
    <rPh sb="20" eb="22">
      <t>モノイレ</t>
    </rPh>
    <phoneticPr fontId="2"/>
  </si>
  <si>
    <t>5850円</t>
    <rPh sb="4" eb="5">
      <t>エン</t>
    </rPh>
    <phoneticPr fontId="2"/>
  </si>
  <si>
    <t>利用者のみ</t>
    <rPh sb="0" eb="3">
      <t>リヨウシャ</t>
    </rPh>
    <phoneticPr fontId="2"/>
  </si>
  <si>
    <t>150円</t>
    <rPh sb="3" eb="4">
      <t>エン</t>
    </rPh>
    <phoneticPr fontId="2"/>
  </si>
  <si>
    <t>布団維持費</t>
    <rPh sb="0" eb="5">
      <t>フトンイジヒ</t>
    </rPh>
    <phoneticPr fontId="2"/>
  </si>
  <si>
    <t>年8回ほど</t>
    <rPh sb="0" eb="1">
      <t>ネン</t>
    </rPh>
    <rPh sb="2" eb="3">
      <t>カイ</t>
    </rPh>
    <phoneticPr fontId="2"/>
  </si>
  <si>
    <t>300～500円</t>
    <rPh sb="7" eb="8">
      <t>エン</t>
    </rPh>
    <phoneticPr fontId="2"/>
  </si>
  <si>
    <t>スタービスケ</t>
    <phoneticPr fontId="2"/>
  </si>
  <si>
    <t>04-7189-7605</t>
    <phoneticPr fontId="2"/>
  </si>
  <si>
    <t>千葉県流山市おおたかの森北一丁目26番地</t>
    <rPh sb="0" eb="3">
      <t>チバケン</t>
    </rPh>
    <rPh sb="3" eb="6">
      <t>ナガレヤマシ</t>
    </rPh>
    <rPh sb="11" eb="12">
      <t>モリ</t>
    </rPh>
    <rPh sb="12" eb="13">
      <t>キタ</t>
    </rPh>
    <rPh sb="13" eb="16">
      <t>イッチョウメ</t>
    </rPh>
    <rPh sb="18" eb="20">
      <t>バンチ</t>
    </rPh>
    <phoneticPr fontId="2"/>
  </si>
  <si>
    <t>土曜は同法人スターキッズの児童と合同保育</t>
    <rPh sb="0" eb="2">
      <t>ドヨウ</t>
    </rPh>
    <rPh sb="3" eb="6">
      <t>ドウホウジン</t>
    </rPh>
    <rPh sb="13" eb="15">
      <t>ジドウ</t>
    </rPh>
    <rPh sb="16" eb="20">
      <t>ゴウドウホイク</t>
    </rPh>
    <phoneticPr fontId="2"/>
  </si>
  <si>
    <t>☆遊びを中心としたアットホームな保育園です。
☆少人数による、きめ細やかな保育
☆保育スタッフは全員が保育士資格を持っており経験豊かな人材が揃っています。
☆一人の保育士が担当する子どもの人数が少ないため、手厚く子どもの発達に応じた保育を行っています。
☆給食は自園調理で栄養士が作った献立を調理師が作ります。とても美味しいと評判です(*^^*)
☆WEBカメラにてご自宅のパソコンや携帯電話から園内の子どもの様子をご覧頂けるサービスです。</t>
    <phoneticPr fontId="2"/>
  </si>
  <si>
    <t>AIAI NURSERY南流山</t>
    <rPh sb="12" eb="15">
      <t>ミナミナガレヤマ</t>
    </rPh>
    <phoneticPr fontId="2"/>
  </si>
  <si>
    <t>04-7197-2478</t>
    <phoneticPr fontId="2"/>
  </si>
  <si>
    <t>千葉県流山市木３丁目１２－１</t>
    <rPh sb="0" eb="3">
      <t>チバケン</t>
    </rPh>
    <rPh sb="3" eb="6">
      <t>ナガレヤマシ</t>
    </rPh>
    <rPh sb="6" eb="7">
      <t>キ</t>
    </rPh>
    <rPh sb="8" eb="10">
      <t>チョウメ</t>
    </rPh>
    <phoneticPr fontId="2"/>
  </si>
  <si>
    <t>　南流山　　　　　　</t>
    <rPh sb="1" eb="4">
      <t>ミナミナガレヤマ</t>
    </rPh>
    <phoneticPr fontId="2"/>
  </si>
  <si>
    <t>【保育理念】
一人でも多くの子どもが人間が生まれながらに持っている素晴らしい力を育むことに喜びを感じ笑顔と元気が溢れた園を創造すること
【保育目標】
人間関係の向上・社会力の育成
精神衛生の向上・養護力の育成
身体機能の向上・人間力の育成</t>
    <phoneticPr fontId="2"/>
  </si>
  <si>
    <t>7:00-20:00</t>
    <phoneticPr fontId="2"/>
  </si>
  <si>
    <t>生後57日目から</t>
    <rPh sb="0" eb="2">
      <t>セイゴ</t>
    </rPh>
    <rPh sb="4" eb="5">
      <t>ニチ</t>
    </rPh>
    <rPh sb="5" eb="6">
      <t>メ</t>
    </rPh>
    <phoneticPr fontId="2"/>
  </si>
  <si>
    <t xml:space="preserve">着替え（持ち帰り）
着替え2～3着（常備用）
靴
避難靴
</t>
    <rPh sb="0" eb="2">
      <t>キガ</t>
    </rPh>
    <rPh sb="4" eb="5">
      <t>モ</t>
    </rPh>
    <rPh sb="6" eb="7">
      <t>カエ</t>
    </rPh>
    <rPh sb="10" eb="12">
      <t>キガ</t>
    </rPh>
    <rPh sb="16" eb="17">
      <t>チャク</t>
    </rPh>
    <rPh sb="18" eb="21">
      <t>ジョウビヨウ</t>
    </rPh>
    <rPh sb="23" eb="24">
      <t>クツ</t>
    </rPh>
    <rPh sb="25" eb="28">
      <t>ヒナンクツ</t>
    </rPh>
    <phoneticPr fontId="2"/>
  </si>
  <si>
    <t>30分</t>
    <rPh sb="2" eb="3">
      <t>フン</t>
    </rPh>
    <phoneticPr fontId="2"/>
  </si>
  <si>
    <t>行事に関する費用、教材費等</t>
    <rPh sb="0" eb="6">
      <t>ギョウジ</t>
    </rPh>
    <rPh sb="6" eb="8">
      <t>ヒヨウ</t>
    </rPh>
    <rPh sb="9" eb="12">
      <t>キョウザイヒ</t>
    </rPh>
    <rPh sb="12" eb="13">
      <t>トウ</t>
    </rPh>
    <phoneticPr fontId="2"/>
  </si>
  <si>
    <t>実施月</t>
    <rPh sb="0" eb="2">
      <t>ジッシ</t>
    </rPh>
    <rPh sb="2" eb="3">
      <t>ヅキ</t>
    </rPh>
    <phoneticPr fontId="2"/>
  </si>
  <si>
    <t>知識教育教材（3，4歳児）</t>
    <rPh sb="0" eb="2">
      <t>チシキ</t>
    </rPh>
    <rPh sb="2" eb="4">
      <t>キョウイク</t>
    </rPh>
    <rPh sb="4" eb="6">
      <t>キョウザイ</t>
    </rPh>
    <rPh sb="10" eb="12">
      <t>サイジ</t>
    </rPh>
    <phoneticPr fontId="2"/>
  </si>
  <si>
    <t>3，4歳児</t>
    <rPh sb="3" eb="5">
      <t>サイジ</t>
    </rPh>
    <phoneticPr fontId="2"/>
  </si>
  <si>
    <t>週1回程度</t>
    <rPh sb="0" eb="1">
      <t>シュウ</t>
    </rPh>
    <rPh sb="2" eb="5">
      <t>カイテイド</t>
    </rPh>
    <phoneticPr fontId="2"/>
  </si>
  <si>
    <t>知識教育教材費（5歳児）</t>
    <rPh sb="0" eb="4">
      <t>チシキキョウイク</t>
    </rPh>
    <rPh sb="4" eb="7">
      <t>キョウザイヒ</t>
    </rPh>
    <rPh sb="9" eb="11">
      <t>サイジ</t>
    </rPh>
    <phoneticPr fontId="2"/>
  </si>
  <si>
    <t>スターリーフ</t>
    <phoneticPr fontId="2"/>
  </si>
  <si>
    <t>04-7199-7082</t>
    <phoneticPr fontId="2"/>
  </si>
  <si>
    <t>千葉県流山市市野谷441番地の３(運A85街区６)</t>
    <rPh sb="0" eb="3">
      <t>チバケン</t>
    </rPh>
    <rPh sb="3" eb="6">
      <t>ナガレヤマシ</t>
    </rPh>
    <rPh sb="6" eb="9">
      <t>イチノヤ</t>
    </rPh>
    <rPh sb="12" eb="14">
      <t>バンチ</t>
    </rPh>
    <rPh sb="17" eb="18">
      <t>ウン</t>
    </rPh>
    <rPh sb="21" eb="23">
      <t>ガイク</t>
    </rPh>
    <phoneticPr fontId="2"/>
  </si>
  <si>
    <t>5台</t>
    <rPh sb="1" eb="2">
      <t>ダイ</t>
    </rPh>
    <phoneticPr fontId="2"/>
  </si>
  <si>
    <t>・着替え（毎日持ち帰り）
・エプロン(毎日持ち帰り・乳児のみ)
・おしぼり(毎日持ち帰り・乳児のみ)
・着替え（常備用）
・靴(外履き用：乳児のみ)
・上履き(幼児のみ)</t>
    <rPh sb="1" eb="3">
      <t>キガ</t>
    </rPh>
    <rPh sb="5" eb="7">
      <t>マイニチ</t>
    </rPh>
    <rPh sb="7" eb="8">
      <t>モ</t>
    </rPh>
    <rPh sb="9" eb="10">
      <t>カエ</t>
    </rPh>
    <rPh sb="19" eb="21">
      <t>マイニチ</t>
    </rPh>
    <rPh sb="21" eb="22">
      <t>モ</t>
    </rPh>
    <rPh sb="23" eb="24">
      <t>カエ</t>
    </rPh>
    <rPh sb="26" eb="28">
      <t>ニュウジ</t>
    </rPh>
    <rPh sb="38" eb="40">
      <t>マイニチ</t>
    </rPh>
    <rPh sb="40" eb="41">
      <t>モ</t>
    </rPh>
    <rPh sb="42" eb="43">
      <t>カエ</t>
    </rPh>
    <rPh sb="45" eb="47">
      <t>ニュウジ</t>
    </rPh>
    <rPh sb="52" eb="54">
      <t>キガ</t>
    </rPh>
    <rPh sb="56" eb="59">
      <t>ジョウビヨウ</t>
    </rPh>
    <rPh sb="62" eb="63">
      <t>クツ</t>
    </rPh>
    <rPh sb="64" eb="66">
      <t>ソトバ</t>
    </rPh>
    <rPh sb="67" eb="68">
      <t>ヨウ</t>
    </rPh>
    <rPh sb="69" eb="71">
      <t>ニュウジ</t>
    </rPh>
    <rPh sb="76" eb="78">
      <t>ウワバ</t>
    </rPh>
    <rPh sb="80" eb="82">
      <t>ヨウジ</t>
    </rPh>
    <phoneticPr fontId="2"/>
  </si>
  <si>
    <t>・コップ（毎日持ち帰り）
・歯みがき(毎日持ち帰り)</t>
    <rPh sb="5" eb="7">
      <t>マイニチ</t>
    </rPh>
    <rPh sb="7" eb="8">
      <t>モ</t>
    </rPh>
    <rPh sb="9" eb="10">
      <t>カエ</t>
    </rPh>
    <rPh sb="14" eb="15">
      <t>ハ</t>
    </rPh>
    <rPh sb="19" eb="21">
      <t>マイニチ</t>
    </rPh>
    <rPh sb="21" eb="22">
      <t>モ</t>
    </rPh>
    <rPh sb="23" eb="24">
      <t>カエ</t>
    </rPh>
    <phoneticPr fontId="2"/>
  </si>
  <si>
    <t>必要に応じて</t>
    <rPh sb="0" eb="2">
      <t>ヒツヨウ</t>
    </rPh>
    <rPh sb="3" eb="4">
      <t>オウ</t>
    </rPh>
    <phoneticPr fontId="2"/>
  </si>
  <si>
    <t>3000円程度</t>
    <rPh sb="4" eb="5">
      <t>エン</t>
    </rPh>
    <rPh sb="5" eb="7">
      <t>テイド</t>
    </rPh>
    <phoneticPr fontId="2"/>
  </si>
  <si>
    <t>年2回</t>
    <rPh sb="0" eb="1">
      <t>ネン</t>
    </rPh>
    <rPh sb="2" eb="3">
      <t>カイ</t>
    </rPh>
    <phoneticPr fontId="2"/>
  </si>
  <si>
    <t>☆一人ひとりに寄り添うきめ細やかな保育
異年齢児クラスだからこそ、一人ひとりの子ども達に目が行き届き、一緒に成長を喜び合える関係を構築できます。そして、子どもたち自ら選択することを大事しています。
☆保護者との信頼関係
ご家庭との連携を密にして、保護者との共感を得て養育力の向上を支援しつつ、エンパワメントを引き出していきます。私たちは、子どもだけでなく、保護者との信頼関係も重視します。保護者が安心、安全に預けられる環境を出来る限りお約束します。
ただ、保育園は集団生活の場です。他のご利用者にご迷惑をお掛けする行為等には、毅然と対処致します。それが信頼関係を築く上で大切な事だと思っています。
☆みんながハッピーな保育園
「子ども」「保護者」「保育者」「近隣住民」等、全ての人が、ここに保育園があって良かったと呼ばれるような、地域社会と共に存在する保育園を目指します。</t>
    <phoneticPr fontId="2"/>
  </si>
  <si>
    <t>オハナゆめキッズハウス南流山</t>
    <rPh sb="11" eb="14">
      <t>ミナミナガレヤマ</t>
    </rPh>
    <phoneticPr fontId="2"/>
  </si>
  <si>
    <t>04-7197-7642</t>
    <phoneticPr fontId="2"/>
  </si>
  <si>
    <t>流山市南流山4－13－8　　MOM-HOUSE　１F</t>
    <rPh sb="0" eb="3">
      <t>ナガレヤマシ</t>
    </rPh>
    <rPh sb="3" eb="6">
      <t>ミナミナガレヤマ</t>
    </rPh>
    <phoneticPr fontId="2"/>
  </si>
  <si>
    <t>７：００－１８：００</t>
    <phoneticPr fontId="2"/>
  </si>
  <si>
    <t>8：00－16：00</t>
    <phoneticPr fontId="2"/>
  </si>
  <si>
    <t>土曜日はオハナゆめ保育園において、オハナゆめキッズハウス南流山、おおたかの森、３園合同保育</t>
    <rPh sb="0" eb="3">
      <t>ドヨウビ</t>
    </rPh>
    <rPh sb="9" eb="12">
      <t>ホイクエン</t>
    </rPh>
    <rPh sb="28" eb="31">
      <t>ミナミナガレヤマ</t>
    </rPh>
    <rPh sb="37" eb="38">
      <t>モリ</t>
    </rPh>
    <rPh sb="40" eb="41">
      <t>エン</t>
    </rPh>
    <rPh sb="41" eb="45">
      <t>ゴウドウホイク</t>
    </rPh>
    <phoneticPr fontId="2"/>
  </si>
  <si>
    <t>余裕活用型（定員に空きがある場合）</t>
    <rPh sb="0" eb="5">
      <t>ヨユウカツヨウガタ</t>
    </rPh>
    <rPh sb="6" eb="8">
      <t>テイイン</t>
    </rPh>
    <rPh sb="9" eb="10">
      <t>ア</t>
    </rPh>
    <rPh sb="14" eb="16">
      <t>バアイ</t>
    </rPh>
    <phoneticPr fontId="2"/>
  </si>
  <si>
    <t>７：００－２０：００</t>
    <phoneticPr fontId="2"/>
  </si>
  <si>
    <t>1日4000円から</t>
    <rPh sb="1" eb="2">
      <t>ヒ</t>
    </rPh>
    <rPh sb="6" eb="7">
      <t>エン</t>
    </rPh>
    <phoneticPr fontId="2"/>
  </si>
  <si>
    <t xml:space="preserve">
・コットベット用シーツ
（毎週持ち帰り）
・タオルケット等
（毎週持ち帰り）</t>
    <rPh sb="8" eb="9">
      <t>ヨウ</t>
    </rPh>
    <rPh sb="14" eb="17">
      <t>マイシュウモ</t>
    </rPh>
    <rPh sb="18" eb="19">
      <t>カエ</t>
    </rPh>
    <rPh sb="29" eb="30">
      <t>ナド</t>
    </rPh>
    <rPh sb="32" eb="35">
      <t>マイシュウモ</t>
    </rPh>
    <rPh sb="36" eb="37">
      <t>カエ</t>
    </rPh>
    <phoneticPr fontId="2"/>
  </si>
  <si>
    <t xml:space="preserve">・着替え（毎日持ち帰り）
・着替え（常備用）
・カラー帽子
・靴
</t>
    <rPh sb="1" eb="3">
      <t>キガ</t>
    </rPh>
    <rPh sb="5" eb="7">
      <t>マイニチ</t>
    </rPh>
    <rPh sb="7" eb="8">
      <t>モ</t>
    </rPh>
    <rPh sb="9" eb="10">
      <t>カエ</t>
    </rPh>
    <rPh sb="14" eb="16">
      <t>キガ</t>
    </rPh>
    <rPh sb="18" eb="21">
      <t>ジョウビヨウ</t>
    </rPh>
    <rPh sb="27" eb="29">
      <t>ボウシ</t>
    </rPh>
    <rPh sb="31" eb="32">
      <t>クツ</t>
    </rPh>
    <phoneticPr fontId="2"/>
  </si>
  <si>
    <t>・おむつ（必要な期間）
（毎日持参）
・おしりふき（必要な期間）　　
（無くなり次第随時）　　　　※希望者はオムツのサブスク利用もあり</t>
    <rPh sb="5" eb="7">
      <t>ヒツヨウ</t>
    </rPh>
    <rPh sb="8" eb="10">
      <t>キカン</t>
    </rPh>
    <rPh sb="13" eb="15">
      <t>マイニチ</t>
    </rPh>
    <rPh sb="15" eb="17">
      <t>ジサン</t>
    </rPh>
    <rPh sb="26" eb="28">
      <t>ヒツヨウ</t>
    </rPh>
    <rPh sb="29" eb="31">
      <t>キカン</t>
    </rPh>
    <rPh sb="36" eb="37">
      <t>ナ</t>
    </rPh>
    <rPh sb="40" eb="42">
      <t>シダイ</t>
    </rPh>
    <rPh sb="42" eb="44">
      <t>ズイジ</t>
    </rPh>
    <phoneticPr fontId="2"/>
  </si>
  <si>
    <t xml:space="preserve">
・袋（エコバッグ等）</t>
    <rPh sb="2" eb="3">
      <t>フクロ</t>
    </rPh>
    <rPh sb="9" eb="10">
      <t>ナド</t>
    </rPh>
    <phoneticPr fontId="2"/>
  </si>
  <si>
    <t xml:space="preserve">＜保育理念＞
・子どもをかけがえのない存在として尊び、一人ひとりの子どもの権利を尊重します。
・一人ひとりの子どもに寄り添い、愛情をもって保育をおこないます。
・社会全体で子育ち・子育てを支え、子どもを真ん中においた地域社会をつくります。
＜目標とする子どもの姿＞
・よく食べ、よく眠り、たくさん遊ぶたくましい子ども
・食べることへの喜びや生命の尊さを感じられる子ども
・感じたことを自分なりに素直に表現できる子ども
・好奇心や意欲があふれる子ども
＜保育方針＞
・子どもが安心できる環境で、生活のリズムを身につける保育をします。
・食べることを通じて、生命の尊さや食の大切さ、感謝の気持ちを持てる保育をします。
・地域のさまざまな人たちと触れ合い、地域との関係性を大切にする保育をします。
・一人ひとりと向き合い、子どもが常に人を感じて自分の気持ちを表現できるような保育をします。
・自然環境のなかで、自然を感じ五感を育てる保育をします。
</t>
    <phoneticPr fontId="2"/>
  </si>
  <si>
    <t>余裕活用型</t>
    <rPh sb="0" eb="5">
      <t>ヨユウカツヨウガタ</t>
    </rPh>
    <phoneticPr fontId="2"/>
  </si>
  <si>
    <t>０－2歳児クラス</t>
    <rPh sb="3" eb="5">
      <t>サイジ</t>
    </rPh>
    <phoneticPr fontId="2"/>
  </si>
  <si>
    <t>保育料と併せて、振込</t>
    <rPh sb="0" eb="3">
      <t>ホイクリョウ</t>
    </rPh>
    <rPh sb="4" eb="5">
      <t>アワ</t>
    </rPh>
    <rPh sb="8" eb="10">
      <t>フリコミ</t>
    </rPh>
    <phoneticPr fontId="2"/>
  </si>
  <si>
    <t>0-2歳児クラス</t>
    <rPh sb="3" eb="5">
      <t>サイジ</t>
    </rPh>
    <phoneticPr fontId="2"/>
  </si>
  <si>
    <t>帽子、連絡帳代</t>
    <rPh sb="0" eb="2">
      <t>ボウシ</t>
    </rPh>
    <rPh sb="3" eb="6">
      <t>レンラクチョウ</t>
    </rPh>
    <rPh sb="6" eb="7">
      <t>ダイ</t>
    </rPh>
    <phoneticPr fontId="2"/>
  </si>
  <si>
    <t>年に１回</t>
    <rPh sb="0" eb="1">
      <t>ネン</t>
    </rPh>
    <rPh sb="3" eb="4">
      <t>カイ</t>
    </rPh>
    <phoneticPr fontId="2"/>
  </si>
  <si>
    <t xml:space="preserve">
保育理念・目標とするとする子どもの姿・保育方針のもと、子ども一人ひとりに丁寧に保育をしています。
給食は、生活クラブ生協の安心安全な食材を使い、施設内で調理し提供しています。
園の畑で種まきから収穫、調理の下準備までを経験することで、食べる事の大切さを実感しています。
施設内の家具や床板には国産の無垢の杉板を取り入れ、生活の中に木の温かさに触れる環境を整えています。
</t>
    <rPh sb="28" eb="29">
      <t>コ</t>
    </rPh>
    <rPh sb="31" eb="33">
      <t>ヒトリ</t>
    </rPh>
    <rPh sb="37" eb="39">
      <t>テイネイ</t>
    </rPh>
    <rPh sb="40" eb="42">
      <t>ホイク</t>
    </rPh>
    <rPh sb="50" eb="52">
      <t>キュウショク</t>
    </rPh>
    <rPh sb="54" eb="56">
      <t>セイカツ</t>
    </rPh>
    <rPh sb="59" eb="61">
      <t>セイキョウ</t>
    </rPh>
    <rPh sb="62" eb="66">
      <t>アンシンアンゼン</t>
    </rPh>
    <rPh sb="67" eb="69">
      <t>ショクザイ</t>
    </rPh>
    <rPh sb="70" eb="71">
      <t>ツカ</t>
    </rPh>
    <rPh sb="73" eb="76">
      <t>シセツナイ</t>
    </rPh>
    <rPh sb="77" eb="79">
      <t>チョウリ</t>
    </rPh>
    <rPh sb="80" eb="82">
      <t>テイキョウ</t>
    </rPh>
    <rPh sb="89" eb="90">
      <t>エン</t>
    </rPh>
    <rPh sb="91" eb="92">
      <t>ハタケ</t>
    </rPh>
    <rPh sb="93" eb="94">
      <t>タネ</t>
    </rPh>
    <rPh sb="98" eb="100">
      <t>シュウカク</t>
    </rPh>
    <rPh sb="101" eb="103">
      <t>チョウリ</t>
    </rPh>
    <rPh sb="104" eb="107">
      <t>シタジュンビ</t>
    </rPh>
    <rPh sb="110" eb="112">
      <t>ケイケン</t>
    </rPh>
    <rPh sb="118" eb="119">
      <t>タ</t>
    </rPh>
    <rPh sb="121" eb="122">
      <t>コト</t>
    </rPh>
    <rPh sb="123" eb="125">
      <t>タイセツ</t>
    </rPh>
    <rPh sb="127" eb="129">
      <t>ジッカン</t>
    </rPh>
    <rPh sb="136" eb="139">
      <t>シセツナイ</t>
    </rPh>
    <rPh sb="140" eb="142">
      <t>カグ</t>
    </rPh>
    <rPh sb="143" eb="145">
      <t>ユカイタ</t>
    </rPh>
    <rPh sb="147" eb="149">
      <t>コクサン</t>
    </rPh>
    <rPh sb="150" eb="152">
      <t>ムク</t>
    </rPh>
    <rPh sb="153" eb="155">
      <t>スギイタ</t>
    </rPh>
    <rPh sb="156" eb="157">
      <t>ト</t>
    </rPh>
    <rPh sb="158" eb="159">
      <t>イ</t>
    </rPh>
    <rPh sb="161" eb="163">
      <t>セイカツ</t>
    </rPh>
    <rPh sb="164" eb="165">
      <t>ナカ</t>
    </rPh>
    <rPh sb="166" eb="167">
      <t>キ</t>
    </rPh>
    <rPh sb="168" eb="169">
      <t>アタタ</t>
    </rPh>
    <rPh sb="172" eb="173">
      <t>フ</t>
    </rPh>
    <rPh sb="175" eb="177">
      <t>カンキョウ</t>
    </rPh>
    <rPh sb="178" eb="179">
      <t>トトノ</t>
    </rPh>
    <phoneticPr fontId="2"/>
  </si>
  <si>
    <t>えどがわ森の保育園</t>
    <rPh sb="4" eb="5">
      <t>モリ</t>
    </rPh>
    <rPh sb="6" eb="9">
      <t>ホイクエン</t>
    </rPh>
    <phoneticPr fontId="2"/>
  </si>
  <si>
    <t>04-7152-1155</t>
    <phoneticPr fontId="2"/>
  </si>
  <si>
    <t>千葉県流山市駒木474番地</t>
    <rPh sb="0" eb="3">
      <t>チバケン</t>
    </rPh>
    <rPh sb="3" eb="6">
      <t>ナガレヤマシ</t>
    </rPh>
    <rPh sb="6" eb="8">
      <t>コマキ</t>
    </rPh>
    <rPh sb="11" eb="13">
      <t>バンチ</t>
    </rPh>
    <phoneticPr fontId="2"/>
  </si>
  <si>
    <t>豊四季</t>
    <rPh sb="0" eb="1">
      <t>ユタカ</t>
    </rPh>
    <rPh sb="1" eb="3">
      <t>シキ</t>
    </rPh>
    <phoneticPr fontId="2"/>
  </si>
  <si>
    <t>・延長保育料は、18:01分～19:00分は100円、19:01分～19:30分は350円、19:31分～20:00分まで350円。
・月に2回、スポーツ教室の講師による体操教室を行っています。
・5歳児のみ 就学に向けて月に2回、学研の先生による“ひらがな”や“数字”など 教室を行っています。
・木のぬくもりが溢れる園舎と 四季折々の木々に囲まれ 自然に恵まれた環境の中で、子どもたちの主体性
　を大切にした保育を行っています。</t>
    <rPh sb="1" eb="6">
      <t>エンチョウホイクリョウ</t>
    </rPh>
    <rPh sb="13" eb="14">
      <t>フン</t>
    </rPh>
    <rPh sb="20" eb="21">
      <t>フン</t>
    </rPh>
    <rPh sb="25" eb="26">
      <t>エン</t>
    </rPh>
    <rPh sb="32" eb="33">
      <t>フン</t>
    </rPh>
    <rPh sb="39" eb="40">
      <t>フン</t>
    </rPh>
    <rPh sb="44" eb="45">
      <t>エン</t>
    </rPh>
    <rPh sb="51" eb="52">
      <t>フン</t>
    </rPh>
    <rPh sb="58" eb="59">
      <t>フン</t>
    </rPh>
    <rPh sb="64" eb="65">
      <t>エン</t>
    </rPh>
    <rPh sb="68" eb="69">
      <t>ツキ</t>
    </rPh>
    <rPh sb="71" eb="72">
      <t>カイ</t>
    </rPh>
    <rPh sb="77" eb="79">
      <t>キョウシツ</t>
    </rPh>
    <rPh sb="80" eb="82">
      <t>コウシ</t>
    </rPh>
    <rPh sb="85" eb="89">
      <t>タイソウキョウシツ</t>
    </rPh>
    <rPh sb="90" eb="91">
      <t>オコナ</t>
    </rPh>
    <rPh sb="100" eb="102">
      <t>サイジ</t>
    </rPh>
    <rPh sb="105" eb="107">
      <t>シュウガク</t>
    </rPh>
    <rPh sb="108" eb="109">
      <t>ム</t>
    </rPh>
    <rPh sb="111" eb="112">
      <t>ツキ</t>
    </rPh>
    <rPh sb="114" eb="115">
      <t>カイ</t>
    </rPh>
    <rPh sb="116" eb="118">
      <t>ガッケン</t>
    </rPh>
    <rPh sb="119" eb="121">
      <t>センセイ</t>
    </rPh>
    <rPh sb="132" eb="134">
      <t>スウジ</t>
    </rPh>
    <rPh sb="138" eb="140">
      <t>キョウシツ</t>
    </rPh>
    <rPh sb="141" eb="142">
      <t>オコナ</t>
    </rPh>
    <rPh sb="150" eb="151">
      <t>キ</t>
    </rPh>
    <rPh sb="157" eb="158">
      <t>アフ</t>
    </rPh>
    <rPh sb="160" eb="162">
      <t>エンシャ</t>
    </rPh>
    <rPh sb="164" eb="166">
      <t>シキ</t>
    </rPh>
    <rPh sb="166" eb="168">
      <t>オリオリ</t>
    </rPh>
    <rPh sb="169" eb="171">
      <t>キギ</t>
    </rPh>
    <rPh sb="172" eb="173">
      <t>カコ</t>
    </rPh>
    <rPh sb="176" eb="178">
      <t>シゼン</t>
    </rPh>
    <rPh sb="179" eb="180">
      <t>メグ</t>
    </rPh>
    <rPh sb="183" eb="185">
      <t>カンキョウ</t>
    </rPh>
    <rPh sb="186" eb="187">
      <t>ナカ</t>
    </rPh>
    <rPh sb="189" eb="190">
      <t>コ</t>
    </rPh>
    <rPh sb="195" eb="198">
      <t>シュタイセイ</t>
    </rPh>
    <rPh sb="201" eb="203">
      <t>タイセツ</t>
    </rPh>
    <rPh sb="206" eb="208">
      <t>ホイク</t>
    </rPh>
    <rPh sb="209" eb="210">
      <t>オコナ</t>
    </rPh>
    <phoneticPr fontId="2"/>
  </si>
  <si>
    <t>流山おおたかの森きらきら保育園</t>
    <rPh sb="0" eb="15">
      <t>キラ</t>
    </rPh>
    <phoneticPr fontId="2"/>
  </si>
  <si>
    <t>04-7157-6464</t>
    <phoneticPr fontId="2"/>
  </si>
  <si>
    <t>流山市おおたかの森西1丁目20番地の1</t>
    <rPh sb="0" eb="3">
      <t>ナガレヤマシ</t>
    </rPh>
    <rPh sb="8" eb="9">
      <t>モリ</t>
    </rPh>
    <rPh sb="9" eb="10">
      <t>ニシ</t>
    </rPh>
    <rPh sb="11" eb="13">
      <t>チョウメ</t>
    </rPh>
    <rPh sb="15" eb="17">
      <t>バンチ</t>
    </rPh>
    <phoneticPr fontId="2"/>
  </si>
  <si>
    <t>◎遊びを楽しめる子に
◎感情表現豊かな子に
◎自ら考え、行動できる子に</t>
    <rPh sb="1" eb="2">
      <t>アソ</t>
    </rPh>
    <rPh sb="4" eb="5">
      <t>タノ</t>
    </rPh>
    <rPh sb="8" eb="9">
      <t>コ</t>
    </rPh>
    <rPh sb="13" eb="17">
      <t>カンジョウヒョウゲン</t>
    </rPh>
    <rPh sb="17" eb="18">
      <t>ユタ</t>
    </rPh>
    <rPh sb="20" eb="21">
      <t>コ</t>
    </rPh>
    <rPh sb="25" eb="26">
      <t>ミズカ</t>
    </rPh>
    <rPh sb="27" eb="28">
      <t>カンガ</t>
    </rPh>
    <rPh sb="30" eb="32">
      <t>コウドウ</t>
    </rPh>
    <rPh sb="35" eb="36">
      <t>コ</t>
    </rPh>
    <phoneticPr fontId="2"/>
  </si>
  <si>
    <t>・布団
・布団カバー
（毎週持ち帰り）
・タオルケット等
（毎週持ち帰り）</t>
    <rPh sb="1" eb="3">
      <t>フトン</t>
    </rPh>
    <rPh sb="5" eb="7">
      <t>フトン</t>
    </rPh>
    <rPh sb="12" eb="15">
      <t>マイシュウモ</t>
    </rPh>
    <rPh sb="16" eb="17">
      <t>カエ</t>
    </rPh>
    <rPh sb="27" eb="28">
      <t>ナド</t>
    </rPh>
    <rPh sb="30" eb="33">
      <t>マイシュウモ</t>
    </rPh>
    <rPh sb="34" eb="35">
      <t>カエ</t>
    </rPh>
    <phoneticPr fontId="2"/>
  </si>
  <si>
    <t>・着替え（毎日持ち帰り）
・着替え（常備用）
・園用靴
・上履き(２～５歳)　
・スタイ(必要な期間)
・散歩用上着(冬期)</t>
    <rPh sb="1" eb="3">
      <t>キガ</t>
    </rPh>
    <rPh sb="5" eb="7">
      <t>マイニチ</t>
    </rPh>
    <rPh sb="7" eb="8">
      <t>モ</t>
    </rPh>
    <rPh sb="9" eb="10">
      <t>カエ</t>
    </rPh>
    <rPh sb="14" eb="16">
      <t>キガ</t>
    </rPh>
    <rPh sb="18" eb="21">
      <t>ジョウビヨウ</t>
    </rPh>
    <rPh sb="24" eb="25">
      <t>エン</t>
    </rPh>
    <rPh sb="25" eb="26">
      <t>ヨウ</t>
    </rPh>
    <rPh sb="26" eb="27">
      <t>クツ</t>
    </rPh>
    <rPh sb="29" eb="31">
      <t>ウワバ</t>
    </rPh>
    <rPh sb="36" eb="37">
      <t>サイ</t>
    </rPh>
    <rPh sb="45" eb="47">
      <t>ヒツヨウ</t>
    </rPh>
    <rPh sb="48" eb="50">
      <t>キカン</t>
    </rPh>
    <rPh sb="53" eb="55">
      <t>サンポ</t>
    </rPh>
    <rPh sb="55" eb="56">
      <t>ヨウ</t>
    </rPh>
    <rPh sb="56" eb="58">
      <t>ウワギ</t>
    </rPh>
    <rPh sb="59" eb="61">
      <t>トウキ</t>
    </rPh>
    <phoneticPr fontId="2"/>
  </si>
  <si>
    <t>・水筒(１～５歳)
・コップ（３～５歳）
・コップ袋（３～５歳）
・歯ブラシ（３～５歳）</t>
    <phoneticPr fontId="2"/>
  </si>
  <si>
    <t xml:space="preserve">・通園用カバン(リュック等)
・ビニール袋
</t>
    <rPh sb="1" eb="3">
      <t>ツウエン</t>
    </rPh>
    <rPh sb="3" eb="4">
      <t>ヨウ</t>
    </rPh>
    <rPh sb="12" eb="13">
      <t>トウ</t>
    </rPh>
    <rPh sb="20" eb="21">
      <t>フクロ</t>
    </rPh>
    <phoneticPr fontId="2"/>
  </si>
  <si>
    <t>100～2,100</t>
    <phoneticPr fontId="2"/>
  </si>
  <si>
    <t>30分～１時間あたり</t>
    <rPh sb="2" eb="3">
      <t>フン</t>
    </rPh>
    <rPh sb="5" eb="7">
      <t>ジカン</t>
    </rPh>
    <phoneticPr fontId="2"/>
  </si>
  <si>
    <t>運動教室</t>
    <rPh sb="0" eb="2">
      <t>ウンドウ</t>
    </rPh>
    <rPh sb="2" eb="4">
      <t>キョウシツ</t>
    </rPh>
    <phoneticPr fontId="2"/>
  </si>
  <si>
    <t>当園は子どもたちのワクワクとドキドキがとまらない保育園です。
自分たちがうまれ育っている日本という国を知ってもらうために、伝統行事などは子ども達と関わりながら丁寧に行っています。その他イベントにおいても子ども達、保護者様、職員と一緒に毎年楽しく盛り上がっています。子ども達の「やりたい！」「やってみよう！」の気持ちを大切に子ども達のアイデアや挑戦を実現できる環境を目指しています。
※送迎用駐車場：平日の送迎時間帯には敷地外にも駐車場ご用意しております。</t>
    <rPh sb="0" eb="2">
      <t>トウエン</t>
    </rPh>
    <rPh sb="3" eb="4">
      <t>コ</t>
    </rPh>
    <rPh sb="24" eb="27">
      <t>ホイクエン</t>
    </rPh>
    <rPh sb="31" eb="33">
      <t>ジブン</t>
    </rPh>
    <rPh sb="39" eb="40">
      <t>ソダ</t>
    </rPh>
    <rPh sb="44" eb="46">
      <t>ニホン</t>
    </rPh>
    <rPh sb="49" eb="50">
      <t>クニ</t>
    </rPh>
    <rPh sb="51" eb="52">
      <t>シ</t>
    </rPh>
    <rPh sb="61" eb="65">
      <t>デントウギョウジ</t>
    </rPh>
    <rPh sb="68" eb="69">
      <t>コ</t>
    </rPh>
    <rPh sb="71" eb="72">
      <t>タチ</t>
    </rPh>
    <rPh sb="73" eb="74">
      <t>カカ</t>
    </rPh>
    <rPh sb="79" eb="81">
      <t>テイネイ</t>
    </rPh>
    <rPh sb="82" eb="83">
      <t>オコナ</t>
    </rPh>
    <rPh sb="91" eb="92">
      <t>タ</t>
    </rPh>
    <rPh sb="101" eb="102">
      <t>コ</t>
    </rPh>
    <rPh sb="104" eb="105">
      <t>タチ</t>
    </rPh>
    <rPh sb="106" eb="109">
      <t>ホゴシャ</t>
    </rPh>
    <rPh sb="109" eb="110">
      <t>サマ</t>
    </rPh>
    <rPh sb="111" eb="113">
      <t>ショクイン</t>
    </rPh>
    <rPh sb="114" eb="116">
      <t>イッショ</t>
    </rPh>
    <rPh sb="117" eb="119">
      <t>マイトシ</t>
    </rPh>
    <rPh sb="119" eb="120">
      <t>タノ</t>
    </rPh>
    <rPh sb="122" eb="123">
      <t>モ</t>
    </rPh>
    <rPh sb="124" eb="125">
      <t>ア</t>
    </rPh>
    <rPh sb="132" eb="133">
      <t>コ</t>
    </rPh>
    <rPh sb="135" eb="136">
      <t>タチ</t>
    </rPh>
    <rPh sb="154" eb="156">
      <t>キモ</t>
    </rPh>
    <rPh sb="158" eb="160">
      <t>タイセツ</t>
    </rPh>
    <rPh sb="161" eb="162">
      <t>コ</t>
    </rPh>
    <rPh sb="164" eb="165">
      <t>タチ</t>
    </rPh>
    <rPh sb="171" eb="173">
      <t>チョウセン</t>
    </rPh>
    <rPh sb="174" eb="176">
      <t>ジツゲン</t>
    </rPh>
    <rPh sb="179" eb="181">
      <t>カンキョウ</t>
    </rPh>
    <rPh sb="182" eb="184">
      <t>メザ</t>
    </rPh>
    <rPh sb="192" eb="195">
      <t>ソウゲイヨウ</t>
    </rPh>
    <rPh sb="199" eb="201">
      <t>ヘイジツ</t>
    </rPh>
    <rPh sb="202" eb="204">
      <t>ソウゲイ</t>
    </rPh>
    <rPh sb="204" eb="207">
      <t>ジカンタイ</t>
    </rPh>
    <rPh sb="209" eb="212">
      <t>シキチガイ</t>
    </rPh>
    <rPh sb="214" eb="217">
      <t>チュウシャジョウ</t>
    </rPh>
    <rPh sb="218" eb="220">
      <t>ヨウイ</t>
    </rPh>
    <phoneticPr fontId="2"/>
  </si>
  <si>
    <t>AIAI NURSERY 第二流山おおたかの森</t>
    <phoneticPr fontId="2"/>
  </si>
  <si>
    <t>04-7193-8745</t>
    <phoneticPr fontId="2"/>
  </si>
  <si>
    <t>流山市市野谷204－2（運A5街区3）</t>
    <rPh sb="0" eb="3">
      <t>ナガレヤマシ</t>
    </rPh>
    <rPh sb="3" eb="6">
      <t>イチノヤ</t>
    </rPh>
    <rPh sb="12" eb="13">
      <t>ウン</t>
    </rPh>
    <rPh sb="15" eb="17">
      <t>ガイク</t>
    </rPh>
    <phoneticPr fontId="2"/>
  </si>
  <si>
    <t xml:space="preserve">・AIAIオリジナル大型全天候型木製遊具【AINIBOX】があり、身体を使って遊びこむ経験を通して好奇心、挑戦心、忍耐力、やり抜く力を育みます！
・「知識教育」×「思考教育」のプログラムで、個別最適な学びを実現します。
</t>
    <rPh sb="10" eb="12">
      <t>オオガタ</t>
    </rPh>
    <rPh sb="12" eb="16">
      <t>ゼンテンコウガタ</t>
    </rPh>
    <rPh sb="16" eb="18">
      <t>モクセイ</t>
    </rPh>
    <rPh sb="18" eb="20">
      <t>ユウグ</t>
    </rPh>
    <rPh sb="33" eb="35">
      <t>シンタイ</t>
    </rPh>
    <rPh sb="36" eb="37">
      <t>ツカ</t>
    </rPh>
    <rPh sb="39" eb="40">
      <t>アソ</t>
    </rPh>
    <rPh sb="43" eb="45">
      <t>ケイケン</t>
    </rPh>
    <rPh sb="46" eb="47">
      <t>トオ</t>
    </rPh>
    <rPh sb="49" eb="52">
      <t>コウキシン</t>
    </rPh>
    <rPh sb="53" eb="56">
      <t>チョウセンシン</t>
    </rPh>
    <rPh sb="57" eb="60">
      <t>ニンタイリョク</t>
    </rPh>
    <rPh sb="63" eb="64">
      <t>ヌ</t>
    </rPh>
    <rPh sb="65" eb="66">
      <t>チカラ</t>
    </rPh>
    <rPh sb="67" eb="68">
      <t>ハグク</t>
    </rPh>
    <rPh sb="75" eb="79">
      <t>チシキキョウイク</t>
    </rPh>
    <rPh sb="82" eb="86">
      <t>シコウキョウイク</t>
    </rPh>
    <rPh sb="95" eb="97">
      <t>コベツ</t>
    </rPh>
    <rPh sb="97" eb="99">
      <t>サイテキ</t>
    </rPh>
    <rPh sb="100" eb="101">
      <t>マナ</t>
    </rPh>
    <rPh sb="103" eb="105">
      <t>ジツゲン</t>
    </rPh>
    <phoneticPr fontId="2"/>
  </si>
  <si>
    <t>　　　　　　　南流山</t>
    <rPh sb="7" eb="10">
      <t>ミナミナガレヤマ</t>
    </rPh>
    <phoneticPr fontId="2"/>
  </si>
  <si>
    <r>
      <t xml:space="preserve">●理念　　　　　　　　　　　　　　　　　　　　　　　●基本方針
いい人生につながる教育を、ここから。　　　　　　　　一人ひとりの「やりたい」を大切にする。
～自分自身の力で、未来を切り拓くこどもたちを～　　　
●運営方針　　　　　　　　　　　　　　　　　　　　　●児童像
こどもの「やりたい」をひきだし　　　　　　　　　　　チャレンジする子
こどもの「やりたい」をうけとめ　　　　　　　　　　　あいさつのできる子
こどもの「やりたい」をかたちにする　　　　　　　　　おもいを伝えられる子
　　　　　　　　　　　　　　　　　　　　　　　　　　思いやりをもてる子
こどもに寄り添い、見守ること
絵本でこどもたちの「きらめき」を育む
------------------------------------------------------------------------------------
</t>
    </r>
    <r>
      <rPr>
        <b/>
        <sz val="10"/>
        <color theme="1"/>
        <rFont val="BIZ UD明朝 Medium"/>
        <family val="1"/>
        <charset val="128"/>
      </rPr>
      <t>『生きる力を育む』</t>
    </r>
    <r>
      <rPr>
        <sz val="10"/>
        <color theme="1"/>
        <rFont val="BIZ UD明朝 Medium"/>
        <family val="1"/>
        <charset val="128"/>
      </rPr>
      <t>ために・・・
　子どもたちの「いま」の結果を大人目線で「できた」「できない」で判断するのではなく、子どもたちの5年後、10年後、20年後を見据えた保育を。
　可視化される「認知能力」を活かすために必要不可欠な心の土台となる</t>
    </r>
    <r>
      <rPr>
        <b/>
        <sz val="10"/>
        <color theme="1"/>
        <rFont val="BIZ UD明朝 Medium"/>
        <family val="1"/>
        <charset val="128"/>
      </rPr>
      <t>「非認知能力」の育み</t>
    </r>
    <r>
      <rPr>
        <sz val="10"/>
        <color theme="1"/>
        <rFont val="BIZ UD明朝 Medium"/>
        <family val="1"/>
        <charset val="128"/>
      </rPr>
      <t>を。
　同じ経験でもやらされるか</t>
    </r>
    <r>
      <rPr>
        <b/>
        <sz val="10"/>
        <color theme="1"/>
        <rFont val="BIZ UD明朝 Medium"/>
        <family val="1"/>
        <charset val="128"/>
      </rPr>
      <t>こども主体</t>
    </r>
    <r>
      <rPr>
        <sz val="10"/>
        <color theme="1"/>
        <rFont val="BIZ UD明朝 Medium"/>
        <family val="1"/>
        <charset val="128"/>
      </rPr>
      <t>であるかで変わる、経験値の差(非認知能力つまり充実感、自己有用感、達成感、満足感、挫折、、、それから得られる自己肯定感)を積み重ね、子どもたちが</t>
    </r>
    <r>
      <rPr>
        <b/>
        <sz val="10"/>
        <color theme="1"/>
        <rFont val="BIZ UD明朝 Medium"/>
        <family val="1"/>
        <charset val="128"/>
      </rPr>
      <t>自分らしく自らの力で一歩切り拓くことのできる力</t>
    </r>
    <r>
      <rPr>
        <sz val="10"/>
        <color theme="1"/>
        <rFont val="BIZ UD明朝 Medium"/>
        <family val="1"/>
        <charset val="128"/>
      </rPr>
      <t>を。</t>
    </r>
    <rPh sb="90" eb="91">
      <t>キ</t>
    </rPh>
    <rPh sb="92" eb="93">
      <t>ヒラ</t>
    </rPh>
    <phoneticPr fontId="2"/>
  </si>
  <si>
    <t>9:00～16:00</t>
    <phoneticPr fontId="2"/>
  </si>
  <si>
    <t>350円～500円/時
※年齢により異なる</t>
    <rPh sb="3" eb="4">
      <t>エン</t>
    </rPh>
    <rPh sb="8" eb="9">
      <t>エン</t>
    </rPh>
    <rPh sb="10" eb="11">
      <t>ジ</t>
    </rPh>
    <rPh sb="13" eb="15">
      <t>ネンレイ</t>
    </rPh>
    <rPh sb="18" eb="19">
      <t>コト</t>
    </rPh>
    <phoneticPr fontId="2"/>
  </si>
  <si>
    <t>・敷き布団、シーツ
 ※0歳児のみ使用します
 (毎週持ち帰り)
・ベットカバー
 (毎週持ち帰り)
・毛布またはタオルケット
  ※季節にあわせて
 (毎週持ち帰り)</t>
    <rPh sb="1" eb="2">
      <t>シキ</t>
    </rPh>
    <rPh sb="3" eb="5">
      <t>フトン</t>
    </rPh>
    <rPh sb="25" eb="27">
      <t>マイシュウ</t>
    </rPh>
    <rPh sb="27" eb="28">
      <t>モ</t>
    </rPh>
    <rPh sb="29" eb="30">
      <t>カエ</t>
    </rPh>
    <rPh sb="52" eb="54">
      <t>モウフ</t>
    </rPh>
    <rPh sb="77" eb="79">
      <t>マイシュウ</t>
    </rPh>
    <rPh sb="79" eb="80">
      <t>モ</t>
    </rPh>
    <rPh sb="81" eb="82">
      <t>カエ</t>
    </rPh>
    <phoneticPr fontId="2"/>
  </si>
  <si>
    <t>●0、1歳児
・着替え(毎日持ち帰り）
●全員
・着替え(常備用)
・靴 
●3～5歳児
・上履き(毎週持ち帰り)</t>
    <rPh sb="4" eb="5">
      <t>サイ</t>
    </rPh>
    <rPh sb="5" eb="6">
      <t>ジ</t>
    </rPh>
    <rPh sb="8" eb="10">
      <t>キガ</t>
    </rPh>
    <rPh sb="12" eb="14">
      <t>マイニチ</t>
    </rPh>
    <rPh sb="14" eb="15">
      <t>モ</t>
    </rPh>
    <rPh sb="16" eb="17">
      <t>カエ</t>
    </rPh>
    <rPh sb="21" eb="23">
      <t>ゼンイン</t>
    </rPh>
    <rPh sb="25" eb="27">
      <t>キガ</t>
    </rPh>
    <rPh sb="29" eb="31">
      <t>ジョウビ</t>
    </rPh>
    <rPh sb="31" eb="32">
      <t>ヨウ</t>
    </rPh>
    <rPh sb="35" eb="36">
      <t>クツ</t>
    </rPh>
    <rPh sb="42" eb="44">
      <t>サイジ</t>
    </rPh>
    <rPh sb="46" eb="48">
      <t>ウワバ</t>
    </rPh>
    <rPh sb="50" eb="52">
      <t>マイシュウ</t>
    </rPh>
    <rPh sb="52" eb="53">
      <t>モ</t>
    </rPh>
    <rPh sb="54" eb="55">
      <t>カエ</t>
    </rPh>
    <phoneticPr fontId="2"/>
  </si>
  <si>
    <t>・園の年齢別指定購入品が
　必要です。</t>
    <rPh sb="1" eb="2">
      <t>エン</t>
    </rPh>
    <rPh sb="3" eb="6">
      <t>ネンレイベツ</t>
    </rPh>
    <rPh sb="6" eb="8">
      <t>シテイ</t>
    </rPh>
    <rPh sb="8" eb="11">
      <t>コウニュウヒン</t>
    </rPh>
    <rPh sb="14" eb="16">
      <t>ヒツヨウ</t>
    </rPh>
    <phoneticPr fontId="2"/>
  </si>
  <si>
    <t>●3～5歳児
・コップ(毎日持ち帰り)
・水筒(毎日持ち帰り)</t>
    <rPh sb="4" eb="6">
      <t>サイジ</t>
    </rPh>
    <rPh sb="12" eb="14">
      <t>マイニチ</t>
    </rPh>
    <rPh sb="14" eb="15">
      <t>モ</t>
    </rPh>
    <rPh sb="16" eb="17">
      <t>カエ</t>
    </rPh>
    <rPh sb="21" eb="23">
      <t>スイトウ</t>
    </rPh>
    <rPh sb="24" eb="26">
      <t>マイニチ</t>
    </rPh>
    <rPh sb="26" eb="27">
      <t>モ</t>
    </rPh>
    <rPh sb="28" eb="29">
      <t>カエ</t>
    </rPh>
    <phoneticPr fontId="2"/>
  </si>
  <si>
    <t>・おむつ(必要な期間)
 (毎日持参)
・おしりふき(必要な期間)
 (無くなり次第随時)
 ※おしりふきのフタも必要です</t>
    <rPh sb="5" eb="7">
      <t>ヒツヨウ</t>
    </rPh>
    <rPh sb="8" eb="10">
      <t>キカン</t>
    </rPh>
    <rPh sb="14" eb="16">
      <t>マイニチ</t>
    </rPh>
    <rPh sb="16" eb="18">
      <t>ジサン</t>
    </rPh>
    <rPh sb="27" eb="29">
      <t>ヒツヨウ</t>
    </rPh>
    <rPh sb="30" eb="32">
      <t>キカン</t>
    </rPh>
    <rPh sb="36" eb="37">
      <t>ナ</t>
    </rPh>
    <rPh sb="40" eb="42">
      <t>シダイ</t>
    </rPh>
    <rPh sb="42" eb="44">
      <t>ズイジ</t>
    </rPh>
    <rPh sb="57" eb="59">
      <t>ヒツヨウ</t>
    </rPh>
    <phoneticPr fontId="2"/>
  </si>
  <si>
    <t xml:space="preserve">●0～2歳児
・食事用ハンドタオル
 (毎日持ち帰り)
●2～5歳児
・リュック
●3～5歳児
・歯ブラシ(毎日持ち帰り)
●全員
・汚れものを入れる袋
</t>
    <rPh sb="4" eb="6">
      <t>サイジ</t>
    </rPh>
    <rPh sb="8" eb="11">
      <t>ショクジヨウ</t>
    </rPh>
    <rPh sb="20" eb="22">
      <t>マイニチ</t>
    </rPh>
    <rPh sb="22" eb="23">
      <t>モ</t>
    </rPh>
    <rPh sb="24" eb="25">
      <t>カエ</t>
    </rPh>
    <rPh sb="32" eb="34">
      <t>サイジ</t>
    </rPh>
    <rPh sb="45" eb="47">
      <t>サイジ</t>
    </rPh>
    <rPh sb="49" eb="50">
      <t>ハ</t>
    </rPh>
    <rPh sb="54" eb="56">
      <t>マイニチ</t>
    </rPh>
    <rPh sb="56" eb="57">
      <t>モ</t>
    </rPh>
    <rPh sb="58" eb="59">
      <t>カエ</t>
    </rPh>
    <rPh sb="63" eb="65">
      <t>ゼンイン</t>
    </rPh>
    <rPh sb="67" eb="68">
      <t>ヨゴ</t>
    </rPh>
    <rPh sb="72" eb="73">
      <t>イ</t>
    </rPh>
    <rPh sb="75" eb="76">
      <t>フクロ</t>
    </rPh>
    <phoneticPr fontId="2"/>
  </si>
  <si>
    <t>50円～1,000円</t>
    <rPh sb="2" eb="3">
      <t>エン</t>
    </rPh>
    <rPh sb="9" eb="10">
      <t>エン</t>
    </rPh>
    <phoneticPr fontId="2"/>
  </si>
  <si>
    <t>30分毎</t>
    <rPh sb="2" eb="3">
      <t>フン</t>
    </rPh>
    <rPh sb="3" eb="4">
      <t>マイ</t>
    </rPh>
    <phoneticPr fontId="2"/>
  </si>
  <si>
    <t>5歳児クラス(任意参加)</t>
    <rPh sb="1" eb="3">
      <t>サイジ</t>
    </rPh>
    <rPh sb="7" eb="9">
      <t>ニンイ</t>
    </rPh>
    <rPh sb="9" eb="11">
      <t>サンカ</t>
    </rPh>
    <phoneticPr fontId="2"/>
  </si>
  <si>
    <t>森のまちひなた保育園</t>
    <rPh sb="0" eb="1">
      <t>モリ</t>
    </rPh>
    <rPh sb="7" eb="10">
      <t>ホイクエン</t>
    </rPh>
    <phoneticPr fontId="2"/>
  </si>
  <si>
    <t>04-7189-8988</t>
    <phoneticPr fontId="2"/>
  </si>
  <si>
    <t>千葉県流山市南流山6-2-3</t>
    <rPh sb="0" eb="3">
      <t>チバケン</t>
    </rPh>
    <rPh sb="3" eb="6">
      <t>ナガレヤマシ</t>
    </rPh>
    <rPh sb="6" eb="9">
      <t>ミナミナガレヤマ</t>
    </rPh>
    <phoneticPr fontId="2"/>
  </si>
  <si>
    <t>【理念】
□いい人生につながる教育を、ここから。
【基本方針】
□一人ひとりの「やりたい」を大切にする。
【運営方針】
□こどもの「やりたい」をひきだし
　こどもの「やりたい」をうけとめ
　こどもの「やりたい」をかたちにする
□こどもに寄り添い、見守ること
□絵本でこどもたちの「きらめき」を育む
【児童像】
□チャレンジする子
□あいさつのできる子
□おもいを伝えられる子
□思いやりをもてる子</t>
    <rPh sb="1" eb="3">
      <t>リネン</t>
    </rPh>
    <rPh sb="8" eb="10">
      <t>ジンセイ</t>
    </rPh>
    <rPh sb="15" eb="17">
      <t>キョウイク</t>
    </rPh>
    <rPh sb="27" eb="31">
      <t>キホンホウシン</t>
    </rPh>
    <rPh sb="34" eb="36">
      <t>ヒトリ</t>
    </rPh>
    <rPh sb="47" eb="49">
      <t>タイセツ</t>
    </rPh>
    <rPh sb="56" eb="60">
      <t>ウンエイホウシン</t>
    </rPh>
    <rPh sb="120" eb="121">
      <t>ヨ</t>
    </rPh>
    <rPh sb="122" eb="123">
      <t>ソ</t>
    </rPh>
    <rPh sb="125" eb="127">
      <t>ミマモ</t>
    </rPh>
    <rPh sb="132" eb="134">
      <t>エホン</t>
    </rPh>
    <rPh sb="148" eb="149">
      <t>ハグク</t>
    </rPh>
    <rPh sb="153" eb="156">
      <t>ジドウゾウ</t>
    </rPh>
    <rPh sb="166" eb="167">
      <t>コ</t>
    </rPh>
    <rPh sb="177" eb="178">
      <t>コ</t>
    </rPh>
    <rPh sb="184" eb="185">
      <t>ツタ</t>
    </rPh>
    <rPh sb="189" eb="190">
      <t>コ</t>
    </rPh>
    <rPh sb="192" eb="193">
      <t>オモ</t>
    </rPh>
    <rPh sb="200" eb="201">
      <t>コ</t>
    </rPh>
    <phoneticPr fontId="2"/>
  </si>
  <si>
    <t>４３日から</t>
    <rPh sb="2" eb="3">
      <t>ニチ</t>
    </rPh>
    <phoneticPr fontId="2"/>
  </si>
  <si>
    <t>・布団(０歳児)
・ベットカバー(１歳児～)
・毛布又はタオルケット</t>
    <rPh sb="1" eb="3">
      <t>フトン</t>
    </rPh>
    <rPh sb="5" eb="6">
      <t>サイ</t>
    </rPh>
    <rPh sb="6" eb="7">
      <t>ジ</t>
    </rPh>
    <rPh sb="18" eb="20">
      <t>サイジ</t>
    </rPh>
    <rPh sb="25" eb="27">
      <t>モウフ</t>
    </rPh>
    <rPh sb="27" eb="28">
      <t>マタ</t>
    </rPh>
    <phoneticPr fontId="2"/>
  </si>
  <si>
    <t>・着替え１セット(毎日)
・園に置いておく着替え
　(上下、肌着、靴下－各３組)
・帽子
・靴下
・靴
・上履き(３歳児～)</t>
    <rPh sb="1" eb="3">
      <t>キガ</t>
    </rPh>
    <rPh sb="9" eb="11">
      <t>マイニチ</t>
    </rPh>
    <rPh sb="14" eb="15">
      <t>エン</t>
    </rPh>
    <rPh sb="16" eb="17">
      <t>オ</t>
    </rPh>
    <rPh sb="21" eb="23">
      <t>キガ</t>
    </rPh>
    <rPh sb="27" eb="29">
      <t>ジョウゲ</t>
    </rPh>
    <rPh sb="30" eb="32">
      <t>ハダギ</t>
    </rPh>
    <rPh sb="33" eb="35">
      <t>クツシタ</t>
    </rPh>
    <rPh sb="36" eb="37">
      <t>カク</t>
    </rPh>
    <rPh sb="38" eb="39">
      <t>クミ</t>
    </rPh>
    <rPh sb="42" eb="44">
      <t>ボウシ</t>
    </rPh>
    <rPh sb="46" eb="48">
      <t>クツシタ</t>
    </rPh>
    <rPh sb="50" eb="51">
      <t>クツ</t>
    </rPh>
    <rPh sb="53" eb="55">
      <t>ウワバ</t>
    </rPh>
    <rPh sb="58" eb="59">
      <t>サイ</t>
    </rPh>
    <rPh sb="59" eb="60">
      <t>ジ</t>
    </rPh>
    <phoneticPr fontId="2"/>
  </si>
  <si>
    <t>・どうぐ箱
・のり・はさみ・筆
・粘土、粘土板
・自由画帳
・シール帳
・クレヨン
・水性マーカー(４歳児～)
・鍵盤ハーモニカ(４歳児～)</t>
    <rPh sb="4" eb="5">
      <t>バコ</t>
    </rPh>
    <rPh sb="14" eb="15">
      <t>フデ</t>
    </rPh>
    <rPh sb="17" eb="19">
      <t>ネンド</t>
    </rPh>
    <rPh sb="20" eb="23">
      <t>ネンドバン</t>
    </rPh>
    <rPh sb="25" eb="27">
      <t>ジユウ</t>
    </rPh>
    <rPh sb="27" eb="28">
      <t>ガ</t>
    </rPh>
    <rPh sb="28" eb="29">
      <t>チョウ</t>
    </rPh>
    <rPh sb="34" eb="35">
      <t>チョウ</t>
    </rPh>
    <rPh sb="43" eb="45">
      <t>スイセイ</t>
    </rPh>
    <rPh sb="51" eb="53">
      <t>サイジ</t>
    </rPh>
    <rPh sb="57" eb="59">
      <t>ケンバン</t>
    </rPh>
    <rPh sb="66" eb="68">
      <t>サイジ</t>
    </rPh>
    <phoneticPr fontId="2"/>
  </si>
  <si>
    <t>・コップ(３歳児～)</t>
    <rPh sb="6" eb="8">
      <t>サイジ</t>
    </rPh>
    <phoneticPr fontId="2"/>
  </si>
  <si>
    <t>・おむつ
・おしりふき</t>
    <phoneticPr fontId="2"/>
  </si>
  <si>
    <t>・リュック
・水筒(３歳児～)</t>
    <rPh sb="7" eb="9">
      <t>スイトウ</t>
    </rPh>
    <rPh sb="11" eb="13">
      <t>サイジ</t>
    </rPh>
    <phoneticPr fontId="2"/>
  </si>
  <si>
    <t>50円～150円</t>
    <rPh sb="2" eb="3">
      <t>エン</t>
    </rPh>
    <rPh sb="7" eb="8">
      <t>エン</t>
    </rPh>
    <phoneticPr fontId="2"/>
  </si>
  <si>
    <t>３０分毎</t>
    <rPh sb="2" eb="3">
      <t>プン</t>
    </rPh>
    <rPh sb="3" eb="4">
      <t>ゴト</t>
    </rPh>
    <phoneticPr fontId="2"/>
  </si>
  <si>
    <t>おしぼり代</t>
    <rPh sb="4" eb="5">
      <t>ダイ</t>
    </rPh>
    <phoneticPr fontId="2"/>
  </si>
  <si>
    <t>350円</t>
    <rPh sb="3" eb="4">
      <t>エン</t>
    </rPh>
    <phoneticPr fontId="2"/>
  </si>
  <si>
    <t>森のまちはやて保育園</t>
    <rPh sb="0" eb="1">
      <t>モリ</t>
    </rPh>
    <rPh sb="7" eb="10">
      <t>ホイクエン</t>
    </rPh>
    <phoneticPr fontId="2"/>
  </si>
  <si>
    <t>04-7186-7800</t>
    <phoneticPr fontId="2"/>
  </si>
  <si>
    <t>千葉県流山市木1丁目24番地の４</t>
    <rPh sb="0" eb="3">
      <t>チバケン</t>
    </rPh>
    <rPh sb="3" eb="6">
      <t>ナガレヤマシ</t>
    </rPh>
    <rPh sb="6" eb="7">
      <t>キ</t>
    </rPh>
    <rPh sb="8" eb="10">
      <t>チョウメ</t>
    </rPh>
    <rPh sb="12" eb="14">
      <t>バンチ</t>
    </rPh>
    <phoneticPr fontId="2"/>
  </si>
  <si>
    <t>　　　南流山</t>
    <rPh sb="3" eb="6">
      <t>ミナミナガレヤマ</t>
    </rPh>
    <phoneticPr fontId="2"/>
  </si>
  <si>
    <t>✕</t>
    <phoneticPr fontId="2"/>
  </si>
  <si>
    <t>理念
いい人生につながる教育を、ここから
自分自身の力で、未来を創造する子どもたちを育む
基本方針
一人ひとりの「やりたい」を大切にする
保育目標（児童像）
チャレンジする子
あいさつのできる子
おもいを伝えられる子
思いやりをもてる子</t>
    <rPh sb="0" eb="2">
      <t>リネン</t>
    </rPh>
    <rPh sb="5" eb="7">
      <t>ジンセイ</t>
    </rPh>
    <rPh sb="12" eb="14">
      <t>キョウイク</t>
    </rPh>
    <rPh sb="21" eb="25">
      <t>ジブンジシン</t>
    </rPh>
    <rPh sb="26" eb="27">
      <t>チカラ</t>
    </rPh>
    <rPh sb="29" eb="31">
      <t>ミライ</t>
    </rPh>
    <rPh sb="32" eb="34">
      <t>ソウゾウ</t>
    </rPh>
    <rPh sb="36" eb="37">
      <t>コ</t>
    </rPh>
    <rPh sb="42" eb="43">
      <t>ハグク</t>
    </rPh>
    <rPh sb="46" eb="50">
      <t>キホンホウシン</t>
    </rPh>
    <rPh sb="71" eb="75">
      <t>ホイクモクヒョウ</t>
    </rPh>
    <rPh sb="76" eb="79">
      <t>ジドウゾウ</t>
    </rPh>
    <phoneticPr fontId="2"/>
  </si>
  <si>
    <t>生後43日から</t>
    <phoneticPr fontId="2"/>
  </si>
  <si>
    <t xml:space="preserve">
・布団カバー
（毎週持ち帰り）
・ベットカバー
（毎週持ち帰り）
・タオルケット等
（毎週持ち帰り）</t>
    <phoneticPr fontId="2"/>
  </si>
  <si>
    <t>・着替え（毎日持ち帰り）
・着替え（常備用）
・帽子
・靴
・上履き</t>
    <phoneticPr fontId="2"/>
  </si>
  <si>
    <t>・カラー帽子(0歳～)
・自由画帳(1歳～)
・粘土セット（２歳～）
・クレヨン（２歳～）
・お道具箱(3歳～)
・はさみ(3歳～)
・のり(3歳～)
・絵の具筆(3歳～)
・ピアニカ（４歳～）
・水性マーカー（4歳～）</t>
    <rPh sb="4" eb="6">
      <t>ボウシ</t>
    </rPh>
    <rPh sb="8" eb="9">
      <t>サイ</t>
    </rPh>
    <rPh sb="13" eb="15">
      <t>ジユウ</t>
    </rPh>
    <rPh sb="15" eb="16">
      <t>ガ</t>
    </rPh>
    <rPh sb="16" eb="17">
      <t>チョウ</t>
    </rPh>
    <rPh sb="19" eb="20">
      <t>サイ</t>
    </rPh>
    <rPh sb="48" eb="50">
      <t>ドウグ</t>
    </rPh>
    <rPh sb="50" eb="51">
      <t>バコ</t>
    </rPh>
    <rPh sb="53" eb="54">
      <t>サイ</t>
    </rPh>
    <rPh sb="63" eb="64">
      <t>サイ</t>
    </rPh>
    <rPh sb="72" eb="73">
      <t>サイ</t>
    </rPh>
    <rPh sb="77" eb="78">
      <t>エ</t>
    </rPh>
    <rPh sb="79" eb="80">
      <t>グ</t>
    </rPh>
    <rPh sb="80" eb="81">
      <t>フデ</t>
    </rPh>
    <rPh sb="83" eb="84">
      <t>サイ</t>
    </rPh>
    <rPh sb="107" eb="108">
      <t>サイ</t>
    </rPh>
    <phoneticPr fontId="2"/>
  </si>
  <si>
    <t>・水筒(2歳～)</t>
    <rPh sb="1" eb="3">
      <t>スイトウ</t>
    </rPh>
    <rPh sb="5" eb="6">
      <t>サイ</t>
    </rPh>
    <phoneticPr fontId="2"/>
  </si>
  <si>
    <t>・おむつ（必要な期間）
（毎日持参）
・おしりふき（必要な期間）
（無くなり次第随時）</t>
    <phoneticPr fontId="2"/>
  </si>
  <si>
    <t xml:space="preserve">・おたよりファイル(0歳～)
・シール帳(3歳～)
・シール(3歳～)
・防災頭巾(3歳～)
・防災頭巾カバー(3歳～)
</t>
    <rPh sb="11" eb="12">
      <t>サイ</t>
    </rPh>
    <rPh sb="19" eb="20">
      <t>チョウ</t>
    </rPh>
    <rPh sb="22" eb="23">
      <t>サイ</t>
    </rPh>
    <rPh sb="32" eb="33">
      <t>サイ</t>
    </rPh>
    <rPh sb="38" eb="40">
      <t>ボウサイ</t>
    </rPh>
    <rPh sb="40" eb="42">
      <t>ズキン</t>
    </rPh>
    <rPh sb="44" eb="45">
      <t>サイ</t>
    </rPh>
    <rPh sb="49" eb="51">
      <t>ボウサイ</t>
    </rPh>
    <rPh sb="51" eb="53">
      <t>ズキン</t>
    </rPh>
    <rPh sb="58" eb="59">
      <t>サイ</t>
    </rPh>
    <phoneticPr fontId="2"/>
  </si>
  <si>
    <t>月極</t>
    <rPh sb="0" eb="1">
      <t>ツキ</t>
    </rPh>
    <rPh sb="1" eb="2">
      <t>キョク</t>
    </rPh>
    <phoneticPr fontId="2"/>
  </si>
  <si>
    <t>50～1000円</t>
    <rPh sb="7" eb="8">
      <t>エン</t>
    </rPh>
    <phoneticPr fontId="2"/>
  </si>
  <si>
    <t>一時間当たり</t>
    <rPh sb="0" eb="1">
      <t>イチ</t>
    </rPh>
    <rPh sb="1" eb="3">
      <t>ジカン</t>
    </rPh>
    <rPh sb="3" eb="4">
      <t>ア</t>
    </rPh>
    <phoneticPr fontId="2"/>
  </si>
  <si>
    <t>―</t>
    <phoneticPr fontId="2"/>
  </si>
  <si>
    <t>　 ―</t>
    <phoneticPr fontId="2"/>
  </si>
  <si>
    <t>×</t>
    <phoneticPr fontId="2"/>
  </si>
  <si>
    <t>5歳児(卒園積立金)</t>
    <rPh sb="1" eb="3">
      <t>サイジ</t>
    </rPh>
    <rPh sb="4" eb="9">
      <t>ソツエンツミタテキン</t>
    </rPh>
    <phoneticPr fontId="2"/>
  </si>
  <si>
    <t>6月頃</t>
    <rPh sb="1" eb="2">
      <t>ガツ</t>
    </rPh>
    <rPh sb="2" eb="3">
      <t>ゴロ</t>
    </rPh>
    <phoneticPr fontId="2"/>
  </si>
  <si>
    <t>全員(補食費)</t>
    <rPh sb="0" eb="2">
      <t>ゼンイン</t>
    </rPh>
    <rPh sb="3" eb="5">
      <t>ホショク</t>
    </rPh>
    <rPh sb="5" eb="6">
      <t>ヒ</t>
    </rPh>
    <phoneticPr fontId="2"/>
  </si>
  <si>
    <t>50円</t>
    <rPh sb="2" eb="3">
      <t>エン</t>
    </rPh>
    <phoneticPr fontId="2"/>
  </si>
  <si>
    <t>からだであそぼう</t>
    <phoneticPr fontId="2"/>
  </si>
  <si>
    <t>英語で遊ぼう</t>
    <rPh sb="0" eb="2">
      <t>エイゴ</t>
    </rPh>
    <rPh sb="3" eb="4">
      <t>アソ</t>
    </rPh>
    <phoneticPr fontId="2"/>
  </si>
  <si>
    <t>音で遊ぼう</t>
    <rPh sb="0" eb="1">
      <t>オト</t>
    </rPh>
    <rPh sb="2" eb="3">
      <t>アソ</t>
    </rPh>
    <phoneticPr fontId="2"/>
  </si>
  <si>
    <t xml:space="preserve">5歳児の活動に選択保育（からだで遊ぼう、英語で遊ぼう、音で遊ぼう、色で遊ぼう、数字で遊ぼう）など、子どもの主体性を取り入れた教育活動に力を入れています。
子どもの主体性を見守る保育をおこなっています。
</t>
    <rPh sb="1" eb="3">
      <t>サイジ</t>
    </rPh>
    <rPh sb="4" eb="6">
      <t>カツドウ</t>
    </rPh>
    <rPh sb="7" eb="11">
      <t>センタクホイク</t>
    </rPh>
    <rPh sb="16" eb="17">
      <t>アソ</t>
    </rPh>
    <rPh sb="20" eb="22">
      <t>エイゴ</t>
    </rPh>
    <rPh sb="23" eb="24">
      <t>アソ</t>
    </rPh>
    <rPh sb="27" eb="28">
      <t>オト</t>
    </rPh>
    <rPh sb="29" eb="30">
      <t>アソ</t>
    </rPh>
    <rPh sb="33" eb="34">
      <t>イロ</t>
    </rPh>
    <rPh sb="35" eb="36">
      <t>アソ</t>
    </rPh>
    <rPh sb="39" eb="41">
      <t>スウジ</t>
    </rPh>
    <rPh sb="42" eb="43">
      <t>アソ</t>
    </rPh>
    <rPh sb="49" eb="50">
      <t>コ</t>
    </rPh>
    <rPh sb="53" eb="56">
      <t>シュタイセイ</t>
    </rPh>
    <rPh sb="57" eb="58">
      <t>ト</t>
    </rPh>
    <rPh sb="59" eb="60">
      <t>イ</t>
    </rPh>
    <rPh sb="62" eb="64">
      <t>キョウイク</t>
    </rPh>
    <rPh sb="64" eb="66">
      <t>カツドウ</t>
    </rPh>
    <rPh sb="67" eb="68">
      <t>チカラ</t>
    </rPh>
    <rPh sb="69" eb="70">
      <t>イ</t>
    </rPh>
    <rPh sb="78" eb="79">
      <t>コ</t>
    </rPh>
    <rPh sb="82" eb="85">
      <t>シュタイセイ</t>
    </rPh>
    <rPh sb="86" eb="88">
      <t>ミマモ</t>
    </rPh>
    <rPh sb="89" eb="91">
      <t>ホイク</t>
    </rPh>
    <phoneticPr fontId="2"/>
  </si>
  <si>
    <t>森のまちあおば保育園</t>
    <rPh sb="0" eb="10">
      <t>モ</t>
    </rPh>
    <phoneticPr fontId="2"/>
  </si>
  <si>
    <t>04-7190-5566</t>
    <phoneticPr fontId="2"/>
  </si>
  <si>
    <t>流山市南流山10-1-4</t>
    <rPh sb="0" eb="3">
      <t>ナガレヤマシ</t>
    </rPh>
    <rPh sb="3" eb="5">
      <t>ミナ</t>
    </rPh>
    <rPh sb="5" eb="6">
      <t>ヤマ</t>
    </rPh>
    <phoneticPr fontId="2"/>
  </si>
  <si>
    <t>　　　　　南流山　　</t>
    <rPh sb="5" eb="7">
      <t>ミナミナガ</t>
    </rPh>
    <rPh sb="7" eb="8">
      <t>ヤマ</t>
    </rPh>
    <phoneticPr fontId="2"/>
  </si>
  <si>
    <t>　法人の保育理念である『いい人生につながる教育を、ここから。』をモットーに、基本方針である“一人ひとりの「やりたい」を大切にする保育”を心がけて日々の保育を行っています。
　子どもの「意欲」「関心」「興味」を引き出し受け止め、そして活動（形）として体験・経験をすることでの「満足感」や「達成感」を得る中で自己肯定感が育ちます。これらの活動を通して総合発育（幼児期のおわりまでに育ってほしい10の姿）を目指すことを基本とし、個々の発達過程に合わせた保育を実施いたします。
　遊びを中心とする保育の中で子ども達が心身共に伸び伸びと活動できる環境を作り、「チャレンジする子」「あいさつのできる子」「おもいを伝えられる子」「思いやりをもてる子」が育つよう、保護者の方と連携を図りながら、職員一同で保育を行っています。</t>
    <rPh sb="1" eb="3">
      <t>ホウジン</t>
    </rPh>
    <rPh sb="4" eb="8">
      <t>ホイクリネン</t>
    </rPh>
    <rPh sb="14" eb="16">
      <t>ジンセイ</t>
    </rPh>
    <rPh sb="21" eb="23">
      <t>キョウイク</t>
    </rPh>
    <rPh sb="38" eb="42">
      <t>キホンホウシン</t>
    </rPh>
    <rPh sb="46" eb="48">
      <t>ヒトリ</t>
    </rPh>
    <rPh sb="59" eb="61">
      <t>タイセツ</t>
    </rPh>
    <rPh sb="64" eb="66">
      <t>ホイク</t>
    </rPh>
    <rPh sb="68" eb="69">
      <t>ココロ</t>
    </rPh>
    <rPh sb="72" eb="74">
      <t>ヒビ</t>
    </rPh>
    <rPh sb="75" eb="77">
      <t>ホイク</t>
    </rPh>
    <rPh sb="78" eb="79">
      <t>オコナ</t>
    </rPh>
    <rPh sb="158" eb="159">
      <t>ソダ</t>
    </rPh>
    <rPh sb="282" eb="283">
      <t>コ</t>
    </rPh>
    <rPh sb="293" eb="294">
      <t>コ</t>
    </rPh>
    <rPh sb="300" eb="301">
      <t>ツタ</t>
    </rPh>
    <rPh sb="305" eb="306">
      <t>コ</t>
    </rPh>
    <rPh sb="308" eb="309">
      <t>オモ</t>
    </rPh>
    <rPh sb="316" eb="317">
      <t>コ</t>
    </rPh>
    <rPh sb="319" eb="320">
      <t>ソダ</t>
    </rPh>
    <rPh sb="324" eb="327">
      <t>ホゴシャ</t>
    </rPh>
    <rPh sb="328" eb="329">
      <t>カタ</t>
    </rPh>
    <rPh sb="330" eb="332">
      <t>レンケイ</t>
    </rPh>
    <rPh sb="333" eb="334">
      <t>ハカ</t>
    </rPh>
    <rPh sb="339" eb="341">
      <t>ショクイン</t>
    </rPh>
    <rPh sb="341" eb="343">
      <t>イチドウ</t>
    </rPh>
    <rPh sb="344" eb="346">
      <t>ホイク</t>
    </rPh>
    <rPh sb="347" eb="348">
      <t>オコナ</t>
    </rPh>
    <phoneticPr fontId="2"/>
  </si>
  <si>
    <t>生後43日から</t>
    <rPh sb="0" eb="2">
      <t>セイゴ</t>
    </rPh>
    <rPh sb="4" eb="5">
      <t>ヒ</t>
    </rPh>
    <phoneticPr fontId="2"/>
  </si>
  <si>
    <t>【週末持ち帰り】
・コットカバー
・毛布かタオルケット</t>
    <rPh sb="1" eb="3">
      <t>シュウマツ</t>
    </rPh>
    <rPh sb="3" eb="4">
      <t>モ</t>
    </rPh>
    <rPh sb="5" eb="6">
      <t>カエ</t>
    </rPh>
    <rPh sb="18" eb="20">
      <t>モウフ</t>
    </rPh>
    <phoneticPr fontId="2"/>
  </si>
  <si>
    <t>【毎日の持ち物】
・洋服+おむつ(0.1歳)
・汚れ物袋(衣類用)
【週末持ち帰り】
・カラー帽子
【園に置いておくもの】
・着替え上下・肌着各3組
※おむつのサブスクあり</t>
    <rPh sb="1" eb="3">
      <t>マイニチ</t>
    </rPh>
    <rPh sb="4" eb="5">
      <t>モ</t>
    </rPh>
    <rPh sb="6" eb="7">
      <t>モノ</t>
    </rPh>
    <rPh sb="29" eb="32">
      <t>イルイヨウ</t>
    </rPh>
    <rPh sb="35" eb="37">
      <t>シュウマツ</t>
    </rPh>
    <rPh sb="37" eb="38">
      <t>モ</t>
    </rPh>
    <rPh sb="39" eb="40">
      <t>カエ</t>
    </rPh>
    <rPh sb="47" eb="49">
      <t>ボウシ</t>
    </rPh>
    <rPh sb="51" eb="52">
      <t>エン</t>
    </rPh>
    <rPh sb="53" eb="54">
      <t>オ</t>
    </rPh>
    <rPh sb="63" eb="65">
      <t>キガ</t>
    </rPh>
    <rPh sb="66" eb="68">
      <t>ジョウゲ</t>
    </rPh>
    <rPh sb="69" eb="71">
      <t>ハダギ</t>
    </rPh>
    <rPh sb="71" eb="72">
      <t>カク</t>
    </rPh>
    <rPh sb="73" eb="74">
      <t>クミ</t>
    </rPh>
    <phoneticPr fontId="2"/>
  </si>
  <si>
    <t>【毎日の持ち物】
・汚れ物袋(食事用)(0.1歳)
・リュック(2歳～)
・おたよりファイル</t>
    <rPh sb="4" eb="5">
      <t>モ</t>
    </rPh>
    <rPh sb="6" eb="7">
      <t>モノ</t>
    </rPh>
    <rPh sb="10" eb="11">
      <t>ヨゴ</t>
    </rPh>
    <rPh sb="12" eb="13">
      <t>モノ</t>
    </rPh>
    <rPh sb="13" eb="14">
      <t>ブクロ</t>
    </rPh>
    <rPh sb="15" eb="18">
      <t>ショクジヨウ</t>
    </rPh>
    <rPh sb="23" eb="24">
      <t>サイ</t>
    </rPh>
    <phoneticPr fontId="2"/>
  </si>
  <si>
    <t xml:space="preserve">【毎日の持ち物】
・食事用エプロン
　(昼食・おやつ用)(0.1.2歳)
・コップ・巾着袋(3歳～)
・水筒(3歳～)
・上履き・上履き袋(3歳～)
・歯ブラシ(4歳～)
※エプロンのサブスクあり
</t>
    <rPh sb="2" eb="3">
      <t>ヒ</t>
    </rPh>
    <rPh sb="4" eb="5">
      <t>モ</t>
    </rPh>
    <rPh sb="6" eb="7">
      <t>モノ</t>
    </rPh>
    <rPh sb="10" eb="13">
      <t>ショクジヨウ</t>
    </rPh>
    <rPh sb="20" eb="22">
      <t>チュウショク</t>
    </rPh>
    <rPh sb="26" eb="27">
      <t>ヨウ</t>
    </rPh>
    <rPh sb="34" eb="35">
      <t>サイ</t>
    </rPh>
    <rPh sb="42" eb="45">
      <t>キンチャクブクロ</t>
    </rPh>
    <rPh sb="47" eb="48">
      <t>サイ</t>
    </rPh>
    <rPh sb="52" eb="54">
      <t>スイトウ</t>
    </rPh>
    <rPh sb="56" eb="57">
      <t>サイ</t>
    </rPh>
    <rPh sb="61" eb="63">
      <t>ウワバ</t>
    </rPh>
    <rPh sb="65" eb="67">
      <t>ウワバ</t>
    </rPh>
    <rPh sb="68" eb="69">
      <t>ブクロ</t>
    </rPh>
    <rPh sb="71" eb="72">
      <t>サイ</t>
    </rPh>
    <rPh sb="76" eb="77">
      <t>ハ</t>
    </rPh>
    <rPh sb="82" eb="83">
      <t>サイ</t>
    </rPh>
    <phoneticPr fontId="2"/>
  </si>
  <si>
    <t>【園に置いておくもの】
・手口ふき(0.1.2歳)
・おむつ6枚(0.1.2歳)
・おしりふき(0.1.2歳)
※手口ふき、おむつ、おしりふきのサブスクあり</t>
    <rPh sb="13" eb="15">
      <t>テクチ</t>
    </rPh>
    <rPh sb="23" eb="24">
      <t>サイ</t>
    </rPh>
    <rPh sb="53" eb="54">
      <t>サイ</t>
    </rPh>
    <rPh sb="57" eb="59">
      <t>テグチ</t>
    </rPh>
    <phoneticPr fontId="2"/>
  </si>
  <si>
    <t>・靴下(避難用)(0歳)
・靴(避難用)(1歳～)
・食育用エプロン
・水着、水遊び用タオル</t>
    <rPh sb="27" eb="29">
      <t>ショクイク</t>
    </rPh>
    <rPh sb="29" eb="30">
      <t>ヨウ</t>
    </rPh>
    <rPh sb="36" eb="38">
      <t>ミズギ</t>
    </rPh>
    <rPh sb="39" eb="41">
      <t>ミズアソ</t>
    </rPh>
    <rPh sb="42" eb="43">
      <t>ヨウ</t>
    </rPh>
    <phoneticPr fontId="2"/>
  </si>
  <si>
    <t>4155円</t>
    <rPh sb="4" eb="5">
      <t>エン</t>
    </rPh>
    <phoneticPr fontId="2"/>
  </si>
  <si>
    <t>クレジットカード・口座振替</t>
    <rPh sb="9" eb="11">
      <t>コウザ</t>
    </rPh>
    <rPh sb="11" eb="13">
      <t>フリカエ</t>
    </rPh>
    <phoneticPr fontId="2"/>
  </si>
  <si>
    <t>補食利用者</t>
    <rPh sb="0" eb="2">
      <t>ホショク</t>
    </rPh>
    <rPh sb="2" eb="5">
      <t>リヨウシャ</t>
    </rPh>
    <phoneticPr fontId="2"/>
  </si>
  <si>
    <t>月4回</t>
    <rPh sb="0" eb="1">
      <t>ツキ</t>
    </rPh>
    <rPh sb="2" eb="3">
      <t>カイ</t>
    </rPh>
    <phoneticPr fontId="2"/>
  </si>
  <si>
    <t>【延長料金補足】
・短時間認定　　16：31～17：30迄　30分毎　50円　17：31～18：30迄　30分毎150円　
　　　　　　　　18：31～　30分毎　600円
・標準時間認定　18：01～19：00迄　30分毎　50円
　　　　　　　　19：01～　30分毎　600円　　
【費用関係補足】
・おむつは持参でも可能。おむつ代にエプロン・手口ふき・おしりふきも含む。</t>
    <rPh sb="1" eb="3">
      <t>エンチョウ</t>
    </rPh>
    <rPh sb="3" eb="5">
      <t>リョウキン</t>
    </rPh>
    <rPh sb="5" eb="7">
      <t>ホソク</t>
    </rPh>
    <rPh sb="10" eb="13">
      <t>タンジカン</t>
    </rPh>
    <rPh sb="13" eb="15">
      <t>ニンテイ</t>
    </rPh>
    <rPh sb="28" eb="29">
      <t>マデ</t>
    </rPh>
    <rPh sb="32" eb="33">
      <t>フン</t>
    </rPh>
    <rPh sb="33" eb="34">
      <t>ゴト</t>
    </rPh>
    <rPh sb="37" eb="38">
      <t>エン</t>
    </rPh>
    <rPh sb="85" eb="86">
      <t>エン</t>
    </rPh>
    <rPh sb="89" eb="93">
      <t>ヒョウジュンジカン</t>
    </rPh>
    <rPh sb="93" eb="95">
      <t>ニンテイ</t>
    </rPh>
    <rPh sb="116" eb="117">
      <t>エン</t>
    </rPh>
    <rPh sb="135" eb="136">
      <t>フン</t>
    </rPh>
    <rPh sb="136" eb="137">
      <t>ゴト</t>
    </rPh>
    <rPh sb="141" eb="142">
      <t>エン</t>
    </rPh>
    <rPh sb="146" eb="150">
      <t>ヒヨウカンケイ</t>
    </rPh>
    <rPh sb="150" eb="152">
      <t>ホソク</t>
    </rPh>
    <rPh sb="159" eb="161">
      <t>ジサン</t>
    </rPh>
    <rPh sb="163" eb="165">
      <t>カノウ</t>
    </rPh>
    <rPh sb="169" eb="170">
      <t>ダイ</t>
    </rPh>
    <rPh sb="176" eb="178">
      <t>テグチ</t>
    </rPh>
    <rPh sb="187" eb="188">
      <t>フク</t>
    </rPh>
    <phoneticPr fontId="2"/>
  </si>
  <si>
    <t>森のまちおおたかの森ナーサリースクール</t>
    <rPh sb="0" eb="1">
      <t>モリ</t>
    </rPh>
    <rPh sb="9" eb="10">
      <t>モリ</t>
    </rPh>
    <phoneticPr fontId="2"/>
  </si>
  <si>
    <t>04-7186-7177</t>
    <phoneticPr fontId="2"/>
  </si>
  <si>
    <t>流山市おおたかの森西1-13-1
流山おおたかの森S・C ANNEX24階（402）</t>
    <rPh sb="17" eb="19">
      <t>ナガレヤマ</t>
    </rPh>
    <rPh sb="24" eb="25">
      <t>モリ</t>
    </rPh>
    <phoneticPr fontId="2"/>
  </si>
  <si>
    <t>　　流山おおたかの森　　　　　</t>
    <rPh sb="2" eb="4">
      <t>ナガレヤマ</t>
    </rPh>
    <rPh sb="9" eb="10">
      <t>モリ</t>
    </rPh>
    <phoneticPr fontId="2"/>
  </si>
  <si>
    <t>△</t>
    <phoneticPr fontId="2"/>
  </si>
  <si>
    <t>一人ひとりの「やりたい」を大切にする　　　　　　　　　　　　　　　　　　　　　　　　　　　　　　　　　◎チャレンジする子　　　　　　　　　　　　　　　　　　　　　　　　　　　　　　　　　　　　　　　　　　◎あいさつのできる子　　　　　　　　　　　　　　　　　　　　　　　　　　　　　　　　　　　◎おもいを伝えられる子　　　　　　　　　　　　　　　　　　　　　　　　　　　　　　　◎思いやりをもてる子</t>
    <rPh sb="0" eb="2">
      <t>ヒトリ</t>
    </rPh>
    <rPh sb="13" eb="15">
      <t>タイセツ</t>
    </rPh>
    <rPh sb="59" eb="60">
      <t>コ</t>
    </rPh>
    <rPh sb="111" eb="112">
      <t>コ</t>
    </rPh>
    <rPh sb="152" eb="153">
      <t>ツタ</t>
    </rPh>
    <rPh sb="157" eb="158">
      <t>コ</t>
    </rPh>
    <rPh sb="190" eb="191">
      <t>オモ</t>
    </rPh>
    <rPh sb="198" eb="199">
      <t>コ</t>
    </rPh>
    <phoneticPr fontId="2"/>
  </si>
  <si>
    <t>・毛布またはタオルケット　・敷布団（0歳児）　　　　・ベッドカバー（1歳児～）</t>
    <rPh sb="1" eb="3">
      <t>モウフ</t>
    </rPh>
    <rPh sb="14" eb="17">
      <t>シキブトン</t>
    </rPh>
    <rPh sb="19" eb="20">
      <t>サイ</t>
    </rPh>
    <rPh sb="20" eb="21">
      <t>ジ</t>
    </rPh>
    <rPh sb="35" eb="37">
      <t>サイジ</t>
    </rPh>
    <phoneticPr fontId="2"/>
  </si>
  <si>
    <t>・着替え（毎日持ち帰り）　　・着替え（常備用）　　　　・靴下（毎日持ち帰り）　　　　　　　　　・靴下（避難用）　　　　　・カラー帽子　　　　　　　　・靴　　　　　　　　　　　　　　　　　　　　　　・制服（3歳児～）　　　　　　　・体操服（3歳児～）　　　　・スモック（2歳児～）　　　　　　　　　　　　　　　　　　　　　　</t>
    <rPh sb="1" eb="3">
      <t>キガ</t>
    </rPh>
    <rPh sb="5" eb="7">
      <t>マイニチ</t>
    </rPh>
    <rPh sb="7" eb="8">
      <t>モ</t>
    </rPh>
    <rPh sb="9" eb="10">
      <t>カエ</t>
    </rPh>
    <rPh sb="15" eb="17">
      <t>キガ</t>
    </rPh>
    <rPh sb="19" eb="21">
      <t>ジョウビ</t>
    </rPh>
    <rPh sb="21" eb="22">
      <t>ヨウ</t>
    </rPh>
    <rPh sb="28" eb="30">
      <t>クツシタ</t>
    </rPh>
    <rPh sb="48" eb="50">
      <t>クツシタ</t>
    </rPh>
    <rPh sb="51" eb="54">
      <t>ヒナンヨウ</t>
    </rPh>
    <rPh sb="64" eb="66">
      <t>ボウシ</t>
    </rPh>
    <rPh sb="75" eb="76">
      <t>クツ</t>
    </rPh>
    <rPh sb="99" eb="101">
      <t>セイフク</t>
    </rPh>
    <rPh sb="103" eb="105">
      <t>サイジ</t>
    </rPh>
    <rPh sb="115" eb="118">
      <t>タイソウフク</t>
    </rPh>
    <rPh sb="120" eb="122">
      <t>サイジ</t>
    </rPh>
    <phoneticPr fontId="2"/>
  </si>
  <si>
    <t>・おたよりファイル　　　　　　　　　・自由画帳（1歳児～）　　　・粘土、粘土ケース、粘土板、粘土べら（2歳児～）　　　　　　　　　　・クレヨン（2歳児～）　　　　・お道具箱（3歳児～）　　　　・のり（3歳児～）　　　　　　・はさみ（3歳児～）　　　　・絵の具筆（3歳児～）　　　　</t>
    <rPh sb="19" eb="23">
      <t>ジユウガチョウ</t>
    </rPh>
    <rPh sb="25" eb="27">
      <t>サイジ</t>
    </rPh>
    <rPh sb="33" eb="35">
      <t>ネンド</t>
    </rPh>
    <rPh sb="36" eb="38">
      <t>ネンド</t>
    </rPh>
    <rPh sb="42" eb="45">
      <t>ネンドバン</t>
    </rPh>
    <rPh sb="46" eb="48">
      <t>ネンド</t>
    </rPh>
    <rPh sb="73" eb="75">
      <t>サイジ</t>
    </rPh>
    <rPh sb="83" eb="86">
      <t>ドウグバコ</t>
    </rPh>
    <rPh sb="88" eb="90">
      <t>サイジ</t>
    </rPh>
    <rPh sb="126" eb="127">
      <t>エ</t>
    </rPh>
    <rPh sb="128" eb="130">
      <t>グフデ</t>
    </rPh>
    <phoneticPr fontId="2"/>
  </si>
  <si>
    <t>・水筒（毎日持ち帰り）</t>
    <rPh sb="1" eb="3">
      <t>スイトウ</t>
    </rPh>
    <rPh sb="4" eb="6">
      <t>マイニチ</t>
    </rPh>
    <rPh sb="6" eb="7">
      <t>モ</t>
    </rPh>
    <rPh sb="8" eb="9">
      <t>カエ</t>
    </rPh>
    <phoneticPr fontId="2"/>
  </si>
  <si>
    <t>おむつ・おしりふき・エプロン（サブスクあり）</t>
    <phoneticPr fontId="2"/>
  </si>
  <si>
    <t>・汚れ物袋（エコバッグ）　　　・防災頭巾　　　　　　　　　　　　　　　　・指定リュック（3歳児～）　　　　　　　　　　</t>
    <rPh sb="1" eb="2">
      <t>ヨゴ</t>
    </rPh>
    <rPh sb="3" eb="4">
      <t>モノ</t>
    </rPh>
    <rPh sb="4" eb="5">
      <t>フクロ</t>
    </rPh>
    <rPh sb="16" eb="20">
      <t>ボウサイズキン</t>
    </rPh>
    <rPh sb="37" eb="39">
      <t>シテイ</t>
    </rPh>
    <rPh sb="45" eb="47">
      <t>サイジ</t>
    </rPh>
    <phoneticPr fontId="2"/>
  </si>
  <si>
    <t>約40,000円</t>
    <rPh sb="0" eb="1">
      <t>ヤク</t>
    </rPh>
    <rPh sb="7" eb="8">
      <t>エン</t>
    </rPh>
    <phoneticPr fontId="2"/>
  </si>
  <si>
    <t>2,980円</t>
    <rPh sb="5" eb="6">
      <t>エン</t>
    </rPh>
    <phoneticPr fontId="2"/>
  </si>
  <si>
    <t>習い事</t>
    <rPh sb="0" eb="1">
      <t>ナラ</t>
    </rPh>
    <rPh sb="2" eb="3">
      <t>ゴト</t>
    </rPh>
    <phoneticPr fontId="2"/>
  </si>
  <si>
    <t>スクールにより</t>
    <phoneticPr fontId="2"/>
  </si>
  <si>
    <t>希望者のみ</t>
    <rPh sb="0" eb="3">
      <t>キボウシャ</t>
    </rPh>
    <phoneticPr fontId="2"/>
  </si>
  <si>
    <t>○延長保育料は下記の通り　　　　　　　　　　　　　　　　　　　　　　　　　　　　　　　　　　　　　　　　　　　　　　　　【標準保育】18:01～19:00 30分毎 50円、19:01～20:00 30分毎 150円、20:00～ 1,000円　　　　【短時間保育】16:31～17:30 30分毎 50円、17:31～18:30 30分毎 150円、18:31～ 1,000円　　　　　○習い事は下記の通り　　　　　　　　　　　　　　　　　　　　　　　　　　　　　　　　　　　　　　　　　　　　サッカー、かけっこ、そろばん、体操、ダンス、野球、スイミング、ピアノ、英会話　　　　　　　　　　　　　　　　　　　　　　※園から各習い事場所への送迎は、本園職員が安全に十分配慮し行います。</t>
    <rPh sb="1" eb="6">
      <t>エンチョウホイクリョウ</t>
    </rPh>
    <rPh sb="7" eb="9">
      <t>カキ</t>
    </rPh>
    <rPh sb="10" eb="11">
      <t>トオ</t>
    </rPh>
    <rPh sb="61" eb="65">
      <t>ヒョウジュンホイク</t>
    </rPh>
    <rPh sb="80" eb="81">
      <t>ブン</t>
    </rPh>
    <rPh sb="81" eb="82">
      <t>ゴト</t>
    </rPh>
    <rPh sb="85" eb="86">
      <t>エン</t>
    </rPh>
    <rPh sb="101" eb="103">
      <t>フンゴト</t>
    </rPh>
    <rPh sb="107" eb="108">
      <t>エン</t>
    </rPh>
    <rPh sb="121" eb="122">
      <t>エン</t>
    </rPh>
    <rPh sb="127" eb="130">
      <t>タンジカン</t>
    </rPh>
    <rPh sb="195" eb="196">
      <t>ナラ</t>
    </rPh>
    <rPh sb="197" eb="198">
      <t>ゴト</t>
    </rPh>
    <rPh sb="199" eb="201">
      <t>カキ</t>
    </rPh>
    <rPh sb="202" eb="203">
      <t>トオ</t>
    </rPh>
    <rPh sb="263" eb="265">
      <t>タイソウ</t>
    </rPh>
    <rPh sb="270" eb="272">
      <t>ヤキュウ</t>
    </rPh>
    <rPh sb="283" eb="286">
      <t>エイカイワ</t>
    </rPh>
    <rPh sb="309" eb="310">
      <t>エン</t>
    </rPh>
    <rPh sb="312" eb="313">
      <t>カク</t>
    </rPh>
    <rPh sb="313" eb="314">
      <t>ナラ</t>
    </rPh>
    <rPh sb="315" eb="316">
      <t>ゴト</t>
    </rPh>
    <rPh sb="316" eb="318">
      <t>バショ</t>
    </rPh>
    <rPh sb="320" eb="322">
      <t>ソウゲイ</t>
    </rPh>
    <rPh sb="324" eb="328">
      <t>ホンエンショクイン</t>
    </rPh>
    <rPh sb="329" eb="331">
      <t>アンゼン</t>
    </rPh>
    <rPh sb="332" eb="334">
      <t>ジュウブン</t>
    </rPh>
    <rPh sb="334" eb="336">
      <t>ハイリョ</t>
    </rPh>
    <rPh sb="337" eb="338">
      <t>オコナ</t>
    </rPh>
    <phoneticPr fontId="2"/>
  </si>
  <si>
    <t>流山さんぴこ保育園</t>
    <rPh sb="0" eb="2">
      <t>ナガレヤマ</t>
    </rPh>
    <rPh sb="6" eb="9">
      <t>ホイクエン</t>
    </rPh>
    <phoneticPr fontId="2"/>
  </si>
  <si>
    <t>０４－７１３７－９６４５</t>
    <phoneticPr fontId="2"/>
  </si>
  <si>
    <t>流山市市野谷字梶内３９７－１</t>
    <rPh sb="0" eb="3">
      <t>ナガレヤマシ</t>
    </rPh>
    <rPh sb="3" eb="6">
      <t>イチノヤ</t>
    </rPh>
    <rPh sb="6" eb="7">
      <t>アザ</t>
    </rPh>
    <rPh sb="7" eb="9">
      <t>カジウチ</t>
    </rPh>
    <phoneticPr fontId="2"/>
  </si>
  <si>
    <t>【保育理念】
１　一人ひとりの成長にあった保育を行っていきます。
２　保護者が安心して子どもを預けられるよう「利用者本位」となり相互に信頼関係を築いていきます。
３　地域における社会情緒に目を向け子育て支援を行っていきます。
【保育方針】
１　子ども一人ひとりが主役になれる保育園
２　「安心」「安全」「愛情」を子ども・保護者に与えられる保育園
３　地域の方と共に成長できる保育園
【保育目標】
多くのことを体験し、友達と関わり合う楽しさを知り、心身ともに成長していく。</t>
    <phoneticPr fontId="2"/>
  </si>
  <si>
    <t>７：００～１８：００</t>
    <phoneticPr fontId="2"/>
  </si>
  <si>
    <t>８：００～１６：００</t>
    <phoneticPr fontId="2"/>
  </si>
  <si>
    <t>７：００～１９：００</t>
    <phoneticPr fontId="2"/>
  </si>
  <si>
    <t>６か月～</t>
    <rPh sb="2" eb="3">
      <t>ゲツ</t>
    </rPh>
    <phoneticPr fontId="2"/>
  </si>
  <si>
    <t>・タオルケット等
（毎週持ち帰り）</t>
    <rPh sb="7" eb="8">
      <t>ナド</t>
    </rPh>
    <rPh sb="10" eb="13">
      <t>マイシュウモ</t>
    </rPh>
    <rPh sb="14" eb="15">
      <t>カエ</t>
    </rPh>
    <phoneticPr fontId="2"/>
  </si>
  <si>
    <t>・着替え（毎日用意）
・個人タンスストック可
・避難靴兼外靴１足</t>
    <rPh sb="1" eb="3">
      <t>キガ</t>
    </rPh>
    <rPh sb="5" eb="7">
      <t>マイニチ</t>
    </rPh>
    <rPh sb="7" eb="9">
      <t>ヨウイ</t>
    </rPh>
    <rPh sb="12" eb="14">
      <t>コジン</t>
    </rPh>
    <rPh sb="21" eb="22">
      <t>カ</t>
    </rPh>
    <rPh sb="24" eb="27">
      <t>ヒナングツ</t>
    </rPh>
    <rPh sb="27" eb="28">
      <t>ケン</t>
    </rPh>
    <rPh sb="28" eb="30">
      <t>ソトグツ</t>
    </rPh>
    <rPh sb="31" eb="32">
      <t>ソク</t>
    </rPh>
    <phoneticPr fontId="2"/>
  </si>
  <si>
    <t>全て無料貸し出し</t>
    <rPh sb="0" eb="1">
      <t>スベ</t>
    </rPh>
    <rPh sb="2" eb="4">
      <t>ムリョウ</t>
    </rPh>
    <rPh sb="4" eb="5">
      <t>カ</t>
    </rPh>
    <rPh sb="6" eb="7">
      <t>ダ</t>
    </rPh>
    <phoneticPr fontId="2"/>
  </si>
  <si>
    <t>・おむつ（必要な期間）
（毎日持参）
・おしりふき（必要な期間）
（無くなりお声替えします）</t>
    <rPh sb="5" eb="7">
      <t>ヒツヨウ</t>
    </rPh>
    <rPh sb="8" eb="10">
      <t>キカン</t>
    </rPh>
    <rPh sb="13" eb="15">
      <t>マイニチ</t>
    </rPh>
    <rPh sb="15" eb="17">
      <t>ジサン</t>
    </rPh>
    <rPh sb="26" eb="28">
      <t>ヒツヨウ</t>
    </rPh>
    <rPh sb="29" eb="31">
      <t>キカン</t>
    </rPh>
    <rPh sb="34" eb="35">
      <t>ナ</t>
    </rPh>
    <rPh sb="39" eb="41">
      <t>コエカ</t>
    </rPh>
    <phoneticPr fontId="2"/>
  </si>
  <si>
    <t>・鞄の指定はございません。
・汚れ物袋
（ビニール・エコバッグ等）</t>
    <rPh sb="1" eb="2">
      <t>カバン</t>
    </rPh>
    <rPh sb="3" eb="5">
      <t>シテイ</t>
    </rPh>
    <rPh sb="15" eb="16">
      <t>ヨゴ</t>
    </rPh>
    <rPh sb="17" eb="18">
      <t>モノ</t>
    </rPh>
    <rPh sb="18" eb="19">
      <t>フクロ</t>
    </rPh>
    <rPh sb="31" eb="32">
      <t>ナド</t>
    </rPh>
    <phoneticPr fontId="2"/>
  </si>
  <si>
    <t>100円～２00円</t>
    <rPh sb="3" eb="4">
      <t>エン</t>
    </rPh>
    <rPh sb="8" eb="9">
      <t>エン</t>
    </rPh>
    <phoneticPr fontId="2"/>
  </si>
  <si>
    <t>３０分当たり</t>
    <rPh sb="2" eb="3">
      <t>プン</t>
    </rPh>
    <rPh sb="3" eb="4">
      <t>ア</t>
    </rPh>
    <phoneticPr fontId="2"/>
  </si>
  <si>
    <t>１～２歳児クラス</t>
    <rPh sb="3" eb="5">
      <t>サイジ</t>
    </rPh>
    <phoneticPr fontId="2"/>
  </si>
  <si>
    <t>・「遊びが学び」・子ども主体のメリハリのついた保育を展開しています。
・年長児は就学に向けて意欲のでる１月～３月にオリジナルテキストを使用して「平仮名」「カタカナ」「数字」の読み書きを練習していきます。無理なく行うことで子どもも自主的に学べ、就学に向け必要な学びを行えます医。
・電子連絡帳で見える化を十分に活かし・ご家庭と連携した保育を行っています。
・原則、保護者の方から費用徴収を行わない方針でやっています。
※費用徴収が掛かるもの（給食費（幼児保育料無償化の為）、延長保育料（延長保育事業の為徴収）</t>
    <rPh sb="2" eb="3">
      <t>アソ</t>
    </rPh>
    <rPh sb="5" eb="6">
      <t>マナ</t>
    </rPh>
    <rPh sb="9" eb="10">
      <t>コ</t>
    </rPh>
    <rPh sb="12" eb="14">
      <t>シュタイ</t>
    </rPh>
    <rPh sb="23" eb="25">
      <t>ホイク</t>
    </rPh>
    <rPh sb="26" eb="28">
      <t>テンカイ</t>
    </rPh>
    <rPh sb="36" eb="39">
      <t>ネンチョウジ</t>
    </rPh>
    <rPh sb="40" eb="42">
      <t>シュウガク</t>
    </rPh>
    <rPh sb="43" eb="44">
      <t>ム</t>
    </rPh>
    <rPh sb="46" eb="48">
      <t>イヨク</t>
    </rPh>
    <rPh sb="52" eb="53">
      <t>ガツ</t>
    </rPh>
    <rPh sb="55" eb="56">
      <t>ガツ</t>
    </rPh>
    <rPh sb="67" eb="69">
      <t>シヨウ</t>
    </rPh>
    <rPh sb="72" eb="75">
      <t>ヒラガナ</t>
    </rPh>
    <rPh sb="83" eb="85">
      <t>スウジ</t>
    </rPh>
    <rPh sb="87" eb="88">
      <t>ヨ</t>
    </rPh>
    <rPh sb="89" eb="90">
      <t>カ</t>
    </rPh>
    <rPh sb="92" eb="94">
      <t>レンシュウ</t>
    </rPh>
    <rPh sb="101" eb="103">
      <t>ムリ</t>
    </rPh>
    <rPh sb="105" eb="106">
      <t>オコナ</t>
    </rPh>
    <rPh sb="110" eb="111">
      <t>コ</t>
    </rPh>
    <rPh sb="114" eb="117">
      <t>ジシュテキ</t>
    </rPh>
    <rPh sb="118" eb="119">
      <t>マナ</t>
    </rPh>
    <rPh sb="121" eb="123">
      <t>シュウガク</t>
    </rPh>
    <rPh sb="124" eb="125">
      <t>ム</t>
    </rPh>
    <rPh sb="126" eb="128">
      <t>ヒツヨウ</t>
    </rPh>
    <rPh sb="129" eb="130">
      <t>マナ</t>
    </rPh>
    <rPh sb="132" eb="133">
      <t>オコナ</t>
    </rPh>
    <rPh sb="136" eb="137">
      <t>イ</t>
    </rPh>
    <rPh sb="140" eb="145">
      <t>デンシレンラクチョウ</t>
    </rPh>
    <rPh sb="146" eb="147">
      <t>ミ</t>
    </rPh>
    <rPh sb="149" eb="150">
      <t>カ</t>
    </rPh>
    <rPh sb="151" eb="153">
      <t>ジュウブン</t>
    </rPh>
    <rPh sb="154" eb="155">
      <t>イ</t>
    </rPh>
    <rPh sb="159" eb="161">
      <t>カテイ</t>
    </rPh>
    <rPh sb="162" eb="164">
      <t>レンケイ</t>
    </rPh>
    <rPh sb="166" eb="168">
      <t>ホイク</t>
    </rPh>
    <rPh sb="169" eb="170">
      <t>オコナ</t>
    </rPh>
    <rPh sb="178" eb="180">
      <t>ゲンソク</t>
    </rPh>
    <rPh sb="181" eb="184">
      <t>ホゴシャ</t>
    </rPh>
    <rPh sb="185" eb="186">
      <t>カタ</t>
    </rPh>
    <rPh sb="188" eb="192">
      <t>ヒヨウチョウシュウ</t>
    </rPh>
    <rPh sb="193" eb="194">
      <t>オコナ</t>
    </rPh>
    <rPh sb="197" eb="199">
      <t>ホウシン</t>
    </rPh>
    <rPh sb="209" eb="213">
      <t>ヒヨウチョウシュウ</t>
    </rPh>
    <rPh sb="214" eb="215">
      <t>カ</t>
    </rPh>
    <rPh sb="220" eb="223">
      <t>キュウショクヒ</t>
    </rPh>
    <rPh sb="224" eb="226">
      <t>ヨウジ</t>
    </rPh>
    <rPh sb="226" eb="229">
      <t>ホイクリョウ</t>
    </rPh>
    <rPh sb="229" eb="231">
      <t>ムショウ</t>
    </rPh>
    <rPh sb="231" eb="232">
      <t>カ</t>
    </rPh>
    <rPh sb="233" eb="234">
      <t>タメ</t>
    </rPh>
    <rPh sb="236" eb="240">
      <t>エンチョウホイク</t>
    </rPh>
    <rPh sb="240" eb="241">
      <t>リョウ</t>
    </rPh>
    <rPh sb="242" eb="246">
      <t>エンチョウホイク</t>
    </rPh>
    <rPh sb="246" eb="248">
      <t>ジギョウ</t>
    </rPh>
    <rPh sb="249" eb="250">
      <t>タメ</t>
    </rPh>
    <rPh sb="250" eb="252">
      <t>チョウシュウ</t>
    </rPh>
    <phoneticPr fontId="2"/>
  </si>
  <si>
    <t>流山さんぴこ第２保育園</t>
    <rPh sb="0" eb="2">
      <t>ナガレヤマ</t>
    </rPh>
    <rPh sb="6" eb="7">
      <t>ダイ</t>
    </rPh>
    <rPh sb="8" eb="11">
      <t>ホイクエン</t>
    </rPh>
    <phoneticPr fontId="2"/>
  </si>
  <si>
    <t>０４－７１８６－７５４１</t>
    <phoneticPr fontId="2"/>
  </si>
  <si>
    <t>流山市市野谷字梶内３９８</t>
    <rPh sb="0" eb="3">
      <t>ナガレヤマシ</t>
    </rPh>
    <rPh sb="3" eb="6">
      <t>イチノヤ</t>
    </rPh>
    <rPh sb="6" eb="7">
      <t>アザ</t>
    </rPh>
    <rPh sb="7" eb="9">
      <t>カジウチ</t>
    </rPh>
    <phoneticPr fontId="2"/>
  </si>
  <si>
    <t>流山さんぴこ第３保育園</t>
    <rPh sb="0" eb="2">
      <t>ナガレヤマ</t>
    </rPh>
    <rPh sb="6" eb="7">
      <t>ダイ</t>
    </rPh>
    <rPh sb="8" eb="11">
      <t>ホイクエン</t>
    </rPh>
    <phoneticPr fontId="2"/>
  </si>
  <si>
    <t xml:space="preserve"> 0471-97-7847</t>
    <phoneticPr fontId="2"/>
  </si>
  <si>
    <t>流山市西平井２丁目２２－５</t>
    <rPh sb="0" eb="3">
      <t>ナガレヤマシ</t>
    </rPh>
    <rPh sb="3" eb="6">
      <t>ニシヒライ</t>
    </rPh>
    <rPh sb="7" eb="9">
      <t>チョウメ</t>
    </rPh>
    <phoneticPr fontId="2"/>
  </si>
  <si>
    <t>南流山</t>
    <rPh sb="0" eb="1">
      <t>ミナミ</t>
    </rPh>
    <rPh sb="1" eb="3">
      <t>ナガレヤマ</t>
    </rPh>
    <phoneticPr fontId="2"/>
  </si>
  <si>
    <t>流山こばと保育園</t>
    <rPh sb="0" eb="2">
      <t>ナガレヤマ</t>
    </rPh>
    <rPh sb="5" eb="8">
      <t>ホイクエン</t>
    </rPh>
    <phoneticPr fontId="2"/>
  </si>
  <si>
    <t>04-7190-5572</t>
    <phoneticPr fontId="2"/>
  </si>
  <si>
    <t>〒270-0138
流山市おおたかの森東2-12-1</t>
    <rPh sb="10" eb="13">
      <t>ナガレヤマシ</t>
    </rPh>
    <rPh sb="18" eb="19">
      <t>モリ</t>
    </rPh>
    <rPh sb="19" eb="20">
      <t>ヒガシ</t>
    </rPh>
    <phoneticPr fontId="2"/>
  </si>
  <si>
    <t>保育目標　のびのび・いきいき・社会性をみにつける
のびのびは自由奔放という事ではなく、子どもたちの成長を大切にし家庭的な雰囲気で個性を尊重し、自分らしく伸び伸びと「心」と「体」がバランスよく成長するうことを大切にしていきます。「元気に外で遊びこむ」ときには「やる時は集中する」けじめをもち、ひとりひとりが未来に向かって生きる力を育てます。
幼児はワークをおこなったり、月間絵本、体操教室、英語教室、を楽しく取り入れて小学校接続を意識しておこなっています。</t>
    <rPh sb="171" eb="173">
      <t>ヨウジ</t>
    </rPh>
    <rPh sb="185" eb="189">
      <t>ゲッカンエホン</t>
    </rPh>
    <rPh sb="190" eb="194">
      <t>タイソウキョウシツ</t>
    </rPh>
    <rPh sb="195" eb="197">
      <t>エイゴ</t>
    </rPh>
    <rPh sb="197" eb="199">
      <t>キョウシツ</t>
    </rPh>
    <rPh sb="201" eb="202">
      <t>タノ</t>
    </rPh>
    <rPh sb="204" eb="205">
      <t>ト</t>
    </rPh>
    <rPh sb="206" eb="207">
      <t>イ</t>
    </rPh>
    <rPh sb="209" eb="214">
      <t>ショウガッコウセツゾク</t>
    </rPh>
    <rPh sb="215" eb="217">
      <t>イシキ</t>
    </rPh>
    <phoneticPr fontId="2"/>
  </si>
  <si>
    <t>土曜保育利用申請書を記入していただきます。</t>
    <rPh sb="0" eb="4">
      <t>ドヨウホイク</t>
    </rPh>
    <rPh sb="4" eb="6">
      <t>リヨウ</t>
    </rPh>
    <rPh sb="6" eb="9">
      <t>シンセイショ</t>
    </rPh>
    <rPh sb="10" eb="12">
      <t>キニュウ</t>
    </rPh>
    <phoneticPr fontId="2"/>
  </si>
  <si>
    <t xml:space="preserve">・お布団カバー
（月曜持ってきて頂き金曜お持ち帰り）
・タオルケット
（月曜持ってきて頂き金曜お持ち帰り）
</t>
    <rPh sb="2" eb="4">
      <t>フトン</t>
    </rPh>
    <rPh sb="9" eb="11">
      <t>ゲツヨウ</t>
    </rPh>
    <rPh sb="11" eb="12">
      <t>モ</t>
    </rPh>
    <rPh sb="16" eb="17">
      <t>イタダ</t>
    </rPh>
    <rPh sb="18" eb="20">
      <t>キンヨウ</t>
    </rPh>
    <rPh sb="21" eb="22">
      <t>モ</t>
    </rPh>
    <rPh sb="23" eb="24">
      <t>カエ</t>
    </rPh>
    <phoneticPr fontId="2"/>
  </si>
  <si>
    <t>・衣類一式（乳児は３セット常時、幼児は１セット常時）
・</t>
    <rPh sb="1" eb="3">
      <t>イルイ</t>
    </rPh>
    <rPh sb="3" eb="5">
      <t>イッシキ</t>
    </rPh>
    <rPh sb="6" eb="8">
      <t>ニュウジ</t>
    </rPh>
    <rPh sb="13" eb="15">
      <t>ジョウジ</t>
    </rPh>
    <rPh sb="16" eb="18">
      <t>ヨウジ</t>
    </rPh>
    <rPh sb="23" eb="25">
      <t>ジョウジ</t>
    </rPh>
    <phoneticPr fontId="2"/>
  </si>
  <si>
    <t xml:space="preserve">・スモック
・帽子
・お絵描き帳
・クレヨン（幼児）
・ワーク（幼児）
・ハサミ（幼児）
・歯ブラシ（幼児）
</t>
    <rPh sb="7" eb="9">
      <t>ボウシ</t>
    </rPh>
    <rPh sb="12" eb="14">
      <t>エカ</t>
    </rPh>
    <rPh sb="15" eb="16">
      <t>チョウ</t>
    </rPh>
    <rPh sb="32" eb="34">
      <t>ヨウジ</t>
    </rPh>
    <rPh sb="47" eb="48">
      <t>ハ</t>
    </rPh>
    <phoneticPr fontId="2"/>
  </si>
  <si>
    <t>・コップ</t>
    <phoneticPr fontId="2"/>
  </si>
  <si>
    <t xml:space="preserve">
・おむつ
・おしりふき</t>
    <phoneticPr fontId="2"/>
  </si>
  <si>
    <t>・スモック
・帽子
・お絵描き帳
・クレヨン（幼児）
・ワーク（幼児）
・ハサミ（幼児）
・歯ブラシ（幼児）
・体操着（幼児）</t>
    <rPh sb="7" eb="9">
      <t>ボウシ</t>
    </rPh>
    <rPh sb="12" eb="14">
      <t>エカ</t>
    </rPh>
    <rPh sb="15" eb="16">
      <t>チョウ</t>
    </rPh>
    <rPh sb="32" eb="34">
      <t>ヨウジ</t>
    </rPh>
    <rPh sb="47" eb="48">
      <t>ハ</t>
    </rPh>
    <rPh sb="56" eb="58">
      <t>タイソウ</t>
    </rPh>
    <rPh sb="58" eb="59">
      <t>ギ</t>
    </rPh>
    <rPh sb="60" eb="62">
      <t>ヨウジ</t>
    </rPh>
    <phoneticPr fontId="2"/>
  </si>
  <si>
    <t>7.000円</t>
    <rPh sb="5" eb="6">
      <t>エン</t>
    </rPh>
    <phoneticPr fontId="2"/>
  </si>
  <si>
    <t>3～5歳児</t>
    <rPh sb="3" eb="5">
      <t>サイジ</t>
    </rPh>
    <phoneticPr fontId="2"/>
  </si>
  <si>
    <t>「よくあそぶ」「よく食べる」「よく眠る」、「自分の目で見て」「自分の耳で聞き」「自分で考えて」主体的に様々なことに興味を持ち、いきいきと行動できる子どもに育つ事を願い、保育をすすめます。そのために日々の保育や行事での「体験」を大切にしています。子どもたちも園も地域の方に支えられて育っています。</t>
    <rPh sb="122" eb="123">
      <t>コ</t>
    </rPh>
    <rPh sb="128" eb="129">
      <t>エン</t>
    </rPh>
    <rPh sb="130" eb="132">
      <t>チイキ</t>
    </rPh>
    <rPh sb="133" eb="134">
      <t>カタ</t>
    </rPh>
    <rPh sb="135" eb="136">
      <t>ササ</t>
    </rPh>
    <rPh sb="140" eb="141">
      <t>ソダ</t>
    </rPh>
    <phoneticPr fontId="2"/>
  </si>
  <si>
    <t>アスクおおたかの森保育園</t>
    <rPh sb="8" eb="9">
      <t>モリ</t>
    </rPh>
    <rPh sb="9" eb="12">
      <t>ホイクエン</t>
    </rPh>
    <phoneticPr fontId="2"/>
  </si>
  <si>
    <t>04-7178-9830</t>
    <phoneticPr fontId="2"/>
  </si>
  <si>
    <t>流山市おおたかの森南3-8LEVENおおたかの森2F</t>
    <rPh sb="0" eb="3">
      <t>ナガレヤマシ</t>
    </rPh>
    <rPh sb="8" eb="9">
      <t>モリ</t>
    </rPh>
    <rPh sb="9" eb="10">
      <t>ミナミ</t>
    </rPh>
    <rPh sb="23" eb="24">
      <t>モリ</t>
    </rPh>
    <phoneticPr fontId="2"/>
  </si>
  <si>
    <t>流山おおたかの森　　　　　　　</t>
    <rPh sb="0" eb="2">
      <t>ナガレヤマ</t>
    </rPh>
    <rPh sb="7" eb="8">
      <t>モリ</t>
    </rPh>
    <phoneticPr fontId="2"/>
  </si>
  <si>
    <t xml:space="preserve">
おおきなこころをもって
たくましくそだち
かんせいゆたかなこになろう</t>
    <phoneticPr fontId="2"/>
  </si>
  <si>
    <t>59日から</t>
    <rPh sb="2" eb="3">
      <t>ニチ</t>
    </rPh>
    <phoneticPr fontId="2"/>
  </si>
  <si>
    <t xml:space="preserve">・防水シーツ、
・上掛け寝具
　(タオルケット、ブランケット)
（毎週持ち帰り）
</t>
    <rPh sb="1" eb="3">
      <t>ボウスイ</t>
    </rPh>
    <rPh sb="9" eb="11">
      <t>ウワガ</t>
    </rPh>
    <rPh sb="12" eb="14">
      <t>シング</t>
    </rPh>
    <rPh sb="33" eb="36">
      <t>マイシュウモ</t>
    </rPh>
    <rPh sb="37" eb="38">
      <t>カエ</t>
    </rPh>
    <phoneticPr fontId="2"/>
  </si>
  <si>
    <t>・着替え（毎日持ち帰り）
・着替え（常備用）
・帽子
・靴</t>
    <phoneticPr fontId="2"/>
  </si>
  <si>
    <t xml:space="preserve">・教材セット(クレヨン、色鉛筆、粘土セット、)
 （3歳～）
</t>
    <rPh sb="1" eb="3">
      <t>キョウザイ</t>
    </rPh>
    <rPh sb="12" eb="15">
      <t>イロエンピツ</t>
    </rPh>
    <rPh sb="16" eb="18">
      <t>ネンド</t>
    </rPh>
    <phoneticPr fontId="2"/>
  </si>
  <si>
    <t>発生時</t>
    <rPh sb="0" eb="3">
      <t>ハッセイジ</t>
    </rPh>
    <phoneticPr fontId="2"/>
  </si>
  <si>
    <t>150～300</t>
    <phoneticPr fontId="2"/>
  </si>
  <si>
    <t>時間あたり</t>
    <rPh sb="0" eb="2">
      <t>ジカン</t>
    </rPh>
    <phoneticPr fontId="2"/>
  </si>
  <si>
    <t>主に0.1.2歳児</t>
    <rPh sb="0" eb="1">
      <t>オモ</t>
    </rPh>
    <rPh sb="7" eb="9">
      <t>サイジ</t>
    </rPh>
    <phoneticPr fontId="2"/>
  </si>
  <si>
    <t>おむつ処理代、食事用エプロン、口拭きタオル、手拭き紙タオルなど</t>
    <rPh sb="3" eb="6">
      <t>ショリダイ</t>
    </rPh>
    <rPh sb="7" eb="10">
      <t>ショクジヨウ</t>
    </rPh>
    <rPh sb="15" eb="17">
      <t>クチフ</t>
    </rPh>
    <rPh sb="22" eb="24">
      <t>テフ</t>
    </rPh>
    <rPh sb="25" eb="26">
      <t>カミ</t>
    </rPh>
    <phoneticPr fontId="2"/>
  </si>
  <si>
    <t>100～660円</t>
    <phoneticPr fontId="2"/>
  </si>
  <si>
    <t>年払い</t>
    <rPh sb="0" eb="2">
      <t>ネンハラ</t>
    </rPh>
    <phoneticPr fontId="2"/>
  </si>
  <si>
    <t>課外活動費、教材セット、卒園準備費</t>
    <rPh sb="0" eb="2">
      <t>カガイ</t>
    </rPh>
    <rPh sb="2" eb="5">
      <t>カツドウヒ</t>
    </rPh>
    <rPh sb="6" eb="8">
      <t>キョウザイ</t>
    </rPh>
    <rPh sb="12" eb="14">
      <t>ソツエン</t>
    </rPh>
    <rPh sb="14" eb="16">
      <t>ジュンビ</t>
    </rPh>
    <rPh sb="16" eb="17">
      <t>ヒ</t>
    </rPh>
    <phoneticPr fontId="2"/>
  </si>
  <si>
    <t>都度</t>
    <rPh sb="0" eb="2">
      <t>ツド</t>
    </rPh>
    <phoneticPr fontId="2"/>
  </si>
  <si>
    <t>6500～12000</t>
    <phoneticPr fontId="2"/>
  </si>
  <si>
    <t>英語、おんがく</t>
    <rPh sb="0" eb="2">
      <t>エイゴ</t>
    </rPh>
    <phoneticPr fontId="2"/>
  </si>
  <si>
    <t>1～5歳児</t>
    <rPh sb="3" eb="5">
      <t>サイジ</t>
    </rPh>
    <phoneticPr fontId="2"/>
  </si>
  <si>
    <t>3,4,5歳児</t>
    <rPh sb="5" eb="7">
      <t>サイジ</t>
    </rPh>
    <phoneticPr fontId="2"/>
  </si>
  <si>
    <t>・おむつ処理代は300円/月となります。0.1歳クラスは1年分を年度の初めに徴収、2歳クラス以降は使用実績に基づき年度の終わりに一括徴収いたします。
・手拭きタオル代100円/月（全クラス徴収）、口拭きタオル代110円/月（0.1.2歳児）、食事用エプロン代150円/月（0.1歳児のみ）徴収はクラスによってばらつきが有ります。
・遠足、行事の際にかかる課外活動費用は事前にお伝えし、保育の活動実績に基づいて後日、口座振替にて徴収させていただきます。
・卒園準備セットには「卒園アルバム」の代金が含まれています。
・給食費について。保育利用が基準日以上だった場合は8200円の徴収となります。</t>
    <rPh sb="4" eb="6">
      <t>ショリ</t>
    </rPh>
    <rPh sb="6" eb="7">
      <t>ダイ</t>
    </rPh>
    <rPh sb="11" eb="12">
      <t>エン</t>
    </rPh>
    <rPh sb="13" eb="14">
      <t>ゲツ</t>
    </rPh>
    <rPh sb="23" eb="24">
      <t>サイ</t>
    </rPh>
    <rPh sb="29" eb="31">
      <t>ネンブン</t>
    </rPh>
    <rPh sb="32" eb="34">
      <t>ネンド</t>
    </rPh>
    <rPh sb="35" eb="36">
      <t>ハジ</t>
    </rPh>
    <rPh sb="38" eb="40">
      <t>チョウシュウ</t>
    </rPh>
    <rPh sb="42" eb="43">
      <t>サイ</t>
    </rPh>
    <rPh sb="46" eb="48">
      <t>イコウ</t>
    </rPh>
    <rPh sb="49" eb="53">
      <t>シヨウジッセキ</t>
    </rPh>
    <rPh sb="54" eb="55">
      <t>モト</t>
    </rPh>
    <rPh sb="57" eb="59">
      <t>ネンド</t>
    </rPh>
    <rPh sb="60" eb="61">
      <t>オ</t>
    </rPh>
    <rPh sb="64" eb="66">
      <t>イッカツ</t>
    </rPh>
    <rPh sb="66" eb="68">
      <t>チョウシュウ</t>
    </rPh>
    <rPh sb="76" eb="78">
      <t>テフ</t>
    </rPh>
    <rPh sb="82" eb="83">
      <t>ダイ</t>
    </rPh>
    <rPh sb="86" eb="87">
      <t>エン</t>
    </rPh>
    <rPh sb="88" eb="89">
      <t>ツキ</t>
    </rPh>
    <rPh sb="90" eb="91">
      <t>ゼン</t>
    </rPh>
    <rPh sb="94" eb="96">
      <t>チョウシュウ</t>
    </rPh>
    <rPh sb="98" eb="100">
      <t>クチフ</t>
    </rPh>
    <rPh sb="104" eb="105">
      <t>ダイ</t>
    </rPh>
    <rPh sb="108" eb="109">
      <t>エン</t>
    </rPh>
    <rPh sb="110" eb="111">
      <t>ツキ</t>
    </rPh>
    <rPh sb="117" eb="119">
      <t>サイジ</t>
    </rPh>
    <rPh sb="121" eb="124">
      <t>ショクジヨウ</t>
    </rPh>
    <rPh sb="128" eb="129">
      <t>ダイ</t>
    </rPh>
    <rPh sb="132" eb="133">
      <t>エン</t>
    </rPh>
    <rPh sb="134" eb="135">
      <t>ツキ</t>
    </rPh>
    <rPh sb="139" eb="141">
      <t>サイジ</t>
    </rPh>
    <rPh sb="144" eb="146">
      <t>チョウシュウ</t>
    </rPh>
    <rPh sb="159" eb="160">
      <t>ア</t>
    </rPh>
    <rPh sb="166" eb="168">
      <t>エンソク</t>
    </rPh>
    <rPh sb="169" eb="171">
      <t>ギョウジ</t>
    </rPh>
    <rPh sb="172" eb="173">
      <t>サイ</t>
    </rPh>
    <rPh sb="177" eb="179">
      <t>カガイ</t>
    </rPh>
    <rPh sb="179" eb="181">
      <t>カツドウ</t>
    </rPh>
    <rPh sb="181" eb="183">
      <t>ヒヨウ</t>
    </rPh>
    <rPh sb="184" eb="186">
      <t>ジゼン</t>
    </rPh>
    <rPh sb="188" eb="189">
      <t>ツタ</t>
    </rPh>
    <rPh sb="192" eb="194">
      <t>ホイク</t>
    </rPh>
    <rPh sb="195" eb="197">
      <t>カツドウ</t>
    </rPh>
    <rPh sb="197" eb="199">
      <t>ジッセキ</t>
    </rPh>
    <rPh sb="200" eb="201">
      <t>モト</t>
    </rPh>
    <rPh sb="204" eb="206">
      <t>ゴジツ</t>
    </rPh>
    <rPh sb="207" eb="209">
      <t>コウザ</t>
    </rPh>
    <rPh sb="209" eb="211">
      <t>フリカエ</t>
    </rPh>
    <rPh sb="213" eb="215">
      <t>チョウシュウ</t>
    </rPh>
    <rPh sb="227" eb="229">
      <t>ソツエン</t>
    </rPh>
    <rPh sb="229" eb="231">
      <t>ジュンビ</t>
    </rPh>
    <rPh sb="237" eb="239">
      <t>ソツエン</t>
    </rPh>
    <rPh sb="245" eb="247">
      <t>ダイキン</t>
    </rPh>
    <rPh sb="248" eb="249">
      <t>フク</t>
    </rPh>
    <rPh sb="258" eb="261">
      <t>キュウショクヒ</t>
    </rPh>
    <rPh sb="266" eb="268">
      <t>ホイク</t>
    </rPh>
    <rPh sb="268" eb="270">
      <t>リヨウ</t>
    </rPh>
    <rPh sb="271" eb="274">
      <t>キジュンビ</t>
    </rPh>
    <rPh sb="274" eb="276">
      <t>イジョウ</t>
    </rPh>
    <rPh sb="279" eb="281">
      <t>バアイ</t>
    </rPh>
    <rPh sb="286" eb="287">
      <t>エン</t>
    </rPh>
    <rPh sb="288" eb="290">
      <t>チョウシュウ</t>
    </rPh>
    <phoneticPr fontId="2"/>
  </si>
  <si>
    <t>２～３</t>
    <phoneticPr fontId="2"/>
  </si>
  <si>
    <t>流山おおたかの森</t>
    <rPh sb="0" eb="8">
      <t>ナガレヤマオオタカノモリ</t>
    </rPh>
    <phoneticPr fontId="2"/>
  </si>
  <si>
    <t>理念：生きる力を育てる
目標：元気でたくましい子ども
　　　明るくのびのびとした子ども
　　　失敗してもまたチャレンジできる子ども
方針：安心と安全を最優先に考え保育をします
　　遊びと食育を通して一人ひとりの個性を大切にした保育をします
　　　毎日ギュッとハグしてありのままを愛します
大切にしている事：子どものありのままを愛すこと
　　　　　　　　　子どもの興味を満喫させて遊ぶこと
　　　　　　　　　思いきりカラダを動かすこと
　　　　　　　　　大人みんなで精一杯愛すこと
　　　　　　　　　大人も育つこと
　　　　　　　　　ギュッとハグすること</t>
    <rPh sb="0" eb="2">
      <t>リネン</t>
    </rPh>
    <rPh sb="3" eb="4">
      <t>イ</t>
    </rPh>
    <rPh sb="6" eb="7">
      <t>チカラ</t>
    </rPh>
    <rPh sb="8" eb="9">
      <t>ソダ</t>
    </rPh>
    <rPh sb="13" eb="15">
      <t>モクヒョウ</t>
    </rPh>
    <rPh sb="16" eb="18">
      <t>ゲンキ</t>
    </rPh>
    <rPh sb="24" eb="25">
      <t>コ</t>
    </rPh>
    <rPh sb="31" eb="32">
      <t>アカ</t>
    </rPh>
    <rPh sb="41" eb="42">
      <t>コ</t>
    </rPh>
    <rPh sb="48" eb="50">
      <t>シッパイ</t>
    </rPh>
    <rPh sb="63" eb="64">
      <t>コ</t>
    </rPh>
    <rPh sb="68" eb="70">
      <t>ホウシン</t>
    </rPh>
    <rPh sb="71" eb="73">
      <t>アンシン</t>
    </rPh>
    <rPh sb="74" eb="76">
      <t>アンゼン</t>
    </rPh>
    <rPh sb="77" eb="80">
      <t>サイユウセン</t>
    </rPh>
    <rPh sb="81" eb="82">
      <t>カンガ</t>
    </rPh>
    <rPh sb="83" eb="85">
      <t>ホイク</t>
    </rPh>
    <rPh sb="92" eb="93">
      <t>アソ</t>
    </rPh>
    <rPh sb="95" eb="97">
      <t>ショクイク</t>
    </rPh>
    <rPh sb="98" eb="99">
      <t>トオ</t>
    </rPh>
    <rPh sb="101" eb="103">
      <t>ヒトリ</t>
    </rPh>
    <rPh sb="107" eb="109">
      <t>コセイ</t>
    </rPh>
    <rPh sb="110" eb="112">
      <t>タイセツ</t>
    </rPh>
    <rPh sb="115" eb="117">
      <t>ホイク</t>
    </rPh>
    <rPh sb="125" eb="127">
      <t>マイニチ</t>
    </rPh>
    <rPh sb="141" eb="142">
      <t>アイ</t>
    </rPh>
    <rPh sb="147" eb="149">
      <t>タイセツ</t>
    </rPh>
    <rPh sb="154" eb="155">
      <t>コト</t>
    </rPh>
    <rPh sb="156" eb="157">
      <t>コ</t>
    </rPh>
    <rPh sb="166" eb="167">
      <t>アイ</t>
    </rPh>
    <rPh sb="180" eb="181">
      <t>コ</t>
    </rPh>
    <rPh sb="184" eb="186">
      <t>キョウミ</t>
    </rPh>
    <rPh sb="187" eb="189">
      <t>マンキツ</t>
    </rPh>
    <rPh sb="192" eb="193">
      <t>アソ</t>
    </rPh>
    <rPh sb="206" eb="207">
      <t>オモ</t>
    </rPh>
    <rPh sb="214" eb="215">
      <t>ウゴ</t>
    </rPh>
    <rPh sb="229" eb="231">
      <t>オトナ</t>
    </rPh>
    <rPh sb="235" eb="238">
      <t>セイイッパイ</t>
    </rPh>
    <rPh sb="238" eb="239">
      <t>アイ</t>
    </rPh>
    <rPh sb="252" eb="254">
      <t>オトナ</t>
    </rPh>
    <rPh sb="255" eb="256">
      <t>ソダ</t>
    </rPh>
    <phoneticPr fontId="2"/>
  </si>
  <si>
    <t>0歳児：ベビーベット使用
　　　○約120×70のシーツ
　　　○季節に合った肌掛け
1.2歳児：コット使用
　　　○約60×130のシーツ
　　　○季節に合った肌掛け</t>
    <rPh sb="1" eb="3">
      <t>サイジ</t>
    </rPh>
    <rPh sb="10" eb="12">
      <t>シヨウ</t>
    </rPh>
    <rPh sb="17" eb="18">
      <t>ヤク</t>
    </rPh>
    <rPh sb="33" eb="35">
      <t>キセツ</t>
    </rPh>
    <rPh sb="36" eb="37">
      <t>ア</t>
    </rPh>
    <rPh sb="39" eb="41">
      <t>ハダガ</t>
    </rPh>
    <rPh sb="46" eb="48">
      <t>サイジ</t>
    </rPh>
    <rPh sb="52" eb="54">
      <t>シヨウ</t>
    </rPh>
    <rPh sb="59" eb="60">
      <t>ヤク</t>
    </rPh>
    <rPh sb="75" eb="77">
      <t>キセツ</t>
    </rPh>
    <rPh sb="78" eb="79">
      <t>ア</t>
    </rPh>
    <rPh sb="81" eb="83">
      <t>ハダガ</t>
    </rPh>
    <phoneticPr fontId="2"/>
  </si>
  <si>
    <t>○下着・シャツ・ズボン・靴下などの着替え(3，4組)
○よだれかけやガーゼなど(必要な場合)
○食事用エプロン・使用したエプロン入れ(ビニール製)
※毎日持参
○歯ブラシ・コップ
(2歳児クラス6月以降使用)</t>
    <rPh sb="1" eb="3">
      <t>シタギ</t>
    </rPh>
    <rPh sb="12" eb="14">
      <t>クツシタ</t>
    </rPh>
    <rPh sb="17" eb="19">
      <t>キガ</t>
    </rPh>
    <rPh sb="24" eb="25">
      <t>クミ</t>
    </rPh>
    <rPh sb="40" eb="42">
      <t>ヒツヨウ</t>
    </rPh>
    <rPh sb="43" eb="45">
      <t>バアイ</t>
    </rPh>
    <rPh sb="48" eb="51">
      <t>ショクジヨウ</t>
    </rPh>
    <rPh sb="56" eb="58">
      <t>シヨウ</t>
    </rPh>
    <rPh sb="64" eb="65">
      <t>イ</t>
    </rPh>
    <rPh sb="71" eb="72">
      <t>セイ</t>
    </rPh>
    <rPh sb="75" eb="77">
      <t>マイニチ</t>
    </rPh>
    <rPh sb="77" eb="79">
      <t>ジサン</t>
    </rPh>
    <rPh sb="81" eb="82">
      <t>ハ</t>
    </rPh>
    <rPh sb="92" eb="94">
      <t>サイジ</t>
    </rPh>
    <rPh sb="98" eb="101">
      <t>ガツイコウ</t>
    </rPh>
    <rPh sb="101" eb="103">
      <t>シヨウ</t>
    </rPh>
    <phoneticPr fontId="2"/>
  </si>
  <si>
    <t>保育園帽子
※入所時に購入していただきます。￥900</t>
    <phoneticPr fontId="2"/>
  </si>
  <si>
    <t>○哺乳瓶(0歳児)
○マグ
※コップ飲み前段階のお子さま
上記以外は保育園で準備します</t>
    <rPh sb="1" eb="4">
      <t>ホニュウビン</t>
    </rPh>
    <rPh sb="6" eb="8">
      <t>サイジ</t>
    </rPh>
    <rPh sb="18" eb="19">
      <t>ノ</t>
    </rPh>
    <rPh sb="20" eb="21">
      <t>マエ</t>
    </rPh>
    <rPh sb="21" eb="23">
      <t>ダンカイ</t>
    </rPh>
    <rPh sb="25" eb="26">
      <t>コ</t>
    </rPh>
    <rPh sb="30" eb="34">
      <t>ジョウキイガイ</t>
    </rPh>
    <rPh sb="35" eb="38">
      <t>ホイクエン</t>
    </rPh>
    <rPh sb="39" eb="41">
      <t>ジュンビ</t>
    </rPh>
    <phoneticPr fontId="2"/>
  </si>
  <si>
    <t>○おむつ・おしりふき
→その都度補充
※サブスクあり
○ボックスティッシュ
〇ウエットティッシュ(ノンアルコールのもの)
※毎月一箱ずつ集めます
〇汚物処理用黒ビニール袋
※入所時に1箱集めます</t>
    <rPh sb="14" eb="16">
      <t>ツド</t>
    </rPh>
    <rPh sb="16" eb="18">
      <t>ホジュウ</t>
    </rPh>
    <rPh sb="62" eb="64">
      <t>マイツキ</t>
    </rPh>
    <rPh sb="64" eb="66">
      <t>ヒトハコ</t>
    </rPh>
    <rPh sb="68" eb="69">
      <t>アツ</t>
    </rPh>
    <rPh sb="74" eb="79">
      <t>オブツショリヨウ</t>
    </rPh>
    <rPh sb="79" eb="80">
      <t>クロ</t>
    </rPh>
    <rPh sb="84" eb="85">
      <t>ブクロ</t>
    </rPh>
    <rPh sb="87" eb="90">
      <t>ニュウショジ</t>
    </rPh>
    <rPh sb="92" eb="93">
      <t>ハコ</t>
    </rPh>
    <rPh sb="93" eb="94">
      <t>アツ</t>
    </rPh>
    <phoneticPr fontId="2"/>
  </si>
  <si>
    <t xml:space="preserve">バックあるいはリュック(荷物入れ・指定無し）
ビニール袋(汚れ物入れ)
</t>
    <rPh sb="12" eb="14">
      <t>ニモツ</t>
    </rPh>
    <rPh sb="14" eb="15">
      <t>イ</t>
    </rPh>
    <rPh sb="17" eb="20">
      <t>シテイナ</t>
    </rPh>
    <rPh sb="27" eb="28">
      <t>ブクロ</t>
    </rPh>
    <rPh sb="29" eb="30">
      <t>ヨゴ</t>
    </rPh>
    <rPh sb="31" eb="33">
      <t>モノイ</t>
    </rPh>
    <phoneticPr fontId="2"/>
  </si>
  <si>
    <t>０～２</t>
    <phoneticPr fontId="2"/>
  </si>
  <si>
    <t>通年</t>
    <rPh sb="0" eb="2">
      <t>ツウネン</t>
    </rPh>
    <phoneticPr fontId="2"/>
  </si>
  <si>
    <t>30分300円</t>
    <rPh sb="2" eb="3">
      <t>プン</t>
    </rPh>
    <rPh sb="6" eb="7">
      <t>エン</t>
    </rPh>
    <phoneticPr fontId="2"/>
  </si>
  <si>
    <t>次月引き落とし</t>
    <rPh sb="0" eb="2">
      <t>ジゲツ</t>
    </rPh>
    <rPh sb="2" eb="3">
      <t>ヒ</t>
    </rPh>
    <rPh sb="4" eb="5">
      <t>オ</t>
    </rPh>
    <phoneticPr fontId="2"/>
  </si>
  <si>
    <t>０～２(オムツ処理費)</t>
    <rPh sb="7" eb="10">
      <t>ショリヒ</t>
    </rPh>
    <phoneticPr fontId="2"/>
  </si>
  <si>
    <t>1200円</t>
    <rPh sb="4" eb="5">
      <t>エン</t>
    </rPh>
    <phoneticPr fontId="2"/>
  </si>
  <si>
    <t>当月引き落とし</t>
    <rPh sb="0" eb="3">
      <t>トウゲツヒ</t>
    </rPh>
    <rPh sb="4" eb="5">
      <t>オ</t>
    </rPh>
    <phoneticPr fontId="2"/>
  </si>
  <si>
    <t>キッズフィールドおおたかの森園では天気のいい日は「外あそび」を基本としています。外に出て太陽の光をたくさん浴びながら、思いきり体を動かして遊びます。からだの発育・発達はもちろんのこと自律神経も整えて安定した育ちにつながります。また、「遊び」{食育」を柱とした保育も特徴です。保育活動を設定する中で、それら2つをうまく取り入れて環境を整えます。私たち保育士は環境を整えるのみ！子どもたちはその環境の中で、自分の力で遊びを通して学びを深め成長していきます。「ありのままのあなたでいい」という思いで見守ってくれる職員が揃っています。その思いを持った職員が、あたたかい保育を行っている保育園です。</t>
    <rPh sb="17" eb="19">
      <t>テンキ</t>
    </rPh>
    <rPh sb="22" eb="23">
      <t>ヒ</t>
    </rPh>
    <rPh sb="25" eb="26">
      <t>ソト</t>
    </rPh>
    <rPh sb="31" eb="33">
      <t>キホン</t>
    </rPh>
    <rPh sb="40" eb="41">
      <t>ソト</t>
    </rPh>
    <rPh sb="42" eb="43">
      <t>デ</t>
    </rPh>
    <rPh sb="44" eb="46">
      <t>タイヨウ</t>
    </rPh>
    <rPh sb="47" eb="48">
      <t>ヒカリ</t>
    </rPh>
    <rPh sb="53" eb="54">
      <t>ア</t>
    </rPh>
    <rPh sb="59" eb="60">
      <t>オモ</t>
    </rPh>
    <rPh sb="63" eb="64">
      <t>カラダ</t>
    </rPh>
    <rPh sb="65" eb="66">
      <t>ウゴ</t>
    </rPh>
    <rPh sb="69" eb="70">
      <t>アソ</t>
    </rPh>
    <rPh sb="78" eb="80">
      <t>ハツイク</t>
    </rPh>
    <rPh sb="81" eb="83">
      <t>ハッタツ</t>
    </rPh>
    <rPh sb="91" eb="95">
      <t>ジリツシンケイ</t>
    </rPh>
    <rPh sb="96" eb="97">
      <t>トトノ</t>
    </rPh>
    <rPh sb="99" eb="101">
      <t>アンテイ</t>
    </rPh>
    <rPh sb="103" eb="104">
      <t>ソダ</t>
    </rPh>
    <rPh sb="117" eb="118">
      <t>アソ</t>
    </rPh>
    <rPh sb="121" eb="123">
      <t>ショクイク</t>
    </rPh>
    <rPh sb="125" eb="126">
      <t>ハシラ</t>
    </rPh>
    <rPh sb="129" eb="131">
      <t>ホイク</t>
    </rPh>
    <rPh sb="132" eb="134">
      <t>トクチョウ</t>
    </rPh>
    <rPh sb="137" eb="141">
      <t>ホイクカツドウ</t>
    </rPh>
    <rPh sb="142" eb="144">
      <t>セッテイ</t>
    </rPh>
    <rPh sb="146" eb="147">
      <t>ナカ</t>
    </rPh>
    <rPh sb="158" eb="159">
      <t>ト</t>
    </rPh>
    <rPh sb="160" eb="161">
      <t>イ</t>
    </rPh>
    <rPh sb="163" eb="165">
      <t>カンキョウ</t>
    </rPh>
    <rPh sb="166" eb="167">
      <t>トトノ</t>
    </rPh>
    <rPh sb="171" eb="172">
      <t>ワタシ</t>
    </rPh>
    <rPh sb="174" eb="177">
      <t>ホイクシ</t>
    </rPh>
    <rPh sb="178" eb="180">
      <t>カンキョウ</t>
    </rPh>
    <rPh sb="181" eb="182">
      <t>トトノ</t>
    </rPh>
    <rPh sb="187" eb="188">
      <t>コ</t>
    </rPh>
    <rPh sb="195" eb="197">
      <t>カンキョウ</t>
    </rPh>
    <rPh sb="198" eb="199">
      <t>ナカ</t>
    </rPh>
    <rPh sb="201" eb="203">
      <t>ジブン</t>
    </rPh>
    <rPh sb="204" eb="205">
      <t>チカラ</t>
    </rPh>
    <rPh sb="206" eb="207">
      <t>アソ</t>
    </rPh>
    <rPh sb="209" eb="210">
      <t>トオ</t>
    </rPh>
    <rPh sb="212" eb="213">
      <t>マナ</t>
    </rPh>
    <rPh sb="215" eb="216">
      <t>フカ</t>
    </rPh>
    <rPh sb="217" eb="219">
      <t>セイチョウ</t>
    </rPh>
    <rPh sb="243" eb="244">
      <t>オモ</t>
    </rPh>
    <rPh sb="246" eb="248">
      <t>ミマモ</t>
    </rPh>
    <rPh sb="253" eb="255">
      <t>ショクイン</t>
    </rPh>
    <rPh sb="256" eb="257">
      <t>ソロ</t>
    </rPh>
    <rPh sb="265" eb="266">
      <t>オモ</t>
    </rPh>
    <rPh sb="268" eb="269">
      <t>モ</t>
    </rPh>
    <rPh sb="271" eb="273">
      <t>ショクイン</t>
    </rPh>
    <rPh sb="280" eb="282">
      <t>ホイク</t>
    </rPh>
    <rPh sb="283" eb="284">
      <t>オコナ</t>
    </rPh>
    <rPh sb="288" eb="291">
      <t>ホイクエン</t>
    </rPh>
    <phoneticPr fontId="2"/>
  </si>
  <si>
    <t>寝具類</t>
  </si>
  <si>
    <t>衣類</t>
  </si>
  <si>
    <t>保育用品</t>
  </si>
  <si>
    <t>食器類</t>
  </si>
  <si>
    <t>消耗品</t>
  </si>
  <si>
    <t>聖華いつき保育園/聖華いつき保育園　分園　聖華このみ保育園</t>
    <rPh sb="0" eb="2">
      <t>セイハナ</t>
    </rPh>
    <rPh sb="9" eb="11">
      <t>セイハナ</t>
    </rPh>
    <rPh sb="14" eb="17">
      <t>ホイクエン</t>
    </rPh>
    <rPh sb="18" eb="20">
      <t>ブンエン</t>
    </rPh>
    <rPh sb="21" eb="23">
      <t>セイハナ</t>
    </rPh>
    <rPh sb="26" eb="29">
      <t>ホイクエン</t>
    </rPh>
    <phoneticPr fontId="2"/>
  </si>
  <si>
    <t>04-7158-1145</t>
    <phoneticPr fontId="2"/>
  </si>
  <si>
    <t>流山市南流山1-17-4</t>
    <rPh sb="0" eb="1">
      <t>ナガレ</t>
    </rPh>
    <rPh sb="3" eb="4">
      <t>ミナミナガレヤマ4</t>
    </rPh>
    <phoneticPr fontId="2"/>
  </si>
  <si>
    <t>流山市南流山4-2-9</t>
    <rPh sb="0" eb="1">
      <t>ナガレ</t>
    </rPh>
    <rPh sb="3" eb="4">
      <t>ミナミナガレヤマ4</t>
    </rPh>
    <phoneticPr fontId="2"/>
  </si>
  <si>
    <t>　　　　南流山　　　</t>
    <rPh sb="4" eb="7">
      <t>ミナミナガレヤマ</t>
    </rPh>
    <phoneticPr fontId="2"/>
  </si>
  <si>
    <t>7:00〜18:00</t>
    <phoneticPr fontId="2"/>
  </si>
  <si>
    <t>8:00〜16:00</t>
    <phoneticPr fontId="2"/>
  </si>
  <si>
    <t>8:00〜18:00</t>
    <phoneticPr fontId="2"/>
  </si>
  <si>
    <t>7:00〜20:00</t>
    <phoneticPr fontId="2"/>
  </si>
  <si>
    <t>7:00〜19:00</t>
    <phoneticPr fontId="2"/>
  </si>
  <si>
    <t>57日から</t>
    <rPh sb="2" eb="3">
      <t>ニティ</t>
    </rPh>
    <phoneticPr fontId="2"/>
  </si>
  <si>
    <t>月末締翌月口座振替</t>
    <rPh sb="0" eb="3">
      <t>ゲツマツジム</t>
    </rPh>
    <rPh sb="3" eb="5">
      <t>ヨヨクゲテゥ</t>
    </rPh>
    <rPh sb="5" eb="9">
      <t>コウザ</t>
    </rPh>
    <phoneticPr fontId="2"/>
  </si>
  <si>
    <t>13970円</t>
    <rPh sb="5" eb="6">
      <t>エn</t>
    </rPh>
    <phoneticPr fontId="2"/>
  </si>
  <si>
    <t>月額</t>
    <rPh sb="0" eb="1">
      <t>ゲツガク</t>
    </rPh>
    <phoneticPr fontId="2"/>
  </si>
  <si>
    <t>布団乾燥代</t>
    <rPh sb="0" eb="4">
      <t>フトn</t>
    </rPh>
    <rPh sb="4" eb="5">
      <t xml:space="preserve">ダイ </t>
    </rPh>
    <phoneticPr fontId="2"/>
  </si>
  <si>
    <t>英語指導</t>
    <rPh sb="0" eb="2">
      <t>エイゴ</t>
    </rPh>
    <rPh sb="2" eb="4">
      <t>シドウ</t>
    </rPh>
    <phoneticPr fontId="2"/>
  </si>
  <si>
    <t>本園２歳〜</t>
    <rPh sb="0" eb="2">
      <t>ホンエn</t>
    </rPh>
    <phoneticPr fontId="2"/>
  </si>
  <si>
    <t>体育指導</t>
    <rPh sb="0" eb="4">
      <t>タイイク</t>
    </rPh>
    <phoneticPr fontId="2"/>
  </si>
  <si>
    <t>本園３歳〜</t>
    <rPh sb="0" eb="1">
      <t>ホンエn</t>
    </rPh>
    <phoneticPr fontId="2"/>
  </si>
  <si>
    <t>毎週</t>
    <rPh sb="0" eb="2">
      <t>マイシュウ</t>
    </rPh>
    <phoneticPr fontId="2"/>
  </si>
  <si>
    <t>無料サービス</t>
    <rPh sb="0" eb="1">
      <t>ムリョウ</t>
    </rPh>
    <phoneticPr fontId="2"/>
  </si>
  <si>
    <t>社会福祉法人きらぼし
ミルキーホーム向小金園</t>
    <rPh sb="0" eb="6">
      <t>シャカイフクシホウジン</t>
    </rPh>
    <rPh sb="18" eb="21">
      <t>ムカイコガネ</t>
    </rPh>
    <rPh sb="21" eb="22">
      <t>エン</t>
    </rPh>
    <phoneticPr fontId="2"/>
  </si>
  <si>
    <t>04-7186-7031</t>
    <phoneticPr fontId="2"/>
  </si>
  <si>
    <t>千葉県流山市向小金3-174-1</t>
    <rPh sb="0" eb="3">
      <t>チバケン</t>
    </rPh>
    <rPh sb="3" eb="6">
      <t>ナガレヤマシ</t>
    </rPh>
    <rPh sb="6" eb="9">
      <t>ムカイコガネ</t>
    </rPh>
    <phoneticPr fontId="2"/>
  </si>
  <si>
    <t>　　　　　　　南柏</t>
    <rPh sb="7" eb="8">
      <t>ミナミ</t>
    </rPh>
    <rPh sb="8" eb="9">
      <t>カシワ</t>
    </rPh>
    <phoneticPr fontId="2"/>
  </si>
  <si>
    <t>1.元気なあいさつ　明るい子
2.思いやりのある　優しい子
3.好奇心旺盛な　　輝く子</t>
    <rPh sb="2" eb="4">
      <t>ゲンキ</t>
    </rPh>
    <rPh sb="10" eb="11">
      <t>アカ</t>
    </rPh>
    <rPh sb="13" eb="14">
      <t>コ</t>
    </rPh>
    <rPh sb="17" eb="18">
      <t>オモ</t>
    </rPh>
    <rPh sb="25" eb="26">
      <t>ヤサ</t>
    </rPh>
    <rPh sb="28" eb="29">
      <t>コ</t>
    </rPh>
    <rPh sb="32" eb="35">
      <t>コウキシン</t>
    </rPh>
    <rPh sb="35" eb="37">
      <t>オウセイ</t>
    </rPh>
    <rPh sb="40" eb="41">
      <t>カガヤ</t>
    </rPh>
    <rPh sb="42" eb="43">
      <t>コ</t>
    </rPh>
    <phoneticPr fontId="2"/>
  </si>
  <si>
    <t>57日</t>
    <rPh sb="2" eb="3">
      <t>ニチ</t>
    </rPh>
    <phoneticPr fontId="2"/>
  </si>
  <si>
    <t>上掛け（夏はバスタオル、冬はミニ毛布）
※毎週持ち帰り
コットシーツ（3.4.5歳児）</t>
    <rPh sb="0" eb="2">
      <t>ウエカケ</t>
    </rPh>
    <rPh sb="4" eb="5">
      <t>ナツ</t>
    </rPh>
    <rPh sb="12" eb="13">
      <t>フユ</t>
    </rPh>
    <rPh sb="16" eb="18">
      <t>モウフ</t>
    </rPh>
    <rPh sb="21" eb="23">
      <t>マイシュウ</t>
    </rPh>
    <rPh sb="23" eb="24">
      <t>モ</t>
    </rPh>
    <rPh sb="25" eb="26">
      <t>カエ</t>
    </rPh>
    <rPh sb="40" eb="42">
      <t>サイジ</t>
    </rPh>
    <phoneticPr fontId="2"/>
  </si>
  <si>
    <t>お着替え一式（毎日持ち帰り）
お着替え一式（常時）
靴下、上履き（3.4.5歳児）
カラー帽子（全員）</t>
    <rPh sb="1" eb="3">
      <t>キガ</t>
    </rPh>
    <rPh sb="4" eb="6">
      <t>イッシキ</t>
    </rPh>
    <rPh sb="7" eb="9">
      <t>マイニチ</t>
    </rPh>
    <rPh sb="9" eb="10">
      <t>モ</t>
    </rPh>
    <rPh sb="11" eb="12">
      <t>カエ</t>
    </rPh>
    <rPh sb="16" eb="18">
      <t>キガ</t>
    </rPh>
    <rPh sb="19" eb="21">
      <t>イッシキ</t>
    </rPh>
    <rPh sb="22" eb="24">
      <t>ジョウジ</t>
    </rPh>
    <rPh sb="26" eb="28">
      <t>クツシタ</t>
    </rPh>
    <rPh sb="29" eb="31">
      <t>ウワバ</t>
    </rPh>
    <rPh sb="38" eb="40">
      <t>サイジ</t>
    </rPh>
    <rPh sb="45" eb="47">
      <t>ボウシ</t>
    </rPh>
    <rPh sb="48" eb="50">
      <t>ゼンイン</t>
    </rPh>
    <phoneticPr fontId="2"/>
  </si>
  <si>
    <t>歯ブラシ、コップ（4.5歳児）</t>
    <rPh sb="0" eb="1">
      <t>ハ</t>
    </rPh>
    <rPh sb="12" eb="14">
      <t>サイジ</t>
    </rPh>
    <phoneticPr fontId="2"/>
  </si>
  <si>
    <t>おむつ（必要な期間）
（毎日持参）
おしりふき（必要な期間）
（無くなり次第随時）</t>
    <phoneticPr fontId="2"/>
  </si>
  <si>
    <t>120～720</t>
    <phoneticPr fontId="2"/>
  </si>
  <si>
    <t>0.1歳児クラス</t>
    <rPh sb="3" eb="5">
      <t>サイジ</t>
    </rPh>
    <phoneticPr fontId="2"/>
  </si>
  <si>
    <t>敷布団衛生管理代/コットレンタル代金</t>
    <rPh sb="0" eb="3">
      <t>シキブトン</t>
    </rPh>
    <rPh sb="3" eb="8">
      <t>エイセイカンリダイ</t>
    </rPh>
    <rPh sb="16" eb="18">
      <t>ダイキン</t>
    </rPh>
    <phoneticPr fontId="2"/>
  </si>
  <si>
    <t>550～1100</t>
    <phoneticPr fontId="2"/>
  </si>
  <si>
    <t>無料</t>
    <rPh sb="0" eb="2">
      <t>ムリョウ</t>
    </rPh>
    <phoneticPr fontId="2"/>
  </si>
  <si>
    <t>サッカー</t>
    <phoneticPr fontId="2"/>
  </si>
  <si>
    <t>3.4.5歳児</t>
    <rPh sb="5" eb="7">
      <t>サイジ</t>
    </rPh>
    <phoneticPr fontId="2"/>
  </si>
  <si>
    <t>【延長保育料】
・標準時間認定：18時～19時は30分あたり120円（月額：30分1,800円、1時間3,600円）
・短時間認定：7時～8時30分/16時30分～19時は30分あたり120円（月額はなし）
【おむつ代】
・おむつ代におしり拭き代も含む
・おむつは持参でも可
【その他（毎月徴収）】
・おむつ廃棄料・・・おむつ利用期間
・敷布団衛生管理代・・・0.1.2歳児クラス
・コットレンタル代金・・・3.4.5歳時クラス
★ICT導入（はい！チーズ）アプリで出欠連絡が可能。
★日々の様子を園のブログでご紹介。
★にこにこ登園（オムツおしりふきのサブスク）の提供あり。
★毎年隣の畑で芋ほりやじゃがいも堀りの体験を実施。</t>
    <rPh sb="9" eb="11">
      <t>ヒョウジュン</t>
    </rPh>
    <rPh sb="11" eb="13">
      <t>ジカン</t>
    </rPh>
    <rPh sb="13" eb="15">
      <t>ニンテイ</t>
    </rPh>
    <rPh sb="26" eb="27">
      <t>フン</t>
    </rPh>
    <rPh sb="35" eb="37">
      <t>ツキガク</t>
    </rPh>
    <rPh sb="40" eb="41">
      <t>フン</t>
    </rPh>
    <rPh sb="46" eb="47">
      <t>エン</t>
    </rPh>
    <rPh sb="49" eb="51">
      <t>ジカン</t>
    </rPh>
    <rPh sb="56" eb="57">
      <t>エン</t>
    </rPh>
    <rPh sb="60" eb="63">
      <t>タンジカン</t>
    </rPh>
    <rPh sb="63" eb="65">
      <t>ニンテイ</t>
    </rPh>
    <rPh sb="70" eb="71">
      <t>ジ</t>
    </rPh>
    <rPh sb="73" eb="74">
      <t>フン</t>
    </rPh>
    <rPh sb="77" eb="78">
      <t>ジ</t>
    </rPh>
    <rPh sb="80" eb="81">
      <t>フン</t>
    </rPh>
    <rPh sb="84" eb="85">
      <t>ジ</t>
    </rPh>
    <rPh sb="88" eb="89">
      <t>フン</t>
    </rPh>
    <rPh sb="97" eb="99">
      <t>ツキガク</t>
    </rPh>
    <rPh sb="108" eb="109">
      <t>ダイ</t>
    </rPh>
    <rPh sb="115" eb="116">
      <t>ダイ</t>
    </rPh>
    <rPh sb="120" eb="121">
      <t>フ</t>
    </rPh>
    <rPh sb="122" eb="123">
      <t>ダイ</t>
    </rPh>
    <rPh sb="124" eb="125">
      <t>フク</t>
    </rPh>
    <rPh sb="132" eb="134">
      <t>ジサン</t>
    </rPh>
    <rPh sb="136" eb="137">
      <t>カ</t>
    </rPh>
    <rPh sb="141" eb="142">
      <t>タ</t>
    </rPh>
    <rPh sb="143" eb="145">
      <t>マイツキ</t>
    </rPh>
    <rPh sb="145" eb="147">
      <t>チョウシュウ</t>
    </rPh>
    <rPh sb="154" eb="157">
      <t>ハイキリョウ</t>
    </rPh>
    <rPh sb="163" eb="165">
      <t>リヨウ</t>
    </rPh>
    <rPh sb="165" eb="167">
      <t>キカン</t>
    </rPh>
    <rPh sb="169" eb="172">
      <t>シキブトン</t>
    </rPh>
    <rPh sb="172" eb="177">
      <t>エイセイカンリダイ</t>
    </rPh>
    <rPh sb="185" eb="187">
      <t>サイジ</t>
    </rPh>
    <rPh sb="199" eb="201">
      <t>ダイキン</t>
    </rPh>
    <rPh sb="239" eb="241">
      <t>カノウ</t>
    </rPh>
    <rPh sb="244" eb="246">
      <t>ヒビ</t>
    </rPh>
    <rPh sb="247" eb="249">
      <t>ヨウス</t>
    </rPh>
    <rPh sb="250" eb="251">
      <t>エン</t>
    </rPh>
    <rPh sb="257" eb="259">
      <t>ショウカイ</t>
    </rPh>
    <rPh sb="266" eb="268">
      <t>トウエン</t>
    </rPh>
    <rPh sb="291" eb="293">
      <t>マイトシ</t>
    </rPh>
    <rPh sb="293" eb="294">
      <t>トナリ</t>
    </rPh>
    <rPh sb="295" eb="296">
      <t>ハタケ</t>
    </rPh>
    <rPh sb="297" eb="298">
      <t>イモ</t>
    </rPh>
    <rPh sb="306" eb="307">
      <t>ホリ</t>
    </rPh>
    <rPh sb="309" eb="311">
      <t>タイケン</t>
    </rPh>
    <rPh sb="312" eb="314">
      <t>ジッシ</t>
    </rPh>
    <phoneticPr fontId="2"/>
  </si>
  <si>
    <t>リリィキッズルームおおたかの森第２</t>
    <rPh sb="14" eb="15">
      <t>モリ</t>
    </rPh>
    <rPh sb="15" eb="16">
      <t>ダイ</t>
    </rPh>
    <phoneticPr fontId="2"/>
  </si>
  <si>
    <t>04-7170-4031</t>
    <phoneticPr fontId="2"/>
  </si>
  <si>
    <t>流山市おおたかの森東3-38-1けやきロード彩101</t>
    <rPh sb="0" eb="3">
      <t>ナガレヤマシ</t>
    </rPh>
    <rPh sb="8" eb="9">
      <t>モリ</t>
    </rPh>
    <rPh sb="9" eb="10">
      <t>ヒガシ</t>
    </rPh>
    <rPh sb="22" eb="23">
      <t>イロドリ</t>
    </rPh>
    <phoneticPr fontId="2"/>
  </si>
  <si>
    <t>　　　　　　　流山おおたかの森</t>
    <rPh sb="7" eb="9">
      <t>ナガレヤマシ</t>
    </rPh>
    <rPh sb="10" eb="15">
      <t>タカノモリ</t>
    </rPh>
    <phoneticPr fontId="2"/>
  </si>
  <si>
    <t>・心身ともに健康でたくましい子ども　　　　　　　　　　　　　　　　　・思いやりがあり、お友達や自分も大切に出来る子ども　　　　　　　　　　　　　　　　　　・のびのびと自分を表現でき子ども</t>
    <phoneticPr fontId="2"/>
  </si>
  <si>
    <t>12時間</t>
    <rPh sb="2" eb="4">
      <t>ジカン</t>
    </rPh>
    <phoneticPr fontId="2"/>
  </si>
  <si>
    <t>11時間</t>
    <rPh sb="2" eb="4">
      <t>ジカン</t>
    </rPh>
    <phoneticPr fontId="2"/>
  </si>
  <si>
    <t>57日～</t>
    <rPh sb="2" eb="3">
      <t>ニチ</t>
    </rPh>
    <phoneticPr fontId="2"/>
  </si>
  <si>
    <t>・コットカバー
（毎週持ち帰り）
・タオルケット等
（毎週持ち帰り）</t>
    <rPh sb="9" eb="12">
      <t>マイシュウモ</t>
    </rPh>
    <rPh sb="13" eb="14">
      <t>カエ</t>
    </rPh>
    <rPh sb="24" eb="25">
      <t>ナド</t>
    </rPh>
    <rPh sb="27" eb="30">
      <t>マイシュウモ</t>
    </rPh>
    <rPh sb="31" eb="32">
      <t>カエ</t>
    </rPh>
    <phoneticPr fontId="2"/>
  </si>
  <si>
    <t>・着替え（毎日持ち帰り）
・着替え（常備用）
・帽子（毎週持ち帰り）
・靴</t>
    <rPh sb="1" eb="3">
      <t>キガ</t>
    </rPh>
    <rPh sb="5" eb="7">
      <t>マイニチ</t>
    </rPh>
    <rPh sb="7" eb="8">
      <t>モ</t>
    </rPh>
    <rPh sb="9" eb="10">
      <t>カエ</t>
    </rPh>
    <rPh sb="14" eb="16">
      <t>キガ</t>
    </rPh>
    <rPh sb="18" eb="21">
      <t>ジョウビヨウ</t>
    </rPh>
    <rPh sb="24" eb="26">
      <t>ボウシ</t>
    </rPh>
    <rPh sb="36" eb="37">
      <t>クツ</t>
    </rPh>
    <phoneticPr fontId="2"/>
  </si>
  <si>
    <t>・コップ（毎日持ち帰り）</t>
    <rPh sb="5" eb="7">
      <t>マイニチ</t>
    </rPh>
    <rPh sb="7" eb="8">
      <t>モ</t>
    </rPh>
    <rPh sb="9" eb="10">
      <t>カエ</t>
    </rPh>
    <phoneticPr fontId="2"/>
  </si>
  <si>
    <t>・おむつ（必要な期間）
（毎日持参）
・おしりふき（必要な期間）
（無くなり次第随時）　　　　　　　　　・ポリ袋</t>
    <rPh sb="5" eb="7">
      <t>ヒツヨウ</t>
    </rPh>
    <rPh sb="8" eb="10">
      <t>キカン</t>
    </rPh>
    <rPh sb="13" eb="15">
      <t>マイニチ</t>
    </rPh>
    <rPh sb="15" eb="17">
      <t>ジサン</t>
    </rPh>
    <rPh sb="26" eb="28">
      <t>ヒツヨウ</t>
    </rPh>
    <rPh sb="29" eb="31">
      <t>キカン</t>
    </rPh>
    <rPh sb="34" eb="35">
      <t>ナ</t>
    </rPh>
    <rPh sb="38" eb="40">
      <t>シダイ</t>
    </rPh>
    <rPh sb="40" eb="42">
      <t>ズイジ</t>
    </rPh>
    <rPh sb="55" eb="56">
      <t>フクロ</t>
    </rPh>
    <phoneticPr fontId="2"/>
  </si>
  <si>
    <t>・カバン</t>
    <phoneticPr fontId="2"/>
  </si>
  <si>
    <t>30分～１時間当たり</t>
    <rPh sb="2" eb="3">
      <t>フン</t>
    </rPh>
    <rPh sb="5" eb="7">
      <t>ジカン</t>
    </rPh>
    <rPh sb="7" eb="8">
      <t>ア</t>
    </rPh>
    <phoneticPr fontId="2"/>
  </si>
  <si>
    <t>リリィキッズルームおおたかの森第３</t>
    <rPh sb="14" eb="15">
      <t>モリ</t>
    </rPh>
    <rPh sb="15" eb="16">
      <t>ダイ</t>
    </rPh>
    <phoneticPr fontId="2"/>
  </si>
  <si>
    <t>04-7128-7783</t>
    <phoneticPr fontId="2"/>
  </si>
  <si>
    <t>流山市おおたかの森西1-8-6クオリスタおおたかの森1階</t>
    <rPh sb="0" eb="3">
      <t>ナガレヤマシ</t>
    </rPh>
    <rPh sb="8" eb="9">
      <t>モリ</t>
    </rPh>
    <rPh sb="9" eb="10">
      <t>ニシ</t>
    </rPh>
    <rPh sb="25" eb="26">
      <t>モリ</t>
    </rPh>
    <rPh sb="27" eb="28">
      <t>カイ</t>
    </rPh>
    <phoneticPr fontId="2"/>
  </si>
  <si>
    <t>流山おおたかの森</t>
    <rPh sb="0" eb="8">
      <t>ナガレヤマオオタカノモリエ</t>
    </rPh>
    <phoneticPr fontId="2"/>
  </si>
  <si>
    <t>・自ら考えられる子ども
・興味関心が溢れる子ども
・豊かな感性をもつ子ども
・失敗を恐れずにチャレンジする子ども
・自分も相手も大切にできる子ども</t>
    <rPh sb="1" eb="2">
      <t>ミズカ</t>
    </rPh>
    <rPh sb="3" eb="4">
      <t>カンガ</t>
    </rPh>
    <rPh sb="8" eb="9">
      <t>コ</t>
    </rPh>
    <rPh sb="13" eb="15">
      <t>キョウミ</t>
    </rPh>
    <rPh sb="15" eb="17">
      <t>カンシン</t>
    </rPh>
    <rPh sb="18" eb="19">
      <t>アフ</t>
    </rPh>
    <rPh sb="21" eb="22">
      <t>コ</t>
    </rPh>
    <rPh sb="26" eb="27">
      <t>ユタ</t>
    </rPh>
    <rPh sb="29" eb="31">
      <t>カンセイ</t>
    </rPh>
    <rPh sb="34" eb="35">
      <t>コ</t>
    </rPh>
    <rPh sb="39" eb="41">
      <t>シッパイ</t>
    </rPh>
    <rPh sb="42" eb="43">
      <t>オソ</t>
    </rPh>
    <rPh sb="53" eb="54">
      <t>コ</t>
    </rPh>
    <rPh sb="58" eb="60">
      <t>ジブン</t>
    </rPh>
    <rPh sb="61" eb="63">
      <t>アイテ</t>
    </rPh>
    <rPh sb="64" eb="66">
      <t>タイセツ</t>
    </rPh>
    <rPh sb="70" eb="71">
      <t>コ</t>
    </rPh>
    <phoneticPr fontId="2"/>
  </si>
  <si>
    <t>100円～800円</t>
    <rPh sb="3" eb="4">
      <t>エン</t>
    </rPh>
    <rPh sb="8" eb="9">
      <t>エン</t>
    </rPh>
    <phoneticPr fontId="2"/>
  </si>
  <si>
    <t>たかさご ＳＣＨＯＯＬ セントラル</t>
    <phoneticPr fontId="2"/>
  </si>
  <si>
    <t>04-7159-7473</t>
    <phoneticPr fontId="2"/>
  </si>
  <si>
    <t>流山市西平井三丁目2番地の9</t>
    <rPh sb="0" eb="3">
      <t>ナガレヤマシ</t>
    </rPh>
    <rPh sb="3" eb="6">
      <t>ニシヒライ</t>
    </rPh>
    <rPh sb="6" eb="9">
      <t>サンチョウメ</t>
    </rPh>
    <rPh sb="10" eb="12">
      <t>バンチ</t>
    </rPh>
    <phoneticPr fontId="2"/>
  </si>
  <si>
    <t>　　平和台　　　　　</t>
    <rPh sb="2" eb="5">
      <t>ヘイワダイ</t>
    </rPh>
    <phoneticPr fontId="2"/>
  </si>
  <si>
    <t>第二分園　セントラルキッズプラザ</t>
    <rPh sb="0" eb="2">
      <t>ダイニ</t>
    </rPh>
    <rPh sb="2" eb="4">
      <t>ブンエン</t>
    </rPh>
    <phoneticPr fontId="2"/>
  </si>
  <si>
    <t>　　　流山セントラルパーク　　　　</t>
    <rPh sb="3" eb="5">
      <t>ナガレヤマ</t>
    </rPh>
    <phoneticPr fontId="2"/>
  </si>
  <si>
    <r>
      <t>　　　　　　　　　　　　　　　　　　　　　　　　　　　　　　　　　　　　　　　　　　　　　　　　　　　　　　　　　　　　　　</t>
    </r>
    <r>
      <rPr>
        <sz val="10"/>
        <color theme="1"/>
        <rFont val="BIZ UD明朝 Medium"/>
        <family val="1"/>
        <charset val="128"/>
      </rPr>
      <t>1.丈夫な体を持ち、思い切り遊べる子どもになろう　　　　　　　　　　　　　　　　　　　　　　　2.友達の中にいることを喜び、友達の事も考え、一緒に行動できる子どもになろう　　　　　　　　　　　　　　　　　　　　　　　　　　　　　　　　　　　　　　3.自分の事は自分できる子どもになろう　　　　　　　　　　　　　　　　　　　　　　　　　　　　　　4.自分で物を作り出し、力一杯自分を表現できる子どもになろう　　　　　　　　　　　　　　　　　　　　　　　　　　　　　5.よく見て、よく聞いて、よく考える子どもになろう</t>
    </r>
    <rPh sb="64" eb="66">
      <t>ジョウブ</t>
    </rPh>
    <rPh sb="67" eb="68">
      <t>カラダ</t>
    </rPh>
    <rPh sb="69" eb="70">
      <t>モ</t>
    </rPh>
    <rPh sb="72" eb="73">
      <t>オモ</t>
    </rPh>
    <rPh sb="74" eb="75">
      <t>キ</t>
    </rPh>
    <rPh sb="76" eb="77">
      <t>アソ</t>
    </rPh>
    <rPh sb="79" eb="80">
      <t>コ</t>
    </rPh>
    <rPh sb="111" eb="113">
      <t>トモダチ</t>
    </rPh>
    <rPh sb="114" eb="115">
      <t>ナカ</t>
    </rPh>
    <rPh sb="121" eb="122">
      <t>ヨロコ</t>
    </rPh>
    <rPh sb="124" eb="126">
      <t>トモダチ</t>
    </rPh>
    <rPh sb="127" eb="128">
      <t>コト</t>
    </rPh>
    <rPh sb="129" eb="130">
      <t>カンガ</t>
    </rPh>
    <rPh sb="132" eb="134">
      <t>イッショ</t>
    </rPh>
    <rPh sb="135" eb="137">
      <t>コウドウ</t>
    </rPh>
    <rPh sb="140" eb="141">
      <t>コ</t>
    </rPh>
    <rPh sb="187" eb="189">
      <t>ジブン</t>
    </rPh>
    <rPh sb="190" eb="191">
      <t>コト</t>
    </rPh>
    <rPh sb="192" eb="194">
      <t>ジブン</t>
    </rPh>
    <rPh sb="197" eb="198">
      <t>コ</t>
    </rPh>
    <rPh sb="236" eb="238">
      <t>ジブン</t>
    </rPh>
    <rPh sb="239" eb="240">
      <t>モノ</t>
    </rPh>
    <rPh sb="241" eb="242">
      <t>ツク</t>
    </rPh>
    <rPh sb="243" eb="244">
      <t>ダ</t>
    </rPh>
    <rPh sb="246" eb="249">
      <t>チカライッパイ</t>
    </rPh>
    <rPh sb="249" eb="251">
      <t>ジブン</t>
    </rPh>
    <rPh sb="252" eb="254">
      <t>ヒョウゲン</t>
    </rPh>
    <rPh sb="257" eb="258">
      <t>コ</t>
    </rPh>
    <rPh sb="297" eb="298">
      <t>ミ</t>
    </rPh>
    <rPh sb="302" eb="303">
      <t>キ</t>
    </rPh>
    <rPh sb="308" eb="309">
      <t>カンガ</t>
    </rPh>
    <rPh sb="311" eb="312">
      <t>コ</t>
    </rPh>
    <phoneticPr fontId="2"/>
  </si>
  <si>
    <t>土曜日は第一分園にて本園・分園児童と合同保育　　　　　　　　　　　　　　0歳児在籍中は18時までの保育</t>
    <rPh sb="0" eb="3">
      <t>ドヨウビ</t>
    </rPh>
    <rPh sb="4" eb="6">
      <t>ダイイチ</t>
    </rPh>
    <rPh sb="6" eb="8">
      <t>ブンエン</t>
    </rPh>
    <rPh sb="10" eb="12">
      <t>ホンエン</t>
    </rPh>
    <rPh sb="13" eb="15">
      <t>ブンエン</t>
    </rPh>
    <rPh sb="15" eb="17">
      <t>ジドウ</t>
    </rPh>
    <rPh sb="18" eb="20">
      <t>ゴウドウ</t>
    </rPh>
    <rPh sb="20" eb="22">
      <t>ホイク</t>
    </rPh>
    <rPh sb="37" eb="39">
      <t>サイジ</t>
    </rPh>
    <rPh sb="39" eb="42">
      <t>ザイセキチュウ</t>
    </rPh>
    <rPh sb="45" eb="46">
      <t>ジ</t>
    </rPh>
    <rPh sb="49" eb="51">
      <t>ホイク</t>
    </rPh>
    <phoneticPr fontId="2"/>
  </si>
  <si>
    <t>　　　　　　　　　　　　　　　　　　　　　　・着替え　　　　　　　　　　・制服　(3～5歳）　　　　　　　　　　　　　　　　　　　　　　　　　　　　　　　　　　　　　　　　　　　　　　・上履き　　　　　　　　</t>
    <rPh sb="23" eb="25">
      <t>キガ</t>
    </rPh>
    <rPh sb="37" eb="39">
      <t>セイフク</t>
    </rPh>
    <rPh sb="44" eb="45">
      <t>サイ</t>
    </rPh>
    <rPh sb="94" eb="95">
      <t>ハ</t>
    </rPh>
    <phoneticPr fontId="2"/>
  </si>
  <si>
    <t>・クレヨン（2歳～）　　　　・ハサミ（2歳～）　　　　・のり（2歳～）　　　　　　　　　　　　　</t>
    <rPh sb="7" eb="8">
      <t>サイ</t>
    </rPh>
    <rPh sb="20" eb="21">
      <t>サイ</t>
    </rPh>
    <rPh sb="32" eb="33">
      <t>サイ</t>
    </rPh>
    <phoneticPr fontId="2"/>
  </si>
  <si>
    <r>
      <t>・</t>
    </r>
    <r>
      <rPr>
        <sz val="10.5"/>
        <color theme="1"/>
        <rFont val="BIZ UD明朝 Medium"/>
        <family val="1"/>
        <charset val="128"/>
      </rPr>
      <t>おはしセット（3歳～5歳）</t>
    </r>
    <rPh sb="9" eb="10">
      <t>サイ</t>
    </rPh>
    <rPh sb="12" eb="13">
      <t>サイ</t>
    </rPh>
    <phoneticPr fontId="2"/>
  </si>
  <si>
    <t>・リュック（3歳～5歳）　　　　　　・手提げバッグ（全員）　　　　</t>
    <rPh sb="7" eb="8">
      <t>サイ</t>
    </rPh>
    <rPh sb="10" eb="11">
      <t>サイ</t>
    </rPh>
    <rPh sb="19" eb="21">
      <t>テサ</t>
    </rPh>
    <rPh sb="26" eb="28">
      <t>ゼンイン</t>
    </rPh>
    <phoneticPr fontId="2"/>
  </si>
  <si>
    <t>8,000円</t>
    <rPh sb="5" eb="6">
      <t>エン</t>
    </rPh>
    <phoneticPr fontId="2"/>
  </si>
  <si>
    <t>キャッシュレスシステム</t>
    <phoneticPr fontId="2"/>
  </si>
  <si>
    <t>37,590円～</t>
    <rPh sb="6" eb="7">
      <t>エン</t>
    </rPh>
    <phoneticPr fontId="2"/>
  </si>
  <si>
    <t>0～1歳児クラス</t>
    <rPh sb="3" eb="4">
      <t>サイ</t>
    </rPh>
    <rPh sb="4" eb="5">
      <t>ジ</t>
    </rPh>
    <phoneticPr fontId="2"/>
  </si>
  <si>
    <t>体操,音楽,ICT</t>
    <rPh sb="0" eb="2">
      <t>タイソウ</t>
    </rPh>
    <rPh sb="3" eb="5">
      <t>オンガク</t>
    </rPh>
    <phoneticPr fontId="2"/>
  </si>
  <si>
    <t>月1～2回</t>
    <rPh sb="0" eb="1">
      <t>ツキ</t>
    </rPh>
    <rPh sb="4" eb="5">
      <t>カイ</t>
    </rPh>
    <phoneticPr fontId="2"/>
  </si>
  <si>
    <t>2,000円</t>
    <rPh sb="5" eb="6">
      <t>エン</t>
    </rPh>
    <phoneticPr fontId="2"/>
  </si>
  <si>
    <t>絵画・造形,サイエンス</t>
    <rPh sb="0" eb="2">
      <t>カイガ</t>
    </rPh>
    <rPh sb="3" eb="5">
      <t>ゾウケイ</t>
    </rPh>
    <phoneticPr fontId="2"/>
  </si>
  <si>
    <t>4～5歳児クラス</t>
    <rPh sb="3" eb="5">
      <t>サイジ</t>
    </rPh>
    <phoneticPr fontId="2"/>
  </si>
  <si>
    <t>剣道</t>
    <rPh sb="0" eb="2">
      <t>ケンドウ</t>
    </rPh>
    <phoneticPr fontId="2"/>
  </si>
  <si>
    <t>幼保連携型認定こども園です。駅近で0～2歳児クラスの赤ちゃん専用の分園（第二分園）があります。時代と街の発展に合わせて、お子様たちの『今』だけでなく、『未来』に繋げる質の高い保育と教育、多彩なカリキュラムを提供しながら、豊かな心と感性を育てています。　　　　　　　　　　　　　　　　　　　　　　　　　　　　　　　　　　　　　　　　　　　　　※土曜日は第一分園　サウスキッズプラザ（アクセス：南流山駅A2出口から徒歩0分）で合同保育をしています。</t>
    <rPh sb="0" eb="7">
      <t>ヨウホレンケイガタニンテイ</t>
    </rPh>
    <rPh sb="10" eb="11">
      <t>エン</t>
    </rPh>
    <rPh sb="26" eb="27">
      <t>アカ</t>
    </rPh>
    <rPh sb="36" eb="38">
      <t>ダイニ</t>
    </rPh>
    <rPh sb="38" eb="40">
      <t>ブンエン</t>
    </rPh>
    <rPh sb="171" eb="174">
      <t>ドヨウヒ</t>
    </rPh>
    <rPh sb="211" eb="215">
      <t>ゴウドウホイク</t>
    </rPh>
    <phoneticPr fontId="2"/>
  </si>
  <si>
    <t>コビープリスクールみなみながれやま</t>
    <phoneticPr fontId="2"/>
  </si>
  <si>
    <t>04-7136-1677</t>
    <phoneticPr fontId="2"/>
  </si>
  <si>
    <t>流山市思井1丁目3番地の4</t>
    <rPh sb="0" eb="3">
      <t>ナガレヤマシ</t>
    </rPh>
    <rPh sb="3" eb="5">
      <t>オモイ</t>
    </rPh>
    <rPh sb="6" eb="8">
      <t>チョウメ</t>
    </rPh>
    <rPh sb="9" eb="11">
      <t>バンチ</t>
    </rPh>
    <phoneticPr fontId="2"/>
  </si>
  <si>
    <t>・年齢の異なる子ども同士の交流で『思いやり』と『優しさ』を持つ子どもへと
・健康で明るく豊かな感性を持つ子どもへと
・のびのびと創造的に自己表現できる子どもへと
・国際性豊かな子どもへと
・にっこりと挨拶のできる子どもへと
・そして、進んで行動できる子どもへと</t>
    <phoneticPr fontId="2"/>
  </si>
  <si>
    <t>・布団
・布団カバー
（毎週持ち帰り）
・タオルケット等
（毎週持ち帰り）</t>
    <phoneticPr fontId="2"/>
  </si>
  <si>
    <t>・着替え（毎日持ち帰り）
・着替え（常備用）
・帽子
・制服(３歳児以上)</t>
    <phoneticPr fontId="2"/>
  </si>
  <si>
    <t>・出席ノート
・名札
・カラー帽子
・自由画帳
・制作帳
・お道具セット(ハサミ・糊・粘土セット・パステルカラー)</t>
    <rPh sb="1" eb="3">
      <t>シュッセキ</t>
    </rPh>
    <rPh sb="8" eb="10">
      <t>ナフダ</t>
    </rPh>
    <rPh sb="15" eb="17">
      <t>ボウシ</t>
    </rPh>
    <rPh sb="19" eb="23">
      <t>ジユウガチョウ</t>
    </rPh>
    <rPh sb="25" eb="28">
      <t>セイサクチョウ</t>
    </rPh>
    <rPh sb="31" eb="33">
      <t>ドウグ</t>
    </rPh>
    <rPh sb="41" eb="42">
      <t>ノリ</t>
    </rPh>
    <rPh sb="43" eb="45">
      <t>ネンド</t>
    </rPh>
    <phoneticPr fontId="2"/>
  </si>
  <si>
    <t>・必要ありません</t>
    <rPh sb="1" eb="3">
      <t>ヒツヨウ</t>
    </rPh>
    <phoneticPr fontId="2"/>
  </si>
  <si>
    <t>・登園バック</t>
    <rPh sb="1" eb="3">
      <t>トウエン</t>
    </rPh>
    <phoneticPr fontId="2"/>
  </si>
  <si>
    <t>300～800</t>
    <phoneticPr fontId="2"/>
  </si>
  <si>
    <t>1時間単位(定期利用有)</t>
    <rPh sb="1" eb="5">
      <t>ジカンタンイ</t>
    </rPh>
    <rPh sb="6" eb="11">
      <t>テイキリヨウアリ</t>
    </rPh>
    <phoneticPr fontId="2"/>
  </si>
  <si>
    <t>3歳児～5歳児クラス</t>
    <rPh sb="1" eb="3">
      <t>サイジ</t>
    </rPh>
    <rPh sb="5" eb="7">
      <t>サイジ</t>
    </rPh>
    <phoneticPr fontId="2"/>
  </si>
  <si>
    <t>進級時</t>
    <rPh sb="0" eb="2">
      <t>シンキュウ</t>
    </rPh>
    <rPh sb="2" eb="3">
      <t>ジ</t>
    </rPh>
    <phoneticPr fontId="2"/>
  </si>
  <si>
    <t>定期利用</t>
    <rPh sb="0" eb="4">
      <t>テイキリヨウ</t>
    </rPh>
    <phoneticPr fontId="2"/>
  </si>
  <si>
    <t>布団乾燥代(消毒)</t>
    <rPh sb="0" eb="5">
      <t>フトンカンソウダイ</t>
    </rPh>
    <rPh sb="6" eb="8">
      <t>ショウドク</t>
    </rPh>
    <phoneticPr fontId="2"/>
  </si>
  <si>
    <t>保育用品等(各年齢による)</t>
    <rPh sb="0" eb="4">
      <t>ホイクヨウヒン</t>
    </rPh>
    <rPh sb="4" eb="5">
      <t>ナド</t>
    </rPh>
    <rPh sb="6" eb="9">
      <t>カクネンレイ</t>
    </rPh>
    <phoneticPr fontId="2"/>
  </si>
  <si>
    <t>購入物による</t>
    <rPh sb="0" eb="3">
      <t>コウニュウブツ</t>
    </rPh>
    <phoneticPr fontId="2"/>
  </si>
  <si>
    <t>サッカー保育</t>
    <rPh sb="4" eb="6">
      <t>ホイク</t>
    </rPh>
    <phoneticPr fontId="2"/>
  </si>
  <si>
    <t>4歳児・5歳児</t>
    <rPh sb="1" eb="3">
      <t>サイジ</t>
    </rPh>
    <rPh sb="5" eb="7">
      <t>サイジ</t>
    </rPh>
    <phoneticPr fontId="2"/>
  </si>
  <si>
    <t>週1</t>
    <rPh sb="0" eb="1">
      <t>シュウ</t>
    </rPh>
    <phoneticPr fontId="2"/>
  </si>
  <si>
    <t>英語保育</t>
    <rPh sb="0" eb="4">
      <t>エイゴホイク</t>
    </rPh>
    <phoneticPr fontId="2"/>
  </si>
  <si>
    <t>講師常駐</t>
    <rPh sb="0" eb="4">
      <t>コウシジョウチュウ</t>
    </rPh>
    <phoneticPr fontId="2"/>
  </si>
  <si>
    <t>流山市で初となるコビープリスクール。ICTを活用できるよう、マルチ機能を搭載した電子モニターを保育室に設けています。園庭は3歳以上児向け、3歳未満児向けにそれぞれあり、人工芝を敷いたスタンド付きのフットサルコートも整備しています。</t>
    <phoneticPr fontId="2"/>
  </si>
  <si>
    <t>まことひがしふかい保育園</t>
    <rPh sb="9" eb="12">
      <t>ホイクエン</t>
    </rPh>
    <phoneticPr fontId="2"/>
  </si>
  <si>
    <t>04-7179-5317</t>
    <phoneticPr fontId="2"/>
  </si>
  <si>
    <t>千葉県流山市東深井字宿東50-2</t>
    <rPh sb="0" eb="3">
      <t>チバケン</t>
    </rPh>
    <rPh sb="3" eb="6">
      <t>ナガレヤマシ</t>
    </rPh>
    <rPh sb="6" eb="7">
      <t>ヒガシ</t>
    </rPh>
    <rPh sb="7" eb="9">
      <t>フカイ</t>
    </rPh>
    <rPh sb="9" eb="10">
      <t>アザ</t>
    </rPh>
    <rPh sb="10" eb="11">
      <t>シュク</t>
    </rPh>
    <rPh sb="11" eb="12">
      <t>ヒガシ</t>
    </rPh>
    <phoneticPr fontId="2"/>
  </si>
  <si>
    <t>運河・江戸川台</t>
    <rPh sb="0" eb="2">
      <t>ウンガ</t>
    </rPh>
    <rPh sb="3" eb="7">
      <t>エドガワダイ</t>
    </rPh>
    <phoneticPr fontId="2"/>
  </si>
  <si>
    <t>有</t>
    <rPh sb="0" eb="1">
      <t>アリ</t>
    </rPh>
    <phoneticPr fontId="2"/>
  </si>
  <si>
    <t>【保育目標】
・強くたくましい子ども
・より考え正しい行動のできる子ども
・思いやりのある子ども
・生き生きとチャレンジ精神のある子ども
【まことひがしふかい保育園が大切にすること】
　子ども一人ひとりに全職員が関り、愛情を注ぎ育てていく。
　笑い声笑顔が溢れ、子どもたち、保護者の方にとっても安心し
　て過ごせる『第２の家』のような保育園を目指しています。</t>
    <rPh sb="1" eb="5">
      <t>ホイクモクヒョウ</t>
    </rPh>
    <rPh sb="8" eb="9">
      <t>ツヨ</t>
    </rPh>
    <rPh sb="15" eb="16">
      <t>コ</t>
    </rPh>
    <rPh sb="22" eb="23">
      <t>カンガ</t>
    </rPh>
    <rPh sb="24" eb="25">
      <t>タダ</t>
    </rPh>
    <rPh sb="27" eb="29">
      <t>コウドウ</t>
    </rPh>
    <rPh sb="33" eb="34">
      <t>コ</t>
    </rPh>
    <rPh sb="38" eb="39">
      <t>オモ</t>
    </rPh>
    <rPh sb="45" eb="46">
      <t>コ</t>
    </rPh>
    <rPh sb="50" eb="51">
      <t>イ</t>
    </rPh>
    <rPh sb="52" eb="53">
      <t>イ</t>
    </rPh>
    <rPh sb="60" eb="62">
      <t>セイシン</t>
    </rPh>
    <rPh sb="65" eb="66">
      <t>コ</t>
    </rPh>
    <rPh sb="80" eb="83">
      <t>ホイクエン</t>
    </rPh>
    <rPh sb="84" eb="86">
      <t>タイセツ</t>
    </rPh>
    <rPh sb="94" eb="95">
      <t>コ</t>
    </rPh>
    <rPh sb="103" eb="106">
      <t>ゼンショクイン</t>
    </rPh>
    <phoneticPr fontId="2"/>
  </si>
  <si>
    <t>13時間</t>
    <rPh sb="2" eb="4">
      <t>ジカン</t>
    </rPh>
    <phoneticPr fontId="2"/>
  </si>
  <si>
    <t>・0.1.2歳児
　タオルケット１枚
　※布団.シーツはリース
・3.4.5歳児
　タオルケット２枚
　※園にあるコット使用
（タオルケットは、
　毎週持ち帰り）</t>
    <rPh sb="6" eb="8">
      <t>サイジ</t>
    </rPh>
    <rPh sb="17" eb="18">
      <t>マイ</t>
    </rPh>
    <rPh sb="21" eb="23">
      <t>フトン</t>
    </rPh>
    <rPh sb="38" eb="40">
      <t>サイジ</t>
    </rPh>
    <rPh sb="49" eb="50">
      <t>マイ</t>
    </rPh>
    <rPh sb="53" eb="54">
      <t>エン</t>
    </rPh>
    <rPh sb="60" eb="62">
      <t>シヨウ</t>
    </rPh>
    <rPh sb="74" eb="77">
      <t>マイシュウモ</t>
    </rPh>
    <phoneticPr fontId="2"/>
  </si>
  <si>
    <t xml:space="preserve">・着替え一式
（使った分を補充）
　２～３組
・カラー帽子
・0.1.2歳児　避難靴
・3.4.5歳児　上履き
</t>
    <rPh sb="1" eb="3">
      <t>キガ</t>
    </rPh>
    <rPh sb="4" eb="6">
      <t>イッシキ</t>
    </rPh>
    <rPh sb="8" eb="9">
      <t>ツカ</t>
    </rPh>
    <rPh sb="11" eb="12">
      <t>ブン</t>
    </rPh>
    <rPh sb="13" eb="15">
      <t>ホジュウ</t>
    </rPh>
    <rPh sb="21" eb="22">
      <t>クミ</t>
    </rPh>
    <rPh sb="27" eb="29">
      <t>ボウシ</t>
    </rPh>
    <rPh sb="36" eb="38">
      <t>サイジ</t>
    </rPh>
    <rPh sb="39" eb="42">
      <t>ヒナングツ</t>
    </rPh>
    <rPh sb="49" eb="51">
      <t>サイジ</t>
    </rPh>
    <rPh sb="52" eb="54">
      <t>ウワバ</t>
    </rPh>
    <phoneticPr fontId="2"/>
  </si>
  <si>
    <t>・園で用意します。</t>
    <rPh sb="1" eb="2">
      <t>エン</t>
    </rPh>
    <rPh sb="3" eb="5">
      <t>ヨウイ</t>
    </rPh>
    <phoneticPr fontId="2"/>
  </si>
  <si>
    <t>・園で用意します</t>
    <rPh sb="1" eb="2">
      <t>エン</t>
    </rPh>
    <rPh sb="3" eb="5">
      <t>ヨウイ</t>
    </rPh>
    <phoneticPr fontId="2"/>
  </si>
  <si>
    <t xml:space="preserve">・おむつ.おしりふき
（必要期間）
　サブスクを利用される場合
　園で用意
</t>
    <rPh sb="12" eb="16">
      <t>ヒツヨウキカン</t>
    </rPh>
    <rPh sb="24" eb="26">
      <t>リヨウ</t>
    </rPh>
    <rPh sb="29" eb="31">
      <t>バアイ</t>
    </rPh>
    <rPh sb="33" eb="34">
      <t>エン</t>
    </rPh>
    <rPh sb="35" eb="37">
      <t>ヨウイ</t>
    </rPh>
    <phoneticPr fontId="2"/>
  </si>
  <si>
    <t>・汚れものを入れる袋</t>
    <rPh sb="1" eb="2">
      <t>ヨゴ</t>
    </rPh>
    <rPh sb="6" eb="7">
      <t>イ</t>
    </rPh>
    <rPh sb="9" eb="10">
      <t>フクロ</t>
    </rPh>
    <phoneticPr fontId="2"/>
  </si>
  <si>
    <t>100～400</t>
    <phoneticPr fontId="2"/>
  </si>
  <si>
    <t>一時間当たり</t>
    <rPh sb="0" eb="4">
      <t>1ジカンア</t>
    </rPh>
    <phoneticPr fontId="2"/>
  </si>
  <si>
    <t>外部契約</t>
    <rPh sb="0" eb="2">
      <t>ガイブ</t>
    </rPh>
    <rPh sb="2" eb="4">
      <t>ケイヤク</t>
    </rPh>
    <phoneticPr fontId="2"/>
  </si>
  <si>
    <t>行事費</t>
    <rPh sb="0" eb="2">
      <t>ギョウジ</t>
    </rPh>
    <rPh sb="2" eb="3">
      <t>ヒ</t>
    </rPh>
    <phoneticPr fontId="2"/>
  </si>
  <si>
    <t>012歳児（お昼寝布団代）</t>
    <rPh sb="3" eb="5">
      <t>サイジ</t>
    </rPh>
    <rPh sb="7" eb="9">
      <t>ヒルネ</t>
    </rPh>
    <rPh sb="9" eb="11">
      <t>フトン</t>
    </rPh>
    <rPh sb="11" eb="12">
      <t>ダイ</t>
    </rPh>
    <phoneticPr fontId="2"/>
  </si>
  <si>
    <t>静かな住宅街にある令和６年度新設の保育園です。中学校が隣接し、近隣の方との交流もあり、地域に愛される保育園を目指しています。園内は、家庭のような温かさを感じる色合いで、アットホームな雰囲気の保育園です。雨の日は、広い廊下を活かしコンビカーを走らせたり、マットや跳び箱を並べサーッキットを楽しんだりしています。各保育室は、パーテーションを自由に動かすことができ、広さを変えて活用できます。隣の保育室との間には大きな窓があることで、子どもたちは開かれた空間でのびのび過ごしています。異年齢児、また担任以外の保育士など、園全体で子どもたちに関りながら、一人ひとりの育ちを大切にしています。</t>
    <phoneticPr fontId="2"/>
  </si>
  <si>
    <t>　ぽけっとランド江戸川台駅前保育園</t>
    <rPh sb="8" eb="12">
      <t>エドガワダイ</t>
    </rPh>
    <rPh sb="12" eb="13">
      <t>エキ</t>
    </rPh>
    <rPh sb="13" eb="14">
      <t>マエ</t>
    </rPh>
    <rPh sb="14" eb="17">
      <t>ホイクエン</t>
    </rPh>
    <phoneticPr fontId="2"/>
  </si>
  <si>
    <t>　04-7156-3155</t>
    <phoneticPr fontId="2"/>
  </si>
  <si>
    <t>　流山市江戸川台西2-3-1</t>
    <rPh sb="1" eb="4">
      <t>ナガレヤマシ</t>
    </rPh>
    <rPh sb="4" eb="8">
      <t>エドガワダイ</t>
    </rPh>
    <rPh sb="8" eb="9">
      <t>ニシ</t>
    </rPh>
    <phoneticPr fontId="2"/>
  </si>
  <si>
    <t>・自分の意志（思い）を伝えられる子（主体的）
・自分で判断し行動できる子（問題解決能力）
・自分を信じることができる子（自己肯定感）
・他者の気持ちを感じ取れる子ども（やさしさ・思いやり）</t>
    <phoneticPr fontId="2"/>
  </si>
  <si>
    <t>7:00～19:00(月～金)
7:00～18:00(土)</t>
    <rPh sb="11" eb="12">
      <t>ゲツ</t>
    </rPh>
    <rPh sb="13" eb="14">
      <t>キン</t>
    </rPh>
    <rPh sb="27" eb="28">
      <t>ド</t>
    </rPh>
    <phoneticPr fontId="2"/>
  </si>
  <si>
    <t>7:00～8:00合同保育
17:00～19:00合同保育</t>
    <rPh sb="9" eb="11">
      <t>ゴウドウ</t>
    </rPh>
    <rPh sb="11" eb="13">
      <t>ホイク</t>
    </rPh>
    <rPh sb="25" eb="27">
      <t>ゴウドウ</t>
    </rPh>
    <rPh sb="27" eb="29">
      <t>ホイク</t>
    </rPh>
    <phoneticPr fontId="2"/>
  </si>
  <si>
    <t>コドモン引落</t>
    <rPh sb="4" eb="6">
      <t>ヒキオトシ</t>
    </rPh>
    <phoneticPr fontId="2"/>
  </si>
  <si>
    <t>0歳～5歳児クラス</t>
    <rPh sb="1" eb="2">
      <t>サイ</t>
    </rPh>
    <rPh sb="4" eb="5">
      <t>サイ</t>
    </rPh>
    <rPh sb="5" eb="6">
      <t>ジ</t>
    </rPh>
    <phoneticPr fontId="2"/>
  </si>
  <si>
    <t>翌月</t>
    <rPh sb="0" eb="2">
      <t>ヨクゲツ</t>
    </rPh>
    <phoneticPr fontId="2"/>
  </si>
  <si>
    <t>0歳～3歳児クラス</t>
    <rPh sb="1" eb="2">
      <t>サイ</t>
    </rPh>
    <rPh sb="4" eb="5">
      <t>サイ</t>
    </rPh>
    <rPh sb="5" eb="6">
      <t>ジ</t>
    </rPh>
    <phoneticPr fontId="2"/>
  </si>
  <si>
    <t>アートチャイルドケア南流山保育園</t>
    <rPh sb="10" eb="16">
      <t>ミナミナガレヤマホイクエン</t>
    </rPh>
    <phoneticPr fontId="2"/>
  </si>
  <si>
    <t>04－7158－0123</t>
    <phoneticPr fontId="2"/>
  </si>
  <si>
    <t>流山市南流山9丁目3番地の1</t>
    <rPh sb="0" eb="3">
      <t>ナガレヤマシ</t>
    </rPh>
    <rPh sb="3" eb="6">
      <t>ミナミナガレヤマ</t>
    </rPh>
    <rPh sb="7" eb="9">
      <t>チョウメ</t>
    </rPh>
    <rPh sb="10" eb="12">
      <t>バンチ</t>
    </rPh>
    <phoneticPr fontId="2"/>
  </si>
  <si>
    <t xml:space="preserve">「安心と安全」を前提に
・睡眠と生活リズムを整える事を目指して保育を展開していきます 
・一人一人の個性と成長に応じた保育を展開していきます 
・子どもの「失敗」を受け止める保育を展開していきます
</t>
    <phoneticPr fontId="2"/>
  </si>
  <si>
    <t>・園にて用意</t>
    <rPh sb="1" eb="2">
      <t>エン</t>
    </rPh>
    <rPh sb="4" eb="6">
      <t>ヨウイ</t>
    </rPh>
    <phoneticPr fontId="2"/>
  </si>
  <si>
    <t xml:space="preserve">・着替え（常備用）
・帽子
・靴
・上履き（2歳～）
</t>
    <rPh sb="1" eb="3">
      <t>キガ</t>
    </rPh>
    <rPh sb="5" eb="8">
      <t>ジョウビヨウ</t>
    </rPh>
    <rPh sb="11" eb="13">
      <t>ボウシ</t>
    </rPh>
    <rPh sb="15" eb="16">
      <t>クツ</t>
    </rPh>
    <rPh sb="18" eb="20">
      <t>ウワバ</t>
    </rPh>
    <rPh sb="23" eb="24">
      <t>サイ</t>
    </rPh>
    <phoneticPr fontId="2"/>
  </si>
  <si>
    <t>・粘土セット（3歳～）
・クレパス（3歳～）
・自由画帳（3歳～）
・のり（3歳～）
・はさみ（3歳～）</t>
    <rPh sb="1" eb="3">
      <t>ネンド</t>
    </rPh>
    <rPh sb="8" eb="9">
      <t>サイ</t>
    </rPh>
    <rPh sb="19" eb="20">
      <t>サイ</t>
    </rPh>
    <rPh sb="24" eb="28">
      <t>ジユウガチョウ</t>
    </rPh>
    <rPh sb="30" eb="31">
      <t>サイ</t>
    </rPh>
    <rPh sb="39" eb="40">
      <t>サイ</t>
    </rPh>
    <rPh sb="49" eb="50">
      <t>サイ</t>
    </rPh>
    <phoneticPr fontId="2"/>
  </si>
  <si>
    <t>・ビニール袋1束（汚物用）</t>
    <rPh sb="5" eb="6">
      <t>フクロ</t>
    </rPh>
    <rPh sb="7" eb="8">
      <t>タバ</t>
    </rPh>
    <rPh sb="9" eb="11">
      <t>オブツ</t>
    </rPh>
    <rPh sb="11" eb="12">
      <t>ヨウ</t>
    </rPh>
    <phoneticPr fontId="2"/>
  </si>
  <si>
    <t>・リュック
・袋（エコバック等）</t>
    <rPh sb="7" eb="8">
      <t>フクロ</t>
    </rPh>
    <rPh sb="14" eb="15">
      <t>トウ</t>
    </rPh>
    <phoneticPr fontId="2"/>
  </si>
  <si>
    <t>6，000円</t>
    <rPh sb="5" eb="6">
      <t>エン</t>
    </rPh>
    <phoneticPr fontId="2"/>
  </si>
  <si>
    <t>一時間当たり</t>
    <rPh sb="0" eb="3">
      <t>1ジカン</t>
    </rPh>
    <rPh sb="3" eb="4">
      <t>ア</t>
    </rPh>
    <phoneticPr fontId="2"/>
  </si>
  <si>
    <t>0～2歳児クラス</t>
    <rPh sb="3" eb="5">
      <t>サイジ</t>
    </rPh>
    <phoneticPr fontId="2"/>
  </si>
  <si>
    <t>2,700円</t>
    <rPh sb="5" eb="6">
      <t>エン</t>
    </rPh>
    <phoneticPr fontId="2"/>
  </si>
  <si>
    <t>40円～410円</t>
    <rPh sb="2" eb="3">
      <t>エン</t>
    </rPh>
    <rPh sb="7" eb="8">
      <t>エン</t>
    </rPh>
    <phoneticPr fontId="2"/>
  </si>
  <si>
    <t>英語ダンス</t>
    <rPh sb="0" eb="2">
      <t>エイゴ</t>
    </rPh>
    <phoneticPr fontId="2"/>
  </si>
  <si>
    <t xml:space="preserve">
・主体性保育の理念に基づき子ども達が自らの意思で選び、自由に活動できる環境を大切にしています。</t>
    <rPh sb="2" eb="7">
      <t>シュタイセイホイク</t>
    </rPh>
    <rPh sb="8" eb="10">
      <t>リネン</t>
    </rPh>
    <rPh sb="11" eb="12">
      <t>モト</t>
    </rPh>
    <rPh sb="14" eb="15">
      <t>コ</t>
    </rPh>
    <rPh sb="17" eb="18">
      <t>タツ</t>
    </rPh>
    <rPh sb="19" eb="20">
      <t>ミズカ</t>
    </rPh>
    <rPh sb="22" eb="24">
      <t>イシ</t>
    </rPh>
    <rPh sb="25" eb="26">
      <t>エラ</t>
    </rPh>
    <rPh sb="28" eb="30">
      <t>ジユウ</t>
    </rPh>
    <rPh sb="31" eb="33">
      <t>カツドウ</t>
    </rPh>
    <rPh sb="36" eb="38">
      <t>カンキョウ</t>
    </rPh>
    <rPh sb="39" eb="41">
      <t>タイセツ</t>
    </rPh>
    <phoneticPr fontId="2"/>
  </si>
  <si>
    <t>そらまめ保育園おおたかの森</t>
    <phoneticPr fontId="2"/>
  </si>
  <si>
    <t>04-7157-0346</t>
    <phoneticPr fontId="2"/>
  </si>
  <si>
    <t>流山市おおたかの森西1-14-4</t>
    <phoneticPr fontId="2"/>
  </si>
  <si>
    <t>・健康でよくあ遊べる子　　　　　　　　　　　　　　　　　　　　　　　　　　・思いやりのあるやさしい子　　　　　　　　　　　　　　　　　　　　　　　　　　　　　　・物事をよく考えてやってみる子　　　　　　　　　　　　　　　　　　　　　　　　・自分の気持ちを素直に表現できる子　　　　　　　　　　　　　　　　　　　　　　　・感情豊かな子</t>
    <rPh sb="1" eb="3">
      <t>ケンコウ</t>
    </rPh>
    <rPh sb="7" eb="8">
      <t>アソ</t>
    </rPh>
    <rPh sb="10" eb="11">
      <t>コ</t>
    </rPh>
    <rPh sb="38" eb="39">
      <t>オモ</t>
    </rPh>
    <rPh sb="49" eb="50">
      <t>コ</t>
    </rPh>
    <rPh sb="81" eb="83">
      <t>モノゴト</t>
    </rPh>
    <rPh sb="86" eb="87">
      <t>カンガ</t>
    </rPh>
    <rPh sb="94" eb="95">
      <t>コ</t>
    </rPh>
    <rPh sb="120" eb="122">
      <t>ジブン</t>
    </rPh>
    <rPh sb="123" eb="125">
      <t>キモ</t>
    </rPh>
    <rPh sb="127" eb="129">
      <t>スナオ</t>
    </rPh>
    <rPh sb="130" eb="132">
      <t>ヒョウゲン</t>
    </rPh>
    <rPh sb="135" eb="136">
      <t>コ</t>
    </rPh>
    <rPh sb="160" eb="163">
      <t>カンジョウユタ</t>
    </rPh>
    <rPh sb="165" eb="166">
      <t>コ</t>
    </rPh>
    <phoneticPr fontId="2"/>
  </si>
  <si>
    <t>14時間</t>
    <rPh sb="2" eb="4">
      <t>ジカン</t>
    </rPh>
    <phoneticPr fontId="2"/>
  </si>
  <si>
    <t>生後57日</t>
    <rPh sb="0" eb="2">
      <t>セイゴ</t>
    </rPh>
    <rPh sb="4" eb="5">
      <t>ニチ</t>
    </rPh>
    <phoneticPr fontId="2"/>
  </si>
  <si>
    <t>【毎週持ち帰り】　　　　　　・バスタオル　　　　　　　　　　　　　　　・ゴム付きタオルシーツ　　　　</t>
    <rPh sb="1" eb="4">
      <t>マイシュウモ</t>
    </rPh>
    <rPh sb="5" eb="6">
      <t>カエ</t>
    </rPh>
    <rPh sb="38" eb="39">
      <t>ツ</t>
    </rPh>
    <phoneticPr fontId="2"/>
  </si>
  <si>
    <t>・肌着（０・１歳児）　　　　　　　　　　　　　・スタイ（０歳児）　　　　　　　　　　　　　　・ガーゼ（０歳児）　　　　　・着替え（毎日持ち帰り）　　　・着替え（常備用）　　　　　　　　　　　　　　　　　　　・上履き　　　　　　　　　　　　　　</t>
    <rPh sb="1" eb="3">
      <t>ハダギ</t>
    </rPh>
    <rPh sb="7" eb="9">
      <t>サイジ</t>
    </rPh>
    <rPh sb="29" eb="31">
      <t>サイジ</t>
    </rPh>
    <rPh sb="61" eb="63">
      <t>キガ</t>
    </rPh>
    <rPh sb="65" eb="67">
      <t>マイニチ</t>
    </rPh>
    <rPh sb="67" eb="68">
      <t>モ</t>
    </rPh>
    <rPh sb="69" eb="70">
      <t>カエ</t>
    </rPh>
    <rPh sb="76" eb="78">
      <t>キガ</t>
    </rPh>
    <rPh sb="80" eb="83">
      <t>ジョウビヨウ</t>
    </rPh>
    <rPh sb="104" eb="106">
      <t>ウワバ</t>
    </rPh>
    <phoneticPr fontId="2"/>
  </si>
  <si>
    <t>【全園児】　　　　　　　　　　・通園バック・カラー帽子　　　　　　　　・連絡帳・出席ブック　　　・水筒・ハンカチ　　　　　　　　　　　　　・手持ち付きコップ　　　　　　・歯ブラシ・ティッシュ　　　　　　　　　・汗拭きタオル　　　　　　・上履き袋・体操服　　　　　　　　　　　・体操服袋・防災頭巾</t>
    <rPh sb="1" eb="4">
      <t>ゼンエンジ</t>
    </rPh>
    <rPh sb="16" eb="18">
      <t>ツウエン</t>
    </rPh>
    <rPh sb="25" eb="27">
      <t>ボウシ</t>
    </rPh>
    <rPh sb="36" eb="39">
      <t>レンラクチョウ</t>
    </rPh>
    <rPh sb="40" eb="42">
      <t>シュッセキ</t>
    </rPh>
    <rPh sb="49" eb="51">
      <t>スイトウ</t>
    </rPh>
    <rPh sb="70" eb="72">
      <t>テモ</t>
    </rPh>
    <rPh sb="73" eb="74">
      <t>ツ</t>
    </rPh>
    <rPh sb="85" eb="86">
      <t>ハ</t>
    </rPh>
    <rPh sb="105" eb="107">
      <t>アセフ</t>
    </rPh>
    <rPh sb="118" eb="120">
      <t>ウワバ</t>
    </rPh>
    <rPh sb="121" eb="122">
      <t>ブクロ</t>
    </rPh>
    <rPh sb="123" eb="126">
      <t>タイソウフク</t>
    </rPh>
    <rPh sb="138" eb="142">
      <t>タイソウフクブクロ</t>
    </rPh>
    <rPh sb="143" eb="147">
      <t>ボウサイズキン</t>
    </rPh>
    <phoneticPr fontId="2"/>
  </si>
  <si>
    <t>【毎日持参】　　　　　　　　　　　・取手付きマグマグ（０歳児）　　　　　　　　　　　　　　　（スパウト可）</t>
    <rPh sb="1" eb="5">
      <t>マイニチジサン</t>
    </rPh>
    <rPh sb="18" eb="21">
      <t>トッテツ</t>
    </rPh>
    <rPh sb="28" eb="30">
      <t>サイジ</t>
    </rPh>
    <rPh sb="51" eb="52">
      <t>カ</t>
    </rPh>
    <phoneticPr fontId="2"/>
  </si>
  <si>
    <t>【無くなり次第随時】　　　　　　　・おしりふき（必要な期間）　　　　　　　　　　　・オムツ（必要な期間）　　　　　　　　　　　　　　・パンツ（必要な期間）　　　　　　　　　　　　　　　・汚れもの袋　　　　　　　　　　　　　　</t>
    <rPh sb="1" eb="2">
      <t>ナ</t>
    </rPh>
    <rPh sb="5" eb="9">
      <t>シダイズイジ</t>
    </rPh>
    <rPh sb="24" eb="26">
      <t>ヒツヨウ</t>
    </rPh>
    <rPh sb="27" eb="29">
      <t>キカン</t>
    </rPh>
    <rPh sb="46" eb="48">
      <t>ヒツヨウ</t>
    </rPh>
    <rPh sb="49" eb="51">
      <t>キカン</t>
    </rPh>
    <rPh sb="71" eb="73">
      <t>ヒツヨウ</t>
    </rPh>
    <rPh sb="74" eb="76">
      <t>キカン</t>
    </rPh>
    <rPh sb="93" eb="94">
      <t>ヨゴ</t>
    </rPh>
    <rPh sb="97" eb="98">
      <t>ブクロ</t>
    </rPh>
    <phoneticPr fontId="2"/>
  </si>
  <si>
    <t>【１ヶ月毎】サイズ変更　　　　　　　　　・避難用靴下（０歳児）　　　　　　　　　　　　　　・避難用靴（１歳児）　　　　　　　　　　　</t>
    <rPh sb="3" eb="5">
      <t>ゲツゴト</t>
    </rPh>
    <rPh sb="9" eb="11">
      <t>ヘンコウ</t>
    </rPh>
    <rPh sb="21" eb="26">
      <t>ヒナンヨウクツシタ</t>
    </rPh>
    <rPh sb="28" eb="30">
      <t>サイジ</t>
    </rPh>
    <rPh sb="46" eb="50">
      <t>ヒナンヨウクツ</t>
    </rPh>
    <rPh sb="52" eb="54">
      <t>サイジ</t>
    </rPh>
    <phoneticPr fontId="2"/>
  </si>
  <si>
    <t>毎月27日</t>
    <rPh sb="0" eb="2">
      <t>マイツキ</t>
    </rPh>
    <rPh sb="4" eb="5">
      <t>ニチ</t>
    </rPh>
    <phoneticPr fontId="2"/>
  </si>
  <si>
    <t>ＥＣＣ</t>
    <phoneticPr fontId="2"/>
  </si>
  <si>
    <t>奥田ピアノ・リトミック講師</t>
    <rPh sb="0" eb="2">
      <t>オクダ</t>
    </rPh>
    <rPh sb="11" eb="13">
      <t>コウシ</t>
    </rPh>
    <phoneticPr fontId="2"/>
  </si>
  <si>
    <t>そらまめスポーツおおたかの森</t>
    <rPh sb="13" eb="14">
      <t>モリ</t>
    </rPh>
    <phoneticPr fontId="2"/>
  </si>
  <si>
    <t>・子ども一人一人が主人公となり、充分に身体を動かして活動できる保育園。 ・子ども達が心を弾ませて仲間と遊び、生活できる保育園。 ・子ども達に自然の素材や豊かな文化を保証し、子ども達の限りない発達を目指す保育園。 ・安心、安全な食材、無農薬有機野菜を使った手作り給食の保育園。</t>
  </si>
  <si>
    <t>450・550/1時間</t>
    <rPh sb="7" eb="11">
      <t>･1ジカン</t>
    </rPh>
    <phoneticPr fontId="2"/>
  </si>
  <si>
    <t>50円・400円</t>
    <rPh sb="2" eb="3">
      <t>エン</t>
    </rPh>
    <rPh sb="7" eb="8">
      <t>エン</t>
    </rPh>
    <phoneticPr fontId="2"/>
  </si>
  <si>
    <t>0～2歳児</t>
    <rPh sb="3" eb="5">
      <t>サイジ</t>
    </rPh>
    <phoneticPr fontId="2"/>
  </si>
  <si>
    <t>1500円</t>
    <rPh sb="4" eb="5">
      <t>エン</t>
    </rPh>
    <phoneticPr fontId="2"/>
  </si>
  <si>
    <t>社会福祉法人おひさま会南流山保育園ひびき</t>
    <rPh sb="0" eb="6">
      <t>シャカイフクシホウジン</t>
    </rPh>
    <rPh sb="10" eb="11">
      <t>カイ</t>
    </rPh>
    <rPh sb="11" eb="12">
      <t>ミナミ</t>
    </rPh>
    <rPh sb="12" eb="17">
      <t>ナガレヤマホイクエン</t>
    </rPh>
    <phoneticPr fontId="2"/>
  </si>
  <si>
    <t>04-7199-7815</t>
    <phoneticPr fontId="2"/>
  </si>
  <si>
    <t>流山市南流山6-13-4</t>
    <rPh sb="0" eb="3">
      <t>ナガレヤマシ</t>
    </rPh>
    <rPh sb="3" eb="6">
      <t>ミナミナガレヤマ</t>
    </rPh>
    <phoneticPr fontId="2"/>
  </si>
  <si>
    <t>　　　JR/TX　　南流山　　</t>
    <rPh sb="10" eb="13">
      <t>ミナミナガレヤマ</t>
    </rPh>
    <phoneticPr fontId="2"/>
  </si>
  <si>
    <t>◎やさしく思いやるのある子ども
◎自分らしく輝いている子ども
◎意欲のある活き活きした子ども
◎自分で考え行動できる子ども</t>
    <rPh sb="5" eb="6">
      <t>オモ</t>
    </rPh>
    <rPh sb="12" eb="13">
      <t>コ</t>
    </rPh>
    <rPh sb="17" eb="19">
      <t>ジブン</t>
    </rPh>
    <rPh sb="22" eb="23">
      <t>カガヤ</t>
    </rPh>
    <rPh sb="27" eb="28">
      <t>コ</t>
    </rPh>
    <rPh sb="32" eb="34">
      <t>イヨク</t>
    </rPh>
    <rPh sb="37" eb="38">
      <t>イ</t>
    </rPh>
    <rPh sb="39" eb="40">
      <t>イ</t>
    </rPh>
    <rPh sb="43" eb="44">
      <t>コ</t>
    </rPh>
    <rPh sb="48" eb="50">
      <t>ジブン</t>
    </rPh>
    <rPh sb="51" eb="52">
      <t>カンガ</t>
    </rPh>
    <rPh sb="53" eb="55">
      <t>コウドウ</t>
    </rPh>
    <rPh sb="58" eb="59">
      <t>コ</t>
    </rPh>
    <phoneticPr fontId="2"/>
  </si>
  <si>
    <t>10：00～16：00</t>
    <phoneticPr fontId="2"/>
  </si>
  <si>
    <t>要相談</t>
    <rPh sb="0" eb="3">
      <t>ヨウソウダン</t>
    </rPh>
    <phoneticPr fontId="2"/>
  </si>
  <si>
    <t>利用用途によりご案内</t>
    <rPh sb="0" eb="2">
      <t>リヨウ</t>
    </rPh>
    <rPh sb="2" eb="4">
      <t>ヨウト</t>
    </rPh>
    <rPh sb="8" eb="10">
      <t>アンナイ</t>
    </rPh>
    <phoneticPr fontId="2"/>
  </si>
  <si>
    <t>バスタオル（毎週持ち帰り）</t>
    <rPh sb="6" eb="9">
      <t>マイシュウモ</t>
    </rPh>
    <rPh sb="10" eb="11">
      <t>カエ</t>
    </rPh>
    <phoneticPr fontId="2"/>
  </si>
  <si>
    <t>・着替え（毎日持ち帰り）
・着替え（常備用）
・帽子
・靴
・上履き</t>
    <rPh sb="1" eb="3">
      <t>キガ</t>
    </rPh>
    <rPh sb="5" eb="7">
      <t>マイニチ</t>
    </rPh>
    <rPh sb="7" eb="8">
      <t>モ</t>
    </rPh>
    <rPh sb="9" eb="10">
      <t>カエ</t>
    </rPh>
    <rPh sb="14" eb="16">
      <t>キガ</t>
    </rPh>
    <rPh sb="18" eb="21">
      <t>ジョウビヨウ</t>
    </rPh>
    <rPh sb="24" eb="26">
      <t>ボウシ</t>
    </rPh>
    <rPh sb="28" eb="29">
      <t>クツ</t>
    </rPh>
    <rPh sb="31" eb="33">
      <t>ウワバ</t>
    </rPh>
    <phoneticPr fontId="2"/>
  </si>
  <si>
    <t xml:space="preserve">
・連絡帳袋（０歳～）
・クレパス（３歳～）
・自由画帳（３歳～）
・お道具箱（３歳～）
・ピアニカ（４歳～）
</t>
    <rPh sb="2" eb="5">
      <t>レンラクチョウ</t>
    </rPh>
    <rPh sb="5" eb="6">
      <t>フクロ</t>
    </rPh>
    <rPh sb="8" eb="9">
      <t>サイ</t>
    </rPh>
    <rPh sb="19" eb="20">
      <t>サイ</t>
    </rPh>
    <rPh sb="24" eb="28">
      <t>ジユウガチョウ</t>
    </rPh>
    <rPh sb="30" eb="31">
      <t>サイ</t>
    </rPh>
    <rPh sb="36" eb="38">
      <t>ドウグ</t>
    </rPh>
    <rPh sb="38" eb="39">
      <t>バコ</t>
    </rPh>
    <rPh sb="41" eb="42">
      <t>サイ</t>
    </rPh>
    <rPh sb="52" eb="53">
      <t>サイ</t>
    </rPh>
    <phoneticPr fontId="2"/>
  </si>
  <si>
    <t>・コップ・箸置き・コップ袋
　（３歳～　毎日持ち帰り）
　</t>
    <rPh sb="20" eb="22">
      <t>マイニチ</t>
    </rPh>
    <rPh sb="22" eb="23">
      <t>モ</t>
    </rPh>
    <rPh sb="24" eb="25">
      <t>カエ</t>
    </rPh>
    <phoneticPr fontId="2"/>
  </si>
  <si>
    <t>・キッチンポリ袋
　（必要な時期）</t>
    <rPh sb="7" eb="8">
      <t>フクロ</t>
    </rPh>
    <rPh sb="11" eb="13">
      <t>ヒツヨウ</t>
    </rPh>
    <rPh sb="14" eb="16">
      <t>ジキ</t>
    </rPh>
    <phoneticPr fontId="2"/>
  </si>
  <si>
    <t xml:space="preserve">・手提げ袋（０歳～）
・リュック（２歳～）
</t>
    <rPh sb="18" eb="19">
      <t>サイ</t>
    </rPh>
    <phoneticPr fontId="2"/>
  </si>
  <si>
    <t>5,600円</t>
    <rPh sb="5" eb="6">
      <t>エン</t>
    </rPh>
    <phoneticPr fontId="2"/>
  </si>
  <si>
    <t>100～500円</t>
    <rPh sb="7" eb="8">
      <t>エン</t>
    </rPh>
    <phoneticPr fontId="2"/>
  </si>
  <si>
    <t>０～２歳児</t>
    <rPh sb="3" eb="5">
      <t>サイジ</t>
    </rPh>
    <phoneticPr fontId="2"/>
  </si>
  <si>
    <t>正課体操</t>
    <rPh sb="0" eb="2">
      <t>セイカ</t>
    </rPh>
    <rPh sb="2" eb="4">
      <t>タイソウ</t>
    </rPh>
    <phoneticPr fontId="2"/>
  </si>
  <si>
    <t>絵画</t>
    <rPh sb="0" eb="2">
      <t>カイガ</t>
    </rPh>
    <phoneticPr fontId="2"/>
  </si>
  <si>
    <t>ヒッポファミリークラブ</t>
    <phoneticPr fontId="2"/>
  </si>
  <si>
    <t>・エプロン・口拭き（サブスク）　月額　877円（税込み）　（0～2歳児のみ）
・紙おむつ処理代　300円（紙おむつ使用者のみ)
希望者は有料にて以下課外教室に参加可
・体操教室 (年中・年長)　　　　毎週木曜日　月額5,000円（保険代　別途年額2,000円）
・ＥＣＣジュニア（年少～年長)  毎週月曜日　月額7,700円
・学研幼児教室（年少～年長）　　　週1回　　入会金6,600円（税込み）
　　　　　　　　　　　　　　　　　　　　　 月額6,600円（年少）、月額7150円（年中・年長）</t>
    <rPh sb="33" eb="35">
      <t>サイジ</t>
    </rPh>
    <rPh sb="40" eb="41">
      <t>カミ</t>
    </rPh>
    <rPh sb="44" eb="47">
      <t>ショリダイ</t>
    </rPh>
    <rPh sb="51" eb="52">
      <t>エン</t>
    </rPh>
    <rPh sb="53" eb="54">
      <t>カミ</t>
    </rPh>
    <rPh sb="57" eb="60">
      <t>シヨウシャ</t>
    </rPh>
    <rPh sb="65" eb="68">
      <t>キボウシャ</t>
    </rPh>
    <rPh sb="69" eb="71">
      <t>ユウリョウ</t>
    </rPh>
    <rPh sb="73" eb="75">
      <t>イカ</t>
    </rPh>
    <rPh sb="75" eb="77">
      <t>カガイ</t>
    </rPh>
    <rPh sb="77" eb="79">
      <t>キョウシツ</t>
    </rPh>
    <rPh sb="80" eb="82">
      <t>サンカ</t>
    </rPh>
    <rPh sb="82" eb="83">
      <t>カ</t>
    </rPh>
    <rPh sb="85" eb="87">
      <t>タイソウ</t>
    </rPh>
    <rPh sb="87" eb="89">
      <t>キョウシツ</t>
    </rPh>
    <rPh sb="91" eb="93">
      <t>ネンチュウ</t>
    </rPh>
    <rPh sb="94" eb="96">
      <t>ネンチョウ</t>
    </rPh>
    <rPh sb="101" eb="103">
      <t>マイシュウ</t>
    </rPh>
    <rPh sb="103" eb="106">
      <t>モクヨウビ</t>
    </rPh>
    <rPh sb="107" eb="109">
      <t>ツキガク</t>
    </rPh>
    <rPh sb="114" eb="115">
      <t>エン</t>
    </rPh>
    <rPh sb="116" eb="118">
      <t>ホケン</t>
    </rPh>
    <rPh sb="118" eb="119">
      <t>ダイ</t>
    </rPh>
    <rPh sb="120" eb="122">
      <t>ベット</t>
    </rPh>
    <rPh sb="122" eb="124">
      <t>ネンガク</t>
    </rPh>
    <rPh sb="129" eb="130">
      <t>エン</t>
    </rPh>
    <rPh sb="141" eb="143">
      <t>ネンショウ</t>
    </rPh>
    <rPh sb="144" eb="146">
      <t>ネンチョウ</t>
    </rPh>
    <rPh sb="151" eb="152">
      <t>ゲツ</t>
    </rPh>
    <rPh sb="155" eb="157">
      <t>ツキガク</t>
    </rPh>
    <rPh sb="162" eb="163">
      <t>エン</t>
    </rPh>
    <rPh sb="165" eb="167">
      <t>ガッケン</t>
    </rPh>
    <rPh sb="167" eb="169">
      <t>ヨウジ</t>
    </rPh>
    <rPh sb="169" eb="171">
      <t>キョウシツ</t>
    </rPh>
    <rPh sb="172" eb="174">
      <t>ネンショウ</t>
    </rPh>
    <rPh sb="175" eb="177">
      <t>ネンチョウ</t>
    </rPh>
    <rPh sb="181" eb="182">
      <t>シュウ</t>
    </rPh>
    <rPh sb="183" eb="184">
      <t>カイ</t>
    </rPh>
    <rPh sb="186" eb="189">
      <t>ニュウカイキン</t>
    </rPh>
    <rPh sb="194" eb="195">
      <t>エン</t>
    </rPh>
    <rPh sb="196" eb="198">
      <t>ゼイコ</t>
    </rPh>
    <rPh sb="223" eb="225">
      <t>ツキガク</t>
    </rPh>
    <rPh sb="230" eb="231">
      <t>エン</t>
    </rPh>
    <rPh sb="232" eb="234">
      <t>ネンショウ</t>
    </rPh>
    <rPh sb="236" eb="238">
      <t>ツキガク</t>
    </rPh>
    <rPh sb="242" eb="243">
      <t>エン</t>
    </rPh>
    <rPh sb="244" eb="246">
      <t>ネンチュウ</t>
    </rPh>
    <rPh sb="247" eb="249">
      <t>ネンチョウ</t>
    </rPh>
    <phoneticPr fontId="2"/>
  </si>
  <si>
    <t>04-7154-2448</t>
    <phoneticPr fontId="2"/>
  </si>
  <si>
    <t>流山市おおたかの森東四丁目99番地の４</t>
    <rPh sb="0" eb="3">
      <t>ナガレヤマシ</t>
    </rPh>
    <rPh sb="8" eb="9">
      <t>モリ</t>
    </rPh>
    <rPh sb="9" eb="10">
      <t>ヒガシ</t>
    </rPh>
    <rPh sb="10" eb="17">
      <t>4チョウメ99バンチ</t>
    </rPh>
    <phoneticPr fontId="2"/>
  </si>
  <si>
    <t>流山市おおたかの森東一丁目2番地の1
ﾗｲﾌｶﾞｰﾃﾞﾝ流山おおたかの森401</t>
    <rPh sb="0" eb="3">
      <t>ナガレヤマシ</t>
    </rPh>
    <rPh sb="8" eb="9">
      <t>モリ</t>
    </rPh>
    <rPh sb="9" eb="10">
      <t>ヒガシ</t>
    </rPh>
    <rPh sb="10" eb="13">
      <t>1チョウメ</t>
    </rPh>
    <rPh sb="14" eb="16">
      <t>バンチ</t>
    </rPh>
    <rPh sb="28" eb="30">
      <t>ナガレヤマ</t>
    </rPh>
    <rPh sb="35" eb="36">
      <t>モリ</t>
    </rPh>
    <phoneticPr fontId="2"/>
  </si>
  <si>
    <t>生後57日～</t>
    <rPh sb="0" eb="2">
      <t>セイゴ</t>
    </rPh>
    <rPh sb="4" eb="5">
      <t>ニチ</t>
    </rPh>
    <phoneticPr fontId="2"/>
  </si>
  <si>
    <t>キッズラボ南流山認定こども園</t>
    <phoneticPr fontId="2"/>
  </si>
  <si>
    <t>04-7199-2755</t>
    <phoneticPr fontId="2"/>
  </si>
  <si>
    <t>流山市木二丁目19番地の3</t>
    <phoneticPr fontId="2"/>
  </si>
  <si>
    <t>南流山　</t>
    <rPh sb="0" eb="1">
      <t>ミナミ</t>
    </rPh>
    <rPh sb="1" eb="3">
      <t>ナガレヤマ</t>
    </rPh>
    <phoneticPr fontId="2"/>
  </si>
  <si>
    <t>•ありのままの姿を受け止め一人ひとりの思いを大切にします
•やってみたい！が実現できる環境を整えます
•子どもも大人も地域の方も安心できる園運営を行います</t>
    <phoneticPr fontId="2"/>
  </si>
  <si>
    <t>１号：9:00～15:00 (平日)
１号：最大利用時間
7:00～20:00 (平日)</t>
    <rPh sb="1" eb="2">
      <t>ゴウ</t>
    </rPh>
    <rPh sb="15" eb="17">
      <t>ヘイジツ</t>
    </rPh>
    <rPh sb="21" eb="22">
      <t>ゴウ</t>
    </rPh>
    <rPh sb="24" eb="26">
      <t>サイダイ</t>
    </rPh>
    <rPh sb="27" eb="29">
      <t>ジカン</t>
    </rPh>
    <phoneticPr fontId="2"/>
  </si>
  <si>
    <t>生後57日から</t>
    <phoneticPr fontId="2"/>
  </si>
  <si>
    <t>シーツ・肌掛け
（毎週お持ち帰り）</t>
    <rPh sb="4" eb="6">
      <t>ハダガ</t>
    </rPh>
    <rPh sb="9" eb="11">
      <t>マイシュウ</t>
    </rPh>
    <rPh sb="12" eb="13">
      <t>モ</t>
    </rPh>
    <rPh sb="14" eb="15">
      <t>カエ</t>
    </rPh>
    <phoneticPr fontId="2"/>
  </si>
  <si>
    <t>着替え
必要に応じて食事用エプロン
避難靴</t>
    <rPh sb="0" eb="2">
      <t>キガ</t>
    </rPh>
    <rPh sb="4" eb="6">
      <t>ヒツヨウ</t>
    </rPh>
    <rPh sb="7" eb="8">
      <t>オウ</t>
    </rPh>
    <rPh sb="10" eb="13">
      <t>ショクジヨウ</t>
    </rPh>
    <rPh sb="18" eb="21">
      <t>ヒナングツ</t>
    </rPh>
    <phoneticPr fontId="2"/>
  </si>
  <si>
    <t>コップ（３歳児以上うがい用）</t>
    <rPh sb="5" eb="9">
      <t>サイジイジョウ</t>
    </rPh>
    <rPh sb="12" eb="13">
      <t>ヨウ</t>
    </rPh>
    <phoneticPr fontId="2"/>
  </si>
  <si>
    <t>必要に応じて紙パンツ</t>
    <rPh sb="0" eb="2">
      <t>ヒツヨウ</t>
    </rPh>
    <rPh sb="3" eb="4">
      <t>オウ</t>
    </rPh>
    <rPh sb="6" eb="7">
      <t>カミ</t>
    </rPh>
    <phoneticPr fontId="2"/>
  </si>
  <si>
    <t>リュック等</t>
    <rPh sb="4" eb="5">
      <t>トウ</t>
    </rPh>
    <phoneticPr fontId="2"/>
  </si>
  <si>
    <t>6,000円</t>
    <rPh sb="1" eb="6">
      <t>000エン</t>
    </rPh>
    <phoneticPr fontId="2"/>
  </si>
  <si>
    <t>エンペイシステムで支払い</t>
    <rPh sb="9" eb="11">
      <t>シハラ</t>
    </rPh>
    <phoneticPr fontId="2"/>
  </si>
  <si>
    <t>月極
スポット</t>
    <rPh sb="0" eb="2">
      <t>ツキギメ</t>
    </rPh>
    <phoneticPr fontId="2"/>
  </si>
  <si>
    <t>2,500円
200円</t>
    <rPh sb="1" eb="6">
      <t>500エン</t>
    </rPh>
    <rPh sb="10" eb="11">
      <t>エン</t>
    </rPh>
    <phoneticPr fontId="2"/>
  </si>
  <si>
    <t>30分毎</t>
    <rPh sb="2" eb="4">
      <t>フンゴト</t>
    </rPh>
    <phoneticPr fontId="2"/>
  </si>
  <si>
    <t>エンペイシステムで支払い</t>
    <phoneticPr fontId="2"/>
  </si>
  <si>
    <t>制服は特にございません</t>
    <rPh sb="0" eb="2">
      <t>セイフク</t>
    </rPh>
    <rPh sb="3" eb="4">
      <t>トク</t>
    </rPh>
    <phoneticPr fontId="2"/>
  </si>
  <si>
    <t>おむつは持ち込みでお願いをしております</t>
    <rPh sb="4" eb="5">
      <t>モ</t>
    </rPh>
    <rPh sb="6" eb="7">
      <t>コ</t>
    </rPh>
    <rPh sb="10" eb="11">
      <t>ネガ</t>
    </rPh>
    <phoneticPr fontId="2"/>
  </si>
  <si>
    <t>１号給食費</t>
    <rPh sb="1" eb="2">
      <t>ゴウ</t>
    </rPh>
    <rPh sb="2" eb="5">
      <t>キュウショクヒ</t>
    </rPh>
    <phoneticPr fontId="2"/>
  </si>
  <si>
    <t>4,500円</t>
    <rPh sb="5" eb="6">
      <t>エン</t>
    </rPh>
    <phoneticPr fontId="2"/>
  </si>
  <si>
    <t>エンペイシステムで支払い</t>
    <rPh sb="9" eb="11">
      <t>シハライ</t>
    </rPh>
    <phoneticPr fontId="2"/>
  </si>
  <si>
    <t>人・物・環境等、様々な経験を積むことで、「やってみたい！」「やってみよう！」「次はこうしてみよう」「できた！」という物事に対する意欲・好奇心・達成感・喜びを感じます。
優しく受け止めてもらうことで、感情や気持ちが安定し、穏やかな心が育ちます。
年齢を超え、クラスを超えてたくさんのお友だちと関わる中で、人を認め、自分を認める思いやりの心が育ちます。
キッズラボ南流山認定こども園では、何事にも柔軟に、肯定的に取り組んで進んでいける力を培う保育に取り組んでいます。</t>
    <phoneticPr fontId="2"/>
  </si>
  <si>
    <t>プラスキッズおおたかの森保育園</t>
    <phoneticPr fontId="2"/>
  </si>
  <si>
    <t>04-7128-4000</t>
    <phoneticPr fontId="2"/>
  </si>
  <si>
    <t>流山市おおたかの森北1丁目6-8
ラシーネおおたかの森2F</t>
    <phoneticPr fontId="2"/>
  </si>
  <si>
    <t>流山おおたかの森　　</t>
    <rPh sb="0" eb="2">
      <t>ナガレヤマ</t>
    </rPh>
    <rPh sb="7" eb="8">
      <t>モリ</t>
    </rPh>
    <phoneticPr fontId="2"/>
  </si>
  <si>
    <t xml:space="preserve">　　
◎　心身ともに健康な子ども
◎　感性豊かな子ども
◎　自分らしさを大切にできる子ども
◎　愛ある保育を通じて、思いやりの心を育くむ
</t>
    <phoneticPr fontId="2"/>
  </si>
  <si>
    <t xml:space="preserve">
・布団カバー
（毎週持ち帰り）
・タオルケット等
（毎週持ち帰り）</t>
    <rPh sb="2" eb="4">
      <t>フトン</t>
    </rPh>
    <rPh sb="9" eb="11">
      <t>マイシュウ</t>
    </rPh>
    <rPh sb="11" eb="12">
      <t>モ</t>
    </rPh>
    <rPh sb="13" eb="14">
      <t>カエ</t>
    </rPh>
    <rPh sb="24" eb="25">
      <t>ナド</t>
    </rPh>
    <rPh sb="27" eb="29">
      <t>マイシュウ</t>
    </rPh>
    <rPh sb="29" eb="30">
      <t>モ</t>
    </rPh>
    <rPh sb="31" eb="32">
      <t>カエ</t>
    </rPh>
    <phoneticPr fontId="2"/>
  </si>
  <si>
    <t>・粘土セット（２歳～）
・のり、クレヨン（３歳～）
・色鉛筆、水性マーカー（４歳～）
・鉛筆（５歳）</t>
    <rPh sb="1" eb="3">
      <t>ネンド</t>
    </rPh>
    <rPh sb="8" eb="9">
      <t>サイ</t>
    </rPh>
    <rPh sb="44" eb="46">
      <t>エンピツ</t>
    </rPh>
    <phoneticPr fontId="2"/>
  </si>
  <si>
    <t>・コップ（毎週持ち帰り）</t>
    <phoneticPr fontId="2"/>
  </si>
  <si>
    <t>・おむつ（必要な期間）
（毎日持参）
・おしりふき（必要な期間）
（無くなり次第随時）
※サブスクを利用可能です（月/2980円・選択制）</t>
    <rPh sb="50" eb="52">
      <t>リヨウ</t>
    </rPh>
    <rPh sb="52" eb="54">
      <t>カノウ</t>
    </rPh>
    <rPh sb="57" eb="58">
      <t>ツキ</t>
    </rPh>
    <rPh sb="63" eb="64">
      <t>エン</t>
    </rPh>
    <rPh sb="65" eb="68">
      <t>センタクセイ</t>
    </rPh>
    <phoneticPr fontId="2"/>
  </si>
  <si>
    <t>・リュック
・袋（エコバッグ等）</t>
    <phoneticPr fontId="2"/>
  </si>
  <si>
    <t>5500円</t>
    <rPh sb="4" eb="5">
      <t>エン</t>
    </rPh>
    <phoneticPr fontId="2"/>
  </si>
  <si>
    <t>現金/引き落とし</t>
    <rPh sb="0" eb="2">
      <t>ゲンキン</t>
    </rPh>
    <rPh sb="3" eb="4">
      <t>ヒ</t>
    </rPh>
    <rPh sb="5" eb="6">
      <t>オ</t>
    </rPh>
    <phoneticPr fontId="2"/>
  </si>
  <si>
    <t>全年齢</t>
    <rPh sb="0" eb="3">
      <t>ゼンネンレイ</t>
    </rPh>
    <phoneticPr fontId="2"/>
  </si>
  <si>
    <t>次回登園時</t>
    <rPh sb="0" eb="2">
      <t>ジカイ</t>
    </rPh>
    <rPh sb="2" eb="4">
      <t>トウエン</t>
    </rPh>
    <rPh sb="4" eb="5">
      <t>ジ</t>
    </rPh>
    <phoneticPr fontId="2"/>
  </si>
  <si>
    <t>150/30分</t>
    <rPh sb="6" eb="7">
      <t>フン</t>
    </rPh>
    <phoneticPr fontId="2"/>
  </si>
  <si>
    <t>サブスク利用時</t>
    <rPh sb="4" eb="6">
      <t>リヨウ</t>
    </rPh>
    <rPh sb="6" eb="7">
      <t>ジ</t>
    </rPh>
    <phoneticPr fontId="2"/>
  </si>
  <si>
    <t>2980円</t>
    <rPh sb="4" eb="5">
      <t>エン</t>
    </rPh>
    <phoneticPr fontId="2"/>
  </si>
  <si>
    <t>現金/引き落とし</t>
    <phoneticPr fontId="2"/>
  </si>
  <si>
    <t>３歳～５歳</t>
    <rPh sb="1" eb="2">
      <t>サイ</t>
    </rPh>
    <rPh sb="4" eb="5">
      <t>サイ</t>
    </rPh>
    <phoneticPr fontId="2"/>
  </si>
  <si>
    <t>上乗せ徴収</t>
    <phoneticPr fontId="2"/>
  </si>
  <si>
    <t>体育教室</t>
    <rPh sb="0" eb="2">
      <t>タイイク</t>
    </rPh>
    <rPh sb="2" eb="4">
      <t>キョウシツ</t>
    </rPh>
    <phoneticPr fontId="2"/>
  </si>
  <si>
    <t>1歳～3歳</t>
    <rPh sb="1" eb="2">
      <t>サイ</t>
    </rPh>
    <rPh sb="4" eb="5">
      <t>サイ</t>
    </rPh>
    <phoneticPr fontId="2"/>
  </si>
  <si>
    <t>週２回</t>
    <rPh sb="0" eb="1">
      <t>シュウ</t>
    </rPh>
    <rPh sb="2" eb="3">
      <t>カイ</t>
    </rPh>
    <phoneticPr fontId="2"/>
  </si>
  <si>
    <t xml:space="preserve">お子様の気持ちを尊重し、１人1人に向き合う「愛ある保育」を提唱しております。
大切なお子様が保育園を大好きになってくださるように丁寧な保育に努めます
「１日1日が子どもの未来にプラスになる」ように英語、体操教室、リトミック
など、さまざまな学びと感動体験を通じ、感性豊かな心を育みます。
ご入園にあたりご相談やご不明な点がございましたら遠慮なく園までご連絡下さい。
</t>
    <rPh sb="1" eb="3">
      <t>コサマ</t>
    </rPh>
    <rPh sb="4" eb="6">
      <t>キモ</t>
    </rPh>
    <rPh sb="8" eb="10">
      <t>ソンチョウ</t>
    </rPh>
    <rPh sb="13" eb="14">
      <t>ニン</t>
    </rPh>
    <rPh sb="15" eb="16">
      <t>ニン</t>
    </rPh>
    <rPh sb="17" eb="18">
      <t>ム</t>
    </rPh>
    <rPh sb="19" eb="20">
      <t>ア</t>
    </rPh>
    <rPh sb="22" eb="23">
      <t>アイ</t>
    </rPh>
    <rPh sb="25" eb="27">
      <t>ホイク</t>
    </rPh>
    <rPh sb="29" eb="31">
      <t>テイショウ</t>
    </rPh>
    <rPh sb="39" eb="41">
      <t>タイセツ</t>
    </rPh>
    <rPh sb="43" eb="45">
      <t>コサマ</t>
    </rPh>
    <rPh sb="46" eb="49">
      <t>ホイクエン</t>
    </rPh>
    <rPh sb="50" eb="52">
      <t>ダイス</t>
    </rPh>
    <rPh sb="64" eb="66">
      <t>テイネイ</t>
    </rPh>
    <rPh sb="67" eb="69">
      <t>ホイク</t>
    </rPh>
    <rPh sb="70" eb="71">
      <t>ツト</t>
    </rPh>
    <rPh sb="77" eb="78">
      <t>ヒ</t>
    </rPh>
    <rPh sb="79" eb="80">
      <t>ヒ</t>
    </rPh>
    <rPh sb="81" eb="82">
      <t>コ</t>
    </rPh>
    <rPh sb="85" eb="87">
      <t>ミライ</t>
    </rPh>
    <rPh sb="98" eb="100">
      <t>エイゴ</t>
    </rPh>
    <rPh sb="101" eb="103">
      <t>タイソウ</t>
    </rPh>
    <rPh sb="103" eb="105">
      <t>キョウシツ</t>
    </rPh>
    <rPh sb="120" eb="121">
      <t>マナ</t>
    </rPh>
    <rPh sb="123" eb="125">
      <t>カンドウ</t>
    </rPh>
    <rPh sb="125" eb="127">
      <t>タイケン</t>
    </rPh>
    <rPh sb="128" eb="129">
      <t>ツウ</t>
    </rPh>
    <rPh sb="145" eb="147">
      <t>ニュウエン</t>
    </rPh>
    <rPh sb="152" eb="154">
      <t>ソウダン</t>
    </rPh>
    <rPh sb="156" eb="158">
      <t>フメイ</t>
    </rPh>
    <rPh sb="159" eb="160">
      <t>テン</t>
    </rPh>
    <rPh sb="168" eb="170">
      <t>エンリョ</t>
    </rPh>
    <rPh sb="172" eb="173">
      <t>エン</t>
    </rPh>
    <rPh sb="176" eb="178">
      <t>レンラク</t>
    </rPh>
    <rPh sb="178" eb="179">
      <t>クダ</t>
    </rPh>
    <phoneticPr fontId="2"/>
  </si>
  <si>
    <t>令和6年9月</t>
    <rPh sb="0" eb="2">
      <t>レイワ</t>
    </rPh>
    <rPh sb="3" eb="4">
      <t>ネン</t>
    </rPh>
    <rPh sb="5" eb="6">
      <t>ガツ</t>
    </rPh>
    <phoneticPr fontId="2"/>
  </si>
  <si>
    <t>社会福祉法人　桃山福祉会　ピオーネ流山保育園</t>
    <rPh sb="0" eb="6">
      <t>シャ</t>
    </rPh>
    <rPh sb="7" eb="12">
      <t>ト</t>
    </rPh>
    <phoneticPr fontId="2"/>
  </si>
  <si>
    <t>04-7178-7311</t>
    <phoneticPr fontId="2"/>
  </si>
  <si>
    <t>千葉県流山市西平井二丁目17番地の3</t>
    <rPh sb="0" eb="3">
      <t>チバケン</t>
    </rPh>
    <rPh sb="3" eb="6">
      <t>ナガレヤマシ</t>
    </rPh>
    <rPh sb="6" eb="7">
      <t>ニシ</t>
    </rPh>
    <rPh sb="7" eb="9">
      <t>ヒライ</t>
    </rPh>
    <rPh sb="9" eb="12">
      <t>ニチョウメ</t>
    </rPh>
    <rPh sb="14" eb="16">
      <t>バンチ</t>
    </rPh>
    <phoneticPr fontId="2"/>
  </si>
  <si>
    <t>理念
「子どもの好奇心を育み、何事にもチャレンジする」
めざしていること
・生き生きとし、元気に遊べる子
・友達としっかり関り、育ち合う子
・自分で考え、行動する子</t>
    <rPh sb="0" eb="2">
      <t>リネン</t>
    </rPh>
    <rPh sb="4" eb="5">
      <t>コ</t>
    </rPh>
    <rPh sb="8" eb="11">
      <t>コウキシン</t>
    </rPh>
    <rPh sb="12" eb="13">
      <t>ハグク</t>
    </rPh>
    <rPh sb="15" eb="17">
      <t>ナニゴト</t>
    </rPh>
    <rPh sb="40" eb="41">
      <t>イ</t>
    </rPh>
    <rPh sb="42" eb="43">
      <t>イ</t>
    </rPh>
    <rPh sb="47" eb="49">
      <t>ゲンキ</t>
    </rPh>
    <rPh sb="50" eb="51">
      <t>アソ</t>
    </rPh>
    <rPh sb="53" eb="54">
      <t>コ</t>
    </rPh>
    <rPh sb="56" eb="58">
      <t>トモダチ</t>
    </rPh>
    <rPh sb="63" eb="64">
      <t>カカワ</t>
    </rPh>
    <rPh sb="66" eb="67">
      <t>ソダ</t>
    </rPh>
    <rPh sb="68" eb="69">
      <t>ア</t>
    </rPh>
    <rPh sb="70" eb="71">
      <t>コ</t>
    </rPh>
    <rPh sb="73" eb="75">
      <t>ジブン</t>
    </rPh>
    <rPh sb="76" eb="77">
      <t>カンガ</t>
    </rPh>
    <rPh sb="79" eb="81">
      <t>コウドウ</t>
    </rPh>
    <rPh sb="83" eb="84">
      <t>コ</t>
    </rPh>
    <phoneticPr fontId="2"/>
  </si>
  <si>
    <t>8：00-16：00</t>
    <phoneticPr fontId="2"/>
  </si>
  <si>
    <t>7：00-20：00</t>
    <phoneticPr fontId="2"/>
  </si>
  <si>
    <t>・寝具カバー
（125cm×73cm×3cm）
・タオルケットなど
・布団バック
　※毎週持ち帰り</t>
    <rPh sb="1" eb="3">
      <t>シング</t>
    </rPh>
    <rPh sb="35" eb="37">
      <t>フトン</t>
    </rPh>
    <rPh sb="43" eb="45">
      <t>マイシュウ</t>
    </rPh>
    <rPh sb="45" eb="46">
      <t>モ</t>
    </rPh>
    <rPh sb="47" eb="48">
      <t>カエ</t>
    </rPh>
    <phoneticPr fontId="2"/>
  </si>
  <si>
    <t>・着替え（毎日用意）1組
・着替え（常備用）2～3組
・カラー帽子
・靴
・上ばき（2～5歳児）</t>
    <rPh sb="1" eb="3">
      <t>キガ</t>
    </rPh>
    <rPh sb="5" eb="7">
      <t>マイニチ</t>
    </rPh>
    <rPh sb="7" eb="9">
      <t>ヨウイ</t>
    </rPh>
    <rPh sb="11" eb="12">
      <t>クミ</t>
    </rPh>
    <rPh sb="14" eb="16">
      <t>キガ</t>
    </rPh>
    <rPh sb="18" eb="21">
      <t>ジョウビヨウ</t>
    </rPh>
    <rPh sb="25" eb="26">
      <t>クミ</t>
    </rPh>
    <rPh sb="31" eb="33">
      <t>ボウシ</t>
    </rPh>
    <rPh sb="35" eb="36">
      <t>クツ</t>
    </rPh>
    <rPh sb="38" eb="39">
      <t>ウエ</t>
    </rPh>
    <rPh sb="45" eb="47">
      <t>サイジ</t>
    </rPh>
    <phoneticPr fontId="2"/>
  </si>
  <si>
    <t>・3歳児～
　クレヨン・ハサミ・自由画　　帳
・4歳児～
　色えんぴつ・のり</t>
    <rPh sb="2" eb="4">
      <t>サイジ</t>
    </rPh>
    <rPh sb="16" eb="18">
      <t>ジユウ</t>
    </rPh>
    <rPh sb="18" eb="19">
      <t>ガ</t>
    </rPh>
    <rPh sb="21" eb="22">
      <t>チョウ</t>
    </rPh>
    <rPh sb="25" eb="27">
      <t>サイジ</t>
    </rPh>
    <rPh sb="30" eb="31">
      <t>イロ</t>
    </rPh>
    <phoneticPr fontId="2"/>
  </si>
  <si>
    <t>・0～1歳児　マグ
・2歳児～水筒
　※毎日持ち帰り</t>
    <rPh sb="4" eb="6">
      <t>サイジ</t>
    </rPh>
    <rPh sb="12" eb="14">
      <t>サイジ</t>
    </rPh>
    <rPh sb="15" eb="17">
      <t>スイトウ</t>
    </rPh>
    <rPh sb="20" eb="22">
      <t>マイニチ</t>
    </rPh>
    <rPh sb="22" eb="23">
      <t>モ</t>
    </rPh>
    <rPh sb="24" eb="25">
      <t>カエ</t>
    </rPh>
    <phoneticPr fontId="2"/>
  </si>
  <si>
    <t>・オムツ（必要な子のみ毎日持参）
・おしりふき（必要な子のみ園に常備）</t>
    <rPh sb="5" eb="7">
      <t>ヒツヨウ</t>
    </rPh>
    <rPh sb="8" eb="9">
      <t>コ</t>
    </rPh>
    <rPh sb="11" eb="13">
      <t>マイニチ</t>
    </rPh>
    <rPh sb="13" eb="15">
      <t>ジサン</t>
    </rPh>
    <rPh sb="24" eb="26">
      <t>ヒツヨウ</t>
    </rPh>
    <rPh sb="27" eb="28">
      <t>コ</t>
    </rPh>
    <rPh sb="30" eb="31">
      <t>エン</t>
    </rPh>
    <rPh sb="32" eb="34">
      <t>ジョウビ</t>
    </rPh>
    <phoneticPr fontId="2"/>
  </si>
  <si>
    <t>・0～1歳児
　登園カバン（手提げなどで可）
・2歳児～リュック</t>
    <rPh sb="4" eb="6">
      <t>サイジ</t>
    </rPh>
    <rPh sb="8" eb="10">
      <t>トウエン</t>
    </rPh>
    <rPh sb="14" eb="16">
      <t>テサ</t>
    </rPh>
    <rPh sb="20" eb="21">
      <t>カ</t>
    </rPh>
    <rPh sb="25" eb="27">
      <t>サイジ</t>
    </rPh>
    <phoneticPr fontId="2"/>
  </si>
  <si>
    <t>Edy・モバイルSuica</t>
    <phoneticPr fontId="2"/>
  </si>
  <si>
    <t>3～5歳児（希望者のみ）</t>
    <rPh sb="3" eb="5">
      <t>サイジ</t>
    </rPh>
    <rPh sb="6" eb="9">
      <t>キボウシャ</t>
    </rPh>
    <phoneticPr fontId="2"/>
  </si>
  <si>
    <t>1800円</t>
    <rPh sb="4" eb="5">
      <t>エン</t>
    </rPh>
    <phoneticPr fontId="2"/>
  </si>
  <si>
    <t>月に3回程度、ネイティブ講師による英語教室の授業を行っています。（希望者のみ）</t>
    <rPh sb="0" eb="1">
      <t>ツキ</t>
    </rPh>
    <rPh sb="3" eb="4">
      <t>カイ</t>
    </rPh>
    <rPh sb="4" eb="6">
      <t>テイド</t>
    </rPh>
    <rPh sb="12" eb="14">
      <t>コウシ</t>
    </rPh>
    <rPh sb="17" eb="19">
      <t>エイゴ</t>
    </rPh>
    <rPh sb="19" eb="21">
      <t>キョウシツ</t>
    </rPh>
    <rPh sb="22" eb="24">
      <t>ジュギョウ</t>
    </rPh>
    <rPh sb="25" eb="26">
      <t>オコナ</t>
    </rPh>
    <rPh sb="33" eb="36">
      <t>キボウシャ</t>
    </rPh>
    <phoneticPr fontId="2"/>
  </si>
  <si>
    <t>保育方針
・子どもらしい生き生きとした生活を実現する。
・豊かな交わりのある生活を実現する。
・よく働く頭と体、センスとイマジネーションを表現する力を
　育てる。
・自分で選び、自分で決める力、明日を創り出す力を育てる。
・ともに生きること、ともにつくること、ともに育つことを大事
　にする。</t>
    <rPh sb="0" eb="1">
      <t>ホイク</t>
    </rPh>
    <rPh sb="2" eb="4">
      <t>ホウシn</t>
    </rPh>
    <rPh sb="6" eb="7">
      <t>👶</t>
    </rPh>
    <rPh sb="12" eb="13">
      <t xml:space="preserve">イキ </t>
    </rPh>
    <rPh sb="14" eb="15">
      <t xml:space="preserve">イキタイ </t>
    </rPh>
    <rPh sb="19" eb="21">
      <t>セイカテゥ</t>
    </rPh>
    <rPh sb="22" eb="24">
      <t>ジツゲn</t>
    </rPh>
    <rPh sb="29" eb="30">
      <t>ユタカ</t>
    </rPh>
    <rPh sb="32" eb="33">
      <t xml:space="preserve">コウタイ </t>
    </rPh>
    <rPh sb="38" eb="40">
      <t>セイカテゥ</t>
    </rPh>
    <rPh sb="41" eb="43">
      <t>ジツゲn</t>
    </rPh>
    <rPh sb="50" eb="51">
      <t>ハタラク</t>
    </rPh>
    <rPh sb="52" eb="53">
      <t xml:space="preserve">アタマ </t>
    </rPh>
    <rPh sb="54" eb="55">
      <t>カラダ</t>
    </rPh>
    <rPh sb="69" eb="71">
      <t>ヒョウ</t>
    </rPh>
    <rPh sb="73" eb="74">
      <t>チカラ</t>
    </rPh>
    <rPh sb="75" eb="76">
      <t>ソダテ</t>
    </rPh>
    <rPh sb="83" eb="85">
      <t>ジブn</t>
    </rPh>
    <rPh sb="86" eb="87">
      <t>エラビ</t>
    </rPh>
    <rPh sb="89" eb="91">
      <t>ジブn</t>
    </rPh>
    <rPh sb="92" eb="93">
      <t>キメル</t>
    </rPh>
    <rPh sb="95" eb="96">
      <t>チカラ</t>
    </rPh>
    <rPh sb="97" eb="99">
      <t>アス</t>
    </rPh>
    <rPh sb="100" eb="101">
      <t>ツクリダス</t>
    </rPh>
    <rPh sb="106" eb="107">
      <t>ソダテ</t>
    </rPh>
    <rPh sb="115" eb="116">
      <t>イキル</t>
    </rPh>
    <rPh sb="133" eb="134">
      <t>ソダテゥ</t>
    </rPh>
    <rPh sb="138" eb="140">
      <t>ダイジ</t>
    </rPh>
    <phoneticPr fontId="2"/>
  </si>
  <si>
    <t>・昼寝用タオルケット又は毛布
・昼寝布団用シーツ
（園で購入可能）</t>
    <rPh sb="1" eb="3">
      <t>ヒルネ</t>
    </rPh>
    <rPh sb="3" eb="4">
      <t xml:space="preserve">ヨウ </t>
    </rPh>
    <rPh sb="10" eb="11">
      <t xml:space="preserve">マタハ </t>
    </rPh>
    <rPh sb="12" eb="14">
      <t>モウフ</t>
    </rPh>
    <rPh sb="16" eb="18">
      <t>ヒル</t>
    </rPh>
    <rPh sb="18" eb="21">
      <t>フトn</t>
    </rPh>
    <rPh sb="26" eb="28">
      <t>コウニュウ</t>
    </rPh>
    <rPh sb="28" eb="30">
      <t>カノウ</t>
    </rPh>
    <phoneticPr fontId="2"/>
  </si>
  <si>
    <t xml:space="preserve">・お着替え用衣類一式		
		</t>
    <phoneticPr fontId="2"/>
  </si>
  <si>
    <t>6500円</t>
    <rPh sb="4" eb="5">
      <t xml:space="preserve">エン </t>
    </rPh>
    <phoneticPr fontId="2"/>
  </si>
  <si>
    <t>350円〜
150円〜</t>
    <rPh sb="3" eb="4">
      <t>エn</t>
    </rPh>
    <rPh sb="9" eb="10">
      <t>エn</t>
    </rPh>
    <phoneticPr fontId="2"/>
  </si>
  <si>
    <t>1時間〜
15分〜</t>
    <rPh sb="1" eb="3">
      <t>ジカn</t>
    </rPh>
    <rPh sb="7" eb="8">
      <t>フn</t>
    </rPh>
    <phoneticPr fontId="2"/>
  </si>
  <si>
    <t xml:space="preserve">紙おむつ使用の場合	</t>
    <rPh sb="0" eb="1">
      <t>カミオ</t>
    </rPh>
    <rPh sb="4" eb="6">
      <t xml:space="preserve">シヨウ </t>
    </rPh>
    <rPh sb="7" eb="9">
      <t>バアイ</t>
    </rPh>
    <phoneticPr fontId="2"/>
  </si>
  <si>
    <t>毎月</t>
    <rPh sb="0" eb="1">
      <t>マイツキ</t>
    </rPh>
    <phoneticPr fontId="2"/>
  </si>
  <si>
    <t>2,280円</t>
    <rPh sb="5" eb="6">
      <t>エn</t>
    </rPh>
    <phoneticPr fontId="2"/>
  </si>
  <si>
    <t>紙エプロン・手口ふき使用の場合</t>
    <rPh sb="0" eb="1">
      <t xml:space="preserve">カミ </t>
    </rPh>
    <rPh sb="6" eb="8">
      <t>テクチ</t>
    </rPh>
    <rPh sb="10" eb="12">
      <t>シヨウ</t>
    </rPh>
    <rPh sb="13" eb="15">
      <t>バアイ</t>
    </rPh>
    <phoneticPr fontId="2"/>
  </si>
  <si>
    <t>798円</t>
    <rPh sb="3" eb="4">
      <t>エn</t>
    </rPh>
    <phoneticPr fontId="2"/>
  </si>
  <si>
    <t xml:space="preserve">卒園積立（令和6年度）	</t>
    <rPh sb="0" eb="2">
      <t>ソツエn</t>
    </rPh>
    <rPh sb="2" eb="4">
      <t>ツミ</t>
    </rPh>
    <rPh sb="5" eb="7">
      <t>レイワ</t>
    </rPh>
    <rPh sb="8" eb="10">
      <t>ネn</t>
    </rPh>
    <phoneticPr fontId="2"/>
  </si>
  <si>
    <t>11月〜2月</t>
    <rPh sb="2" eb="3">
      <t>ツキ</t>
    </rPh>
    <rPh sb="5" eb="6">
      <t>ツキ</t>
    </rPh>
    <phoneticPr fontId="2"/>
  </si>
  <si>
    <t>合計12,000円</t>
    <rPh sb="0" eb="2">
      <t>ゴウケイ</t>
    </rPh>
    <rPh sb="8" eb="9">
      <t>エn</t>
    </rPh>
    <phoneticPr fontId="2"/>
  </si>
  <si>
    <t>計4回</t>
    <rPh sb="0" eb="1">
      <t xml:space="preserve">ケイ </t>
    </rPh>
    <rPh sb="2" eb="3">
      <t>カイ</t>
    </rPh>
    <phoneticPr fontId="2"/>
  </si>
  <si>
    <t>　　　　　　　流山おおたかの森</t>
    <rPh sb="7" eb="9">
      <t>ナガレヤマ</t>
    </rPh>
    <phoneticPr fontId="2"/>
  </si>
  <si>
    <t>300‐800円</t>
    <rPh sb="7" eb="8">
      <t>エン</t>
    </rPh>
    <phoneticPr fontId="2"/>
  </si>
  <si>
    <t>1時間単位(定期利用有)</t>
    <rPh sb="1" eb="3">
      <t>ジカン</t>
    </rPh>
    <rPh sb="3" eb="5">
      <t>タンイ</t>
    </rPh>
    <rPh sb="6" eb="10">
      <t>テイキリヨウ</t>
    </rPh>
    <rPh sb="10" eb="11">
      <t>アリ</t>
    </rPh>
    <phoneticPr fontId="2"/>
  </si>
  <si>
    <t>定期利用</t>
    <rPh sb="0" eb="2">
      <t>テイキ</t>
    </rPh>
    <rPh sb="2" eb="4">
      <t>リヨウ</t>
    </rPh>
    <phoneticPr fontId="2"/>
  </si>
  <si>
    <t>布団乾燥費(消毒)</t>
    <rPh sb="0" eb="5">
      <t>フトンカンソウヒ</t>
    </rPh>
    <rPh sb="6" eb="8">
      <t>ショウドク</t>
    </rPh>
    <phoneticPr fontId="2"/>
  </si>
  <si>
    <t>保育用品等(各年齢による)</t>
    <rPh sb="0" eb="4">
      <t>ホイクヨウヒン</t>
    </rPh>
    <rPh sb="4" eb="5">
      <t>トウ</t>
    </rPh>
    <rPh sb="6" eb="7">
      <t>カク</t>
    </rPh>
    <rPh sb="7" eb="9">
      <t>ネンレイ</t>
    </rPh>
    <phoneticPr fontId="2"/>
  </si>
  <si>
    <t>購入物による</t>
    <rPh sb="0" eb="2">
      <t>コウニュウ</t>
    </rPh>
    <rPh sb="2" eb="3">
      <t>ブツ</t>
    </rPh>
    <phoneticPr fontId="2"/>
  </si>
  <si>
    <t>流山おおたかの森駅徒歩4分にある保育園。ICTを活用できるよう、マルチ機能を搭載した電子モニターを保育室に設けています。キッチン前のモニターには調理の手元のライブ映像が映し出され、食への興味を喚起します。</t>
    <phoneticPr fontId="2"/>
  </si>
  <si>
    <t>認定こども園南流山そらいろ保育園</t>
    <phoneticPr fontId="2"/>
  </si>
  <si>
    <t>04-7158-5500</t>
    <phoneticPr fontId="2"/>
  </si>
  <si>
    <t>流山市南流山7-5-1</t>
    <phoneticPr fontId="2"/>
  </si>
  <si>
    <t>　　南流山　　　　　</t>
    <rPh sb="2" eb="5">
      <t>ミナミナガレヤマ</t>
    </rPh>
    <phoneticPr fontId="2"/>
  </si>
  <si>
    <t>①教育・保育理念
すべては子どもたちの笑顔と未来のために
～一生ワクワク生きてく子～
自分の中からわき出る好奇心で、自由に発想し、夢中でやりぬく心を持っている。それらが、これからの世の中を、強く、楽しく生きぬく人には必要であると私たちは考えています。
②教育・保育目標　～主体的な学びで、自己肯定感を育みます～
・個々の好奇心や興味を尊重し褒めることで、個性や強みを伸ばし、主体性を育みます。
・新たなことに挑戦する積極性とそれら成功体験による自信を身に付けます。
・グローバルに活躍できるコミュニケーション力や多様性を身に付けます。
・礼儀正しく、他人を思いやれる子どもに育てます。</t>
    <phoneticPr fontId="2"/>
  </si>
  <si>
    <t>7：00～19：00
うち8時間以内</t>
    <rPh sb="14" eb="16">
      <t>ジカン</t>
    </rPh>
    <rPh sb="16" eb="18">
      <t>イナイ</t>
    </rPh>
    <phoneticPr fontId="2"/>
  </si>
  <si>
    <t>年齢別受け入れ定員があります</t>
    <phoneticPr fontId="2"/>
  </si>
  <si>
    <t>1,000円/時</t>
    <phoneticPr fontId="2"/>
  </si>
  <si>
    <t>【全園児】
・布団シーツ
・タオルケット等
（共に毎週持ち帰り）</t>
    <rPh sb="1" eb="4">
      <t>ゼンエンジ</t>
    </rPh>
    <rPh sb="23" eb="24">
      <t>トモ</t>
    </rPh>
    <phoneticPr fontId="2"/>
  </si>
  <si>
    <t>【全園児】
・着替え
　（毎日持ち帰り/常備用）
・帽子
・靴
【3～5歳児のみ】
・上履き</t>
    <rPh sb="1" eb="2">
      <t>ゼン</t>
    </rPh>
    <rPh sb="2" eb="4">
      <t>エンジ</t>
    </rPh>
    <rPh sb="20" eb="23">
      <t>ジョウビヨウ</t>
    </rPh>
    <rPh sb="37" eb="38">
      <t>サイ</t>
    </rPh>
    <rPh sb="38" eb="39">
      <t>ジ</t>
    </rPh>
    <phoneticPr fontId="2"/>
  </si>
  <si>
    <t>【3～5歳児のみ】
・水筒</t>
    <rPh sb="4" eb="6">
      <t>サイジ</t>
    </rPh>
    <rPh sb="11" eb="13">
      <t>スイトウ</t>
    </rPh>
    <phoneticPr fontId="2"/>
  </si>
  <si>
    <t>【3～5歳児のみ】
・スプーン、フォーク
（毎日持ち帰り）</t>
  </si>
  <si>
    <t xml:space="preserve">【0歳～】
・おむつ（毎日持参）
・おしりふき
　（無くなり次第随時）
※ともにサブスク利用可
</t>
    <rPh sb="2" eb="3">
      <t>サイ</t>
    </rPh>
    <rPh sb="45" eb="47">
      <t>リヨウ</t>
    </rPh>
    <rPh sb="47" eb="48">
      <t>カ</t>
    </rPh>
    <phoneticPr fontId="2"/>
  </si>
  <si>
    <t>【全園児】
・リュック
・袋またはエコバッグ等
　（必要な場合のみ：
　汚れた服や制作物などの
　持ち帰り用）</t>
    <rPh sb="1" eb="2">
      <t>ゼン</t>
    </rPh>
    <rPh sb="2" eb="4">
      <t>エンジ</t>
    </rPh>
    <rPh sb="26" eb="28">
      <t>ヒツヨウ</t>
    </rPh>
    <rPh sb="29" eb="31">
      <t>バアイ</t>
    </rPh>
    <rPh sb="36" eb="37">
      <t>ヨゴ</t>
    </rPh>
    <rPh sb="39" eb="40">
      <t>フク</t>
    </rPh>
    <rPh sb="41" eb="43">
      <t>セイサク</t>
    </rPh>
    <rPh sb="43" eb="44">
      <t>ブツ</t>
    </rPh>
    <rPh sb="49" eb="50">
      <t>モ</t>
    </rPh>
    <rPh sb="51" eb="52">
      <t>カエ</t>
    </rPh>
    <rPh sb="53" eb="54">
      <t>ヨウ</t>
    </rPh>
    <phoneticPr fontId="2"/>
  </si>
  <si>
    <t>5,700円</t>
    <phoneticPr fontId="2"/>
  </si>
  <si>
    <t>利用内容により</t>
    <rPh sb="0" eb="2">
      <t>リヨウ</t>
    </rPh>
    <rPh sb="2" eb="4">
      <t>ナイヨウ</t>
    </rPh>
    <phoneticPr fontId="2"/>
  </si>
  <si>
    <t>約5,300円</t>
    <rPh sb="0" eb="1">
      <t>ヤク</t>
    </rPh>
    <rPh sb="6" eb="7">
      <t>エン</t>
    </rPh>
    <phoneticPr fontId="2"/>
  </si>
  <si>
    <t>上着のみ</t>
    <rPh sb="0" eb="2">
      <t>ウワギ</t>
    </rPh>
    <phoneticPr fontId="2"/>
  </si>
  <si>
    <t>特別保育料</t>
  </si>
  <si>
    <t>1,300～2,100円</t>
    <rPh sb="11" eb="12">
      <t>エン</t>
    </rPh>
    <phoneticPr fontId="2"/>
  </si>
  <si>
    <t>入園時費用</t>
    <rPh sb="0" eb="2">
      <t>ニュウエン</t>
    </rPh>
    <rPh sb="2" eb="3">
      <t>ジ</t>
    </rPh>
    <rPh sb="3" eb="5">
      <t>ヒヨウ</t>
    </rPh>
    <phoneticPr fontId="2"/>
  </si>
  <si>
    <t>幼保により</t>
    <rPh sb="0" eb="2">
      <t>ヨウホ</t>
    </rPh>
    <phoneticPr fontId="2"/>
  </si>
  <si>
    <t>入園時</t>
    <phoneticPr fontId="2"/>
  </si>
  <si>
    <t>英語あそび</t>
    <rPh sb="0" eb="2">
      <t>エイゴ</t>
    </rPh>
    <phoneticPr fontId="2"/>
  </si>
  <si>
    <t>体育あそび</t>
    <rPh sb="0" eb="2">
      <t>タイイク</t>
    </rPh>
    <phoneticPr fontId="2"/>
  </si>
  <si>
    <t>体育アフタースクール</t>
    <rPh sb="0" eb="2">
      <t>タイイク</t>
    </rPh>
    <phoneticPr fontId="2"/>
  </si>
  <si>
    <t>閑静な住宅街で、近くには公園や江戸川が流れる自然に恵まれた地域にある認定こども園です。幼稚園・保育園両方の機能があり、就労有無に関わらずご利用いただけます。あそびの環境づくりを大切に、園舎全体に子どもたちの好奇心を刺激する仕掛けをつくっています。広々としたホールや鏡部屋、吹き抜けを利用したネット遊具、ボルダリング室など、家庭ではなかなか体験する事が難しいあそびの環境を整えています。
語り掛けやコミュニケーションを大切にしながら、子どもたちが主体的にあそび、体験できる環境をつくることで、一人ひとりの主体性を育み、将来自分の言葉で自分の気持ちを表現し、「やりたい」を実現できる力を育てていきます。</t>
  </si>
  <si>
    <t>分園：最大利用時間7:00−19:00 土曜保育は本園にて行います。</t>
    <rPh sb="0" eb="2">
      <t>ブンエン</t>
    </rPh>
    <rPh sb="3" eb="9">
      <t>サイダイ</t>
    </rPh>
    <rPh sb="20" eb="22">
      <t>ドヨウ</t>
    </rPh>
    <rPh sb="22" eb="24">
      <t>ホイク</t>
    </rPh>
    <rPh sb="25" eb="27">
      <t>ホンエn</t>
    </rPh>
    <rPh sb="29" eb="30">
      <t>オコナイ</t>
    </rPh>
    <phoneticPr fontId="2"/>
  </si>
  <si>
    <t>・園指定の物を購入していただきます。
・リュック（2歳〜）
・制服（3歳〜夏冬）
・制帽（3歳〜夏冬）
・体操服上下（3歳〜）
・防災頭巾（本園2歳〜）</t>
    <rPh sb="1" eb="4">
      <t>エンシテイノモ</t>
    </rPh>
    <rPh sb="31" eb="33">
      <t>セイフク</t>
    </rPh>
    <rPh sb="37" eb="39">
      <t>ナテゥ</t>
    </rPh>
    <rPh sb="42" eb="44">
      <t>セイボ</t>
    </rPh>
    <rPh sb="48" eb="50">
      <t>ナツフユ</t>
    </rPh>
    <rPh sb="53" eb="58">
      <t>タイソウ</t>
    </rPh>
    <rPh sb="65" eb="69">
      <t>ボウサイ</t>
    </rPh>
    <rPh sb="70" eb="72">
      <t>ホンエn</t>
    </rPh>
    <phoneticPr fontId="2"/>
  </si>
  <si>
    <t>　　丈夫な体　広い社会性　豊かな情操　確かな基礎能力　　　　　　　　
乳幼児は遊びを通して、心身の様々な能力を発達させていきます。発達の主体は子ども自身です。子どものあるがままを受容し、その気持ちに共感し、養護と教育を通して子どもの発達を援助していくことが大切だと考えています。大切な時期にお子様をお預かりするという責任と自覚を持って、愛情豊かに一人ひとりと向き合う保育をしていきます。</t>
    <rPh sb="2" eb="4">
      <t>ジョウブナカラデ</t>
    </rPh>
    <rPh sb="7" eb="8">
      <t>ヒロイ</t>
    </rPh>
    <rPh sb="13" eb="14">
      <t xml:space="preserve">ユタカナ </t>
    </rPh>
    <rPh sb="19" eb="20">
      <t>タシカ</t>
    </rPh>
    <rPh sb="22" eb="26">
      <t>キソ</t>
    </rPh>
    <rPh sb="35" eb="38">
      <t>ニュウヨウジ</t>
    </rPh>
    <rPh sb="46" eb="48">
      <t>シンシn</t>
    </rPh>
    <rPh sb="68" eb="70">
      <t>シュタイ</t>
    </rPh>
    <rPh sb="71" eb="72">
      <t>コドモ</t>
    </rPh>
    <rPh sb="74" eb="76">
      <t>ジシn</t>
    </rPh>
    <rPh sb="79" eb="80">
      <t>コドモ</t>
    </rPh>
    <rPh sb="89" eb="91">
      <t>ジュヨ</t>
    </rPh>
    <rPh sb="95" eb="97">
      <t>キモティ</t>
    </rPh>
    <rPh sb="99" eb="101">
      <t>キョウカn</t>
    </rPh>
    <rPh sb="103" eb="105">
      <t>ヨウゴト</t>
    </rPh>
    <rPh sb="109" eb="110">
      <t>トオシ</t>
    </rPh>
    <rPh sb="116" eb="118">
      <t>ハッタテゥ</t>
    </rPh>
    <rPh sb="119" eb="121">
      <t>エンジヨ</t>
    </rPh>
    <rPh sb="128" eb="130">
      <t>タイセテゥ</t>
    </rPh>
    <rPh sb="132" eb="133">
      <t>カンガエ</t>
    </rPh>
    <rPh sb="139" eb="141">
      <t>タイセテゥ</t>
    </rPh>
    <rPh sb="147" eb="148">
      <t>サマ</t>
    </rPh>
    <rPh sb="158" eb="160">
      <t>セキニn</t>
    </rPh>
    <rPh sb="161" eb="163">
      <t>ジカク</t>
    </rPh>
    <rPh sb="164" eb="165">
      <t>モッテ</t>
    </rPh>
    <rPh sb="168" eb="171">
      <t>アイ</t>
    </rPh>
    <rPh sb="173" eb="175">
      <t>ヒト</t>
    </rPh>
    <rPh sb="179" eb="180">
      <t>ムキアウ</t>
    </rPh>
    <phoneticPr fontId="2"/>
  </si>
  <si>
    <t>・着替え（毎日持ち帰り）
・着替え（常備用）
・帽子（園指定）
・靴
・上履き
・口拭きなど必要に応じて</t>
    <rPh sb="1" eb="3">
      <t>キガ</t>
    </rPh>
    <rPh sb="5" eb="7">
      <t>マイニチ</t>
    </rPh>
    <rPh sb="7" eb="8">
      <t>モ</t>
    </rPh>
    <rPh sb="9" eb="10">
      <t>カエ</t>
    </rPh>
    <rPh sb="14" eb="16">
      <t>キガ</t>
    </rPh>
    <rPh sb="18" eb="21">
      <t>ジョウビヨウ</t>
    </rPh>
    <rPh sb="24" eb="26">
      <t>ボウシ</t>
    </rPh>
    <rPh sb="27" eb="30">
      <t>エンシテ</t>
    </rPh>
    <rPh sb="33" eb="34">
      <t>クツ</t>
    </rPh>
    <rPh sb="36" eb="38">
      <t>ウワバ</t>
    </rPh>
    <rPh sb="41" eb="43">
      <t>クティ</t>
    </rPh>
    <rPh sb="46" eb="48">
      <t>ヒツヨウ</t>
    </rPh>
    <phoneticPr fontId="2"/>
  </si>
  <si>
    <t xml:space="preserve">・おむつ（必要な期間）
（毎日持参）
・歯ブラシ（３歳児クラス以降時期に応じて）
</t>
    <rPh sb="5" eb="7">
      <t>ヒツヨウ</t>
    </rPh>
    <rPh sb="8" eb="10">
      <t>キカン</t>
    </rPh>
    <rPh sb="13" eb="15">
      <t>マイニチ</t>
    </rPh>
    <rPh sb="15" eb="17">
      <t>ジサン</t>
    </rPh>
    <rPh sb="20" eb="21">
      <t>ハブラシ</t>
    </rPh>
    <rPh sb="26" eb="27">
      <t>サイ</t>
    </rPh>
    <rPh sb="27" eb="28">
      <t>ジ</t>
    </rPh>
    <rPh sb="31" eb="33">
      <t>イコウ</t>
    </rPh>
    <rPh sb="33" eb="35">
      <t xml:space="preserve">ジキ </t>
    </rPh>
    <rPh sb="36" eb="37">
      <t>オウシテ</t>
    </rPh>
    <phoneticPr fontId="2"/>
  </si>
  <si>
    <r>
      <t xml:space="preserve">幼保連携型認定こども園
</t>
    </r>
    <r>
      <rPr>
        <sz val="16"/>
        <color theme="1"/>
        <rFont val="BIZ UD明朝 Medium"/>
        <family val="1"/>
        <charset val="128"/>
      </rPr>
      <t>たかさご SCHOOL おおたかの森</t>
    </r>
    <rPh sb="0" eb="2">
      <t>ヨウホ</t>
    </rPh>
    <rPh sb="2" eb="5">
      <t>レンケイガタ</t>
    </rPh>
    <rPh sb="5" eb="7">
      <t>ニンテイ</t>
    </rPh>
    <rPh sb="10" eb="11">
      <t>エン</t>
    </rPh>
    <phoneticPr fontId="2"/>
  </si>
  <si>
    <r>
      <t>所在地　　　　　</t>
    </r>
    <r>
      <rPr>
        <sz val="9"/>
        <color theme="1"/>
        <rFont val="BIZ UD明朝 Medium"/>
        <family val="1"/>
        <charset val="128"/>
      </rPr>
      <t>本園</t>
    </r>
    <rPh sb="8" eb="9">
      <t>ホン</t>
    </rPh>
    <rPh sb="9" eb="10">
      <t>エン</t>
    </rPh>
    <phoneticPr fontId="2"/>
  </si>
  <si>
    <r>
      <t>所在地　　　　</t>
    </r>
    <r>
      <rPr>
        <sz val="9"/>
        <color theme="1"/>
        <rFont val="BIZ UD明朝 Medium"/>
        <family val="1"/>
        <charset val="128"/>
      </rPr>
      <t>分園</t>
    </r>
    <rPh sb="0" eb="3">
      <t>ショザイチ</t>
    </rPh>
    <rPh sb="7" eb="9">
      <t>ブンエン</t>
    </rPh>
    <phoneticPr fontId="2"/>
  </si>
  <si>
    <t>併設の立体駐車場</t>
    <rPh sb="0" eb="2">
      <t>ヘイセツ</t>
    </rPh>
    <rPh sb="3" eb="5">
      <t>リッタイ</t>
    </rPh>
    <rPh sb="5" eb="8">
      <t>チュウシャジョウ</t>
    </rPh>
    <phoneticPr fontId="2"/>
  </si>
  <si>
    <r>
      <t xml:space="preserve">○ </t>
    </r>
    <r>
      <rPr>
        <sz val="8"/>
        <color theme="1"/>
        <rFont val="BIZ UD明朝 Medium"/>
        <family val="1"/>
        <charset val="128"/>
      </rPr>
      <t>代替</t>
    </r>
    <rPh sb="2" eb="4">
      <t>ダイガ</t>
    </rPh>
    <phoneticPr fontId="2"/>
  </si>
  <si>
    <t>教育・         保育目標</t>
    <rPh sb="0" eb="2">
      <t>キョウイク</t>
    </rPh>
    <rPh sb="12" eb="16">
      <t>ホイクモクヒョウ</t>
    </rPh>
    <phoneticPr fontId="2"/>
  </si>
  <si>
    <t>経営理念
　　イキイキ♥愛パワー　　KEEP BEST CARE ･ KEEP BEST EDUCATION ･ KEEP BEST QUALITY
教育･保育目標
　　1.丈夫な身体をもち思いきり遊べる子どもになろう。
　　2.友達の中にいることを喜び、友達の事も考え、一緒に行動できる子どもになろう。
　　3.自分の事は自分でできる子どもになろう。
　　4.自分で物をつくり出し、力いっぱい自分を表現できる子どもになろう。
　　5.よく見て、よく聞いて、よく考える子どもになろう。</t>
    <rPh sb="0" eb="2">
      <t>ケイエイ</t>
    </rPh>
    <rPh sb="2" eb="4">
      <t>リネン</t>
    </rPh>
    <phoneticPr fontId="2"/>
  </si>
  <si>
    <t>※ 0歳児在籍中は
18時までの保育
※ 土曜日は分園のみ開園で、本園と系列園のロータスキッズスクエアと合同保育</t>
    <rPh sb="3" eb="5">
      <t>サイジ</t>
    </rPh>
    <rPh sb="5" eb="8">
      <t>ザイセキチュウ</t>
    </rPh>
    <rPh sb="12" eb="13">
      <t>ジ</t>
    </rPh>
    <rPh sb="16" eb="18">
      <t>ホイク</t>
    </rPh>
    <phoneticPr fontId="2"/>
  </si>
  <si>
    <t>‐</t>
    <phoneticPr fontId="2"/>
  </si>
  <si>
    <t>・着替え　　　　　　　　　
・制服一式
　　　　　　　　　　　他</t>
    <rPh sb="1" eb="3">
      <t>キガ</t>
    </rPh>
    <rPh sb="15" eb="17">
      <t>セイフク</t>
    </rPh>
    <rPh sb="17" eb="19">
      <t>イッシキ</t>
    </rPh>
    <rPh sb="31" eb="32">
      <t>ホカ</t>
    </rPh>
    <phoneticPr fontId="2"/>
  </si>
  <si>
    <t>・クレヨン　　　　　　　　　
・はさみ　　　　　　　　　　・のり
　　　　　　　　　　　他</t>
    <rPh sb="44" eb="45">
      <t>ホカ</t>
    </rPh>
    <phoneticPr fontId="2"/>
  </si>
  <si>
    <t>・リュック　　　　　　　　　
・てさげバッグ
　　　　　　　　　　　他</t>
    <rPh sb="34" eb="35">
      <t>ホカ</t>
    </rPh>
    <phoneticPr fontId="2"/>
  </si>
  <si>
    <r>
      <t>金額</t>
    </r>
    <r>
      <rPr>
        <sz val="6"/>
        <color theme="1"/>
        <rFont val="BIZ UD明朝 Medium"/>
        <family val="1"/>
        <charset val="128"/>
      </rPr>
      <t>(円)</t>
    </r>
    <rPh sb="0" eb="2">
      <t>キンガク</t>
    </rPh>
    <rPh sb="3" eb="4">
      <t>エン</t>
    </rPh>
    <phoneticPr fontId="2"/>
  </si>
  <si>
    <t>3-5歳児クラス</t>
    <rPh sb="3" eb="5">
      <t>サイジ</t>
    </rPh>
    <phoneticPr fontId="2"/>
  </si>
  <si>
    <t>100-</t>
    <phoneticPr fontId="2"/>
  </si>
  <si>
    <t>3-5歳児</t>
    <rPh sb="3" eb="5">
      <t>サイジ</t>
    </rPh>
    <phoneticPr fontId="2"/>
  </si>
  <si>
    <t>0-1歳児</t>
    <rPh sb="3" eb="5">
      <t>サイジ</t>
    </rPh>
    <phoneticPr fontId="2"/>
  </si>
  <si>
    <t>英語･体育･絵画･　　　音楽･ICT･日本語</t>
    <rPh sb="0" eb="2">
      <t>エイゴ</t>
    </rPh>
    <rPh sb="3" eb="5">
      <t>タイイク</t>
    </rPh>
    <rPh sb="6" eb="8">
      <t>カイガ</t>
    </rPh>
    <rPh sb="12" eb="14">
      <t>オンガク</t>
    </rPh>
    <rPh sb="19" eb="22">
      <t>ニホンゴ</t>
    </rPh>
    <phoneticPr fontId="2"/>
  </si>
  <si>
    <t>毎月　　　　　各1-6回</t>
    <rPh sb="0" eb="2">
      <t>マイツキ</t>
    </rPh>
    <rPh sb="7" eb="8">
      <t>カク</t>
    </rPh>
    <rPh sb="11" eb="12">
      <t>カイ</t>
    </rPh>
    <phoneticPr fontId="2"/>
  </si>
  <si>
    <t>3,000</t>
    <phoneticPr fontId="2"/>
  </si>
  <si>
    <t>剣道･造形･サイエンス</t>
    <rPh sb="0" eb="2">
      <t>ケンドウ</t>
    </rPh>
    <rPh sb="3" eb="5">
      <t>ゾウケイ</t>
    </rPh>
    <phoneticPr fontId="2"/>
  </si>
  <si>
    <t>4-5歳児</t>
    <rPh sb="3" eb="5">
      <t>サイジ</t>
    </rPh>
    <phoneticPr fontId="2"/>
  </si>
  <si>
    <t>たかさごSCHOOL南流山</t>
    <rPh sb="10" eb="13">
      <t>ミナミナガレヤマ</t>
    </rPh>
    <phoneticPr fontId="2"/>
  </si>
  <si>
    <t>04-7157-8300</t>
    <phoneticPr fontId="2"/>
  </si>
  <si>
    <t>〒270-0163
千葉県流山市南流山2-8-3</t>
    <phoneticPr fontId="2"/>
  </si>
  <si>
    <t>教育・保育目標
1.丈夫な体をもち、思い切り遊べるこどもになろう。
2.友達の中にいることを喜び、友達のことも考え、一緒に行動できるこどもになろう。
3.自分のことは自分でできるこどもになろう。
4.自分で物を作り出し、力一杯自分を表現できるこどもになろう。
5.よく見て、よく聞いて、よく考えるこどもになろう。</t>
    <rPh sb="0" eb="2">
      <t>キョウイク</t>
    </rPh>
    <rPh sb="3" eb="5">
      <t>ホイク</t>
    </rPh>
    <rPh sb="5" eb="7">
      <t>モクヒョウ</t>
    </rPh>
    <phoneticPr fontId="2"/>
  </si>
  <si>
    <t>7：00～19：30</t>
    <phoneticPr fontId="2"/>
  </si>
  <si>
    <t>半日保育(2,000円～)
1日保育(4,000円～)
1食(350円)　</t>
    <rPh sb="0" eb="2">
      <t>ハンニチ</t>
    </rPh>
    <rPh sb="2" eb="4">
      <t>ホイク</t>
    </rPh>
    <rPh sb="10" eb="11">
      <t>エン</t>
    </rPh>
    <rPh sb="15" eb="16">
      <t>ニチ</t>
    </rPh>
    <rPh sb="16" eb="18">
      <t>ホイク</t>
    </rPh>
    <rPh sb="24" eb="25">
      <t>エン</t>
    </rPh>
    <rPh sb="29" eb="30">
      <t>ショク</t>
    </rPh>
    <rPh sb="34" eb="35">
      <t>エン</t>
    </rPh>
    <phoneticPr fontId="2"/>
  </si>
  <si>
    <t>・布団
・シーツ(毎週持ち帰り)
・タオルケット　等</t>
    <rPh sb="1" eb="3">
      <t>フトン</t>
    </rPh>
    <rPh sb="9" eb="11">
      <t>マイシュウ</t>
    </rPh>
    <rPh sb="11" eb="12">
      <t>モ</t>
    </rPh>
    <rPh sb="13" eb="14">
      <t>カエ</t>
    </rPh>
    <rPh sb="25" eb="26">
      <t>トウ</t>
    </rPh>
    <phoneticPr fontId="2"/>
  </si>
  <si>
    <t>・着替え
・制服　(3-5歳)
・上履き
　　　　　　　　　　　他</t>
    <rPh sb="1" eb="3">
      <t>キガ</t>
    </rPh>
    <rPh sb="6" eb="8">
      <t>セイフク</t>
    </rPh>
    <rPh sb="13" eb="14">
      <t>サイ</t>
    </rPh>
    <rPh sb="17" eb="19">
      <t>ウワバ</t>
    </rPh>
    <rPh sb="32" eb="33">
      <t>ホカ</t>
    </rPh>
    <phoneticPr fontId="2"/>
  </si>
  <si>
    <t>・クレヨン　(2歳～)
・ハサミ　　(2歳～)
・のり　　　(2歳～)
　　　　　　　　　　　他</t>
    <rPh sb="8" eb="9">
      <t>サイ</t>
    </rPh>
    <rPh sb="20" eb="21">
      <t>サイ</t>
    </rPh>
    <rPh sb="32" eb="33">
      <t>サイ</t>
    </rPh>
    <rPh sb="47" eb="48">
      <t>ホカ</t>
    </rPh>
    <phoneticPr fontId="2"/>
  </si>
  <si>
    <t>・おはしセット　(3-5歳)</t>
    <rPh sb="12" eb="13">
      <t>サイ</t>
    </rPh>
    <phoneticPr fontId="2"/>
  </si>
  <si>
    <t>・リュック　 　(3-5歳)
・手提げバック　(全員)
　　　　　　　　　　　　他</t>
    <rPh sb="12" eb="13">
      <t>サイ</t>
    </rPh>
    <rPh sb="16" eb="18">
      <t>テサ</t>
    </rPh>
    <rPh sb="24" eb="26">
      <t>ゼンイン</t>
    </rPh>
    <rPh sb="40" eb="41">
      <t>ホカ</t>
    </rPh>
    <phoneticPr fontId="2"/>
  </si>
  <si>
    <t>3-5歳児クラス</t>
    <rPh sb="3" eb="4">
      <t>サイ</t>
    </rPh>
    <rPh sb="4" eb="5">
      <t>ジ</t>
    </rPh>
    <phoneticPr fontId="2"/>
  </si>
  <si>
    <t>35,695円</t>
    <rPh sb="6" eb="7">
      <t>エン</t>
    </rPh>
    <phoneticPr fontId="2"/>
  </si>
  <si>
    <t>外部発注</t>
    <rPh sb="0" eb="2">
      <t>ガイブ</t>
    </rPh>
    <rPh sb="2" eb="4">
      <t>ハッチュウ</t>
    </rPh>
    <phoneticPr fontId="2"/>
  </si>
  <si>
    <t>0-1歳児クラス</t>
    <rPh sb="3" eb="5">
      <t>サイジ</t>
    </rPh>
    <phoneticPr fontId="2"/>
  </si>
  <si>
    <t>音楽指導</t>
    <rPh sb="0" eb="2">
      <t>オンガク</t>
    </rPh>
    <rPh sb="2" eb="4">
      <t>シドウ</t>
    </rPh>
    <phoneticPr fontId="2"/>
  </si>
  <si>
    <t>無</t>
    <rPh sb="0" eb="1">
      <t>ム</t>
    </rPh>
    <phoneticPr fontId="2"/>
  </si>
  <si>
    <t>造形指導</t>
    <rPh sb="0" eb="2">
      <t>ゾウケイ</t>
    </rPh>
    <rPh sb="2" eb="4">
      <t>シドウ</t>
    </rPh>
    <phoneticPr fontId="2"/>
  </si>
  <si>
    <t>体操指導</t>
    <rPh sb="0" eb="4">
      <t>タイソウシドウ</t>
    </rPh>
    <phoneticPr fontId="2"/>
  </si>
  <si>
    <t>上乗せ徴収のプログラムは原則全員参加、その他は任意参加となります。</t>
    <phoneticPr fontId="2"/>
  </si>
  <si>
    <t>ベストマッチでハートフルな駅近な保育所型認定こども園です。
お子様の一人ひとりに寄り添った成長を促していける保育と興味・関心を広げ未来につなげる
教育に取り組み、ドキドキ・ワクワクがとまらない楽しく、穏やかで心安らぐこども園です。
詳しくはこちらから→→→ https://minami-nagareyama.tksg.ed.jp/</t>
    <rPh sb="13" eb="14">
      <t>エキ</t>
    </rPh>
    <rPh sb="14" eb="15">
      <t>チカ</t>
    </rPh>
    <rPh sb="16" eb="18">
      <t>ホイク</t>
    </rPh>
    <rPh sb="18" eb="19">
      <t>ショ</t>
    </rPh>
    <rPh sb="19" eb="20">
      <t>ガタ</t>
    </rPh>
    <rPh sb="20" eb="22">
      <t>ニンテイ</t>
    </rPh>
    <rPh sb="25" eb="26">
      <t>エン</t>
    </rPh>
    <rPh sb="31" eb="33">
      <t>コサマ</t>
    </rPh>
    <rPh sb="34" eb="36">
      <t>ヒトリ</t>
    </rPh>
    <rPh sb="40" eb="41">
      <t>ヨ</t>
    </rPh>
    <rPh sb="42" eb="43">
      <t>ソ</t>
    </rPh>
    <rPh sb="45" eb="47">
      <t>セイチョウ</t>
    </rPh>
    <rPh sb="48" eb="49">
      <t>ウナガ</t>
    </rPh>
    <rPh sb="54" eb="56">
      <t>ホイク</t>
    </rPh>
    <rPh sb="57" eb="59">
      <t>キョウミ</t>
    </rPh>
    <rPh sb="60" eb="62">
      <t>カンシン</t>
    </rPh>
    <rPh sb="63" eb="64">
      <t>ヒロ</t>
    </rPh>
    <rPh sb="65" eb="67">
      <t>ミライ</t>
    </rPh>
    <rPh sb="73" eb="75">
      <t>キョウイク</t>
    </rPh>
    <rPh sb="76" eb="77">
      <t>ト</t>
    </rPh>
    <rPh sb="78" eb="79">
      <t>ク</t>
    </rPh>
    <rPh sb="96" eb="97">
      <t>タノ</t>
    </rPh>
    <rPh sb="100" eb="101">
      <t>オダ</t>
    </rPh>
    <rPh sb="104" eb="105">
      <t>ココロ</t>
    </rPh>
    <rPh sb="105" eb="106">
      <t>ヤス</t>
    </rPh>
    <rPh sb="111" eb="112">
      <t>エン</t>
    </rPh>
    <rPh sb="117" eb="118">
      <t>クワ</t>
    </rPh>
    <phoneticPr fontId="2"/>
  </si>
  <si>
    <t>3歳児～5歳児</t>
    <rPh sb="1" eb="3">
      <t>サイジ</t>
    </rPh>
    <rPh sb="5" eb="7">
      <t>サイジ</t>
    </rPh>
    <phoneticPr fontId="2"/>
  </si>
  <si>
    <t>0歳児～2歳児</t>
    <rPh sb="1" eb="3">
      <t>サイジ</t>
    </rPh>
    <rPh sb="5" eb="7">
      <t>サイジ</t>
    </rPh>
    <phoneticPr fontId="2"/>
  </si>
  <si>
    <t>4台</t>
    <rPh sb="1" eb="2">
      <t xml:space="preserve">ダイ </t>
    </rPh>
    <phoneticPr fontId="2"/>
  </si>
  <si>
    <t>流山市おおたかの森東1-10-3
ロータススクエアおおたかの森1F</t>
    <phoneticPr fontId="2"/>
  </si>
  <si>
    <t>　流山おおたかの森　　　　　　</t>
    <rPh sb="1" eb="3">
      <t>ナガレヤマ</t>
    </rPh>
    <rPh sb="8" eb="9">
      <t>モリ</t>
    </rPh>
    <phoneticPr fontId="2"/>
  </si>
  <si>
    <t>東初石近隣公園</t>
    <rPh sb="0" eb="1">
      <t>ヒガシ</t>
    </rPh>
    <rPh sb="1" eb="3">
      <t>ハツイシ</t>
    </rPh>
    <rPh sb="3" eb="5">
      <t>キンリン</t>
    </rPh>
    <rPh sb="5" eb="7">
      <t>コウエン</t>
    </rPh>
    <phoneticPr fontId="2"/>
  </si>
  <si>
    <t>教育・保育目標                                                    　　　　　　　　　　　　　　　　　　　　　　　　　　　　　　　　　　　　　　　　　　　　　　　　　　　　　　　　　　　　　　　　　　　　　　　　　　　　　　　　　　　　　　　　　　　　　　　　　　　　　　　　　　　　　　　　　　　　　　　　　　　　　　　　　　　     1.丈夫な体をもち、思いきり遊べる子どもになろう
2.友達の中にいることを喜び、友達の事も考え、一緒に行動できる子どもになろう
3.自分の事は自分でできる子どもになろう
4.自分で物を作り出し、力一杯自分を表現できる子どもになろう
5.よく見て、よく聞いて、よく考える子どもになろう</t>
    <phoneticPr fontId="2"/>
  </si>
  <si>
    <t>土曜日は姉妹園フォレストキッスガーデンで合同保育を行っております。０歳児在籍中は18時までの保育</t>
    <rPh sb="0" eb="3">
      <t>ドヨウビ</t>
    </rPh>
    <rPh sb="4" eb="7">
      <t>シマイエン</t>
    </rPh>
    <rPh sb="20" eb="24">
      <t>ゴウドウホイク</t>
    </rPh>
    <rPh sb="25" eb="26">
      <t>オコナ</t>
    </rPh>
    <rPh sb="34" eb="36">
      <t>サイジ</t>
    </rPh>
    <rPh sb="36" eb="39">
      <t>ザイセキチュウ</t>
    </rPh>
    <rPh sb="42" eb="43">
      <t>ジ</t>
    </rPh>
    <rPh sb="46" eb="48">
      <t>ホイク</t>
    </rPh>
    <phoneticPr fontId="2"/>
  </si>
  <si>
    <t>・布団　　　　　　　　　　・シーツ（毎週持ち帰り）　　　　　　　　　・タオルケット等</t>
    <rPh sb="1" eb="3">
      <t>フトン</t>
    </rPh>
    <rPh sb="18" eb="21">
      <t>マイシュウモ</t>
    </rPh>
    <rPh sb="22" eb="23">
      <t>カエ</t>
    </rPh>
    <rPh sb="41" eb="42">
      <t>トウ</t>
    </rPh>
    <phoneticPr fontId="2"/>
  </si>
  <si>
    <t>・着替え　　　　　　　　　　　　・制服　（３～５歳児）　　　　　　　　　　　　・上履き　　　　　　　</t>
    <rPh sb="1" eb="3">
      <t>キガ</t>
    </rPh>
    <rPh sb="17" eb="19">
      <t>セイフク</t>
    </rPh>
    <rPh sb="24" eb="26">
      <t>サイジ</t>
    </rPh>
    <rPh sb="40" eb="42">
      <t>ウワバ</t>
    </rPh>
    <phoneticPr fontId="2"/>
  </si>
  <si>
    <t>・クレヨン（２歳～）　　　　　　　　・ハサミ（２歳児～）　　　　　　　・のり（２歳児～）　　　　　　　</t>
    <rPh sb="7" eb="8">
      <t>サイ</t>
    </rPh>
    <rPh sb="24" eb="26">
      <t>サイジ</t>
    </rPh>
    <rPh sb="40" eb="42">
      <t>サイジ</t>
    </rPh>
    <phoneticPr fontId="2"/>
  </si>
  <si>
    <t>・お箸セット（２歳～５歳児）</t>
    <rPh sb="2" eb="3">
      <t>ハシ</t>
    </rPh>
    <rPh sb="8" eb="9">
      <t>サイ</t>
    </rPh>
    <rPh sb="11" eb="13">
      <t>サイジ</t>
    </rPh>
    <phoneticPr fontId="2"/>
  </si>
  <si>
    <t>・リュック（３～５歳児）　　　　　　　　　　　　・手提げバック（全員）</t>
    <rPh sb="9" eb="11">
      <t>サイジ</t>
    </rPh>
    <rPh sb="25" eb="27">
      <t>テサ</t>
    </rPh>
    <rPh sb="32" eb="34">
      <t>ゼンインサイサイジノリサイジイロエンピツサイジ</t>
    </rPh>
    <phoneticPr fontId="2"/>
  </si>
  <si>
    <t>３～５歳児クラス</t>
    <rPh sb="1" eb="5">
      <t>カラ5サイジ</t>
    </rPh>
    <phoneticPr fontId="2"/>
  </si>
  <si>
    <t>37,675円</t>
    <rPh sb="6" eb="7">
      <t>エン</t>
    </rPh>
    <phoneticPr fontId="2"/>
  </si>
  <si>
    <t>ワーク３～５歳児</t>
    <rPh sb="4" eb="8">
      <t>カラ5サイジ</t>
    </rPh>
    <phoneticPr fontId="2"/>
  </si>
  <si>
    <t>2,000円～</t>
    <rPh sb="5" eb="6">
      <t>エン</t>
    </rPh>
    <phoneticPr fontId="2"/>
  </si>
  <si>
    <t>体操・音楽</t>
    <rPh sb="0" eb="2">
      <t>タイソウ</t>
    </rPh>
    <rPh sb="3" eb="5">
      <t>オンガク</t>
    </rPh>
    <phoneticPr fontId="2"/>
  </si>
  <si>
    <t>月１から２回</t>
    <rPh sb="0" eb="1">
      <t>ツキ</t>
    </rPh>
    <rPh sb="5" eb="6">
      <t>カイ</t>
    </rPh>
    <phoneticPr fontId="2"/>
  </si>
  <si>
    <t>絵画、造形</t>
    <rPh sb="0" eb="2">
      <t>カイガ</t>
    </rPh>
    <rPh sb="3" eb="5">
      <t>ゾウケイ</t>
    </rPh>
    <phoneticPr fontId="2"/>
  </si>
  <si>
    <t>サイエンス</t>
    <phoneticPr fontId="2"/>
  </si>
  <si>
    <t>４～５歳児クラス</t>
    <rPh sb="1" eb="5">
      <t>カラ5サイジ</t>
    </rPh>
    <phoneticPr fontId="2"/>
  </si>
  <si>
    <t>○健康でたくましい子　　　　　　　　　　　　　　　　　　　　　　○社会性に満ちた正しい子　　　　　　　　　　　　　　　　　　　○情操豊かな明るい子</t>
    <rPh sb="1" eb="3">
      <t>ケンコウ</t>
    </rPh>
    <rPh sb="9" eb="10">
      <t>コ</t>
    </rPh>
    <rPh sb="33" eb="36">
      <t>シャカイセイ</t>
    </rPh>
    <rPh sb="37" eb="38">
      <t>ミ</t>
    </rPh>
    <rPh sb="40" eb="41">
      <t>タダ</t>
    </rPh>
    <rPh sb="43" eb="44">
      <t>コ</t>
    </rPh>
    <rPh sb="64" eb="66">
      <t>ジョウソウ</t>
    </rPh>
    <rPh sb="66" eb="67">
      <t>ユタ</t>
    </rPh>
    <rPh sb="69" eb="70">
      <t>アカ</t>
    </rPh>
    <rPh sb="72" eb="73">
      <t>コ</t>
    </rPh>
    <phoneticPr fontId="2"/>
  </si>
  <si>
    <t>◎自ら考えられる子ども　　　　　　　　　　　　　　　　　　　　◎興味関心が溢れる子ども　　　　　　　　　　　　　　　　　　　◎豊かな感性を持つ子ども　　　　　　　　　　　　　　　　　　　◎失敗を恐れずにチャレンジする子ども　　　　　　　　　　　　　◎自分も相手も大切にできる子ども</t>
    <rPh sb="1" eb="2">
      <t>ミズカ</t>
    </rPh>
    <rPh sb="3" eb="4">
      <t>カンガ</t>
    </rPh>
    <rPh sb="8" eb="9">
      <t>コ</t>
    </rPh>
    <rPh sb="32" eb="36">
      <t>キョウミカンシン</t>
    </rPh>
    <rPh sb="37" eb="38">
      <t>アフ</t>
    </rPh>
    <rPh sb="40" eb="41">
      <t>コ</t>
    </rPh>
    <rPh sb="63" eb="64">
      <t>ユタ</t>
    </rPh>
    <rPh sb="66" eb="68">
      <t>カンセイ</t>
    </rPh>
    <rPh sb="69" eb="70">
      <t>モ</t>
    </rPh>
    <rPh sb="71" eb="72">
      <t>コ</t>
    </rPh>
    <rPh sb="94" eb="96">
      <t>シッパイ</t>
    </rPh>
    <rPh sb="97" eb="98">
      <t>オソ</t>
    </rPh>
    <rPh sb="108" eb="109">
      <t>コ</t>
    </rPh>
    <rPh sb="125" eb="127">
      <t>ジブン</t>
    </rPh>
    <rPh sb="128" eb="130">
      <t>アイテ</t>
    </rPh>
    <rPh sb="131" eb="133">
      <t>タイセツ</t>
    </rPh>
    <rPh sb="137" eb="138">
      <t>コ</t>
    </rPh>
    <phoneticPr fontId="2"/>
  </si>
  <si>
    <t>・月にン回程度、講師資格のある職員によるリトミック。　　　　　　　　　　　　　　　　　・月に1回程度、白百合女子大学造形講師による「アートの時間」を実施</t>
    <rPh sb="1" eb="2">
      <t>ツキ</t>
    </rPh>
    <rPh sb="4" eb="5">
      <t>カイ</t>
    </rPh>
    <rPh sb="5" eb="7">
      <t>テイド</t>
    </rPh>
    <rPh sb="8" eb="12">
      <t>コウシシカク</t>
    </rPh>
    <rPh sb="15" eb="17">
      <t>ショクイン</t>
    </rPh>
    <rPh sb="44" eb="45">
      <t>ツキ</t>
    </rPh>
    <rPh sb="47" eb="50">
      <t>カイテイド</t>
    </rPh>
    <rPh sb="51" eb="58">
      <t>シラユリジョシダイガク</t>
    </rPh>
    <rPh sb="58" eb="60">
      <t>ゾウケイ</t>
    </rPh>
    <rPh sb="60" eb="62">
      <t>コウシ</t>
    </rPh>
    <rPh sb="70" eb="72">
      <t>ジカン</t>
    </rPh>
    <rPh sb="74" eb="76">
      <t>ジッシ</t>
    </rPh>
    <phoneticPr fontId="2"/>
  </si>
  <si>
    <t xml:space="preserve">連絡帳（全員）
水性カラーペン（4.5歳児）
粘土、粘土べら、粘土板（2.3.4.5歳児）
はさみ（3.4.5歳児）
のり（2.3.4.5歳児）
絵の具（4.5歳児）
製作ﾊﾞｲﾝﾀﾞｰ（全員）
クレヨン（2歳児）
ピアニカ（4.5歳児）
</t>
    <rPh sb="0" eb="3">
      <t>レンラクチョウ</t>
    </rPh>
    <rPh sb="4" eb="6">
      <t>ゼンイン</t>
    </rPh>
    <rPh sb="8" eb="10">
      <t>スイセイ</t>
    </rPh>
    <rPh sb="19" eb="21">
      <t>サイジ</t>
    </rPh>
    <rPh sb="23" eb="25">
      <t>ネンド</t>
    </rPh>
    <rPh sb="26" eb="28">
      <t>ネンド</t>
    </rPh>
    <rPh sb="31" eb="33">
      <t>ネンド</t>
    </rPh>
    <rPh sb="33" eb="34">
      <t>バン</t>
    </rPh>
    <rPh sb="42" eb="44">
      <t>サイジ</t>
    </rPh>
    <rPh sb="55" eb="57">
      <t>サイジ</t>
    </rPh>
    <rPh sb="69" eb="71">
      <t>サイジ</t>
    </rPh>
    <rPh sb="73" eb="74">
      <t>エ</t>
    </rPh>
    <rPh sb="75" eb="76">
      <t>グ</t>
    </rPh>
    <rPh sb="80" eb="82">
      <t>サイジ</t>
    </rPh>
    <rPh sb="84" eb="86">
      <t>セイサク</t>
    </rPh>
    <rPh sb="94" eb="96">
      <t>ゼンイン</t>
    </rPh>
    <rPh sb="104" eb="106">
      <t>サイジ</t>
    </rPh>
    <rPh sb="116" eb="118">
      <t>サイジ</t>
    </rPh>
    <phoneticPr fontId="2"/>
  </si>
  <si>
    <t xml:space="preserve">・2歳児以上
　水筒
・3歳児以上
　給食用お箸セット・コップ
"		
		</t>
    <phoneticPr fontId="2"/>
  </si>
  <si>
    <t xml:space="preserve">・紙おむつ
（定額制サービス利用可）
※ 0、1歳児は紙おむつ/紙エプロン/手口ふき 園での定額制サービス利用		
		</t>
    <rPh sb="39" eb="41">
      <t>テクチ</t>
    </rPh>
    <phoneticPr fontId="2"/>
  </si>
  <si>
    <t xml:space="preserve">・各クラス色帽子
（園で購入可能）
・防災頭巾
（園で購入可能）
・汚れ物袋/お手紙袋/お昼寝セット袋
（園で購入）
		</t>
    <phoneticPr fontId="2"/>
  </si>
  <si>
    <t xml:space="preserve">"全員(標準時間)
全員（短時間）"		随時	"350〜
150〜"	"1時間〜
15分〜"	口座振替	
０/１歳児		毎月	2280	月額	口座振替	
０/１歳児(紙エプロン・手口ふき）		毎月	798	月額	口座振替	
５歳児 卒園積立		11月〜2月	合計12000		口座振替	</t>
    <phoneticPr fontId="2"/>
  </si>
  <si>
    <t>毎日持ってきていただくもの</t>
    <rPh sb="0" eb="2">
      <t>マイニチ</t>
    </rPh>
    <rPh sb="2" eb="3">
      <t>モ</t>
    </rPh>
    <phoneticPr fontId="2"/>
  </si>
  <si>
    <t>ロッカーに常時おいていただくもの</t>
    <rPh sb="5" eb="7">
      <t>ジョウジ</t>
    </rPh>
    <phoneticPr fontId="2"/>
  </si>
  <si>
    <t>ハンドタオル　１枚（２歳児）
手口用タオル　３枚
おむつ　５枚（おむつテープの下に記名）
食事用エプロン　３枚
水筒
ビニール袋　１枚（少し大きなもの、名前記入）
※記名はフルネームでお願いします。</t>
    <rPh sb="8" eb="9">
      <t>マイ</t>
    </rPh>
    <rPh sb="11" eb="13">
      <t>サイジ</t>
    </rPh>
    <rPh sb="15" eb="16">
      <t>テ</t>
    </rPh>
    <rPh sb="16" eb="17">
      <t>クチ</t>
    </rPh>
    <rPh sb="17" eb="18">
      <t>ヨウ</t>
    </rPh>
    <rPh sb="23" eb="24">
      <t>マイ</t>
    </rPh>
    <rPh sb="30" eb="31">
      <t>マイ</t>
    </rPh>
    <rPh sb="39" eb="40">
      <t>シタ</t>
    </rPh>
    <rPh sb="41" eb="43">
      <t>キメイ</t>
    </rPh>
    <rPh sb="45" eb="48">
      <t>ショクジヨウ</t>
    </rPh>
    <rPh sb="54" eb="55">
      <t>マイ</t>
    </rPh>
    <rPh sb="56" eb="58">
      <t>スイトウ</t>
    </rPh>
    <rPh sb="63" eb="64">
      <t>フクロ</t>
    </rPh>
    <rPh sb="66" eb="67">
      <t>マイ</t>
    </rPh>
    <rPh sb="68" eb="69">
      <t>スコ</t>
    </rPh>
    <rPh sb="70" eb="71">
      <t>オオ</t>
    </rPh>
    <rPh sb="76" eb="78">
      <t>ナマエ</t>
    </rPh>
    <rPh sb="78" eb="80">
      <t>キニュウ</t>
    </rPh>
    <rPh sb="84" eb="86">
      <t>キメイ</t>
    </rPh>
    <rPh sb="94" eb="95">
      <t>ネガ</t>
    </rPh>
    <phoneticPr fontId="2"/>
  </si>
  <si>
    <t xml:space="preserve">
ハンドタオル　１枚（２歳児）
手口用タオル　１枚
おしりふき
おむつ　５枚（おむつテープの下に記名）
スタイ（よだれかけ）　２枚
着替え（肌着含む）　２組
靴下　１足
</t>
    <rPh sb="66" eb="67">
      <t>テ</t>
    </rPh>
    <rPh sb="67" eb="68">
      <t>クチ</t>
    </rPh>
    <rPh sb="68" eb="69">
      <t>ヨウ</t>
    </rPh>
    <rPh sb="74" eb="75">
      <t>マイマイキガハダギフククミクツシタソク</t>
    </rPh>
    <phoneticPr fontId="2"/>
  </si>
  <si>
    <t>16台分</t>
    <rPh sb="2" eb="3">
      <t>ダイ</t>
    </rPh>
    <rPh sb="3" eb="4">
      <t>ブン</t>
    </rPh>
    <phoneticPr fontId="2"/>
  </si>
  <si>
    <t>流山おおたかの森
流山セントラルパーク　　　　　</t>
    <rPh sb="0" eb="2">
      <t>ナガレヤマ</t>
    </rPh>
    <rPh sb="7" eb="8">
      <t>モリ</t>
    </rPh>
    <rPh sb="9" eb="11">
      <t>ナガレヤマ</t>
    </rPh>
    <phoneticPr fontId="2"/>
  </si>
  <si>
    <t>１・こころもからだも元気な子　　　　　　　　　　　　　　　　２・自分で考え、行動できる子　　　　　　　　　　　　　　　　３・思いやりと感謝の気持ちを大切にする子　　　　　　　　　　　４・経験のなかで学べる子</t>
    <rPh sb="10" eb="12">
      <t>ゲンキ</t>
    </rPh>
    <rPh sb="13" eb="14">
      <t>コ</t>
    </rPh>
    <rPh sb="32" eb="34">
      <t>ジブン</t>
    </rPh>
    <rPh sb="35" eb="36">
      <t>カンガ</t>
    </rPh>
    <rPh sb="38" eb="40">
      <t>コウドウ</t>
    </rPh>
    <rPh sb="43" eb="44">
      <t>コ</t>
    </rPh>
    <rPh sb="62" eb="63">
      <t>オモ</t>
    </rPh>
    <rPh sb="67" eb="69">
      <t>カンシャ</t>
    </rPh>
    <rPh sb="70" eb="72">
      <t>キモ</t>
    </rPh>
    <rPh sb="74" eb="76">
      <t>タイセツ</t>
    </rPh>
    <rPh sb="79" eb="80">
      <t>コ</t>
    </rPh>
    <rPh sb="93" eb="95">
      <t>ケイケン</t>
    </rPh>
    <rPh sb="99" eb="100">
      <t>マナ</t>
    </rPh>
    <rPh sb="102" eb="103">
      <t>コ</t>
    </rPh>
    <phoneticPr fontId="2"/>
  </si>
  <si>
    <t>・AIAIオリジナル大型木製遊具【AINI】があり、身体を使って遊びこむ経験を通して好奇心、挑戦心、忍耐力、やり抜く力を育みます！　　　　　　　　　　　　　　　　　　　　　　　　　・「知識教育」×「思考教育」のプログラムで、個別最適な学びを実現します。</t>
    <rPh sb="10" eb="12">
      <t>オオガタ</t>
    </rPh>
    <rPh sb="12" eb="14">
      <t>モクセイ</t>
    </rPh>
    <rPh sb="14" eb="16">
      <t>ユウグ</t>
    </rPh>
    <rPh sb="26" eb="28">
      <t>カラダ</t>
    </rPh>
    <rPh sb="29" eb="30">
      <t>ツカ</t>
    </rPh>
    <rPh sb="32" eb="33">
      <t>アソ</t>
    </rPh>
    <rPh sb="36" eb="38">
      <t>ケイケン</t>
    </rPh>
    <rPh sb="39" eb="40">
      <t>トオ</t>
    </rPh>
    <rPh sb="42" eb="45">
      <t>コウキシン</t>
    </rPh>
    <rPh sb="46" eb="49">
      <t>チョウセンシン</t>
    </rPh>
    <rPh sb="50" eb="53">
      <t>ニンタイリョク</t>
    </rPh>
    <rPh sb="56" eb="57">
      <t>ヌ</t>
    </rPh>
    <rPh sb="58" eb="59">
      <t>チカラ</t>
    </rPh>
    <rPh sb="60" eb="61">
      <t>ハグク</t>
    </rPh>
    <rPh sb="92" eb="94">
      <t>チシキ</t>
    </rPh>
    <rPh sb="94" eb="96">
      <t>キョウイク</t>
    </rPh>
    <rPh sb="99" eb="101">
      <t>シコウ</t>
    </rPh>
    <rPh sb="101" eb="103">
      <t>キョウイク</t>
    </rPh>
    <rPh sb="112" eb="114">
      <t>コベツ</t>
    </rPh>
    <rPh sb="114" eb="116">
      <t>サイテキ</t>
    </rPh>
    <rPh sb="117" eb="118">
      <t>マナ</t>
    </rPh>
    <rPh sb="120" eb="122">
      <t>ジツゲン</t>
    </rPh>
    <phoneticPr fontId="2"/>
  </si>
  <si>
    <t>①子どもの可能性を引き出し、伸ばし、育てる　　　　　　　　　　②人間としての基本を身に付ける　　　　　　　　　　　　　　　　③転んだら自分で起き上がる</t>
    <rPh sb="1" eb="2">
      <t>コ</t>
    </rPh>
    <rPh sb="5" eb="7">
      <t>カノウ</t>
    </rPh>
    <rPh sb="7" eb="8">
      <t>セイ</t>
    </rPh>
    <rPh sb="9" eb="10">
      <t>ヒ</t>
    </rPh>
    <rPh sb="11" eb="12">
      <t>ダ</t>
    </rPh>
    <rPh sb="14" eb="15">
      <t>ノ</t>
    </rPh>
    <rPh sb="18" eb="19">
      <t>ソダ</t>
    </rPh>
    <rPh sb="32" eb="34">
      <t>ニンゲン</t>
    </rPh>
    <rPh sb="38" eb="40">
      <t>キホン</t>
    </rPh>
    <rPh sb="41" eb="42">
      <t>ミ</t>
    </rPh>
    <rPh sb="43" eb="44">
      <t>ツ</t>
    </rPh>
    <rPh sb="63" eb="64">
      <t>コロ</t>
    </rPh>
    <rPh sb="67" eb="69">
      <t>ジブン</t>
    </rPh>
    <rPh sb="70" eb="71">
      <t>オ</t>
    </rPh>
    <rPh sb="72" eb="73">
      <t>ア</t>
    </rPh>
    <phoneticPr fontId="2"/>
  </si>
  <si>
    <t>・カラー帽子990円
・誕生カード250円
・おたよりケース300円
・クレヨン（2歳～）660円
・自由画帳（2歳～）240円
・なわとび（3歳～）480円
　　（下記に続く）</t>
    <rPh sb="9" eb="10">
      <t>エン</t>
    </rPh>
    <rPh sb="20" eb="21">
      <t>エン</t>
    </rPh>
    <rPh sb="33" eb="34">
      <t>エン</t>
    </rPh>
    <rPh sb="42" eb="43">
      <t>サイ</t>
    </rPh>
    <rPh sb="48" eb="49">
      <t>エン</t>
    </rPh>
    <rPh sb="51" eb="55">
      <t>ジユウガチョウ</t>
    </rPh>
    <rPh sb="57" eb="58">
      <t>サイ</t>
    </rPh>
    <rPh sb="63" eb="64">
      <t>エン</t>
    </rPh>
    <rPh sb="72" eb="73">
      <t>サイ</t>
    </rPh>
    <rPh sb="78" eb="79">
      <t>エン</t>
    </rPh>
    <phoneticPr fontId="2"/>
  </si>
  <si>
    <t>延長保育料は短時間認定16：01～17：00（100円）17：01～15分毎に170円　　　　　　　　　　　標準時間認定18：01～19：00（100円）19：01～15分毎に170円　　　　　　　　　　　　　　　　　　　　　　　　　　おむつは持参でも可　 　　　　　　　　　　　　　　　　　　　　　　　　　　　　　　　　　　・毎月徴収（口座振替）・・・おむつ処理代0歳児600円　1歳児500円　2歳児以上400円　
　　　　　　　　　　　　　　布団乾燥代280円（0.1.2才児）
・サッカー教室（4，5歳児）が月１回あります。（無料サービス）　　　　　</t>
    <rPh sb="0" eb="4">
      <t>エンチョウホイク</t>
    </rPh>
    <rPh sb="4" eb="5">
      <t>リョウ</t>
    </rPh>
    <rPh sb="6" eb="9">
      <t>タンジカン</t>
    </rPh>
    <rPh sb="9" eb="11">
      <t>ニンテイ</t>
    </rPh>
    <rPh sb="26" eb="27">
      <t>エン</t>
    </rPh>
    <rPh sb="36" eb="37">
      <t>フン</t>
    </rPh>
    <rPh sb="37" eb="38">
      <t>ゴト</t>
    </rPh>
    <rPh sb="42" eb="43">
      <t>エン</t>
    </rPh>
    <rPh sb="54" eb="58">
      <t>ヒョウジュンジカン</t>
    </rPh>
    <rPh sb="58" eb="60">
      <t>ニンテイ</t>
    </rPh>
    <rPh sb="75" eb="76">
      <t>エン</t>
    </rPh>
    <rPh sb="85" eb="86">
      <t>フン</t>
    </rPh>
    <rPh sb="86" eb="87">
      <t>ゴト</t>
    </rPh>
    <rPh sb="91" eb="92">
      <t>エン</t>
    </rPh>
    <rPh sb="122" eb="124">
      <t>ジサン</t>
    </rPh>
    <rPh sb="126" eb="127">
      <t>カ</t>
    </rPh>
    <rPh sb="164" eb="168">
      <t>マイツキチョウシュウ</t>
    </rPh>
    <rPh sb="169" eb="173">
      <t>コウザフリカエ</t>
    </rPh>
    <rPh sb="180" eb="183">
      <t>ショリダイ</t>
    </rPh>
    <rPh sb="184" eb="186">
      <t>サイジ</t>
    </rPh>
    <rPh sb="189" eb="190">
      <t>エン</t>
    </rPh>
    <rPh sb="192" eb="194">
      <t>サイジ</t>
    </rPh>
    <rPh sb="197" eb="198">
      <t>エン</t>
    </rPh>
    <rPh sb="200" eb="204">
      <t>サイジイジョウ</t>
    </rPh>
    <rPh sb="207" eb="208">
      <t>エン</t>
    </rPh>
    <rPh sb="224" eb="228">
      <t>フトンカンソウ</t>
    </rPh>
    <rPh sb="228" eb="229">
      <t>ダイ</t>
    </rPh>
    <rPh sb="232" eb="233">
      <t>エン</t>
    </rPh>
    <rPh sb="239" eb="241">
      <t>サイジ</t>
    </rPh>
    <phoneticPr fontId="2"/>
  </si>
  <si>
    <t>・カラー帽子990円
・誕生カード250円
・おたよりケース300円
・クレヨン（2歳～）660円
・自由画帳（2歳～）240円
・なわとび（3歳～）480円
・月間購読絵本（3歳～）
　　　　　　年間　5,520円
　　（下記に続く）</t>
    <rPh sb="9" eb="10">
      <t>エン</t>
    </rPh>
    <rPh sb="20" eb="21">
      <t>エン</t>
    </rPh>
    <rPh sb="33" eb="34">
      <t>エン</t>
    </rPh>
    <rPh sb="42" eb="43">
      <t>サイ</t>
    </rPh>
    <rPh sb="48" eb="49">
      <t>エン</t>
    </rPh>
    <rPh sb="51" eb="55">
      <t>ジユウガチョウ</t>
    </rPh>
    <rPh sb="57" eb="58">
      <t>サイ</t>
    </rPh>
    <rPh sb="63" eb="64">
      <t>エン</t>
    </rPh>
    <rPh sb="72" eb="73">
      <t>サイ</t>
    </rPh>
    <rPh sb="78" eb="79">
      <t>エン</t>
    </rPh>
    <rPh sb="89" eb="90">
      <t>サイ</t>
    </rPh>
    <rPh sb="99" eb="101">
      <t>ネンカン</t>
    </rPh>
    <rPh sb="107" eb="108">
      <t>エン</t>
    </rPh>
    <phoneticPr fontId="2"/>
  </si>
  <si>
    <t>・作品収納バッグ（3歳～）570円
・せんともじ（5歳）400円
・ピアニカ唄口（5歳）400円
・書道ケース（5歳）210円
・袋（エコバッグ等）</t>
    <rPh sb="1" eb="5">
      <t>サクヒンシュウノウ</t>
    </rPh>
    <rPh sb="10" eb="12">
      <t>サイカラ</t>
    </rPh>
    <rPh sb="16" eb="17">
      <t>エン</t>
    </rPh>
    <rPh sb="26" eb="27">
      <t>サイ</t>
    </rPh>
    <rPh sb="42" eb="43">
      <t>サイ</t>
    </rPh>
    <rPh sb="47" eb="48">
      <t>エン</t>
    </rPh>
    <rPh sb="50" eb="52">
      <t>ショドウ</t>
    </rPh>
    <rPh sb="57" eb="58">
      <t>サイ</t>
    </rPh>
    <rPh sb="62" eb="63">
      <t>エン</t>
    </rPh>
    <rPh sb="69" eb="70">
      <t>フクロ</t>
    </rPh>
    <rPh sb="76" eb="77">
      <t>ナド</t>
    </rPh>
    <phoneticPr fontId="2"/>
  </si>
  <si>
    <t>3～5歳児クラス</t>
    <rPh sb="3" eb="4">
      <t>サイ</t>
    </rPh>
    <rPh sb="4" eb="5">
      <t>ジ</t>
    </rPh>
    <phoneticPr fontId="2"/>
  </si>
  <si>
    <t>0歳～</t>
    <rPh sb="1" eb="2">
      <t>サイ</t>
    </rPh>
    <phoneticPr fontId="2"/>
  </si>
  <si>
    <t>延長保育料は短時間認定16：01～17：00（100円）17：01～15分毎に170円　　　　　　　　　　　標準時間認定18：01～19：00（100円）19：01～15分毎に170円　　　　　　　　　　　　　　　　　　　　　　　　　　おむつは持参でも可　 　　　　　　　　　　　　　　　　　　　　　　　　　　　　　　　　　　毎月徴収（口座振替）…おむつ処理代0歳児600円　1歳児500円　2歳児以上400円　　　　　　　　　　　　　　　毎月徴収（口座振替）…布団乾燥代280円（0.1.2才児）
・サッカー教室（4，5歳児）が月１回あります。（無料サービス）　　　　　</t>
    <rPh sb="0" eb="4">
      <t>エンチョウホイク</t>
    </rPh>
    <rPh sb="4" eb="5">
      <t>リョウ</t>
    </rPh>
    <rPh sb="6" eb="9">
      <t>タンジカン</t>
    </rPh>
    <rPh sb="9" eb="11">
      <t>ニンテイ</t>
    </rPh>
    <rPh sb="26" eb="27">
      <t>エン</t>
    </rPh>
    <rPh sb="36" eb="37">
      <t>フン</t>
    </rPh>
    <rPh sb="37" eb="38">
      <t>ゴト</t>
    </rPh>
    <rPh sb="42" eb="43">
      <t>エン</t>
    </rPh>
    <rPh sb="54" eb="58">
      <t>ヒョウジュンジカン</t>
    </rPh>
    <rPh sb="58" eb="60">
      <t>ニンテイ</t>
    </rPh>
    <rPh sb="75" eb="76">
      <t>エン</t>
    </rPh>
    <rPh sb="85" eb="86">
      <t>フン</t>
    </rPh>
    <rPh sb="86" eb="87">
      <t>ゴト</t>
    </rPh>
    <rPh sb="91" eb="92">
      <t>エン</t>
    </rPh>
    <rPh sb="122" eb="124">
      <t>ジサン</t>
    </rPh>
    <rPh sb="126" eb="127">
      <t>カ</t>
    </rPh>
    <rPh sb="168" eb="172">
      <t>コウザフリカエ</t>
    </rPh>
    <rPh sb="177" eb="180">
      <t>ショリダイ</t>
    </rPh>
    <rPh sb="181" eb="183">
      <t>サイジ</t>
    </rPh>
    <rPh sb="186" eb="187">
      <t>エン</t>
    </rPh>
    <rPh sb="189" eb="191">
      <t>サイジ</t>
    </rPh>
    <rPh sb="194" eb="195">
      <t>エン</t>
    </rPh>
    <rPh sb="197" eb="201">
      <t>サイジイジョウ</t>
    </rPh>
    <rPh sb="204" eb="205">
      <t>エン</t>
    </rPh>
    <rPh sb="220" eb="222">
      <t>マイツキ</t>
    </rPh>
    <rPh sb="222" eb="224">
      <t>チョウシュウ</t>
    </rPh>
    <rPh sb="225" eb="229">
      <t>コウザフリカエ</t>
    </rPh>
    <rPh sb="231" eb="235">
      <t>フトンカンソウ</t>
    </rPh>
    <rPh sb="235" eb="236">
      <t>ダイ</t>
    </rPh>
    <rPh sb="239" eb="240">
      <t>エン</t>
    </rPh>
    <rPh sb="246" eb="248">
      <t>サイジ</t>
    </rPh>
    <rPh sb="255" eb="257">
      <t>キョウシツ</t>
    </rPh>
    <rPh sb="261" eb="263">
      <t>サイジ</t>
    </rPh>
    <rPh sb="265" eb="266">
      <t>ツキ</t>
    </rPh>
    <rPh sb="267" eb="268">
      <t>カイ</t>
    </rPh>
    <rPh sb="274" eb="276">
      <t>ムリョウ</t>
    </rPh>
    <phoneticPr fontId="2"/>
  </si>
  <si>
    <t>・カラー帽子990円
・誕生カード250円
・おたよりケース300円
・クレヨン（2歳～）660円
・自由画帳（2歳～）240円
・なわとび（3歳～）480円
・月間購読絵本（3歳～）
　　　　　　　　5,520円
　　（下記に続く）</t>
    <rPh sb="9" eb="10">
      <t>エン</t>
    </rPh>
    <rPh sb="20" eb="21">
      <t>エン</t>
    </rPh>
    <rPh sb="33" eb="34">
      <t>エン</t>
    </rPh>
    <rPh sb="42" eb="43">
      <t>サイ</t>
    </rPh>
    <rPh sb="48" eb="49">
      <t>エン</t>
    </rPh>
    <rPh sb="51" eb="55">
      <t>ジユウガチョウ</t>
    </rPh>
    <rPh sb="57" eb="58">
      <t>サイ</t>
    </rPh>
    <rPh sb="63" eb="64">
      <t>エン</t>
    </rPh>
    <rPh sb="72" eb="73">
      <t>サイ</t>
    </rPh>
    <rPh sb="78" eb="79">
      <t>エン</t>
    </rPh>
    <rPh sb="89" eb="90">
      <t>サイ</t>
    </rPh>
    <rPh sb="106" eb="107">
      <t>エン</t>
    </rPh>
    <phoneticPr fontId="2"/>
  </si>
  <si>
    <t>延長保育料は短時間認定16：01～17：00（100円）17：01～15分毎に170円　　　　　　　　　　　標準時間認定18：01～19：00（100円）19：01～15分毎に170円　　　　　　　　　　　　　　　　　　　　　　　　　　おむつは持参でも可
サッカー教室、月に1回行っています（無料サービス）
毎月徴収…おむつ処理代0歳児600円、1歳児500円、2歳児以上400円（口座振替）
毎月徴収…布団乾燥代280円（0.1.2歳児）（口座振替）　　　　　　　　　　　　　　　　　　　　　　　　　　　　　</t>
    <rPh sb="0" eb="4">
      <t>エンチョウホイク</t>
    </rPh>
    <rPh sb="4" eb="5">
      <t>リョウ</t>
    </rPh>
    <rPh sb="6" eb="9">
      <t>タンジカン</t>
    </rPh>
    <rPh sb="9" eb="11">
      <t>ニンテイ</t>
    </rPh>
    <rPh sb="26" eb="27">
      <t>エン</t>
    </rPh>
    <rPh sb="36" eb="37">
      <t>フン</t>
    </rPh>
    <rPh sb="37" eb="38">
      <t>ゴト</t>
    </rPh>
    <rPh sb="42" eb="43">
      <t>エン</t>
    </rPh>
    <rPh sb="54" eb="58">
      <t>ヒョウジュンジカン</t>
    </rPh>
    <rPh sb="58" eb="60">
      <t>ニンテイ</t>
    </rPh>
    <rPh sb="75" eb="76">
      <t>エン</t>
    </rPh>
    <rPh sb="85" eb="86">
      <t>フン</t>
    </rPh>
    <rPh sb="86" eb="87">
      <t>ゴト</t>
    </rPh>
    <rPh sb="91" eb="92">
      <t>エン</t>
    </rPh>
    <rPh sb="122" eb="124">
      <t>ジサン</t>
    </rPh>
    <rPh sb="126" eb="127">
      <t>カ</t>
    </rPh>
    <rPh sb="132" eb="134">
      <t>キョウシツ</t>
    </rPh>
    <rPh sb="135" eb="136">
      <t>ツキ</t>
    </rPh>
    <rPh sb="138" eb="139">
      <t>カイ</t>
    </rPh>
    <rPh sb="139" eb="140">
      <t>オコナ</t>
    </rPh>
    <rPh sb="146" eb="148">
      <t>ムリョウ</t>
    </rPh>
    <rPh sb="154" eb="156">
      <t>マイツキ</t>
    </rPh>
    <rPh sb="156" eb="158">
      <t>チョウシュウ</t>
    </rPh>
    <rPh sb="162" eb="165">
      <t>ショリダイ</t>
    </rPh>
    <rPh sb="166" eb="168">
      <t>サイジ</t>
    </rPh>
    <rPh sb="171" eb="172">
      <t>エン</t>
    </rPh>
    <rPh sb="174" eb="176">
      <t>サイジ</t>
    </rPh>
    <rPh sb="179" eb="180">
      <t>エン</t>
    </rPh>
    <rPh sb="182" eb="184">
      <t>サイジ</t>
    </rPh>
    <rPh sb="184" eb="186">
      <t>イジョウ</t>
    </rPh>
    <rPh sb="189" eb="190">
      <t>エン</t>
    </rPh>
    <rPh sb="191" eb="193">
      <t>コウザ</t>
    </rPh>
    <rPh sb="193" eb="195">
      <t>フリカエ</t>
    </rPh>
    <rPh sb="197" eb="199">
      <t>マイツキ</t>
    </rPh>
    <rPh sb="199" eb="201">
      <t>チョウシュウ</t>
    </rPh>
    <rPh sb="202" eb="204">
      <t>フトン</t>
    </rPh>
    <rPh sb="204" eb="207">
      <t>カンソウダイ</t>
    </rPh>
    <rPh sb="210" eb="211">
      <t>エン</t>
    </rPh>
    <rPh sb="217" eb="219">
      <t>サイジ</t>
    </rPh>
    <phoneticPr fontId="2"/>
  </si>
  <si>
    <t>・おむつ（必要な期間：毎日持参）
＊オムツ・紙エプロンのサブスク導入
・おしりふき（必要な期間）
（無くなり次第随時）</t>
    <rPh sb="22" eb="23">
      <t>カミ</t>
    </rPh>
    <phoneticPr fontId="2"/>
  </si>
  <si>
    <t>985円
2381円
9000円</t>
    <rPh sb="3" eb="4">
      <t>エン</t>
    </rPh>
    <rPh sb="9" eb="10">
      <t>エン</t>
    </rPh>
    <rPh sb="15" eb="16">
      <t>エン</t>
    </rPh>
    <phoneticPr fontId="2"/>
  </si>
  <si>
    <t xml:space="preserve">・制作バック（3歳～）150円
・もじあそび（5歳児）390円
・ピアニカ唄口（5歳児）400円
・書道ケース（5歳児）210円
・袋（エコバッグ等）
</t>
    <rPh sb="8" eb="10">
      <t>サイカラ</t>
    </rPh>
    <rPh sb="14" eb="15">
      <t>エン</t>
    </rPh>
    <rPh sb="24" eb="25">
      <t>サイ</t>
    </rPh>
    <rPh sb="25" eb="26">
      <t>ジ</t>
    </rPh>
    <rPh sb="41" eb="42">
      <t>サイ</t>
    </rPh>
    <rPh sb="42" eb="43">
      <t>ジ</t>
    </rPh>
    <rPh sb="47" eb="48">
      <t>エン</t>
    </rPh>
    <rPh sb="50" eb="52">
      <t>ショドウ</t>
    </rPh>
    <rPh sb="57" eb="59">
      <t>サイジ</t>
    </rPh>
    <rPh sb="63" eb="64">
      <t>エン</t>
    </rPh>
    <rPh sb="68" eb="69">
      <t>フクロ</t>
    </rPh>
    <rPh sb="75" eb="76">
      <t>ナド</t>
    </rPh>
    <phoneticPr fontId="2"/>
  </si>
  <si>
    <t>延長保育料は短時間認定16：01～17：00（100円）17：01～15分毎に170円　　　　　　　　　　　標準時間認定18：01～19：00（100円）19：01～15分毎に170円　　　　　　　　　　　　　　　　　　　　　　　　　　おむつは持参でも可　 　　　　　　　　　　　　　　　　　　　　　　　　　　　　　　　　　　随時徴収･･･おむつ処理代　0歳児600円　1歳児500円　2歳児以上400円（口座振替）　　　　　　　　　　　　毎月徴収･･･布団乾燥代280円（0.1.2歳児）（口座振替）　
・サッカー教室（4，5歳児）が月１回あります。（無料サービス）　
・5歳児は園を貸し切りで子どもたちのやりたいことを叶えるスペシャルデーイベントがあります。
　イベントの内容に寄って変わりますが費用は実費として2500円前後となっております。　　　</t>
    <rPh sb="0" eb="4">
      <t>エンチョウホイク</t>
    </rPh>
    <rPh sb="4" eb="5">
      <t>リョウ</t>
    </rPh>
    <rPh sb="6" eb="9">
      <t>タンジカン</t>
    </rPh>
    <rPh sb="9" eb="11">
      <t>ニンテイ</t>
    </rPh>
    <rPh sb="26" eb="27">
      <t>エン</t>
    </rPh>
    <rPh sb="36" eb="37">
      <t>フン</t>
    </rPh>
    <rPh sb="37" eb="38">
      <t>ゴト</t>
    </rPh>
    <rPh sb="42" eb="43">
      <t>エン</t>
    </rPh>
    <rPh sb="54" eb="58">
      <t>ヒョウジュンジカン</t>
    </rPh>
    <rPh sb="58" eb="60">
      <t>ニンテイ</t>
    </rPh>
    <rPh sb="75" eb="76">
      <t>エン</t>
    </rPh>
    <rPh sb="85" eb="86">
      <t>フン</t>
    </rPh>
    <rPh sb="86" eb="87">
      <t>ゴト</t>
    </rPh>
    <rPh sb="91" eb="92">
      <t>エン</t>
    </rPh>
    <rPh sb="122" eb="124">
      <t>ジサン</t>
    </rPh>
    <rPh sb="126" eb="127">
      <t>カ</t>
    </rPh>
    <rPh sb="163" eb="167">
      <t>ズイジチョウシュウ</t>
    </rPh>
    <rPh sb="173" eb="176">
      <t>ショリダイ</t>
    </rPh>
    <rPh sb="178" eb="180">
      <t>サイジ</t>
    </rPh>
    <rPh sb="183" eb="184">
      <t>エン</t>
    </rPh>
    <rPh sb="186" eb="188">
      <t>サイジ</t>
    </rPh>
    <rPh sb="191" eb="192">
      <t>エン</t>
    </rPh>
    <rPh sb="194" eb="198">
      <t>サイジイジョウ</t>
    </rPh>
    <rPh sb="201" eb="202">
      <t>エン</t>
    </rPh>
    <rPh sb="203" eb="207">
      <t>コウザフリカエ</t>
    </rPh>
    <rPh sb="220" eb="222">
      <t>マイツキ</t>
    </rPh>
    <rPh sb="222" eb="224">
      <t>チョウシュウ</t>
    </rPh>
    <rPh sb="227" eb="231">
      <t>フトンカンソウ</t>
    </rPh>
    <rPh sb="231" eb="232">
      <t>ダイ</t>
    </rPh>
    <rPh sb="235" eb="236">
      <t>エン</t>
    </rPh>
    <rPh sb="246" eb="250">
      <t>コウザフリカエ</t>
    </rPh>
    <rPh sb="288" eb="290">
      <t>サイジ</t>
    </rPh>
    <rPh sb="291" eb="292">
      <t>エン</t>
    </rPh>
    <rPh sb="293" eb="294">
      <t>カ</t>
    </rPh>
    <rPh sb="295" eb="296">
      <t>キ</t>
    </rPh>
    <rPh sb="298" eb="299">
      <t>コ</t>
    </rPh>
    <rPh sb="311" eb="312">
      <t>カナ</t>
    </rPh>
    <rPh sb="338" eb="340">
      <t>ナイヨウ</t>
    </rPh>
    <rPh sb="341" eb="342">
      <t>ヨ</t>
    </rPh>
    <rPh sb="344" eb="345">
      <t>カ</t>
    </rPh>
    <rPh sb="350" eb="352">
      <t>ヒヨウ</t>
    </rPh>
    <rPh sb="353" eb="355">
      <t>ジッピ</t>
    </rPh>
    <rPh sb="362" eb="363">
      <t>エン</t>
    </rPh>
    <rPh sb="363" eb="365">
      <t>ゼンゴ</t>
    </rPh>
    <phoneticPr fontId="2"/>
  </si>
  <si>
    <t>延長保育料は短時間認定16：01～17：00（100円）17：01～15分毎に170円　　　　　　　　　　　標準時間認定18：01～19：00（100円）19：01～15分毎に170円　　　　　　　　　　　　　　　　　　　　　　　　　　おむつは持参でも可　 　　　　　　　　　　　　　　　　　　　　　　　　　　　　　　　　　　おむつ処理代0歳児600円　1歳児500円　2歳児以上400円　布団乾燥代280円（0.1.2才児）　　　　　口座振替対応
・5歳児は子どもたちのやりたいことを叶えるスペシャルデーイベントがあります。イベントの内容に寄って変わりますが費用は実費として2000円前後となっております。　　　　</t>
    <rPh sb="0" eb="4">
      <t>エンチョウホイク</t>
    </rPh>
    <rPh sb="4" eb="5">
      <t>リョウ</t>
    </rPh>
    <rPh sb="6" eb="9">
      <t>タンジカン</t>
    </rPh>
    <rPh sb="9" eb="11">
      <t>ニンテイ</t>
    </rPh>
    <rPh sb="26" eb="27">
      <t>エン</t>
    </rPh>
    <rPh sb="36" eb="37">
      <t>フン</t>
    </rPh>
    <rPh sb="37" eb="38">
      <t>ゴト</t>
    </rPh>
    <rPh sb="42" eb="43">
      <t>エン</t>
    </rPh>
    <rPh sb="54" eb="58">
      <t>ヒョウジュンジカン</t>
    </rPh>
    <rPh sb="58" eb="60">
      <t>ニンテイ</t>
    </rPh>
    <rPh sb="75" eb="76">
      <t>エン</t>
    </rPh>
    <rPh sb="85" eb="86">
      <t>フン</t>
    </rPh>
    <rPh sb="86" eb="87">
      <t>ゴト</t>
    </rPh>
    <rPh sb="91" eb="92">
      <t>エン</t>
    </rPh>
    <rPh sb="122" eb="124">
      <t>ジサン</t>
    </rPh>
    <rPh sb="126" eb="127">
      <t>カ</t>
    </rPh>
    <rPh sb="166" eb="169">
      <t>ショリダイ</t>
    </rPh>
    <rPh sb="170" eb="172">
      <t>サイジ</t>
    </rPh>
    <rPh sb="175" eb="176">
      <t>エン</t>
    </rPh>
    <rPh sb="178" eb="180">
      <t>サイジ</t>
    </rPh>
    <rPh sb="183" eb="184">
      <t>エン</t>
    </rPh>
    <rPh sb="186" eb="190">
      <t>サイジイジョウ</t>
    </rPh>
    <rPh sb="193" eb="194">
      <t>エン</t>
    </rPh>
    <rPh sb="195" eb="199">
      <t>フトンカンソウ</t>
    </rPh>
    <rPh sb="199" eb="200">
      <t>ダイ</t>
    </rPh>
    <rPh sb="203" eb="204">
      <t>エン</t>
    </rPh>
    <rPh sb="210" eb="212">
      <t>サイジ</t>
    </rPh>
    <rPh sb="218" eb="222">
      <t>コウザフリカエ</t>
    </rPh>
    <rPh sb="222" eb="224">
      <t>タイオウ</t>
    </rPh>
    <phoneticPr fontId="2"/>
  </si>
  <si>
    <t>名称</t>
  </si>
  <si>
    <t>電話番号</t>
  </si>
  <si>
    <t>（午後）</t>
  </si>
  <si>
    <t>番号</t>
  </si>
  <si>
    <t>（月～金）</t>
  </si>
  <si>
    <t>（土）</t>
  </si>
  <si>
    <t>流山市おおたかの森西1-13-1
流山おおたかの森S・C　ANNEX2　4階（402）</t>
  </si>
  <si>
    <t>■</t>
  </si>
  <si>
    <t>～19:00
※分園</t>
  </si>
  <si>
    <t>～19:00
※本園</t>
  </si>
  <si>
    <t>～19:30
※本園</t>
  </si>
  <si>
    <t>～18:00
※301</t>
  </si>
  <si>
    <t>～19:00
※356</t>
  </si>
  <si>
    <t>～18:30
※14</t>
  </si>
  <si>
    <t>復元用番号</t>
    <rPh sb="0" eb="5">
      <t>フクゲンヨウバンゴウ</t>
    </rPh>
    <phoneticPr fontId="2"/>
  </si>
  <si>
    <t>thanka保育園ながれやま</t>
  </si>
  <si>
    <t>敷布団、掛布団、タオルケット、または毛布
パジャマ</t>
    <rPh sb="0" eb="3">
      <t>シキブトン</t>
    </rPh>
    <rPh sb="4" eb="7">
      <t>カケブトン</t>
    </rPh>
    <rPh sb="18" eb="20">
      <t>モウフ</t>
    </rPh>
    <phoneticPr fontId="2"/>
  </si>
  <si>
    <t>着替え
　パンツ、ズボン、Tシャツなど</t>
    <rPh sb="0" eb="2">
      <t>キガ</t>
    </rPh>
    <phoneticPr fontId="2"/>
  </si>
  <si>
    <t>汚れもの用ビニール袋</t>
    <rPh sb="0" eb="1">
      <t>ヨゴ</t>
    </rPh>
    <rPh sb="4" eb="5">
      <t>ヨウ</t>
    </rPh>
    <rPh sb="9" eb="10">
      <t>ブクロ</t>
    </rPh>
    <phoneticPr fontId="2"/>
  </si>
  <si>
    <t>ハンドタオル
哺乳瓶、乳首、粉ミルク（0歳児）</t>
    <rPh sb="7" eb="10">
      <t>ホニュウビン</t>
    </rPh>
    <rPh sb="11" eb="13">
      <t>チクビ</t>
    </rPh>
    <rPh sb="14" eb="15">
      <t>コナ</t>
    </rPh>
    <rPh sb="20" eb="22">
      <t>サイジ</t>
    </rPh>
    <phoneticPr fontId="2"/>
  </si>
  <si>
    <t>延長保育利用者</t>
    <rPh sb="0" eb="4">
      <t>エンチョウホイク</t>
    </rPh>
    <rPh sb="4" eb="7">
      <t>リヨウシャ</t>
    </rPh>
    <phoneticPr fontId="2"/>
  </si>
  <si>
    <t>園外保育</t>
    <rPh sb="0" eb="4">
      <t>エンガイホイク</t>
    </rPh>
    <phoneticPr fontId="2"/>
  </si>
  <si>
    <r>
      <t>4,000円</t>
    </r>
    <r>
      <rPr>
        <sz val="10"/>
        <color theme="1"/>
        <rFont val="Cambria Math"/>
        <family val="1"/>
      </rPr>
      <t>∼</t>
    </r>
    <r>
      <rPr>
        <sz val="10"/>
        <color theme="1"/>
        <rFont val="BIZ UD明朝 Medium"/>
        <family val="1"/>
        <charset val="128"/>
      </rPr>
      <t>27,000円</t>
    </r>
    <rPh sb="5" eb="6">
      <t>エン</t>
    </rPh>
    <rPh sb="6" eb="14">
      <t>~27,000エン</t>
    </rPh>
    <phoneticPr fontId="2"/>
  </si>
  <si>
    <t>1回あたり</t>
    <rPh sb="1" eb="2">
      <t>カイ</t>
    </rPh>
    <phoneticPr fontId="2"/>
  </si>
  <si>
    <t xml:space="preserve">・延長保育料金：標準時間認定　18：00～19：00　30分毎50円　19：00～20：00　30分毎400円
　　短時間認定　7：00～8：00、16：00～19：00　30分毎50円　19：00～20：00　30分毎400円
　　夜食希望者　1食250円・園外保育参加費用
  5歳児（登山、観劇、スキー合宿等年8回程度）4,000円～27,000円実費
　4歳児クラス（ﾊｲｷﾝｸﾞ、動物園年2回程度）5,000円～8,000円実費
※5歳児の園外保育費用については、3歳児クラス時より積立を行う（積立開始時期により3,500円～5,000円/月
    </t>
    <rPh sb="1" eb="7">
      <t>エンチョウホイクリョウキン</t>
    </rPh>
    <rPh sb="8" eb="12">
      <t>ヒョウジュンジカン</t>
    </rPh>
    <rPh sb="12" eb="14">
      <t>ニンテイ</t>
    </rPh>
    <rPh sb="29" eb="30">
      <t>フン</t>
    </rPh>
    <rPh sb="30" eb="31">
      <t>ゴト</t>
    </rPh>
    <rPh sb="33" eb="34">
      <t>エン</t>
    </rPh>
    <rPh sb="49" eb="51">
      <t>フンゴト</t>
    </rPh>
    <rPh sb="54" eb="55">
      <t>エン</t>
    </rPh>
    <rPh sb="58" eb="63">
      <t>タンジカンニンテイ</t>
    </rPh>
    <rPh sb="88" eb="90">
      <t>フンゴト</t>
    </rPh>
    <rPh sb="92" eb="93">
      <t>エン</t>
    </rPh>
    <rPh sb="108" eb="110">
      <t>フンゴト</t>
    </rPh>
    <rPh sb="113" eb="114">
      <t>エン</t>
    </rPh>
    <rPh sb="117" eb="122">
      <t>ヤショクキボウシャ</t>
    </rPh>
    <rPh sb="124" eb="125">
      <t>ショク</t>
    </rPh>
    <rPh sb="128" eb="129">
      <t>エン</t>
    </rPh>
    <rPh sb="130" eb="134">
      <t>エンガイホイク</t>
    </rPh>
    <rPh sb="134" eb="138">
      <t>サンカヒヨウ</t>
    </rPh>
    <rPh sb="142" eb="144">
      <t>サイジ</t>
    </rPh>
    <rPh sb="145" eb="147">
      <t>トザン</t>
    </rPh>
    <rPh sb="148" eb="150">
      <t>カンゲキ</t>
    </rPh>
    <rPh sb="154" eb="156">
      <t>ガッシュク</t>
    </rPh>
    <rPh sb="156" eb="157">
      <t>トウ</t>
    </rPh>
    <rPh sb="157" eb="158">
      <t>ネン</t>
    </rPh>
    <rPh sb="159" eb="160">
      <t>カイ</t>
    </rPh>
    <rPh sb="160" eb="162">
      <t>テイド</t>
    </rPh>
    <rPh sb="168" eb="169">
      <t>エン</t>
    </rPh>
    <rPh sb="176" eb="177">
      <t>エン</t>
    </rPh>
    <rPh sb="177" eb="179">
      <t>ジッピ</t>
    </rPh>
    <rPh sb="182" eb="184">
      <t>サイジ</t>
    </rPh>
    <rPh sb="195" eb="198">
      <t>ドウブツエン</t>
    </rPh>
    <rPh sb="198" eb="199">
      <t>ネン</t>
    </rPh>
    <rPh sb="200" eb="201">
      <t>カイ</t>
    </rPh>
    <rPh sb="201" eb="203">
      <t>テイド</t>
    </rPh>
    <rPh sb="209" eb="210">
      <t>エン</t>
    </rPh>
    <rPh sb="216" eb="217">
      <t>エン</t>
    </rPh>
    <rPh sb="217" eb="219">
      <t>ジッピ</t>
    </rPh>
    <rPh sb="222" eb="224">
      <t>サイジ</t>
    </rPh>
    <rPh sb="225" eb="231">
      <t>エンガイホイクヒヨウ</t>
    </rPh>
    <rPh sb="238" eb="240">
      <t>サイジ</t>
    </rPh>
    <rPh sb="243" eb="244">
      <t>ジ</t>
    </rPh>
    <rPh sb="246" eb="248">
      <t>ツミタテ</t>
    </rPh>
    <rPh sb="249" eb="250">
      <t>オコナ</t>
    </rPh>
    <rPh sb="252" eb="254">
      <t>ツミタテ</t>
    </rPh>
    <rPh sb="254" eb="258">
      <t>カイシジキ</t>
    </rPh>
    <rPh sb="266" eb="267">
      <t>エン</t>
    </rPh>
    <rPh sb="273" eb="274">
      <t>エン</t>
    </rPh>
    <rPh sb="274" eb="276">
      <t>･ツキ</t>
    </rPh>
    <phoneticPr fontId="2"/>
  </si>
  <si>
    <t xml:space="preserve">【全園児】
・カラー帽子
【3歳児クラス～】
・出席ブック/シール
・じゆうが帳
・おどうぐケース
・クレヨン
・園児用のり
・はさみ
・ねんど一式
・ピアニー吹き口(５歳)
</t>
    <rPh sb="1" eb="4">
      <t>ゼンエンジ</t>
    </rPh>
    <rPh sb="10" eb="12">
      <t>ボウシ</t>
    </rPh>
    <rPh sb="15" eb="17">
      <t>サイジ</t>
    </rPh>
    <rPh sb="24" eb="26">
      <t>シュッセキ</t>
    </rPh>
    <rPh sb="39" eb="40">
      <t>チョウ</t>
    </rPh>
    <rPh sb="57" eb="60">
      <t>エンジヨウ</t>
    </rPh>
    <rPh sb="72" eb="74">
      <t>イッシキ</t>
    </rPh>
    <rPh sb="80" eb="81">
      <t>フ</t>
    </rPh>
    <rPh sb="82" eb="83">
      <t>グチ</t>
    </rPh>
    <rPh sb="85" eb="86">
      <t>サイ</t>
    </rPh>
    <phoneticPr fontId="2"/>
  </si>
  <si>
    <t>・おむつ（必要な期間）
（毎日持参）
・おしりふき（必要な期間）
（無くなり次第随時現物補填）
※ご希望の方はサブスクリプションサービスをご利用いただけます(月額2,508円/税込)</t>
    <rPh sb="5" eb="7">
      <t>ヒツヨウ</t>
    </rPh>
    <rPh sb="8" eb="10">
      <t>キカン</t>
    </rPh>
    <rPh sb="13" eb="15">
      <t>マイニチ</t>
    </rPh>
    <rPh sb="15" eb="17">
      <t>ジサン</t>
    </rPh>
    <rPh sb="26" eb="28">
      <t>ヒツヨウ</t>
    </rPh>
    <rPh sb="29" eb="31">
      <t>キカン</t>
    </rPh>
    <rPh sb="34" eb="35">
      <t>ナ</t>
    </rPh>
    <rPh sb="38" eb="40">
      <t>シダイ</t>
    </rPh>
    <rPh sb="40" eb="42">
      <t>ズイジ</t>
    </rPh>
    <rPh sb="42" eb="44">
      <t>ゲンブツ</t>
    </rPh>
    <rPh sb="44" eb="46">
      <t>ホテン</t>
    </rPh>
    <rPh sb="51" eb="53">
      <t>キボウ</t>
    </rPh>
    <rPh sb="54" eb="55">
      <t>カタ</t>
    </rPh>
    <rPh sb="71" eb="73">
      <t>リヨウ</t>
    </rPh>
    <rPh sb="80" eb="82">
      <t>ゲツガク</t>
    </rPh>
    <rPh sb="87" eb="88">
      <t>エン</t>
    </rPh>
    <rPh sb="89" eb="91">
      <t>ゼイコ</t>
    </rPh>
    <phoneticPr fontId="2"/>
  </si>
  <si>
    <t>おむつ代(サブスク利用の場合)</t>
    <rPh sb="3" eb="4">
      <t>ダイ</t>
    </rPh>
    <rPh sb="9" eb="11">
      <t>リヨウ</t>
    </rPh>
    <rPh sb="12" eb="14">
      <t>バアイ</t>
    </rPh>
    <phoneticPr fontId="2"/>
  </si>
  <si>
    <t>クレジットカード・振込・口座振替</t>
    <rPh sb="9" eb="11">
      <t>フリコミ</t>
    </rPh>
    <rPh sb="12" eb="16">
      <t>コウザフリカエ</t>
    </rPh>
    <phoneticPr fontId="2"/>
  </si>
  <si>
    <t>・食事用エプロン　3枚
・おむつ　5枚（おむつテープの下に記名）
・水筒
・ビニール袋　1枚（記名）
※持ち物全てにフルネームで記名をお願いします。</t>
    <rPh sb="1" eb="4">
      <t>ショクジヨウ</t>
    </rPh>
    <rPh sb="10" eb="11">
      <t>マイ</t>
    </rPh>
    <rPh sb="34" eb="36">
      <t>スイトウ</t>
    </rPh>
    <rPh sb="42" eb="43">
      <t>フクロ</t>
    </rPh>
    <rPh sb="45" eb="46">
      <t>マイ</t>
    </rPh>
    <rPh sb="46" eb="47">
      <t>ヨゴ</t>
    </rPh>
    <rPh sb="47" eb="49">
      <t>キメイ</t>
    </rPh>
    <rPh sb="53" eb="54">
      <t>モ</t>
    </rPh>
    <rPh sb="55" eb="56">
      <t>モノ</t>
    </rPh>
    <rPh sb="56" eb="57">
      <t>スベ</t>
    </rPh>
    <rPh sb="65" eb="67">
      <t>キメイ</t>
    </rPh>
    <rPh sb="68" eb="69">
      <t>ネガ</t>
    </rPh>
    <phoneticPr fontId="2"/>
  </si>
  <si>
    <t>・ウエットティッシュ
・おしりふき
・おむつ　５枚（おむつテープの下に記名）
・スタイ（必要な子のみ　２枚）
・着替え（肌着含む）3組
・靴下　１足
・ビニール袋　1箱（汚れた服用、箱に記名）</t>
    <rPh sb="44" eb="46">
      <t>ヒツヨウ</t>
    </rPh>
    <rPh sb="47" eb="48">
      <t>コ</t>
    </rPh>
    <rPh sb="56" eb="57">
      <t>テ</t>
    </rPh>
    <rPh sb="57" eb="58">
      <t>クチ</t>
    </rPh>
    <rPh sb="58" eb="59">
      <t>ヨウ</t>
    </rPh>
    <rPh sb="80" eb="81">
      <t>フクロ</t>
    </rPh>
    <rPh sb="83" eb="84">
      <t>ハコ</t>
    </rPh>
    <rPh sb="85" eb="86">
      <t>ヨゴ</t>
    </rPh>
    <rPh sb="88" eb="89">
      <t>フク</t>
    </rPh>
    <rPh sb="89" eb="90">
      <t>ヨウ</t>
    </rPh>
    <rPh sb="91" eb="92">
      <t>ハコ</t>
    </rPh>
    <rPh sb="93" eb="95">
      <t>キメイ</t>
    </rPh>
    <phoneticPr fontId="2"/>
  </si>
  <si>
    <t>副園長/主幹保育教諭</t>
    <rPh sb="0" eb="3">
      <t>フクエンチョウ</t>
    </rPh>
    <rPh sb="4" eb="10">
      <t>シュカンホイクキョウユ</t>
    </rPh>
    <phoneticPr fontId="2"/>
  </si>
  <si>
    <t>保育教諭</t>
    <rPh sb="0" eb="2">
      <t>ホイク</t>
    </rPh>
    <rPh sb="2" eb="4">
      <t>キョウユ</t>
    </rPh>
    <phoneticPr fontId="2"/>
  </si>
  <si>
    <t>・布団　　　　　　　　　
・シーツ　　　　　　　　　　　　　　　　
　　　　　　　　　　　他</t>
    <rPh sb="1" eb="3">
      <t>フトン</t>
    </rPh>
    <rPh sb="45" eb="46">
      <t>ホカ</t>
    </rPh>
    <phoneticPr fontId="2"/>
  </si>
  <si>
    <t>・水筒
           　　　　　他</t>
    <rPh sb="1" eb="3">
      <t>スイトウ</t>
    </rPh>
    <rPh sb="20" eb="21">
      <t>ホカ</t>
    </rPh>
    <phoneticPr fontId="2"/>
  </si>
  <si>
    <t>3歳児進級/入園時</t>
    <rPh sb="1" eb="2">
      <t>サイ</t>
    </rPh>
    <rPh sb="2" eb="3">
      <t>ジ</t>
    </rPh>
    <rPh sb="3" eb="5">
      <t>シンキュウ</t>
    </rPh>
    <rPh sb="6" eb="8">
      <t>ニュウエン</t>
    </rPh>
    <rPh sb="8" eb="9">
      <t>ジ</t>
    </rPh>
    <phoneticPr fontId="2"/>
  </si>
  <si>
    <t>・0～2歳児クラスの児童は、上記とは別に、税額を基に市が決定する保育料が必要です（最大７万円／月）</t>
    <rPh sb="10" eb="12">
      <t>ジドウ</t>
    </rPh>
    <rPh sb="14" eb="16">
      <t>ジョウキ</t>
    </rPh>
    <rPh sb="18" eb="19">
      <t>ベツ</t>
    </rPh>
    <rPh sb="21" eb="23">
      <t>ゼイガク</t>
    </rPh>
    <rPh sb="32" eb="35">
      <t>ホイクリョウ</t>
    </rPh>
    <rPh sb="36" eb="38">
      <t>ヒツヨウ</t>
    </rPh>
    <rPh sb="41" eb="43">
      <t>サイダイ</t>
    </rPh>
    <rPh sb="44" eb="46">
      <t>マンエン</t>
    </rPh>
    <rPh sb="47" eb="48">
      <t>ツキ</t>
    </rPh>
    <phoneticPr fontId="2"/>
  </si>
  <si>
    <r>
      <rPr>
        <sz val="10"/>
        <color theme="1"/>
        <rFont val="BIZ UD明朝 Medium"/>
        <family val="1"/>
        <charset val="128"/>
      </rPr>
      <t>たかさごスクールおおたかの森は、流山市初の幼保連携型認定こども園です。
本園は『多国籍 LUXURY SCHOOL』を、分園は『赤ちゃん専門駅前SCHOOL』がコンセプトです。                                                                                    お子様のより良い成長をサポートし、基本的生活習慣の自立はもちろん、国際理解･ICTプログラム･SDGsプログラム等をとおして、他にはない多種多様で高い品質の教育と保育をデザインしています。</t>
    </r>
    <r>
      <rPr>
        <sz val="6"/>
        <color theme="1"/>
        <rFont val="BIZ UD明朝 Medium"/>
        <family val="1"/>
        <charset val="128"/>
      </rPr>
      <t xml:space="preserve">
</t>
    </r>
    <r>
      <rPr>
        <sz val="8"/>
        <color theme="1"/>
        <rFont val="BIZ UD明朝 Medium"/>
        <family val="1"/>
        <charset val="128"/>
      </rPr>
      <t xml:space="preserve">                             　　　　 HP　　　　　　　　　　　　LINE　　　　　　　　　　Instagram</t>
    </r>
    <rPh sb="36" eb="38">
      <t>ホンエン</t>
    </rPh>
    <rPh sb="173" eb="175">
      <t>コサマ</t>
    </rPh>
    <rPh sb="178" eb="179">
      <t>ヨ</t>
    </rPh>
    <rPh sb="180" eb="182">
      <t>セイチョウ</t>
    </rPh>
    <rPh sb="189" eb="192">
      <t>キホンテキ</t>
    </rPh>
    <rPh sb="192" eb="196">
      <t>セイカツシュウカン</t>
    </rPh>
    <rPh sb="197" eb="199">
      <t>ジリツ</t>
    </rPh>
    <rPh sb="235" eb="236">
      <t>ホカ</t>
    </rPh>
    <rPh sb="240" eb="244">
      <t>タシュタヨウ</t>
    </rPh>
    <rPh sb="245" eb="246">
      <t>タカ</t>
    </rPh>
    <rPh sb="247" eb="249">
      <t>ヒンシツ</t>
    </rPh>
    <rPh sb="250" eb="252">
      <t>キョウイク</t>
    </rPh>
    <rPh sb="253" eb="255">
      <t>ホイク</t>
    </rPh>
    <phoneticPr fontId="2"/>
  </si>
  <si>
    <t>・布団　　　　　　　　　　　　　・シーツ（毎週持ち帰り）　　　　　　　　　　　　</t>
    <rPh sb="1" eb="3">
      <t>フトン</t>
    </rPh>
    <rPh sb="21" eb="23">
      <t>マイシュウ</t>
    </rPh>
    <rPh sb="23" eb="24">
      <t>モ</t>
    </rPh>
    <rPh sb="25" eb="26">
      <t>カエ</t>
    </rPh>
    <phoneticPr fontId="2"/>
  </si>
  <si>
    <t>流山市市内認可保育施設一覧表（令和８年度）</t>
    <rPh sb="3" eb="5">
      <t>シナイ</t>
    </rPh>
    <rPh sb="5" eb="7">
      <t>ニンカ</t>
    </rPh>
    <rPh sb="7" eb="9">
      <t>ホイク</t>
    </rPh>
    <rPh sb="9" eb="11">
      <t>シセツ</t>
    </rPh>
    <rPh sb="11" eb="13">
      <t>イチラン</t>
    </rPh>
    <rPh sb="15" eb="17">
      <t>レイワ</t>
    </rPh>
    <rPh sb="18" eb="19">
      <t>ネン</t>
    </rPh>
    <rPh sb="19" eb="20">
      <t>ド</t>
    </rPh>
    <phoneticPr fontId="4"/>
  </si>
  <si>
    <t>thanka保育園ながれやま</t>
    <rPh sb="6" eb="9">
      <t>ホイク</t>
    </rPh>
    <phoneticPr fontId="2"/>
  </si>
  <si>
    <t>http://zukubonjo.or.jp/</t>
    <phoneticPr fontId="2"/>
  </si>
  <si>
    <t>　　　　　　　南柏</t>
    <rPh sb="7" eb="9">
      <t>ミナミカシワ</t>
    </rPh>
    <phoneticPr fontId="2"/>
  </si>
  <si>
    <t>自分を発揮できる
自分も周りの人も信頼できる</t>
    <rPh sb="0" eb="2">
      <t>ジブン</t>
    </rPh>
    <rPh sb="3" eb="5">
      <t>ハッキ</t>
    </rPh>
    <rPh sb="9" eb="11">
      <t>ジブン</t>
    </rPh>
    <rPh sb="12" eb="13">
      <t>マワ</t>
    </rPh>
    <rPh sb="15" eb="16">
      <t>ヒト</t>
    </rPh>
    <rPh sb="17" eb="19">
      <t>シンライ</t>
    </rPh>
    <phoneticPr fontId="2"/>
  </si>
  <si>
    <t>8:00～17:00</t>
    <phoneticPr fontId="2"/>
  </si>
  <si>
    <t>8名</t>
    <rPh sb="1" eb="2">
      <t>メイ</t>
    </rPh>
    <phoneticPr fontId="2"/>
  </si>
  <si>
    <t>2,000-3,500</t>
    <phoneticPr fontId="2"/>
  </si>
  <si>
    <t>夏期バスタオル</t>
    <rPh sb="0" eb="2">
      <t>カキ</t>
    </rPh>
    <phoneticPr fontId="2"/>
  </si>
  <si>
    <t>着替え（汚れたら入れ替え）
帽子
靴
上履き（幼児）</t>
    <rPh sb="0" eb="2">
      <t>キガ</t>
    </rPh>
    <rPh sb="4" eb="5">
      <t>ヨゴ</t>
    </rPh>
    <rPh sb="8" eb="9">
      <t>イ</t>
    </rPh>
    <rPh sb="10" eb="11">
      <t>カ</t>
    </rPh>
    <rPh sb="14" eb="16">
      <t>ボウシ</t>
    </rPh>
    <rPh sb="17" eb="18">
      <t>クツ</t>
    </rPh>
    <rPh sb="19" eb="21">
      <t>ウワバ</t>
    </rPh>
    <rPh sb="23" eb="25">
      <t>ヨウジ</t>
    </rPh>
    <phoneticPr fontId="2"/>
  </si>
  <si>
    <t>体操服（幼児）</t>
    <rPh sb="0" eb="3">
      <t>タイソウフク</t>
    </rPh>
    <rPh sb="4" eb="6">
      <t>ヨウジ</t>
    </rPh>
    <phoneticPr fontId="2"/>
  </si>
  <si>
    <t>利用者</t>
    <rPh sb="0" eb="3">
      <t>リヨウシャ</t>
    </rPh>
    <phoneticPr fontId="2"/>
  </si>
  <si>
    <t>50～100</t>
    <phoneticPr fontId="2"/>
  </si>
  <si>
    <t>利用数</t>
    <rPh sb="0" eb="2">
      <t>リヨウ</t>
    </rPh>
    <rPh sb="2" eb="3">
      <t>スウ</t>
    </rPh>
    <phoneticPr fontId="2"/>
  </si>
  <si>
    <t>集金</t>
    <rPh sb="0" eb="2">
      <t>シュウキン</t>
    </rPh>
    <phoneticPr fontId="2"/>
  </si>
  <si>
    <t>実費</t>
    <rPh sb="0" eb="2">
      <t>ジッピ</t>
    </rPh>
    <phoneticPr fontId="2"/>
  </si>
  <si>
    <t>使用数</t>
    <rPh sb="0" eb="2">
      <t>シヨウ</t>
    </rPh>
    <rPh sb="2" eb="3">
      <t>スウ</t>
    </rPh>
    <phoneticPr fontId="2"/>
  </si>
  <si>
    <t>0.1歳児/全クラス</t>
    <rPh sb="3" eb="5">
      <t>サイジ</t>
    </rPh>
    <rPh sb="6" eb="7">
      <t>ゼン</t>
    </rPh>
    <phoneticPr fontId="2"/>
  </si>
  <si>
    <t>5月/10月</t>
    <rPh sb="1" eb="2">
      <t>ガツ</t>
    </rPh>
    <rPh sb="5" eb="6">
      <t>ガツ</t>
    </rPh>
    <phoneticPr fontId="2"/>
  </si>
  <si>
    <t>購入/月額</t>
    <rPh sb="0" eb="2">
      <t>コウニュウ</t>
    </rPh>
    <rPh sb="3" eb="5">
      <t>ゲツガク</t>
    </rPh>
    <phoneticPr fontId="2"/>
  </si>
  <si>
    <t>数学/うた</t>
    <rPh sb="0" eb="2">
      <t>スウガク</t>
    </rPh>
    <phoneticPr fontId="2"/>
  </si>
  <si>
    <t>3～5歳</t>
    <rPh sb="3" eb="4">
      <t>サイ</t>
    </rPh>
    <phoneticPr fontId="2"/>
  </si>
  <si>
    <t>自由参加</t>
    <rPh sb="0" eb="2">
      <t>ジユウ</t>
    </rPh>
    <rPh sb="2" eb="4">
      <t>サンカ</t>
    </rPh>
    <phoneticPr fontId="2"/>
  </si>
  <si>
    <t>描画/文学</t>
    <rPh sb="0" eb="2">
      <t>ビョウガ</t>
    </rPh>
    <rPh sb="3" eb="5">
      <t>ブンガク</t>
    </rPh>
    <phoneticPr fontId="2"/>
  </si>
  <si>
    <t>　　体育/環境認識</t>
    <rPh sb="2" eb="4">
      <t>タイイク</t>
    </rPh>
    <rPh sb="5" eb="7">
      <t>カンキョウ</t>
    </rPh>
    <rPh sb="7" eb="9">
      <t>ニンシキ</t>
    </rPh>
    <phoneticPr fontId="2"/>
  </si>
  <si>
    <t>　人は誰も皆、生まれながらにして自分を発達させる可能性を持っています。集団の枠の中で、子ども自身の中にある可能性、主体的な表れを理解して、一人一人の子どもの人格を発達させることが私たちの保育の方針です。
　乳児は担当制で、決まった大人が育児をします。基本的に３年間持ち上がりをし、安定した関係の中で保育を行っていきます。幼児は生活の中で課業を行い、自分自身の発達と周りのことを学ぶなど社会性を身につけていきます。
　とても広い園庭があります。見学に来て頂けると詳しくお話をさせていただきます。</t>
    <rPh sb="1" eb="2">
      <t>ヒト</t>
    </rPh>
    <rPh sb="3" eb="4">
      <t>ダレ</t>
    </rPh>
    <rPh sb="5" eb="6">
      <t>ミナ</t>
    </rPh>
    <rPh sb="7" eb="8">
      <t>ウ</t>
    </rPh>
    <rPh sb="16" eb="18">
      <t>ジブン</t>
    </rPh>
    <rPh sb="19" eb="21">
      <t>ハッタツ</t>
    </rPh>
    <rPh sb="24" eb="27">
      <t>カノウセイ</t>
    </rPh>
    <rPh sb="28" eb="29">
      <t>モ</t>
    </rPh>
    <rPh sb="35" eb="37">
      <t>シュウダン</t>
    </rPh>
    <rPh sb="38" eb="39">
      <t>ワク</t>
    </rPh>
    <rPh sb="40" eb="41">
      <t>ナカ</t>
    </rPh>
    <rPh sb="43" eb="44">
      <t>コ</t>
    </rPh>
    <rPh sb="46" eb="48">
      <t>ジシン</t>
    </rPh>
    <rPh sb="49" eb="50">
      <t>ナカ</t>
    </rPh>
    <rPh sb="53" eb="56">
      <t>カノウセイ</t>
    </rPh>
    <rPh sb="57" eb="60">
      <t>シュタイテキ</t>
    </rPh>
    <rPh sb="61" eb="62">
      <t>アラワ</t>
    </rPh>
    <rPh sb="64" eb="66">
      <t>リカイ</t>
    </rPh>
    <rPh sb="69" eb="73">
      <t>ヒトリヒトリ</t>
    </rPh>
    <rPh sb="74" eb="75">
      <t>コ</t>
    </rPh>
    <rPh sb="78" eb="80">
      <t>ジンカク</t>
    </rPh>
    <rPh sb="81" eb="83">
      <t>ハッタツ</t>
    </rPh>
    <rPh sb="89" eb="90">
      <t>ワタシ</t>
    </rPh>
    <rPh sb="93" eb="95">
      <t>ホイク</t>
    </rPh>
    <rPh sb="96" eb="98">
      <t>ホウシン</t>
    </rPh>
    <rPh sb="103" eb="105">
      <t>ニュウジ</t>
    </rPh>
    <rPh sb="106" eb="108">
      <t>タントウ</t>
    </rPh>
    <rPh sb="108" eb="109">
      <t>セイ</t>
    </rPh>
    <rPh sb="111" eb="112">
      <t>キ</t>
    </rPh>
    <rPh sb="115" eb="117">
      <t>オトナ</t>
    </rPh>
    <rPh sb="118" eb="120">
      <t>イクジ</t>
    </rPh>
    <rPh sb="125" eb="128">
      <t>キホンテキ</t>
    </rPh>
    <rPh sb="130" eb="132">
      <t>ネンカン</t>
    </rPh>
    <rPh sb="132" eb="133">
      <t>モ</t>
    </rPh>
    <rPh sb="134" eb="135">
      <t>ア</t>
    </rPh>
    <rPh sb="140" eb="142">
      <t>アンテイ</t>
    </rPh>
    <rPh sb="144" eb="146">
      <t>カンケイ</t>
    </rPh>
    <rPh sb="147" eb="148">
      <t>ナカ</t>
    </rPh>
    <rPh sb="149" eb="151">
      <t>ホイク</t>
    </rPh>
    <rPh sb="152" eb="153">
      <t>オコナ</t>
    </rPh>
    <rPh sb="160" eb="162">
      <t>ヨウジ</t>
    </rPh>
    <rPh sb="163" eb="165">
      <t>セイカツ</t>
    </rPh>
    <rPh sb="166" eb="167">
      <t>ナカ</t>
    </rPh>
    <rPh sb="168" eb="169">
      <t>カ</t>
    </rPh>
    <rPh sb="169" eb="170">
      <t>ギョウ</t>
    </rPh>
    <rPh sb="171" eb="172">
      <t>オコナ</t>
    </rPh>
    <rPh sb="174" eb="176">
      <t>ジブン</t>
    </rPh>
    <rPh sb="176" eb="178">
      <t>ジシン</t>
    </rPh>
    <rPh sb="179" eb="181">
      <t>ハッタツ</t>
    </rPh>
    <rPh sb="182" eb="183">
      <t>マワ</t>
    </rPh>
    <rPh sb="188" eb="189">
      <t>マナ</t>
    </rPh>
    <rPh sb="192" eb="195">
      <t>シャカイセイ</t>
    </rPh>
    <rPh sb="196" eb="197">
      <t>ミ</t>
    </rPh>
    <rPh sb="211" eb="212">
      <t>ヒロ</t>
    </rPh>
    <rPh sb="213" eb="215">
      <t>エンテイ</t>
    </rPh>
    <rPh sb="221" eb="223">
      <t>ケンガク</t>
    </rPh>
    <rPh sb="224" eb="225">
      <t>キ</t>
    </rPh>
    <rPh sb="226" eb="227">
      <t>イタダ</t>
    </rPh>
    <rPh sb="230" eb="231">
      <t>クワ</t>
    </rPh>
    <rPh sb="234" eb="235">
      <t>ハナシ</t>
    </rPh>
    <phoneticPr fontId="2"/>
  </si>
  <si>
    <t>（仮称）チャレンジキッズおおたかの森園</t>
    <rPh sb="1" eb="3">
      <t>カショウ</t>
    </rPh>
    <rPh sb="17" eb="18">
      <t>モリ</t>
    </rPh>
    <rPh sb="18" eb="19">
      <t>エン</t>
    </rPh>
    <phoneticPr fontId="2"/>
  </si>
  <si>
    <t>～20:00</t>
    <phoneticPr fontId="2"/>
  </si>
  <si>
    <t>～19:00</t>
    <phoneticPr fontId="2"/>
  </si>
  <si>
    <t>私小</t>
    <phoneticPr fontId="2"/>
  </si>
  <si>
    <t xml:space="preserve">・敷布団
・掛布団
・タオルケット等
（毎週持ち帰り）
</t>
    <rPh sb="1" eb="2">
      <t>シキ</t>
    </rPh>
    <rPh sb="2" eb="4">
      <t>フトン</t>
    </rPh>
    <rPh sb="6" eb="9">
      <t>カケフトン</t>
    </rPh>
    <rPh sb="20" eb="23">
      <t>マイシュウモ</t>
    </rPh>
    <rPh sb="24" eb="25">
      <t>カエ</t>
    </rPh>
    <phoneticPr fontId="2"/>
  </si>
  <si>
    <t>・着替え（毎日持ち帰り）
・着替え（常備用）
・帽子（園指定）
・置き靴
・上履き
・口拭きなど必要に応じて</t>
    <rPh sb="1" eb="3">
      <t>キガ</t>
    </rPh>
    <rPh sb="5" eb="7">
      <t>マイニチ</t>
    </rPh>
    <rPh sb="7" eb="8">
      <t>モ</t>
    </rPh>
    <rPh sb="9" eb="10">
      <t>カエ</t>
    </rPh>
    <rPh sb="14" eb="16">
      <t>キガ</t>
    </rPh>
    <rPh sb="18" eb="21">
      <t>ジョウビヨウ</t>
    </rPh>
    <rPh sb="24" eb="26">
      <t>ボウシ</t>
    </rPh>
    <rPh sb="27" eb="30">
      <t>エンシテ</t>
    </rPh>
    <rPh sb="33" eb="34">
      <t>オ</t>
    </rPh>
    <rPh sb="35" eb="36">
      <t>クツ</t>
    </rPh>
    <rPh sb="38" eb="40">
      <t>ウワバ</t>
    </rPh>
    <rPh sb="43" eb="45">
      <t>クティ</t>
    </rPh>
    <rPh sb="48" eb="50">
      <t>ヒツヨウ</t>
    </rPh>
    <phoneticPr fontId="2"/>
  </si>
  <si>
    <t>・カラー帽子
・クレヨン
・色鉛筆
・粘土</t>
    <rPh sb="4" eb="6">
      <t>ボウシ</t>
    </rPh>
    <rPh sb="14" eb="17">
      <t>イロエンピツ</t>
    </rPh>
    <rPh sb="19" eb="21">
      <t>ネンド</t>
    </rPh>
    <phoneticPr fontId="2"/>
  </si>
  <si>
    <t xml:space="preserve">・水筒
・コップ
・歯ブラシ
</t>
    <rPh sb="1" eb="3">
      <t>スイトウ</t>
    </rPh>
    <rPh sb="10" eb="11">
      <t>ハ</t>
    </rPh>
    <phoneticPr fontId="2"/>
  </si>
  <si>
    <t>・紙おむつ
・汚れ物用ビニール袋</t>
    <rPh sb="1" eb="2">
      <t>カミ</t>
    </rPh>
    <rPh sb="7" eb="8">
      <t>ヨゴ</t>
    </rPh>
    <rPh sb="9" eb="11">
      <t>モノヨウ</t>
    </rPh>
    <rPh sb="15" eb="16">
      <t>ブクロ</t>
    </rPh>
    <phoneticPr fontId="2"/>
  </si>
  <si>
    <t>集金袋</t>
    <rPh sb="0" eb="3">
      <t>シュウキンブクロ</t>
    </rPh>
    <phoneticPr fontId="2"/>
  </si>
  <si>
    <t>保育教材</t>
    <rPh sb="0" eb="2">
      <t>ホイク</t>
    </rPh>
    <rPh sb="2" eb="4">
      <t>キョウザイ</t>
    </rPh>
    <phoneticPr fontId="2"/>
  </si>
  <si>
    <t>2,000円程度</t>
    <rPh sb="5" eb="6">
      <t>エン</t>
    </rPh>
    <rPh sb="6" eb="8">
      <t>テイド</t>
    </rPh>
    <phoneticPr fontId="2"/>
  </si>
  <si>
    <t>卒園対策費（卒園アルバム、記念品、遠足代）</t>
    <rPh sb="0" eb="5">
      <t>ソツエンタイサクヒ</t>
    </rPh>
    <rPh sb="6" eb="8">
      <t>ソツエン</t>
    </rPh>
    <rPh sb="13" eb="16">
      <t>キネンヒン</t>
    </rPh>
    <rPh sb="17" eb="19">
      <t>エンソク</t>
    </rPh>
    <rPh sb="19" eb="20">
      <t>ダイ</t>
    </rPh>
    <phoneticPr fontId="2"/>
  </si>
  <si>
    <t>保育園カリキュラム</t>
    <rPh sb="0" eb="3">
      <t>ホイクエン</t>
    </rPh>
    <phoneticPr fontId="2"/>
  </si>
  <si>
    <t>八木北保育園の敷地面積は、地域最大級の約3,800㎡で、園庭だけで1,650㎡もあります。
この広大な敷地に四季折々の草花や、樹木、芝山があり、一年を通して子どもたちはこの自然に触れ合いながら生活します。
春には桜が咲き、夏には緑いっぱいの園庭に現れる虫を捕まえ、秋には色づく落ち葉を拾い、冬には雪合戦やかまくら作りもできます。
毎日の給食を楽しくいただくために、普段生活する保育室とは別に広々とした気持ちのいいランチルームで食べることができます。</t>
    <phoneticPr fontId="2"/>
  </si>
  <si>
    <t>2025.09.2</t>
    <phoneticPr fontId="2"/>
  </si>
  <si>
    <t>・着替え　　　　　　　　　　・帽子　　　　　　　　　　　・園庭用靴　　　　　　　　・上履き（幼児）</t>
    <rPh sb="1" eb="2">
      <t>キ</t>
    </rPh>
    <rPh sb="2" eb="3">
      <t>ガ</t>
    </rPh>
    <rPh sb="15" eb="17">
      <t>ボウシ</t>
    </rPh>
    <rPh sb="29" eb="31">
      <t>エンテイ</t>
    </rPh>
    <rPh sb="31" eb="32">
      <t>ヨウ</t>
    </rPh>
    <rPh sb="32" eb="33">
      <t>クツ</t>
    </rPh>
    <rPh sb="42" eb="44">
      <t>ウワバ</t>
    </rPh>
    <rPh sb="46" eb="48">
      <t>ヨウジ</t>
    </rPh>
    <phoneticPr fontId="2"/>
  </si>
  <si>
    <t>乳児期（0歳児～2歳児）は育児の担当制を行い、人への信頼感や情緒の安定を図ります。　　　　　　幼児期(3歳児～5歳児）は異年齢混合保育を大切に、人との関わりや社会性を育みます。　　　　　　　　子どもがあそびを通じて様々な気付きや発見、工夫することを保育者は支えます。保育環境を整え、良質なおもちゃを揃えています。わらべうたを通じて音楽教育を行います。　　　　　　　　　　　　　　　　　　　　　　　　　　　　　園庭や畑を有し、近くのおおぐろの森は子ども達の絶好の散歩道です。豊かな自然や近隣の施設、人とのつながりの中で子ども達の五感を育みます。　　　　　　　　　　　　　　　　　　　　　　　　　　　　　　　　　　　　　　費用の追記　幼児体操着:3歳進級時(3年間使用）　4070円　口座引落し</t>
    <rPh sb="0" eb="2">
      <t>ニュウジ</t>
    </rPh>
    <rPh sb="2" eb="3">
      <t>キ</t>
    </rPh>
    <rPh sb="5" eb="7">
      <t>サイジ</t>
    </rPh>
    <rPh sb="9" eb="11">
      <t>サイジ</t>
    </rPh>
    <rPh sb="13" eb="15">
      <t>イクジ</t>
    </rPh>
    <rPh sb="16" eb="19">
      <t>タントウセイ</t>
    </rPh>
    <rPh sb="20" eb="21">
      <t>オコナ</t>
    </rPh>
    <rPh sb="23" eb="24">
      <t>ヒト</t>
    </rPh>
    <rPh sb="26" eb="29">
      <t>シンライカン</t>
    </rPh>
    <rPh sb="30" eb="32">
      <t>ジョウチョ</t>
    </rPh>
    <rPh sb="33" eb="35">
      <t>アンテイ</t>
    </rPh>
    <rPh sb="36" eb="37">
      <t>ハカ</t>
    </rPh>
    <rPh sb="47" eb="50">
      <t>ヨウジキ</t>
    </rPh>
    <rPh sb="52" eb="54">
      <t>サイジ</t>
    </rPh>
    <rPh sb="56" eb="58">
      <t>サイジ</t>
    </rPh>
    <rPh sb="60" eb="67">
      <t>イネンレイコンゴウホイク</t>
    </rPh>
    <rPh sb="68" eb="70">
      <t>タイセツ</t>
    </rPh>
    <rPh sb="79" eb="82">
      <t>シャカイセイ</t>
    </rPh>
    <rPh sb="83" eb="84">
      <t>ハグク</t>
    </rPh>
    <rPh sb="96" eb="97">
      <t>コ</t>
    </rPh>
    <rPh sb="104" eb="105">
      <t>ツウ</t>
    </rPh>
    <rPh sb="107" eb="109">
      <t>サマザマ</t>
    </rPh>
    <rPh sb="110" eb="112">
      <t>キヅ</t>
    </rPh>
    <rPh sb="114" eb="116">
      <t>ハッケン</t>
    </rPh>
    <rPh sb="117" eb="119">
      <t>クフウ</t>
    </rPh>
    <rPh sb="124" eb="127">
      <t>ホイクシャ</t>
    </rPh>
    <rPh sb="128" eb="129">
      <t>ササ</t>
    </rPh>
    <rPh sb="133" eb="137">
      <t>ホイクカンキョウ</t>
    </rPh>
    <rPh sb="138" eb="139">
      <t>トトノ</t>
    </rPh>
    <rPh sb="141" eb="143">
      <t>リョウシツ</t>
    </rPh>
    <rPh sb="149" eb="150">
      <t>ソロ</t>
    </rPh>
    <rPh sb="162" eb="163">
      <t>ツウ</t>
    </rPh>
    <rPh sb="165" eb="169">
      <t>オンガクキョウイク</t>
    </rPh>
    <rPh sb="170" eb="171">
      <t>オコナ</t>
    </rPh>
    <rPh sb="204" eb="206">
      <t>エンテイ</t>
    </rPh>
    <rPh sb="207" eb="208">
      <t>ハタケ</t>
    </rPh>
    <rPh sb="209" eb="210">
      <t>ユウ</t>
    </rPh>
    <rPh sb="212" eb="213">
      <t>チカ</t>
    </rPh>
    <rPh sb="220" eb="221">
      <t>モリ</t>
    </rPh>
    <rPh sb="222" eb="223">
      <t>コ</t>
    </rPh>
    <rPh sb="225" eb="226">
      <t>タチ</t>
    </rPh>
    <rPh sb="227" eb="229">
      <t>ゼッコウ</t>
    </rPh>
    <rPh sb="230" eb="233">
      <t>サンポミチ</t>
    </rPh>
    <rPh sb="236" eb="237">
      <t>ユタ</t>
    </rPh>
    <rPh sb="239" eb="241">
      <t>シゼン</t>
    </rPh>
    <rPh sb="242" eb="244">
      <t>キンリン</t>
    </rPh>
    <rPh sb="245" eb="247">
      <t>シセツ</t>
    </rPh>
    <rPh sb="248" eb="249">
      <t>ヒト</t>
    </rPh>
    <rPh sb="256" eb="257">
      <t>ナカ</t>
    </rPh>
    <rPh sb="258" eb="259">
      <t>コ</t>
    </rPh>
    <rPh sb="261" eb="262">
      <t>タチ</t>
    </rPh>
    <rPh sb="263" eb="265">
      <t>ゴカン</t>
    </rPh>
    <rPh sb="266" eb="267">
      <t>ハグク</t>
    </rPh>
    <rPh sb="309" eb="311">
      <t>ヒヨウ</t>
    </rPh>
    <rPh sb="312" eb="314">
      <t>ツイキ</t>
    </rPh>
    <rPh sb="315" eb="320">
      <t>ヨウジタイソウギ</t>
    </rPh>
    <phoneticPr fontId="2"/>
  </si>
  <si>
    <t>297円</t>
    <rPh sb="3" eb="4">
      <t>エン</t>
    </rPh>
    <phoneticPr fontId="2"/>
  </si>
  <si>
    <t>＊玩具を豊富に揃え、子ども自身が好きな遊びを見つけ、遊びこめる環境を整え
　ています。子どもは無限大の可能性をもっています。
　自ら考え学び、遊びを通して、「生きる力」を育くめるようにしています。
＊本物に触れる機会を大切にしています。
　和太鼓(4・5歳)、移動動物園、食育クッキングなど 
＊おむつ・おしりふき・エプロン・手口拭きのサブスクが利用できます。
＊習い事として、ピアノ・ダンス・英語が園内で受けられます。(有料)</t>
    <rPh sb="1" eb="3">
      <t>ガング</t>
    </rPh>
    <rPh sb="4" eb="6">
      <t>ホウフ</t>
    </rPh>
    <rPh sb="7" eb="8">
      <t>ソロ</t>
    </rPh>
    <rPh sb="10" eb="11">
      <t>コ</t>
    </rPh>
    <rPh sb="13" eb="15">
      <t>ジシン</t>
    </rPh>
    <rPh sb="16" eb="17">
      <t>ス</t>
    </rPh>
    <rPh sb="19" eb="20">
      <t>アソ</t>
    </rPh>
    <rPh sb="22" eb="23">
      <t>ミ</t>
    </rPh>
    <rPh sb="26" eb="27">
      <t>アソ</t>
    </rPh>
    <rPh sb="31" eb="33">
      <t>カンキョウ</t>
    </rPh>
    <rPh sb="34" eb="35">
      <t>トトノ</t>
    </rPh>
    <rPh sb="43" eb="44">
      <t>コ</t>
    </rPh>
    <rPh sb="47" eb="50">
      <t>ムゲンダイ</t>
    </rPh>
    <rPh sb="51" eb="54">
      <t>カノウセイ</t>
    </rPh>
    <rPh sb="64" eb="65">
      <t>ミズカ</t>
    </rPh>
    <rPh sb="66" eb="67">
      <t>カンガ</t>
    </rPh>
    <rPh sb="68" eb="69">
      <t>マナ</t>
    </rPh>
    <rPh sb="71" eb="72">
      <t>アソ</t>
    </rPh>
    <rPh sb="74" eb="75">
      <t>トオ</t>
    </rPh>
    <rPh sb="79" eb="80">
      <t>イ</t>
    </rPh>
    <rPh sb="82" eb="83">
      <t>チカラ</t>
    </rPh>
    <rPh sb="85" eb="86">
      <t>ハグク</t>
    </rPh>
    <rPh sb="120" eb="123">
      <t>ワダイコ</t>
    </rPh>
    <rPh sb="127" eb="128">
      <t>サイ</t>
    </rPh>
    <rPh sb="130" eb="135">
      <t>イドウドウブツエン</t>
    </rPh>
    <rPh sb="163" eb="166">
      <t>テクチフ</t>
    </rPh>
    <rPh sb="173" eb="175">
      <t>リヨウ</t>
    </rPh>
    <rPh sb="182" eb="183">
      <t>ナラ</t>
    </rPh>
    <rPh sb="184" eb="185">
      <t>ゴト</t>
    </rPh>
    <rPh sb="197" eb="199">
      <t>エイゴ</t>
    </rPh>
    <rPh sb="200" eb="202">
      <t>エンナイ</t>
    </rPh>
    <rPh sb="203" eb="204">
      <t>ウ</t>
    </rPh>
    <rPh sb="211" eb="213">
      <t>ユウリョウ</t>
    </rPh>
    <phoneticPr fontId="2"/>
  </si>
  <si>
    <t>園指定の物を購入していただきます
・粘土セット（3歳～）
・クレヨン（本園２歳後半～）
・色鉛筆（3歳～）
・絵本（3歳〜）
・自由画帳（3歳〜）
・ピアニカ吹き口（５歳）　　　　　・シール帳（３歳～）　　　　　　　・のり（３歳～）　　　　　　　　　・はさみ（３歳～）</t>
    <rPh sb="18" eb="20">
      <t>ネンド</t>
    </rPh>
    <rPh sb="25" eb="26">
      <t>サイ</t>
    </rPh>
    <rPh sb="35" eb="37">
      <t>ホn</t>
    </rPh>
    <rPh sb="38" eb="39">
      <t>サイ</t>
    </rPh>
    <rPh sb="39" eb="41">
      <t>コウハン</t>
    </rPh>
    <rPh sb="45" eb="48">
      <t>イロエンピツ</t>
    </rPh>
    <rPh sb="50" eb="51">
      <t>サイ</t>
    </rPh>
    <rPh sb="55" eb="57">
      <t>エホn</t>
    </rPh>
    <rPh sb="64" eb="68">
      <t>ジユウ</t>
    </rPh>
    <rPh sb="84" eb="85">
      <t>サイ</t>
    </rPh>
    <rPh sb="95" eb="96">
      <t>チョウ</t>
    </rPh>
    <rPh sb="98" eb="99">
      <t>サイ</t>
    </rPh>
    <rPh sb="113" eb="114">
      <t>サイ</t>
    </rPh>
    <rPh sb="131" eb="132">
      <t>サイ</t>
    </rPh>
    <phoneticPr fontId="2"/>
  </si>
  <si>
    <t>7000円</t>
    <rPh sb="4" eb="5">
      <t>エn</t>
    </rPh>
    <phoneticPr fontId="2"/>
  </si>
  <si>
    <t>100円〜</t>
    <rPh sb="3" eb="4">
      <t>エン</t>
    </rPh>
    <phoneticPr fontId="2"/>
  </si>
  <si>
    <t>認定時間　　　　・延長時間により異なる</t>
    <rPh sb="0" eb="4">
      <t>ニンテイジカン</t>
    </rPh>
    <rPh sb="9" eb="11">
      <t>エンチョウ</t>
    </rPh>
    <rPh sb="11" eb="13">
      <t>ジカン</t>
    </rPh>
    <rPh sb="16" eb="17">
      <t>コト</t>
    </rPh>
    <phoneticPr fontId="2"/>
  </si>
  <si>
    <t>リュック代</t>
    <rPh sb="4" eb="5">
      <t>ダイ</t>
    </rPh>
    <phoneticPr fontId="2"/>
  </si>
  <si>
    <t>本園２～５歳児クラス</t>
    <rPh sb="0" eb="2">
      <t>ホンエン</t>
    </rPh>
    <rPh sb="5" eb="7">
      <t>サイジ</t>
    </rPh>
    <phoneticPr fontId="2"/>
  </si>
  <si>
    <t>4455円</t>
    <rPh sb="4" eb="5">
      <t>エン</t>
    </rPh>
    <phoneticPr fontId="2"/>
  </si>
  <si>
    <t>体操服代</t>
    <rPh sb="0" eb="2">
      <t>タイソウ</t>
    </rPh>
    <rPh sb="2" eb="3">
      <t>フク</t>
    </rPh>
    <rPh sb="3" eb="4">
      <t>ダイ</t>
    </rPh>
    <phoneticPr fontId="2"/>
  </si>
  <si>
    <t>5170円</t>
    <rPh sb="4" eb="5">
      <t>エン</t>
    </rPh>
    <phoneticPr fontId="2"/>
  </si>
  <si>
    <t>500～550円</t>
    <rPh sb="7" eb="8">
      <t>エン</t>
    </rPh>
    <phoneticPr fontId="2"/>
  </si>
  <si>
    <t>297円</t>
    <rPh sb="3" eb="4">
      <t>エn</t>
    </rPh>
    <phoneticPr fontId="2"/>
  </si>
  <si>
    <t>本園３歳〜</t>
    <rPh sb="0" eb="2">
      <t>ホンエn</t>
    </rPh>
    <phoneticPr fontId="2"/>
  </si>
  <si>
    <t>月１～2回</t>
    <rPh sb="0" eb="1">
      <t>ツキ</t>
    </rPh>
    <rPh sb="4" eb="5">
      <t>カイ</t>
    </rPh>
    <phoneticPr fontId="2"/>
  </si>
  <si>
    <t>延長料金：標準時間　18:00〜19:00  100円/１時間　19:01〜20:00　100円/10分 補食：50円（19：01以降）短時間認定　7：00～7：59　16：01～19：00　200円/30分　19:01〜20:00　100円/10分 補食：50円（19：01以降）＊おむつ・おしりふき・エプロン・口拭きはサブスクの利用ができます。＊健康体操（本園3歳～）月１～２回　身体を上手に使う方法を学びます。　　　　　　　　　　　　　　　　　　　　　　　　　　＊　習い事（有料）として園内で受けることが出来ます。　　　　　　　　　　　　　　　　　　　　　　　　　　　　　　　(月)造形教室(火）スポーツクラブ（水）英語教室（木）サッカークラブ（金）体幹トレーニング　</t>
    <rPh sb="0" eb="1">
      <t>エンチョウ</t>
    </rPh>
    <rPh sb="5" eb="9">
      <t>ヒョウジュンジカン</t>
    </rPh>
    <rPh sb="15" eb="16">
      <t xml:space="preserve">〜 </t>
    </rPh>
    <rPh sb="51" eb="52">
      <t>プn</t>
    </rPh>
    <rPh sb="53" eb="55">
      <t>ホショク</t>
    </rPh>
    <rPh sb="58" eb="59">
      <t>エン</t>
    </rPh>
    <rPh sb="65" eb="67">
      <t>イコウ</t>
    </rPh>
    <rPh sb="68" eb="71">
      <t>タンジカン</t>
    </rPh>
    <rPh sb="71" eb="73">
      <t>ニンテイ</t>
    </rPh>
    <rPh sb="99" eb="100">
      <t>エン</t>
    </rPh>
    <rPh sb="103" eb="104">
      <t>プン</t>
    </rPh>
    <rPh sb="175" eb="179">
      <t>ケンコウタイソウ</t>
    </rPh>
    <rPh sb="180" eb="182">
      <t>ホンエン</t>
    </rPh>
    <rPh sb="183" eb="184">
      <t>サイ</t>
    </rPh>
    <rPh sb="186" eb="187">
      <t>ツキ</t>
    </rPh>
    <rPh sb="190" eb="191">
      <t>カイ</t>
    </rPh>
    <rPh sb="192" eb="194">
      <t>カラダ</t>
    </rPh>
    <rPh sb="195" eb="197">
      <t>ジョウズ</t>
    </rPh>
    <rPh sb="198" eb="199">
      <t>ツカ</t>
    </rPh>
    <rPh sb="200" eb="202">
      <t>ホウホウ</t>
    </rPh>
    <rPh sb="203" eb="204">
      <t>マナ</t>
    </rPh>
    <rPh sb="291" eb="294">
      <t>ゲツ</t>
    </rPh>
    <rPh sb="299" eb="300">
      <t>ヒ</t>
    </rPh>
    <rPh sb="309" eb="310">
      <t>スイ</t>
    </rPh>
    <rPh sb="316" eb="317">
      <t>モク</t>
    </rPh>
    <rPh sb="326" eb="327">
      <t>キン</t>
    </rPh>
    <phoneticPr fontId="2"/>
  </si>
  <si>
    <t>http://morinohakids.jp/</t>
    <phoneticPr fontId="2"/>
  </si>
  <si>
    <t>９月</t>
    <rPh sb="1" eb="2">
      <t>ツキ</t>
    </rPh>
    <phoneticPr fontId="2"/>
  </si>
  <si>
    <t>おおたかの森駅から徒歩5分の場所にあるマンションの1階がロータスキッズスクエアです。
園内を0歳、1歳児クラスと2歳～5歳児クラスに大きく分けたオープンスペースなので、エントランスに入るとお子様の元気な声や笑顔が響いています。
詳しくはこちら→https://lotus-kids-square.tksg.ed.jp</t>
    <rPh sb="5" eb="6">
      <t>モリ</t>
    </rPh>
    <rPh sb="6" eb="7">
      <t>エキ</t>
    </rPh>
    <rPh sb="9" eb="11">
      <t>トホ</t>
    </rPh>
    <rPh sb="12" eb="13">
      <t>フン</t>
    </rPh>
    <rPh sb="14" eb="16">
      <t>バショ</t>
    </rPh>
    <rPh sb="26" eb="27">
      <t>カイ</t>
    </rPh>
    <rPh sb="43" eb="45">
      <t>エンナイ</t>
    </rPh>
    <rPh sb="47" eb="48">
      <t>サイ</t>
    </rPh>
    <rPh sb="50" eb="51">
      <t>サイ</t>
    </rPh>
    <rPh sb="51" eb="52">
      <t>ジ</t>
    </rPh>
    <rPh sb="57" eb="58">
      <t>サイ</t>
    </rPh>
    <rPh sb="60" eb="61">
      <t>サイ</t>
    </rPh>
    <rPh sb="61" eb="62">
      <t>ジ</t>
    </rPh>
    <rPh sb="66" eb="67">
      <t>オオ</t>
    </rPh>
    <rPh sb="69" eb="70">
      <t>ワ</t>
    </rPh>
    <rPh sb="91" eb="92">
      <t>ハイ</t>
    </rPh>
    <rPh sb="95" eb="97">
      <t>コサマ</t>
    </rPh>
    <rPh sb="98" eb="100">
      <t>ゲンキ</t>
    </rPh>
    <rPh sb="101" eb="102">
      <t>コエ</t>
    </rPh>
    <rPh sb="103" eb="105">
      <t>エガオ</t>
    </rPh>
    <rPh sb="106" eb="107">
      <t>ヒビ</t>
    </rPh>
    <rPh sb="114" eb="115">
      <t>クワ</t>
    </rPh>
    <phoneticPr fontId="2"/>
  </si>
  <si>
    <t>・着替え(毎日持ち帰り）
・着替え(常備用）
・帽子
・靴
・上履き(2歳～)
・制服・制帽(3歳～)
・園指定リュック(3歳～)
・体操服(3歳～)</t>
    <rPh sb="1" eb="3">
      <t>キガ</t>
    </rPh>
    <rPh sb="5" eb="7">
      <t>マイニチ</t>
    </rPh>
    <rPh sb="7" eb="8">
      <t>モ</t>
    </rPh>
    <rPh sb="9" eb="10">
      <t>カエ</t>
    </rPh>
    <rPh sb="14" eb="16">
      <t>キガ</t>
    </rPh>
    <rPh sb="18" eb="21">
      <t>ジョウビヨウ</t>
    </rPh>
    <rPh sb="24" eb="26">
      <t>ボウシ</t>
    </rPh>
    <rPh sb="28" eb="29">
      <t>クツ</t>
    </rPh>
    <rPh sb="31" eb="33">
      <t>ウワバ</t>
    </rPh>
    <rPh sb="36" eb="37">
      <t>サイ</t>
    </rPh>
    <rPh sb="41" eb="43">
      <t>セイフク</t>
    </rPh>
    <rPh sb="44" eb="46">
      <t>セイボウ</t>
    </rPh>
    <rPh sb="48" eb="49">
      <t>サイ</t>
    </rPh>
    <rPh sb="53" eb="56">
      <t>エンシテイ</t>
    </rPh>
    <rPh sb="67" eb="70">
      <t>タイソウフク</t>
    </rPh>
    <phoneticPr fontId="2"/>
  </si>
  <si>
    <t>・名札（0歳～）
・防災頭巾（2歳～）
・クレヨン、のり、
　自由画帳、
　ワーク（3歳～）
・色鉛筆、はさみ、
　なわとび（4歳～）
・ピアニカ拭き口（5歳）</t>
    <rPh sb="1" eb="3">
      <t>ナフダ</t>
    </rPh>
    <rPh sb="5" eb="6">
      <t>サイ</t>
    </rPh>
    <rPh sb="10" eb="14">
      <t>ボウサイズキン</t>
    </rPh>
    <rPh sb="16" eb="17">
      <t>サイ</t>
    </rPh>
    <rPh sb="31" eb="35">
      <t>ジユウガチョウ</t>
    </rPh>
    <rPh sb="48" eb="51">
      <t>イロエンピツ</t>
    </rPh>
    <rPh sb="64" eb="65">
      <t>サイ</t>
    </rPh>
    <rPh sb="73" eb="74">
      <t>フ</t>
    </rPh>
    <rPh sb="75" eb="76">
      <t>グチ</t>
    </rPh>
    <rPh sb="78" eb="79">
      <t>サイ</t>
    </rPh>
    <phoneticPr fontId="2"/>
  </si>
  <si>
    <t>32300円～</t>
    <rPh sb="5" eb="6">
      <t>エン</t>
    </rPh>
    <phoneticPr fontId="2"/>
  </si>
  <si>
    <t>・シーツ
・タオルケット
（毎週持ち帰り）
※夏場は、週２回</t>
    <rPh sb="14" eb="16">
      <t>マイシュウ</t>
    </rPh>
    <rPh sb="16" eb="17">
      <t>モ</t>
    </rPh>
    <rPh sb="18" eb="19">
      <t>カエ</t>
    </rPh>
    <rPh sb="23" eb="25">
      <t>ナツバ</t>
    </rPh>
    <rPh sb="27" eb="28">
      <t>シュウ</t>
    </rPh>
    <rPh sb="29" eb="30">
      <t>カイ</t>
    </rPh>
    <phoneticPr fontId="2"/>
  </si>
  <si>
    <t>・着替え
・着替えを入れる袋
・クラスカラーの帽子
・エプロン（0・1歳児）</t>
    <phoneticPr fontId="2"/>
  </si>
  <si>
    <t xml:space="preserve">
・のり.道具箱.パステラ
（2歳以上）
・はさみ.粘土.粘土板
　.粘土ヘラ.粘土ケース
（3歳以上）
・ピアニカホース(5歳のみ)</t>
    <rPh sb="16" eb="17">
      <t>サイ</t>
    </rPh>
    <rPh sb="17" eb="19">
      <t>イジョウ</t>
    </rPh>
    <rPh sb="29" eb="32">
      <t>ネンドバン</t>
    </rPh>
    <rPh sb="48" eb="49">
      <t>サイ</t>
    </rPh>
    <rPh sb="49" eb="51">
      <t>イジョウ</t>
    </rPh>
    <phoneticPr fontId="2"/>
  </si>
  <si>
    <t>・コップ
・コップ袋
（毎日持ち帰り）</t>
    <phoneticPr fontId="2"/>
  </si>
  <si>
    <t>・おむつ（必要な期間持参）</t>
    <rPh sb="8" eb="10">
      <t>キカン</t>
    </rPh>
    <rPh sb="10" eb="12">
      <t>ジサン</t>
    </rPh>
    <phoneticPr fontId="2"/>
  </si>
  <si>
    <t>・防災頭巾
・リュック（3歳以上）
・A5メッシュポーチ</t>
    <rPh sb="13" eb="14">
      <t>サイ</t>
    </rPh>
    <rPh sb="14" eb="16">
      <t>イジョウ</t>
    </rPh>
    <phoneticPr fontId="2"/>
  </si>
  <si>
    <t>50～100円</t>
    <rPh sb="6" eb="7">
      <t>エン</t>
    </rPh>
    <phoneticPr fontId="2"/>
  </si>
  <si>
    <t>15分</t>
    <rPh sb="2" eb="3">
      <t>フン</t>
    </rPh>
    <phoneticPr fontId="2"/>
  </si>
  <si>
    <t>持参忘れ</t>
    <rPh sb="0" eb="2">
      <t>ジサン</t>
    </rPh>
    <rPh sb="2" eb="3">
      <t>ワス</t>
    </rPh>
    <phoneticPr fontId="2"/>
  </si>
  <si>
    <t>1枚</t>
    <rPh sb="1" eb="2">
      <t>マイ</t>
    </rPh>
    <phoneticPr fontId="2"/>
  </si>
  <si>
    <t>1,200円～4,200円</t>
    <rPh sb="5" eb="6">
      <t>エン</t>
    </rPh>
    <rPh sb="12" eb="13">
      <t>エン</t>
    </rPh>
    <phoneticPr fontId="2"/>
  </si>
  <si>
    <t>保育理念「個を受容し、共感するなかで主体性を育む」を基に、少人数だから出来ること！
一人ひとりの芽をその子らしく伸ばすために、愛情いっぱいの居心地のよい場所や、
自分の好きな事を選び抜ける環境を整えています。また友だちと試行錯誤していく経験こそが、
成長の刺激！毎日がワクワクの保育園であり続けます。
（費用関係）
＜延長保育料＞
「標準時間認定」
18時～18時15分は50円、18時16分～18時30分は50円、18時31分～18:45分は100円、18時46分～19:00は100円
「短時間認定」16時01分～17時は100円、17時01分～18時は100円
&lt;おむつ代&gt;忘れた場合、1枚50円で販売
◎送迎用駐車場はございませんので、近隣のコインパーキングをご利用ください。</t>
    <rPh sb="0" eb="2">
      <t>ホイク</t>
    </rPh>
    <rPh sb="2" eb="4">
      <t>リネン</t>
    </rPh>
    <rPh sb="5" eb="6">
      <t>コ</t>
    </rPh>
    <rPh sb="7" eb="9">
      <t>ジュヨウ</t>
    </rPh>
    <rPh sb="11" eb="13">
      <t>キョウカン</t>
    </rPh>
    <rPh sb="18" eb="21">
      <t>シュタイセイ</t>
    </rPh>
    <rPh sb="22" eb="23">
      <t>ハグク</t>
    </rPh>
    <rPh sb="26" eb="27">
      <t>モト</t>
    </rPh>
    <rPh sb="29" eb="32">
      <t>ショウニンズウ</t>
    </rPh>
    <rPh sb="35" eb="37">
      <t>デキ</t>
    </rPh>
    <rPh sb="42" eb="44">
      <t>ヒトリ</t>
    </rPh>
    <rPh sb="48" eb="49">
      <t>メ</t>
    </rPh>
    <rPh sb="52" eb="53">
      <t>コ</t>
    </rPh>
    <rPh sb="56" eb="57">
      <t>ノ</t>
    </rPh>
    <rPh sb="63" eb="65">
      <t>アイジョウ</t>
    </rPh>
    <rPh sb="70" eb="73">
      <t>イゴコチ</t>
    </rPh>
    <rPh sb="76" eb="78">
      <t>バショ</t>
    </rPh>
    <rPh sb="81" eb="83">
      <t>ジブン</t>
    </rPh>
    <rPh sb="84" eb="85">
      <t>ス</t>
    </rPh>
    <rPh sb="87" eb="88">
      <t>コト</t>
    </rPh>
    <rPh sb="89" eb="90">
      <t>エラ</t>
    </rPh>
    <rPh sb="91" eb="92">
      <t>ヌ</t>
    </rPh>
    <rPh sb="94" eb="96">
      <t>カンキョウ</t>
    </rPh>
    <rPh sb="97" eb="98">
      <t>トトノ</t>
    </rPh>
    <rPh sb="106" eb="107">
      <t>トモ</t>
    </rPh>
    <rPh sb="110" eb="112">
      <t>シコウ</t>
    </rPh>
    <rPh sb="112" eb="114">
      <t>サクゴ</t>
    </rPh>
    <rPh sb="118" eb="120">
      <t>ケイケン</t>
    </rPh>
    <rPh sb="125" eb="127">
      <t>セイチョウ</t>
    </rPh>
    <rPh sb="128" eb="130">
      <t>シゲキ</t>
    </rPh>
    <rPh sb="131" eb="133">
      <t>マイニチ</t>
    </rPh>
    <rPh sb="139" eb="142">
      <t>ホイクエン</t>
    </rPh>
    <rPh sb="145" eb="146">
      <t>ツヅ</t>
    </rPh>
    <rPh sb="152" eb="154">
      <t>ヒヨウ</t>
    </rPh>
    <rPh sb="154" eb="156">
      <t>カンケイ</t>
    </rPh>
    <rPh sb="167" eb="169">
      <t>ヒョウジュン</t>
    </rPh>
    <rPh sb="169" eb="171">
      <t>ジカン</t>
    </rPh>
    <rPh sb="171" eb="173">
      <t>ニンテイ</t>
    </rPh>
    <rPh sb="184" eb="185">
      <t>フン</t>
    </rPh>
    <rPh sb="195" eb="196">
      <t>フン</t>
    </rPh>
    <rPh sb="202" eb="203">
      <t>フン</t>
    </rPh>
    <rPh sb="210" eb="211">
      <t>ジ</t>
    </rPh>
    <rPh sb="213" eb="214">
      <t>フン</t>
    </rPh>
    <rPh sb="220" eb="221">
      <t>フン</t>
    </rPh>
    <rPh sb="225" eb="226">
      <t>エン</t>
    </rPh>
    <rPh sb="229" eb="230">
      <t>ジ</t>
    </rPh>
    <rPh sb="232" eb="233">
      <t>フン</t>
    </rPh>
    <rPh sb="243" eb="244">
      <t>エン</t>
    </rPh>
    <rPh sb="246" eb="249">
      <t>タンジカン</t>
    </rPh>
    <rPh sb="249" eb="251">
      <t>ニンテイ</t>
    </rPh>
    <rPh sb="254" eb="255">
      <t>ジ</t>
    </rPh>
    <rPh sb="257" eb="258">
      <t>フン</t>
    </rPh>
    <rPh sb="261" eb="262">
      <t>ジ</t>
    </rPh>
    <rPh sb="266" eb="267">
      <t>エン</t>
    </rPh>
    <rPh sb="270" eb="271">
      <t>ジ</t>
    </rPh>
    <rPh sb="273" eb="274">
      <t>フン</t>
    </rPh>
    <rPh sb="288" eb="289">
      <t>ダイ</t>
    </rPh>
    <rPh sb="290" eb="291">
      <t>ワス</t>
    </rPh>
    <rPh sb="293" eb="295">
      <t>バアイ</t>
    </rPh>
    <rPh sb="297" eb="298">
      <t>マイ</t>
    </rPh>
    <rPh sb="300" eb="301">
      <t>エン</t>
    </rPh>
    <rPh sb="302" eb="304">
      <t>ハンバイ</t>
    </rPh>
    <rPh sb="307" eb="310">
      <t>ソウゲイヨウ</t>
    </rPh>
    <rPh sb="310" eb="313">
      <t>チュウシャバ</t>
    </rPh>
    <rPh sb="323" eb="325">
      <t>キンリン</t>
    </rPh>
    <rPh sb="336" eb="338">
      <t>リヨウ</t>
    </rPh>
    <phoneticPr fontId="2"/>
  </si>
  <si>
    <t>・着替え,着替え袋（毎日持帰り）
・着替え（ストック）
・カラー帽子（毎週持帰り）
・上履き（毎週持帰り）（3～5歳）
・上履き袋（毎週持帰り）（3～5歳）
・汚れ物袋・スタイ
・靴下・通園リュック
・制服制帽（夏用・冬用）
・体操服上下（週1回）</t>
    <rPh sb="1" eb="3">
      <t>キガ</t>
    </rPh>
    <rPh sb="5" eb="7">
      <t>キガ</t>
    </rPh>
    <rPh sb="8" eb="9">
      <t>ブクロ</t>
    </rPh>
    <rPh sb="10" eb="12">
      <t>マイニチ</t>
    </rPh>
    <rPh sb="12" eb="13">
      <t>モ</t>
    </rPh>
    <rPh sb="13" eb="14">
      <t>カエ</t>
    </rPh>
    <rPh sb="18" eb="20">
      <t>キガ</t>
    </rPh>
    <rPh sb="32" eb="34">
      <t>ボウシ</t>
    </rPh>
    <rPh sb="35" eb="37">
      <t>マイシュウ</t>
    </rPh>
    <rPh sb="37" eb="38">
      <t>モ</t>
    </rPh>
    <rPh sb="38" eb="39">
      <t>カエ</t>
    </rPh>
    <rPh sb="43" eb="45">
      <t>ウワバ</t>
    </rPh>
    <rPh sb="47" eb="49">
      <t>マイシュウ</t>
    </rPh>
    <rPh sb="49" eb="50">
      <t>モ</t>
    </rPh>
    <rPh sb="50" eb="51">
      <t>カエ</t>
    </rPh>
    <rPh sb="57" eb="58">
      <t>サイ</t>
    </rPh>
    <rPh sb="61" eb="63">
      <t>ウワバ</t>
    </rPh>
    <rPh sb="64" eb="65">
      <t>ブクロ</t>
    </rPh>
    <rPh sb="66" eb="68">
      <t>マイシュウ</t>
    </rPh>
    <rPh sb="68" eb="70">
      <t>モチカエ</t>
    </rPh>
    <rPh sb="76" eb="77">
      <t>サイ</t>
    </rPh>
    <rPh sb="80" eb="81">
      <t>ヨゴ</t>
    </rPh>
    <rPh sb="82" eb="83">
      <t>モノ</t>
    </rPh>
    <rPh sb="83" eb="84">
      <t>ブクロ</t>
    </rPh>
    <rPh sb="90" eb="92">
      <t>クツシタ</t>
    </rPh>
    <rPh sb="93" eb="95">
      <t>ツウエン</t>
    </rPh>
    <rPh sb="101" eb="105">
      <t>セイフクセイボウ</t>
    </rPh>
    <rPh sb="106" eb="108">
      <t>ナツヨウ</t>
    </rPh>
    <rPh sb="109" eb="110">
      <t>フユ</t>
    </rPh>
    <rPh sb="110" eb="111">
      <t>ヨウ</t>
    </rPh>
    <rPh sb="114" eb="117">
      <t>タイソウフク</t>
    </rPh>
    <rPh sb="117" eb="119">
      <t>ジョウゲ</t>
    </rPh>
    <rPh sb="120" eb="121">
      <t>シュウ</t>
    </rPh>
    <rPh sb="122" eb="123">
      <t>カイ</t>
    </rPh>
    <phoneticPr fontId="2"/>
  </si>
  <si>
    <t>・紙おむつ（必要な時期）（毎日持参）
・歯ブラシ（３～５歳対象、毎日持帰り）</t>
    <rPh sb="1" eb="2">
      <t>カミ</t>
    </rPh>
    <rPh sb="6" eb="8">
      <t>ヒツヨウ</t>
    </rPh>
    <rPh sb="9" eb="11">
      <t>ジキ</t>
    </rPh>
    <rPh sb="13" eb="15">
      <t>マイニチ</t>
    </rPh>
    <rPh sb="15" eb="17">
      <t>ジサン</t>
    </rPh>
    <rPh sb="28" eb="29">
      <t>サイ</t>
    </rPh>
    <rPh sb="29" eb="31">
      <t>タイショウ</t>
    </rPh>
    <rPh sb="32" eb="34">
      <t>マイニチ</t>
    </rPh>
    <rPh sb="34" eb="36">
      <t>モチカエ</t>
    </rPh>
    <phoneticPr fontId="2"/>
  </si>
  <si>
    <t>・水筒（２～５歳）
・外靴（園庭用）（3～5歳）
・三角巾,エプロン,マスク　　（3～5歳）
・筆箱（5歳）
・鉛筆,消しゴム,液体のり　　（5歳）
・吹き口用巾着（5歳）
・持ち帰り袋
・ラップタオル（3～5歳）</t>
    <rPh sb="7" eb="8">
      <t>サイ</t>
    </rPh>
    <rPh sb="11" eb="13">
      <t>ソトグツ</t>
    </rPh>
    <rPh sb="14" eb="17">
      <t>エンテイヨウ</t>
    </rPh>
    <rPh sb="22" eb="23">
      <t>サイ</t>
    </rPh>
    <rPh sb="26" eb="29">
      <t>サンカクキン</t>
    </rPh>
    <rPh sb="44" eb="45">
      <t>サイ</t>
    </rPh>
    <rPh sb="48" eb="50">
      <t>フデバコ</t>
    </rPh>
    <rPh sb="52" eb="53">
      <t>サイ</t>
    </rPh>
    <rPh sb="56" eb="58">
      <t>エンピツ</t>
    </rPh>
    <rPh sb="59" eb="60">
      <t>ケ</t>
    </rPh>
    <rPh sb="64" eb="66">
      <t>エキタイ</t>
    </rPh>
    <rPh sb="72" eb="73">
      <t>サイ</t>
    </rPh>
    <rPh sb="76" eb="77">
      <t>フ</t>
    </rPh>
    <rPh sb="78" eb="79">
      <t>クチ</t>
    </rPh>
    <rPh sb="79" eb="80">
      <t>ヨウ</t>
    </rPh>
    <rPh sb="80" eb="82">
      <t>キンチャク</t>
    </rPh>
    <rPh sb="84" eb="85">
      <t>サイ</t>
    </rPh>
    <rPh sb="88" eb="89">
      <t>モ</t>
    </rPh>
    <rPh sb="90" eb="91">
      <t>カエ</t>
    </rPh>
    <rPh sb="92" eb="93">
      <t>ブクロ</t>
    </rPh>
    <rPh sb="105" eb="106">
      <t>サイ</t>
    </rPh>
    <phoneticPr fontId="2"/>
  </si>
  <si>
    <t>7,000円</t>
    <rPh sb="5" eb="6">
      <t>エン</t>
    </rPh>
    <phoneticPr fontId="2"/>
  </si>
  <si>
    <t>通園リュック代</t>
    <rPh sb="0" eb="2">
      <t>ツウエン</t>
    </rPh>
    <rPh sb="6" eb="7">
      <t>ダイ</t>
    </rPh>
    <phoneticPr fontId="2"/>
  </si>
  <si>
    <t>4,455円</t>
    <rPh sb="1" eb="6">
      <t>455エン</t>
    </rPh>
    <phoneticPr fontId="2"/>
  </si>
  <si>
    <t>制服制帽代</t>
    <rPh sb="0" eb="2">
      <t>セイフク</t>
    </rPh>
    <rPh sb="2" eb="4">
      <t>セイボウ</t>
    </rPh>
    <phoneticPr fontId="2"/>
  </si>
  <si>
    <t>13,970円</t>
    <rPh sb="2" eb="7">
      <t>970エン</t>
    </rPh>
    <phoneticPr fontId="2"/>
  </si>
  <si>
    <t>体操服代</t>
    <rPh sb="0" eb="4">
      <t>タイソウフクダイ</t>
    </rPh>
    <phoneticPr fontId="2"/>
  </si>
  <si>
    <t>5,170円</t>
    <rPh sb="1" eb="6">
      <t>170エン</t>
    </rPh>
    <phoneticPr fontId="2"/>
  </si>
  <si>
    <t>440～550円</t>
    <rPh sb="7" eb="8">
      <t>エン</t>
    </rPh>
    <phoneticPr fontId="2"/>
  </si>
  <si>
    <t>聖華マリン保育園は、自然豊かで公園の目の前という恵まれた環境にあります。
子ども一人ひとりの個性を大切にし、伸び伸びとした保育と共に、季節に合わせ行事や幼児教育を通して子どもたちの健やかな体と心を育てます。</t>
    <rPh sb="0" eb="2">
      <t>セイカ</t>
    </rPh>
    <rPh sb="5" eb="8">
      <t>ホイクエン</t>
    </rPh>
    <rPh sb="10" eb="13">
      <t>シゼンユタ</t>
    </rPh>
    <rPh sb="15" eb="17">
      <t>コウエン</t>
    </rPh>
    <rPh sb="18" eb="19">
      <t>メ</t>
    </rPh>
    <rPh sb="20" eb="21">
      <t>マエ</t>
    </rPh>
    <rPh sb="24" eb="25">
      <t>メグ</t>
    </rPh>
    <rPh sb="28" eb="30">
      <t>カンキョウ</t>
    </rPh>
    <rPh sb="37" eb="38">
      <t>コ</t>
    </rPh>
    <rPh sb="40" eb="42">
      <t>ヒトリ</t>
    </rPh>
    <rPh sb="46" eb="48">
      <t>コセイ</t>
    </rPh>
    <rPh sb="49" eb="51">
      <t>タイセツ</t>
    </rPh>
    <rPh sb="54" eb="55">
      <t>ノ</t>
    </rPh>
    <rPh sb="56" eb="57">
      <t>ノ</t>
    </rPh>
    <rPh sb="61" eb="63">
      <t>ホイク</t>
    </rPh>
    <rPh sb="64" eb="65">
      <t>トモ</t>
    </rPh>
    <rPh sb="67" eb="69">
      <t>キセツ</t>
    </rPh>
    <rPh sb="70" eb="71">
      <t>ア</t>
    </rPh>
    <rPh sb="73" eb="75">
      <t>ギョウジ</t>
    </rPh>
    <rPh sb="76" eb="80">
      <t>ヨウジキョウイク</t>
    </rPh>
    <rPh sb="81" eb="82">
      <t>トオ</t>
    </rPh>
    <rPh sb="84" eb="85">
      <t>コ</t>
    </rPh>
    <rPh sb="90" eb="91">
      <t>スコ</t>
    </rPh>
    <rPh sb="94" eb="95">
      <t>カラダ</t>
    </rPh>
    <rPh sb="96" eb="97">
      <t>ココロ</t>
    </rPh>
    <rPh sb="98" eb="99">
      <t>ソダ</t>
    </rPh>
    <phoneticPr fontId="2"/>
  </si>
  <si>
    <t>https://www.akagimanyo.or.jp/hoshi-gaiyou</t>
    <phoneticPr fontId="2"/>
  </si>
  <si>
    <t>●延長保育料(内訳)　　　　　　　　　　　　　　　　　　　　　　●補食費
【標準時間保育】               【短時間保育】　              　月曜～土曜日  
18:01～19:00 30分毎　50円      16:31～17:30 30分毎　50円　　　18時15分以降の利用につき
19:01～20:00 30分毎　150円     17:31～18:30 30分毎　150円　　 50円/1回　　
20:01～      30分毎　1,000円   18:31～      30分毎　1,000円　 納入方法：口座振替
(土曜のみ19:01～ 30分毎 1,000円)</t>
    <rPh sb="1" eb="3">
      <t>エンチョウ</t>
    </rPh>
    <rPh sb="3" eb="6">
      <t>ホイクリョウ</t>
    </rPh>
    <rPh sb="7" eb="9">
      <t>ウチワケ</t>
    </rPh>
    <rPh sb="42" eb="44">
      <t>ホイク</t>
    </rPh>
    <rPh sb="83" eb="85">
      <t>ゲツヨウ</t>
    </rPh>
    <rPh sb="86" eb="89">
      <t>ドヨウビ</t>
    </rPh>
    <rPh sb="143" eb="144">
      <t>ジ</t>
    </rPh>
    <rPh sb="146" eb="147">
      <t>フン</t>
    </rPh>
    <rPh sb="147" eb="149">
      <t>イコウ</t>
    </rPh>
    <rPh sb="150" eb="152">
      <t>リヨウ</t>
    </rPh>
    <rPh sb="208" eb="209">
      <t>エン</t>
    </rPh>
    <rPh sb="211" eb="212">
      <t>カイ</t>
    </rPh>
    <rPh sb="246" eb="249">
      <t>ホショクヒ</t>
    </rPh>
    <rPh sb="250" eb="252">
      <t>ゲツヨウ</t>
    </rPh>
    <rPh sb="253" eb="256">
      <t>ドヨウヒ</t>
    </rPh>
    <rPh sb="259" eb="260">
      <t>ジ</t>
    </rPh>
    <rPh sb="262" eb="263">
      <t>フン</t>
    </rPh>
    <rPh sb="277" eb="279">
      <t>ドヨウ</t>
    </rPh>
    <rPh sb="290" eb="291">
      <t>フン</t>
    </rPh>
    <rPh sb="291" eb="292">
      <t>マイ</t>
    </rPh>
    <rPh sb="298" eb="299">
      <t>エン</t>
    </rPh>
    <phoneticPr fontId="2"/>
  </si>
  <si>
    <t>2025.9.3</t>
    <phoneticPr fontId="2"/>
  </si>
  <si>
    <t>キッチン袋（汚れ物入れ）
オムツ・お尻拭きはサブスクを利用</t>
    <rPh sb="4" eb="5">
      <t>フクロ</t>
    </rPh>
    <rPh sb="6" eb="7">
      <t>ヨゴ</t>
    </rPh>
    <rPh sb="8" eb="10">
      <t>モノイレ</t>
    </rPh>
    <rPh sb="18" eb="20">
      <t>シリフ</t>
    </rPh>
    <rPh sb="27" eb="29">
      <t>リヨウ</t>
    </rPh>
    <phoneticPr fontId="2"/>
  </si>
  <si>
    <t>サブスク利用者</t>
    <rPh sb="4" eb="7">
      <t>リヨウシャ</t>
    </rPh>
    <phoneticPr fontId="2"/>
  </si>
  <si>
    <t>定額2290円</t>
    <rPh sb="0" eb="2">
      <t>テイガク</t>
    </rPh>
    <rPh sb="6" eb="7">
      <t>エン</t>
    </rPh>
    <phoneticPr fontId="2"/>
  </si>
  <si>
    <t>サブスク業者に支払</t>
    <rPh sb="4" eb="6">
      <t>ギョウシャ</t>
    </rPh>
    <rPh sb="7" eb="9">
      <t>シハライ</t>
    </rPh>
    <phoneticPr fontId="2"/>
  </si>
  <si>
    <t>300～550円</t>
    <rPh sb="7" eb="8">
      <t>エン</t>
    </rPh>
    <phoneticPr fontId="2"/>
  </si>
  <si>
    <t>見守る保育（藤森平司氏提唱）を取り入れています。
　乳幼児の発達は年齢差より個人差が大きいため、その子にあった内容をその子に合った方法で活動できるように縦割り保育ではない「発達別の異年齢」で生活します。
　子どもの「自ら育つ力」を信じ、大人が先回りして導くのではなく、安心できる環境の中で自分で考え、選び、行動する経験を大切にします。子どもの失敗に寄り添い、成長できる過程を大切にしながら、自分らしく輝ける未来を育む保育を実践しています。
見守る保育を詳しく知りたい方はコチラから→https://www.givingtree.jp/</t>
    <rPh sb="0" eb="2">
      <t>ミマモ</t>
    </rPh>
    <rPh sb="3" eb="5">
      <t>ホイク</t>
    </rPh>
    <rPh sb="6" eb="8">
      <t>フジモリ</t>
    </rPh>
    <rPh sb="8" eb="10">
      <t>タイラツカサ</t>
    </rPh>
    <rPh sb="10" eb="11">
      <t>シ</t>
    </rPh>
    <rPh sb="11" eb="13">
      <t>テイショウ</t>
    </rPh>
    <rPh sb="15" eb="16">
      <t>ト</t>
    </rPh>
    <rPh sb="17" eb="18">
      <t>イ</t>
    </rPh>
    <rPh sb="26" eb="29">
      <t>ニュウヨウジ</t>
    </rPh>
    <rPh sb="30" eb="32">
      <t>ハッタツ</t>
    </rPh>
    <rPh sb="33" eb="36">
      <t>ネンレイサ</t>
    </rPh>
    <rPh sb="38" eb="41">
      <t>コジンサ</t>
    </rPh>
    <rPh sb="42" eb="43">
      <t>オオ</t>
    </rPh>
    <rPh sb="50" eb="51">
      <t>コ</t>
    </rPh>
    <rPh sb="55" eb="57">
      <t>ナイヨウ</t>
    </rPh>
    <rPh sb="60" eb="61">
      <t>コ</t>
    </rPh>
    <rPh sb="62" eb="63">
      <t>ア</t>
    </rPh>
    <rPh sb="65" eb="67">
      <t>ホウホウ</t>
    </rPh>
    <rPh sb="68" eb="70">
      <t>カツドウ</t>
    </rPh>
    <rPh sb="103" eb="104">
      <t>コ</t>
    </rPh>
    <rPh sb="108" eb="109">
      <t>ミズカ</t>
    </rPh>
    <rPh sb="110" eb="111">
      <t>ソダ</t>
    </rPh>
    <rPh sb="112" eb="113">
      <t>チカラ</t>
    </rPh>
    <rPh sb="115" eb="116">
      <t>シン</t>
    </rPh>
    <rPh sb="118" eb="120">
      <t>オトナ</t>
    </rPh>
    <rPh sb="121" eb="123">
      <t>サキマワ</t>
    </rPh>
    <rPh sb="126" eb="127">
      <t>ミチビ</t>
    </rPh>
    <rPh sb="134" eb="136">
      <t>アンシン</t>
    </rPh>
    <rPh sb="139" eb="141">
      <t>カンキョウ</t>
    </rPh>
    <rPh sb="142" eb="143">
      <t>ナカ</t>
    </rPh>
    <rPh sb="144" eb="146">
      <t>ジブン</t>
    </rPh>
    <rPh sb="147" eb="148">
      <t>カンガ</t>
    </rPh>
    <rPh sb="150" eb="151">
      <t>エラ</t>
    </rPh>
    <rPh sb="153" eb="155">
      <t>コウドウ</t>
    </rPh>
    <rPh sb="157" eb="159">
      <t>ケイケン</t>
    </rPh>
    <rPh sb="160" eb="162">
      <t>タイセツ</t>
    </rPh>
    <rPh sb="167" eb="168">
      <t>コ</t>
    </rPh>
    <rPh sb="171" eb="173">
      <t>シッパイ</t>
    </rPh>
    <rPh sb="174" eb="175">
      <t>ヨ</t>
    </rPh>
    <rPh sb="176" eb="177">
      <t>ソ</t>
    </rPh>
    <rPh sb="179" eb="181">
      <t>セイチョウ</t>
    </rPh>
    <rPh sb="184" eb="186">
      <t>カテイ</t>
    </rPh>
    <rPh sb="187" eb="189">
      <t>タイセツ</t>
    </rPh>
    <rPh sb="195" eb="197">
      <t>ジブン</t>
    </rPh>
    <rPh sb="200" eb="201">
      <t>カガヤ</t>
    </rPh>
    <rPh sb="203" eb="205">
      <t>ミライ</t>
    </rPh>
    <rPh sb="206" eb="207">
      <t>ハグク</t>
    </rPh>
    <rPh sb="208" eb="210">
      <t>ホイク</t>
    </rPh>
    <rPh sb="211" eb="213">
      <t>ジッセン</t>
    </rPh>
    <rPh sb="221" eb="223">
      <t>ミマモ</t>
    </rPh>
    <rPh sb="224" eb="226">
      <t>ホイク</t>
    </rPh>
    <rPh sb="227" eb="228">
      <t>クワ</t>
    </rPh>
    <rPh sb="230" eb="231">
      <t>シ</t>
    </rPh>
    <rPh sb="234" eb="235">
      <t>カタ</t>
    </rPh>
    <phoneticPr fontId="2"/>
  </si>
  <si>
    <r>
      <rPr>
        <sz val="10"/>
        <color rgb="FFFF0000"/>
        <rFont val="BIZ UD明朝 Medium"/>
        <family val="1"/>
        <charset val="128"/>
      </rPr>
      <t>東武アーバンパークライン・TX</t>
    </r>
    <r>
      <rPr>
        <sz val="10"/>
        <color theme="1"/>
        <rFont val="BIZ UD明朝 Medium"/>
        <family val="1"/>
        <charset val="128"/>
      </rPr>
      <t>　流山おおたかの森　</t>
    </r>
    <rPh sb="0" eb="2">
      <t>トウブ</t>
    </rPh>
    <rPh sb="16" eb="24">
      <t>ナガレヤマオオタカノモリ</t>
    </rPh>
    <phoneticPr fontId="2"/>
  </si>
  <si>
    <r>
      <rPr>
        <sz val="7"/>
        <rFont val="BIZ UD明朝 Medium"/>
        <family val="1"/>
        <charset val="128"/>
      </rPr>
      <t>延長保育　　</t>
    </r>
    <r>
      <rPr>
        <sz val="7"/>
        <color theme="1"/>
        <rFont val="BIZ UD明朝 Medium"/>
        <family val="1"/>
        <charset val="128"/>
      </rPr>
      <t>　　　　　　　　　　　　　【標準】　　　　　　　　　　　　　　　　18:01～19:00      　　　　　　　　　　　　　　　　　　　　　  19:01～20:00      　　　　　　　　　　　　　　　　　　　　　　　　　　　　 20:01～21:00     　　　　　　　　　　　　　　　　　　　　【短時間】　　　　　　　　　　　　　　7:00～7:59     　　　　　　　　　　　　　　　　　　　　　　　　  夕方標準と同じ　　　　　　　　　　　　　　　　　　　　　　　　　</t>
    </r>
    <rPh sb="0" eb="4">
      <t>エンチョウホイク</t>
    </rPh>
    <rPh sb="20" eb="22">
      <t>ヒョウジュン</t>
    </rPh>
    <rPh sb="162" eb="165">
      <t>タンジカン</t>
    </rPh>
    <rPh sb="220" eb="222">
      <t>ユウガタ</t>
    </rPh>
    <rPh sb="222" eb="224">
      <t>ヒョウジュン</t>
    </rPh>
    <rPh sb="225" eb="226">
      <t>オナ</t>
    </rPh>
    <phoneticPr fontId="2"/>
  </si>
  <si>
    <t>敷布団カバー
バスタオル</t>
    <rPh sb="0" eb="3">
      <t>シキブトン</t>
    </rPh>
    <phoneticPr fontId="2"/>
  </si>
  <si>
    <t>着替え（上下・肌着・靴下）</t>
    <rPh sb="0" eb="2">
      <t>キガ</t>
    </rPh>
    <rPh sb="4" eb="6">
      <t>ジョウゲ</t>
    </rPh>
    <rPh sb="7" eb="9">
      <t>ハダギ</t>
    </rPh>
    <rPh sb="10" eb="12">
      <t>クツシタ</t>
    </rPh>
    <phoneticPr fontId="2"/>
  </si>
  <si>
    <t>オムツ
おしり拭き</t>
    <rPh sb="7" eb="8">
      <t>フ</t>
    </rPh>
    <phoneticPr fontId="2"/>
  </si>
  <si>
    <t>エプロン
口拭きタオル</t>
    <rPh sb="5" eb="7">
      <t>クチフ</t>
    </rPh>
    <phoneticPr fontId="2"/>
  </si>
  <si>
    <t>『生きる力を育む』ために——
こどもたちの「いま」を大人目線で「できた／できない」と裁くのではなく、5年後・10年後・20年後を見据えた保育を行います。目に見える認知能力を活かすには、心の土台＝非認知能力の育みが不可欠です。当園ではこども会議で遊びや行事を自分たちで決め、保育者は伴走者。大人主導の保育は行わず、こどもたちとの対話型の保育で意思や感情を言葉にします。少人数・小集団保育により一人ひとりに合った挑戦と役割を設計。生活習慣の基礎（食事・睡眠・身支度・安全）を“できる喜び”として積み重ね、充実感・自己有用感・達成感・満足感・挫折からの学びを丁寧に支援。こどもたちがより自分らしく、自らの力で未来への一歩を切り拓く力を育てます。</t>
    <rPh sb="301" eb="303">
      <t>ミライ</t>
    </rPh>
    <phoneticPr fontId="2"/>
  </si>
  <si>
    <t>・おむつ
（サブスクあり）
・おしりふき
（サブスクあり）
・手口拭き
（毎月1パック）</t>
    <rPh sb="31" eb="34">
      <t>テクチフ</t>
    </rPh>
    <rPh sb="37" eb="39">
      <t>マイツキ</t>
    </rPh>
    <phoneticPr fontId="2"/>
  </si>
  <si>
    <t>おむつ・おしりふき代</t>
    <rPh sb="9" eb="10">
      <t>ダイ</t>
    </rPh>
    <phoneticPr fontId="2"/>
  </si>
  <si>
    <t>※おむつ・おしりふきは、持参も可。
キッズルームアリス南流山駅前園では、小規模保育の特徴を生かし、暖かい家庭的な雰囲気の中で、一人ひとりの個性を大切に、愛情たっぷりの保育を行っております。
子ども達が安心して健やかに園生活が送れるよう、職員一人ひとりが子ども達と心をつなぎ、そしてお子様一人ひとりの成長を、保護者の方と共に喜び、共感していけるよう努めてまいります。
子ども達、保護者の皆様、職員の笑顔があふれる園でありたいと願っております。
※見学会は随時実施しております。日程につきましては園までお気軽にご連絡下さい。
また、園の様子に関しては、ホームページ及びInstagramで随時発信しておりますので、是非ご覧下さい。</t>
    <rPh sb="12" eb="14">
      <t>ジサン</t>
    </rPh>
    <rPh sb="15" eb="16">
      <t>カ</t>
    </rPh>
    <phoneticPr fontId="2"/>
  </si>
  <si>
    <t>https://www.akagimanyo.com/dai2gaiyou</t>
    <phoneticPr fontId="2"/>
  </si>
  <si>
    <t>・カラー帽子990円
・誕生カード240円
・おたよりケース300円
・クレヨン（2歳～）660円
・自由画帳（2歳～）220円
・なわとび（3歳～）450円
・月間購読絵本（3歳～）
　　　　　　　　5,520円
　　（下記に続く）</t>
    <rPh sb="9" eb="10">
      <t>エン</t>
    </rPh>
    <rPh sb="20" eb="21">
      <t>エン</t>
    </rPh>
    <rPh sb="33" eb="34">
      <t>エン</t>
    </rPh>
    <rPh sb="42" eb="43">
      <t>サイ</t>
    </rPh>
    <rPh sb="48" eb="49">
      <t>エン</t>
    </rPh>
    <rPh sb="51" eb="55">
      <t>ジユウガチョウ</t>
    </rPh>
    <rPh sb="57" eb="58">
      <t>サイ</t>
    </rPh>
    <rPh sb="63" eb="64">
      <t>エン</t>
    </rPh>
    <rPh sb="72" eb="73">
      <t>サイ</t>
    </rPh>
    <rPh sb="78" eb="79">
      <t>エン</t>
    </rPh>
    <rPh sb="89" eb="90">
      <t>サイ</t>
    </rPh>
    <rPh sb="106" eb="107">
      <t>エン</t>
    </rPh>
    <phoneticPr fontId="2"/>
  </si>
  <si>
    <t>・制作帳（3歳～）480円
・もじあそび（5歳～）390円
・ピアニカ唄口（5歳～）400円
・袋（エコバッグ等）</t>
    <rPh sb="6" eb="8">
      <t>サイカラ</t>
    </rPh>
    <rPh sb="12" eb="13">
      <t>エン</t>
    </rPh>
    <rPh sb="22" eb="23">
      <t>サイ</t>
    </rPh>
    <rPh sb="39" eb="40">
      <t>サイ</t>
    </rPh>
    <rPh sb="45" eb="46">
      <t>エン</t>
    </rPh>
    <rPh sb="50" eb="51">
      <t>フクロ</t>
    </rPh>
    <rPh sb="57" eb="58">
      <t>ナド</t>
    </rPh>
    <phoneticPr fontId="2"/>
  </si>
  <si>
    <t>０歳～２歳児</t>
    <rPh sb="1" eb="2">
      <t>サイ</t>
    </rPh>
    <rPh sb="4" eb="6">
      <t>サイジ</t>
    </rPh>
    <phoneticPr fontId="2"/>
  </si>
  <si>
    <t>280円</t>
    <rPh sb="3" eb="4">
      <t>エン</t>
    </rPh>
    <phoneticPr fontId="2"/>
  </si>
  <si>
    <t>現金集金</t>
    <rPh sb="0" eb="4">
      <t>ゲンキンシュウキン</t>
    </rPh>
    <phoneticPr fontId="2"/>
  </si>
  <si>
    <t>400円～</t>
    <rPh sb="3" eb="4">
      <t>エン</t>
    </rPh>
    <phoneticPr fontId="2"/>
  </si>
  <si>
    <t>体操教室・サッカー教室</t>
    <rPh sb="0" eb="2">
      <t>タイソウ</t>
    </rPh>
    <rPh sb="2" eb="4">
      <t>キョウシツ</t>
    </rPh>
    <phoneticPr fontId="2"/>
  </si>
  <si>
    <t>延長保育料は短時間認定16：01～17：00（100円）17：01～15分毎に170円　　　　　　　　　　　標準時間認定18：01～19：00（100円）19：01～15分毎に170円　　　　　　　　　　　　　　　　　　　　　　　　　　おむつは持参でも可　 　　　　　　　　　　　　　　　　　　　　　　　　　　　　　　　　　　
その他（随時徴収）はおむつ処理代0歳児600円　1歳児500円　2歳児以上400円　　　　　　　　　　　　その他（毎月徴収）は布団乾燥代280円（0.1.2才児）　　　　　</t>
    <rPh sb="0" eb="4">
      <t>エンチョウホイク</t>
    </rPh>
    <rPh sb="4" eb="5">
      <t>リョウ</t>
    </rPh>
    <rPh sb="6" eb="9">
      <t>タンジカン</t>
    </rPh>
    <rPh sb="9" eb="11">
      <t>ニンテイ</t>
    </rPh>
    <rPh sb="26" eb="27">
      <t>エン</t>
    </rPh>
    <rPh sb="36" eb="37">
      <t>フン</t>
    </rPh>
    <rPh sb="37" eb="38">
      <t>ゴト</t>
    </rPh>
    <rPh sb="42" eb="43">
      <t>エン</t>
    </rPh>
    <rPh sb="54" eb="58">
      <t>ヒョウジュンジカン</t>
    </rPh>
    <rPh sb="58" eb="60">
      <t>ニンテイ</t>
    </rPh>
    <rPh sb="75" eb="76">
      <t>エン</t>
    </rPh>
    <rPh sb="85" eb="86">
      <t>フン</t>
    </rPh>
    <rPh sb="86" eb="87">
      <t>ゴト</t>
    </rPh>
    <rPh sb="91" eb="92">
      <t>エン</t>
    </rPh>
    <rPh sb="122" eb="124">
      <t>ジサン</t>
    </rPh>
    <rPh sb="126" eb="127">
      <t>カ</t>
    </rPh>
    <rPh sb="166" eb="167">
      <t>タ</t>
    </rPh>
    <rPh sb="168" eb="172">
      <t>ズイジチョウシュウ</t>
    </rPh>
    <rPh sb="177" eb="180">
      <t>ショリダイ</t>
    </rPh>
    <rPh sb="181" eb="183">
      <t>サイジ</t>
    </rPh>
    <rPh sb="186" eb="187">
      <t>エン</t>
    </rPh>
    <rPh sb="189" eb="191">
      <t>サイジ</t>
    </rPh>
    <rPh sb="194" eb="195">
      <t>エン</t>
    </rPh>
    <rPh sb="197" eb="201">
      <t>サイジイジョウ</t>
    </rPh>
    <rPh sb="204" eb="205">
      <t>エン</t>
    </rPh>
    <rPh sb="219" eb="220">
      <t>タ</t>
    </rPh>
    <rPh sb="221" eb="223">
      <t>マイツキ</t>
    </rPh>
    <rPh sb="223" eb="225">
      <t>チョウシュウ</t>
    </rPh>
    <rPh sb="227" eb="231">
      <t>フトンカンソウ</t>
    </rPh>
    <rPh sb="231" eb="232">
      <t>ダイ</t>
    </rPh>
    <rPh sb="235" eb="236">
      <t>エン</t>
    </rPh>
    <rPh sb="242" eb="244">
      <t>サイジ</t>
    </rPh>
    <phoneticPr fontId="2"/>
  </si>
  <si>
    <t>2,500円</t>
    <rPh sb="5" eb="6">
      <t>エン</t>
    </rPh>
    <phoneticPr fontId="2"/>
  </si>
  <si>
    <t>写真データー配信利用希望者</t>
    <rPh sb="0" eb="2">
      <t>シャシン</t>
    </rPh>
    <rPh sb="6" eb="8">
      <t>ハイシン</t>
    </rPh>
    <rPh sb="8" eb="10">
      <t>リヨウ</t>
    </rPh>
    <rPh sb="10" eb="13">
      <t>キボウシャ</t>
    </rPh>
    <phoneticPr fontId="2"/>
  </si>
  <si>
    <t>6,000円前後</t>
    <rPh sb="5" eb="6">
      <t>エン</t>
    </rPh>
    <rPh sb="6" eb="8">
      <t>ゼンゴ</t>
    </rPh>
    <phoneticPr fontId="2"/>
  </si>
  <si>
    <t>https://kids-home.jp/nest-matsugaoka/</t>
    <phoneticPr fontId="2"/>
  </si>
  <si>
    <t>　　　　　　南柏　</t>
    <rPh sb="6" eb="8">
      <t>ミナミカシワ</t>
    </rPh>
    <phoneticPr fontId="2"/>
  </si>
  <si>
    <t>① 自分らしく心も身体も健やかな子ども
② 自分で遊びを見つけ、興味関心を深められる子ども
③ 自分の思いを素直に伝えられる子ども
④ 生活の流れや関わりに気がつき、自ら動ける子ども
⑤ 相手の喜びや痛みを一緒に感じられる子ども
⑥ 友だちとの関わりを楽しめる子ども
⑦ 「自分で」という思いを持ち、納得のいくまで取り組もうとする
　子ども</t>
    <rPh sb="2" eb="4">
      <t>ジブン</t>
    </rPh>
    <rPh sb="7" eb="8">
      <t>ココロ</t>
    </rPh>
    <rPh sb="9" eb="11">
      <t>カラダ</t>
    </rPh>
    <rPh sb="12" eb="13">
      <t>スコ</t>
    </rPh>
    <rPh sb="16" eb="17">
      <t>コ</t>
    </rPh>
    <rPh sb="23" eb="25">
      <t>ジブン</t>
    </rPh>
    <rPh sb="26" eb="27">
      <t>アソ</t>
    </rPh>
    <rPh sb="29" eb="30">
      <t>ミ</t>
    </rPh>
    <rPh sb="33" eb="37">
      <t>キョウミカンシン</t>
    </rPh>
    <rPh sb="38" eb="39">
      <t>フカ</t>
    </rPh>
    <rPh sb="43" eb="44">
      <t>コ</t>
    </rPh>
    <rPh sb="50" eb="52">
      <t>ジブン</t>
    </rPh>
    <rPh sb="53" eb="54">
      <t>オモ</t>
    </rPh>
    <rPh sb="56" eb="58">
      <t>スナオ</t>
    </rPh>
    <rPh sb="59" eb="60">
      <t>ツタ</t>
    </rPh>
    <rPh sb="64" eb="65">
      <t>コ</t>
    </rPh>
    <rPh sb="71" eb="73">
      <t>セイカツ</t>
    </rPh>
    <rPh sb="74" eb="75">
      <t>ナガ</t>
    </rPh>
    <rPh sb="77" eb="78">
      <t>カカ</t>
    </rPh>
    <rPh sb="81" eb="82">
      <t>キ</t>
    </rPh>
    <rPh sb="86" eb="87">
      <t>ミズカ</t>
    </rPh>
    <rPh sb="88" eb="89">
      <t>ウゴ</t>
    </rPh>
    <rPh sb="91" eb="92">
      <t>コ</t>
    </rPh>
    <rPh sb="98" eb="100">
      <t>アイテ</t>
    </rPh>
    <rPh sb="101" eb="102">
      <t>ヨロコ</t>
    </rPh>
    <rPh sb="104" eb="105">
      <t>イタ</t>
    </rPh>
    <rPh sb="107" eb="109">
      <t>イッショ</t>
    </rPh>
    <rPh sb="110" eb="111">
      <t>カン</t>
    </rPh>
    <rPh sb="115" eb="116">
      <t>コ</t>
    </rPh>
    <rPh sb="122" eb="123">
      <t>トモ</t>
    </rPh>
    <rPh sb="127" eb="128">
      <t>カカ</t>
    </rPh>
    <rPh sb="131" eb="132">
      <t>タノ</t>
    </rPh>
    <rPh sb="135" eb="136">
      <t>コ</t>
    </rPh>
    <rPh sb="143" eb="145">
      <t>ジブン</t>
    </rPh>
    <rPh sb="150" eb="151">
      <t>オモ</t>
    </rPh>
    <rPh sb="153" eb="154">
      <t>モ</t>
    </rPh>
    <rPh sb="156" eb="158">
      <t>ナットク</t>
    </rPh>
    <rPh sb="163" eb="164">
      <t>ト</t>
    </rPh>
    <rPh sb="165" eb="166">
      <t>ク</t>
    </rPh>
    <rPh sb="173" eb="174">
      <t>コ</t>
    </rPh>
    <phoneticPr fontId="2"/>
  </si>
  <si>
    <t>副主任保育士</t>
    <rPh sb="0" eb="1">
      <t>フク</t>
    </rPh>
    <rPh sb="1" eb="6">
      <t>シュニンホイクシ</t>
    </rPh>
    <phoneticPr fontId="2"/>
  </si>
  <si>
    <t>コットシーツ
上掛け</t>
    <rPh sb="7" eb="9">
      <t>ウワガ</t>
    </rPh>
    <phoneticPr fontId="2"/>
  </si>
  <si>
    <t xml:space="preserve">着替え　3組
エプロン（袖なし）3枚
口拭きタオル 3枚
汚れもの袋　1枚
</t>
    <rPh sb="0" eb="2">
      <t>キガ</t>
    </rPh>
    <rPh sb="5" eb="6">
      <t>クミ</t>
    </rPh>
    <rPh sb="12" eb="13">
      <t>ソデ</t>
    </rPh>
    <rPh sb="17" eb="18">
      <t>マイ</t>
    </rPh>
    <rPh sb="19" eb="21">
      <t>クチフ</t>
    </rPh>
    <rPh sb="27" eb="28">
      <t>マイ</t>
    </rPh>
    <rPh sb="29" eb="30">
      <t>ヨゴ</t>
    </rPh>
    <rPh sb="33" eb="34">
      <t>フクロ</t>
    </rPh>
    <rPh sb="36" eb="37">
      <t>マイ</t>
    </rPh>
    <phoneticPr fontId="2"/>
  </si>
  <si>
    <t>100円／30分</t>
    <rPh sb="3" eb="4">
      <t>エン</t>
    </rPh>
    <rPh sb="7" eb="8">
      <t>プン</t>
    </rPh>
    <phoneticPr fontId="2"/>
  </si>
  <si>
    <t>〔入園時〕カラー帽子、保護者カード、スポーツ保険</t>
    <rPh sb="1" eb="4">
      <t>ニュウエンジ</t>
    </rPh>
    <rPh sb="8" eb="10">
      <t>ボウシ</t>
    </rPh>
    <rPh sb="11" eb="14">
      <t>ホゴシャ</t>
    </rPh>
    <rPh sb="22" eb="24">
      <t>ホケン</t>
    </rPh>
    <phoneticPr fontId="2"/>
  </si>
  <si>
    <t>1600円前後</t>
    <rPh sb="4" eb="5">
      <t>エン</t>
    </rPh>
    <rPh sb="5" eb="7">
      <t>ゼンゴ</t>
    </rPh>
    <phoneticPr fontId="2"/>
  </si>
  <si>
    <t>松ケ丘保育室で過ごす3年間は、子どもの将来に大きく影響を与え、生きる力を育む大切な時期です。お家の次に安心できる場所であること、お母さんお父さんの次に甘えられる人であること、が、私たち保育者の願いです。「待つ保育」を大切にしています。
※延長保育料について
　　標準時間　18時以降　100円／30分
　　短時間　8:00～8:30・16:30以降　100円／30分、 7:00～8:00　100円／10分</t>
    <rPh sb="0" eb="3">
      <t>マツガオカ</t>
    </rPh>
    <rPh sb="3" eb="6">
      <t>ホイクシツ</t>
    </rPh>
    <rPh sb="7" eb="8">
      <t>ス</t>
    </rPh>
    <rPh sb="11" eb="13">
      <t>ネンカン</t>
    </rPh>
    <rPh sb="15" eb="16">
      <t>コ</t>
    </rPh>
    <rPh sb="19" eb="21">
      <t>ショウライ</t>
    </rPh>
    <rPh sb="22" eb="23">
      <t>オオ</t>
    </rPh>
    <rPh sb="25" eb="27">
      <t>エイキョウ</t>
    </rPh>
    <rPh sb="28" eb="29">
      <t>アタ</t>
    </rPh>
    <rPh sb="31" eb="32">
      <t>イ</t>
    </rPh>
    <rPh sb="34" eb="35">
      <t>チカラ</t>
    </rPh>
    <rPh sb="36" eb="37">
      <t>ハグク</t>
    </rPh>
    <rPh sb="38" eb="40">
      <t>タイセツ</t>
    </rPh>
    <rPh sb="41" eb="43">
      <t>ジキ</t>
    </rPh>
    <rPh sb="47" eb="48">
      <t>ウチ</t>
    </rPh>
    <rPh sb="49" eb="50">
      <t>ツギ</t>
    </rPh>
    <rPh sb="51" eb="53">
      <t>アンシン</t>
    </rPh>
    <rPh sb="56" eb="58">
      <t>バショ</t>
    </rPh>
    <rPh sb="65" eb="66">
      <t>カア</t>
    </rPh>
    <rPh sb="69" eb="70">
      <t>トウ</t>
    </rPh>
    <rPh sb="73" eb="74">
      <t>ツギ</t>
    </rPh>
    <rPh sb="75" eb="76">
      <t>アマ</t>
    </rPh>
    <rPh sb="80" eb="81">
      <t>ヒト</t>
    </rPh>
    <rPh sb="89" eb="90">
      <t>ワタシ</t>
    </rPh>
    <rPh sb="92" eb="95">
      <t>ホイクシャ</t>
    </rPh>
    <rPh sb="96" eb="97">
      <t>ネガ</t>
    </rPh>
    <rPh sb="102" eb="103">
      <t>マ</t>
    </rPh>
    <rPh sb="104" eb="106">
      <t>ホイク</t>
    </rPh>
    <rPh sb="108" eb="110">
      <t>タイセツ</t>
    </rPh>
    <rPh sb="120" eb="125">
      <t>エンチョウホイクリョウ</t>
    </rPh>
    <rPh sb="132" eb="136">
      <t>ヒョウジュンジカン</t>
    </rPh>
    <rPh sb="139" eb="140">
      <t>ジ</t>
    </rPh>
    <rPh sb="140" eb="142">
      <t>イコウ</t>
    </rPh>
    <rPh sb="146" eb="147">
      <t>エン</t>
    </rPh>
    <rPh sb="150" eb="151">
      <t>プン</t>
    </rPh>
    <rPh sb="154" eb="157">
      <t>タンジカン</t>
    </rPh>
    <rPh sb="173" eb="175">
      <t>イコウ</t>
    </rPh>
    <rPh sb="179" eb="180">
      <t>エン</t>
    </rPh>
    <rPh sb="180" eb="184">
      <t>･30プン</t>
    </rPh>
    <phoneticPr fontId="2"/>
  </si>
  <si>
    <t>https://www.akagimanyo.or.jp/bambino</t>
    <phoneticPr fontId="2"/>
  </si>
  <si>
    <t>作成日</t>
  </si>
  <si>
    <t>時点</t>
  </si>
  <si>
    <t>区分</t>
  </si>
  <si>
    <t>コード（本園）</t>
  </si>
  <si>
    <t>コード（分園）</t>
  </si>
  <si>
    <t>電話</t>
  </si>
  <si>
    <t>04－7157－3813</t>
  </si>
  <si>
    <t>ホームページ</t>
  </si>
  <si>
    <t>千葉県　流山市おおたかの森東2－4－2</t>
  </si>
  <si>
    <t>園庭</t>
  </si>
  <si>
    <t>送迎用駐車場</t>
  </si>
  <si>
    <t>アクセス</t>
  </si>
  <si>
    <t>流山おおたかの森</t>
  </si>
  <si>
    <t>〇</t>
  </si>
  <si>
    <t>　</t>
  </si>
  <si>
    <t>　　　　　　　</t>
  </si>
  <si>
    <t>保育目標</t>
  </si>
  <si>
    <t>〇遊びを通して　探求心、コミニュケーション力、創造力をつける。
〇食育を通して　健康な体をつくる。
〇いろいろな行事や体験を通して　達成感，自信を身につけ、自己肯定感につなげる。</t>
    <phoneticPr fontId="32"/>
  </si>
  <si>
    <t>保育時間</t>
  </si>
  <si>
    <t>保育標準時間</t>
  </si>
  <si>
    <t>保育短時間</t>
  </si>
  <si>
    <t>備考</t>
  </si>
  <si>
    <t>一時保育</t>
  </si>
  <si>
    <t>7：00～18：00</t>
  </si>
  <si>
    <t>8：00～16：00</t>
  </si>
  <si>
    <t>時間</t>
  </si>
  <si>
    <t>最大利用時間（平日）</t>
  </si>
  <si>
    <t>最大利用時間（土曜）</t>
  </si>
  <si>
    <t>定員</t>
  </si>
  <si>
    <t>7：00～20：00</t>
  </si>
  <si>
    <t>7：00～19：00</t>
  </si>
  <si>
    <t>費用</t>
  </si>
  <si>
    <t>利用定員</t>
  </si>
  <si>
    <t>０歳児</t>
  </si>
  <si>
    <t>１歳児</t>
  </si>
  <si>
    <t>２歳児</t>
  </si>
  <si>
    <t>３歳児</t>
  </si>
  <si>
    <t>４歳児</t>
  </si>
  <si>
    <t>５歳児</t>
  </si>
  <si>
    <t>計</t>
  </si>
  <si>
    <t>受入時期</t>
  </si>
  <si>
    <t>本園</t>
  </si>
  <si>
    <t>6か月から</t>
  </si>
  <si>
    <t>分園</t>
  </si>
  <si>
    <t>職員（人）</t>
  </si>
  <si>
    <t>園長</t>
  </si>
  <si>
    <t>主任保育士</t>
  </si>
  <si>
    <t>保育士</t>
  </si>
  <si>
    <t>保健師・看護師</t>
  </si>
  <si>
    <t>調理員</t>
  </si>
  <si>
    <t>栄養士</t>
  </si>
  <si>
    <t>保育補助</t>
  </si>
  <si>
    <t>事務</t>
  </si>
  <si>
    <t>その他</t>
  </si>
  <si>
    <t>常勤</t>
  </si>
  <si>
    <t>非常勤</t>
  </si>
  <si>
    <r>
      <rPr>
        <sz val="10"/>
        <color theme="1"/>
        <rFont val="BIZ UD明朝 Medium"/>
        <family val="1"/>
        <charset val="128"/>
      </rPr>
      <t xml:space="preserve">必要な物品等
</t>
    </r>
    <r>
      <rPr>
        <sz val="8"/>
        <color theme="1"/>
        <rFont val="BIZ UD明朝 Medium"/>
        <family val="1"/>
        <charset val="128"/>
      </rPr>
      <t>※色や形の指定があることがありますので、入園決定後は施設からの案内を受けてから購入してください。</t>
    </r>
  </si>
  <si>
    <t>・布団 
・布団カバー （毎週持ち帰り）
 ・タオルケット等 （毎週持ち帰り）</t>
    <phoneticPr fontId="32"/>
  </si>
  <si>
    <t>・着替えセット
・靴
・上履き</t>
  </si>
  <si>
    <t>・おむつ（必要な期間） （毎日持参） 
・おしりふき（必要な期間） 
・ビニールバック
・手提げ付きビニール袋
・ウエットティッシュ</t>
    <phoneticPr fontId="32"/>
  </si>
  <si>
    <t>手提げかばん（乳児）
リュック（幼児）</t>
    <phoneticPr fontId="32"/>
  </si>
  <si>
    <t>費用関係</t>
  </si>
  <si>
    <t>品目</t>
  </si>
  <si>
    <t>対象児童</t>
  </si>
  <si>
    <t>時期</t>
  </si>
  <si>
    <t>金額</t>
  </si>
  <si>
    <t>納入方法</t>
  </si>
  <si>
    <t>給食費</t>
  </si>
  <si>
    <t>３～５歳児クラス</t>
  </si>
  <si>
    <t>5,000円</t>
  </si>
  <si>
    <t>口座振替</t>
  </si>
  <si>
    <t>延長保育料</t>
  </si>
  <si>
    <t>全員</t>
  </si>
  <si>
    <t>随時</t>
  </si>
  <si>
    <t>100円～</t>
  </si>
  <si>
    <t>30分</t>
  </si>
  <si>
    <t>制服代</t>
  </si>
  <si>
    <t>おむつ代</t>
  </si>
  <si>
    <t>必要な期間</t>
  </si>
  <si>
    <t>毎日</t>
  </si>
  <si>
    <t>現物</t>
  </si>
  <si>
    <t>その他（毎月徴収）</t>
  </si>
  <si>
    <t>布団・ベッドリース</t>
  </si>
  <si>
    <t>110円</t>
  </si>
  <si>
    <t>その他（随時徴収）</t>
  </si>
  <si>
    <t>注意事項</t>
  </si>
  <si>
    <t>・０～２歳児クラスの児童は、上記とは別に、税額を基に市が決定する保育料が必要です（最大７万円／月）</t>
  </si>
  <si>
    <t>・主な費用を作成時点の内容（又は翌４月時点の予定）で記載しており、変更される可能性があります。</t>
  </si>
  <si>
    <t>園独自のプログラム等</t>
  </si>
  <si>
    <t>内容</t>
  </si>
  <si>
    <t>頻度</t>
  </si>
  <si>
    <t>初期費用</t>
  </si>
  <si>
    <t>英語</t>
  </si>
  <si>
    <t>２～５歳児クラス</t>
  </si>
  <si>
    <t>月１～３</t>
  </si>
  <si>
    <t>2,200円</t>
  </si>
  <si>
    <t>上乗せ徴収</t>
  </si>
  <si>
    <t>有料プログラムについて、コアタイム（8:00～16:00）中に行われるものは上乗せ徴収、それ以外はその他と区分しています。</t>
    <phoneticPr fontId="32"/>
  </si>
  <si>
    <t>上乗せ徴収のプログラムは原則全員参加、その他は任意参加となります。</t>
  </si>
  <si>
    <t>自由記述欄
（各園のPR）</t>
  </si>
  <si>
    <t>開所3年目の保育園です。芝生の園庭があり、裸足で走りまわれます。一人一人に寄り添いながら遊びの経験が学びにつながる保育をしています。食育にも力をいれていてピザつくりやおにぎりつくり、いろいろな野菜を育てたり、収穫したりします。看護師が2名います。電車に乗ったり、買い物したり、中規模ならではの活動を楽しめます。</t>
    <phoneticPr fontId="32"/>
  </si>
  <si>
    <t>この調書は各施設が作成し、市で取りまとめて掲載しているものとなります。不明点がある場合、直接施設へご連絡ください。</t>
  </si>
  <si>
    <t>（仮称）チャレンジキッズおおたかの森園</t>
    <rPh sb="1" eb="3">
      <t>カショウ</t>
    </rPh>
    <rPh sb="17" eb="19">
      <t>モリエン</t>
    </rPh>
    <phoneticPr fontId="2"/>
  </si>
  <si>
    <t>04-7157-0615
（2026年4月～04-7170-0901）</t>
    <rPh sb="18" eb="19">
      <t>ネン</t>
    </rPh>
    <rPh sb="20" eb="21">
      <t>ゲツ</t>
    </rPh>
    <phoneticPr fontId="2"/>
  </si>
  <si>
    <t>流山市おおたかの森北1-19-5</t>
    <phoneticPr fontId="2"/>
  </si>
  <si>
    <t>・延長保育料は、18：01～18：30は100円、18：31～19：00は200円、19：01～19：30は300円、19：31～20：00は400円
・らくらくセット内容は、おむつ、登園リュック、午睡用敷パット、タオルケット(ランドリーサービス代含む)、食事用エプロン、おしぼり、ビブス、保育用品など</t>
    <rPh sb="1" eb="5">
      <t>エンチョウホイク</t>
    </rPh>
    <rPh sb="5" eb="6">
      <t>リョウ</t>
    </rPh>
    <rPh sb="23" eb="24">
      <t>エン</t>
    </rPh>
    <rPh sb="40" eb="41">
      <t>エン</t>
    </rPh>
    <rPh sb="57" eb="58">
      <t>エン</t>
    </rPh>
    <rPh sb="74" eb="75">
      <t>エン</t>
    </rPh>
    <phoneticPr fontId="2"/>
  </si>
  <si>
    <t>令和７年１０月１日現在（令和８年４月１日予定）</t>
    <rPh sb="0" eb="1">
      <t>レイ</t>
    </rPh>
    <rPh sb="1" eb="2">
      <t>ワ</t>
    </rPh>
    <rPh sb="3" eb="4">
      <t>ネン</t>
    </rPh>
    <rPh sb="6" eb="7">
      <t>ガツ</t>
    </rPh>
    <rPh sb="8" eb="9">
      <t>ニチ</t>
    </rPh>
    <rPh sb="9" eb="11">
      <t>ゲンザイ</t>
    </rPh>
    <rPh sb="12" eb="14">
      <t>レイワ</t>
    </rPh>
    <rPh sb="15" eb="16">
      <t>ネン</t>
    </rPh>
    <rPh sb="17" eb="18">
      <t>ガツ</t>
    </rPh>
    <rPh sb="19" eb="20">
      <t>ニチ</t>
    </rPh>
    <rPh sb="20" eb="22">
      <t>ヨテイ</t>
    </rPh>
    <phoneticPr fontId="2"/>
  </si>
  <si>
    <t>※3</t>
    <phoneticPr fontId="2"/>
  </si>
  <si>
    <t>※4</t>
    <phoneticPr fontId="2"/>
  </si>
  <si>
    <t>令和８年６月に「（仮称）まことにしふかい保育園」が開設される予定です。入所申込みが可能となりましたら市ホームページ等で改めてお知らせいたします。</t>
    <rPh sb="0" eb="2">
      <t>レイワ</t>
    </rPh>
    <rPh sb="3" eb="4">
      <t>ネン</t>
    </rPh>
    <rPh sb="5" eb="6">
      <t>ガツ</t>
    </rPh>
    <rPh sb="9" eb="11">
      <t>カショウ</t>
    </rPh>
    <rPh sb="20" eb="23">
      <t>ホイクエン</t>
    </rPh>
    <rPh sb="25" eb="27">
      <t>カイセツ</t>
    </rPh>
    <rPh sb="30" eb="32">
      <t>ヨテイ</t>
    </rPh>
    <rPh sb="35" eb="37">
      <t>ニュウショ</t>
    </rPh>
    <rPh sb="37" eb="39">
      <t>モウシコ</t>
    </rPh>
    <rPh sb="41" eb="43">
      <t>カノウ</t>
    </rPh>
    <rPh sb="50" eb="51">
      <t>シ</t>
    </rPh>
    <rPh sb="57" eb="58">
      <t>トウ</t>
    </rPh>
    <rPh sb="59" eb="60">
      <t>アラタ</t>
    </rPh>
    <rPh sb="63" eb="64">
      <t>シ</t>
    </rPh>
    <phoneticPr fontId="2"/>
  </si>
</sst>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9">
    <numFmt numFmtId="176" formatCode="&quot;¥&quot;#,##0_);[Red]\(&quot;¥&quot;#,##0\)"/>
    <numFmt numFmtId="177" formatCode="[$-411]ggge&quot;年&quot;m&quot;月&quot;d&quot;日&quot;;@"/>
    <numFmt numFmtId="178" formatCode="[DBNum3]000"/>
    <numFmt numFmtId="179" formatCode="[DBNum3]_ 0\ &quot;台&quot;_ ;_ * \-#,##0_ ;_ * &quot;-&quot;_ ;_ \ \ @\ &quot;台&quot;_ "/>
    <numFmt numFmtId="180" formatCode="@\ &quot;駅&quot;"/>
    <numFmt numFmtId="181" formatCode="[DBNum3]_ &quot;徒歩&quot;\ 0\ &quot;分&quot;_ ;_ * \-#,##0_ ;_ * &quot;-&quot;_ ;_ \ &quot;徒歩&quot;\ @\ &quot;分&quot;_ "/>
    <numFmt numFmtId="182" formatCode="#,##0_ "/>
    <numFmt numFmtId="183" formatCode="[$]ggge&quot;年&quot;m&quot;月&quot;d&quot;日&quot;;@"/>
    <numFmt numFmtId="184" formatCode="[$]ggge&quot;年&quot;m&quot;月&quot;d&quot;日&quot;"/>
  </numFmts>
  <fonts count="33" x14ac:knownFonts="1">
    <font>
      <sz val="11"/>
      <color theme="1"/>
      <name val="游ゴシック"/>
      <family val="2"/>
      <charset val="128"/>
      <scheme val="minor"/>
    </font>
    <font>
      <sz val="11"/>
      <name val="ＭＳ Ｐゴシック"/>
      <family val="3"/>
      <charset val="128"/>
    </font>
    <font>
      <sz val="6"/>
      <name val="游ゴシック"/>
      <family val="2"/>
      <charset val="128"/>
      <scheme val="minor"/>
    </font>
    <font>
      <sz val="11"/>
      <color theme="1"/>
      <name val="游ゴシック"/>
      <family val="2"/>
      <scheme val="minor"/>
    </font>
    <font>
      <u/>
      <sz val="11"/>
      <color theme="10"/>
      <name val="游ゴシック"/>
      <family val="2"/>
      <charset val="128"/>
      <scheme val="minor"/>
    </font>
    <font>
      <sz val="12"/>
      <name val="ＭＳ 明朝"/>
      <family val="1"/>
      <charset val="128"/>
    </font>
    <font>
      <sz val="12"/>
      <color theme="1"/>
      <name val="ＭＳ 明朝"/>
      <family val="1"/>
      <charset val="128"/>
    </font>
    <font>
      <sz val="11"/>
      <name val="ＭＳ 明朝"/>
      <family val="1"/>
      <charset val="128"/>
    </font>
    <font>
      <sz val="11"/>
      <color theme="1"/>
      <name val="游ゴシック"/>
      <family val="2"/>
      <charset val="128"/>
      <scheme val="minor"/>
    </font>
    <font>
      <u/>
      <sz val="11"/>
      <color theme="10"/>
      <name val="BIZ UD明朝 Medium"/>
      <family val="1"/>
      <charset val="128"/>
    </font>
    <font>
      <sz val="11"/>
      <color theme="1"/>
      <name val="BIZ UD明朝 Medium"/>
      <family val="1"/>
      <charset val="128"/>
    </font>
    <font>
      <sz val="8"/>
      <color theme="1"/>
      <name val="BIZ UD明朝 Medium"/>
      <family val="1"/>
      <charset val="128"/>
    </font>
    <font>
      <sz val="10"/>
      <color theme="1"/>
      <name val="BIZ UD明朝 Medium"/>
      <family val="1"/>
      <charset val="128"/>
    </font>
    <font>
      <sz val="16"/>
      <color theme="1"/>
      <name val="BIZ UD明朝 Medium"/>
      <family val="1"/>
      <charset val="128"/>
    </font>
    <font>
      <sz val="10"/>
      <name val="BIZ UD明朝 Medium"/>
      <family val="1"/>
      <charset val="128"/>
    </font>
    <font>
      <sz val="14"/>
      <color theme="1"/>
      <name val="BIZ UD明朝 Medium"/>
      <family val="1"/>
      <charset val="128"/>
    </font>
    <font>
      <sz val="6"/>
      <color theme="1"/>
      <name val="BIZ UD明朝 Medium"/>
      <family val="1"/>
      <charset val="128"/>
    </font>
    <font>
      <sz val="12"/>
      <color theme="1"/>
      <name val="BIZ UD明朝 Medium"/>
      <family val="1"/>
      <charset val="128"/>
    </font>
    <font>
      <sz val="9"/>
      <color theme="1"/>
      <name val="BIZ UD明朝 Medium"/>
      <family val="1"/>
      <charset val="128"/>
    </font>
    <font>
      <sz val="20"/>
      <color theme="1"/>
      <name val="BIZ UD明朝 Medium"/>
      <family val="1"/>
      <charset val="128"/>
    </font>
    <font>
      <sz val="5"/>
      <color theme="1"/>
      <name val="BIZ UD明朝 Medium"/>
      <family val="1"/>
      <charset val="128"/>
    </font>
    <font>
      <sz val="7"/>
      <color theme="1"/>
      <name val="BIZ UD明朝 Medium"/>
      <family val="1"/>
      <charset val="128"/>
    </font>
    <font>
      <b/>
      <sz val="10"/>
      <color theme="1"/>
      <name val="BIZ UD明朝 Medium"/>
      <family val="1"/>
      <charset val="128"/>
    </font>
    <font>
      <sz val="10"/>
      <color theme="1"/>
      <name val="Segoe UI Symbol"/>
      <family val="1"/>
    </font>
    <font>
      <sz val="10"/>
      <color theme="1"/>
      <name val="ＭＳ Ｐ明朝"/>
      <family val="1"/>
      <charset val="128"/>
    </font>
    <font>
      <sz val="10.5"/>
      <color theme="1"/>
      <name val="BIZ UD明朝 Medium"/>
      <family val="1"/>
      <charset val="128"/>
    </font>
    <font>
      <sz val="10"/>
      <color rgb="FF000000"/>
      <name val="BIZ UD明朝 Medium"/>
      <family val="1"/>
      <charset val="128"/>
    </font>
    <font>
      <sz val="10"/>
      <color theme="1"/>
      <name val="Cambria Math"/>
      <family val="1"/>
    </font>
    <font>
      <sz val="10"/>
      <color rgb="FFFF0000"/>
      <name val="BIZ UD明朝 Medium"/>
      <family val="1"/>
      <charset val="128"/>
    </font>
    <font>
      <sz val="7"/>
      <name val="BIZ UD明朝 Medium"/>
      <family val="1"/>
      <charset val="128"/>
    </font>
    <font>
      <sz val="11"/>
      <color theme="1"/>
      <name val="游ゴシック"/>
      <family val="3"/>
      <charset val="128"/>
      <scheme val="minor"/>
    </font>
    <font>
      <sz val="11"/>
      <name val="Calibri"/>
      <family val="2"/>
    </font>
    <font>
      <sz val="6"/>
      <name val="游ゴシック"/>
      <family val="3"/>
      <charset val="128"/>
      <scheme val="minor"/>
    </font>
  </fonts>
  <fills count="11">
    <fill>
      <patternFill patternType="none"/>
    </fill>
    <fill>
      <patternFill patternType="gray125"/>
    </fill>
    <fill>
      <patternFill patternType="solid">
        <fgColor theme="0"/>
        <bgColor indexed="64"/>
      </patternFill>
    </fill>
    <fill>
      <patternFill patternType="solid">
        <fgColor theme="0" tint="-0.14999847407452621"/>
        <bgColor indexed="64"/>
      </patternFill>
    </fill>
    <fill>
      <patternFill patternType="solid">
        <fgColor theme="4" tint="0.79998168889431442"/>
        <bgColor indexed="64"/>
      </patternFill>
    </fill>
    <fill>
      <patternFill patternType="solid">
        <fgColor theme="2" tint="-9.9978637043366805E-2"/>
        <bgColor indexed="64"/>
      </patternFill>
    </fill>
    <fill>
      <patternFill patternType="solid">
        <fgColor rgb="FFFFFF00"/>
        <bgColor indexed="64"/>
      </patternFill>
    </fill>
    <fill>
      <patternFill patternType="solid">
        <fgColor theme="1" tint="0.249977111117893"/>
        <bgColor indexed="64"/>
      </patternFill>
    </fill>
    <fill>
      <patternFill patternType="solid">
        <fgColor rgb="FFD9E2F3"/>
        <bgColor rgb="FFD9E2F3"/>
      </patternFill>
    </fill>
    <fill>
      <patternFill patternType="solid">
        <fgColor rgb="FFD8D8D8"/>
        <bgColor rgb="FFD8D8D8"/>
      </patternFill>
    </fill>
    <fill>
      <patternFill patternType="solid">
        <fgColor rgb="FFD0CECE"/>
        <bgColor rgb="FFD0CECE"/>
      </patternFill>
    </fill>
  </fills>
  <borders count="183">
    <border>
      <left/>
      <right/>
      <top/>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right/>
      <top style="thin">
        <color auto="1"/>
      </top>
      <bottom/>
      <diagonal/>
    </border>
    <border>
      <left/>
      <right/>
      <top/>
      <bottom style="medium">
        <color indexed="64"/>
      </bottom>
      <diagonal/>
    </border>
    <border>
      <left/>
      <right style="medium">
        <color indexed="64"/>
      </right>
      <top/>
      <bottom style="medium">
        <color indexed="64"/>
      </bottom>
      <diagonal/>
    </border>
    <border>
      <left style="medium">
        <color indexed="64"/>
      </left>
      <right style="hair">
        <color indexed="64"/>
      </right>
      <top style="medium">
        <color indexed="64"/>
      </top>
      <bottom style="thin">
        <color indexed="64"/>
      </bottom>
      <diagonal/>
    </border>
    <border>
      <left style="hair">
        <color indexed="64"/>
      </left>
      <right style="hair">
        <color indexed="64"/>
      </right>
      <top style="medium">
        <color indexed="64"/>
      </top>
      <bottom style="thin">
        <color indexed="64"/>
      </bottom>
      <diagonal/>
    </border>
    <border>
      <left style="hair">
        <color indexed="64"/>
      </left>
      <right style="thin">
        <color indexed="64"/>
      </right>
      <top style="medium">
        <color indexed="64"/>
      </top>
      <bottom style="thin">
        <color indexed="64"/>
      </bottom>
      <diagonal/>
    </border>
    <border>
      <left style="thin">
        <color indexed="64"/>
      </left>
      <right style="hair">
        <color indexed="64"/>
      </right>
      <top style="medium">
        <color indexed="64"/>
      </top>
      <bottom style="thin">
        <color indexed="64"/>
      </bottom>
      <diagonal/>
    </border>
    <border>
      <left style="hair">
        <color indexed="64"/>
      </left>
      <right style="medium">
        <color indexed="64"/>
      </right>
      <top style="medium">
        <color indexed="64"/>
      </top>
      <bottom style="thin">
        <color indexed="64"/>
      </bottom>
      <diagonal/>
    </border>
    <border>
      <left style="medium">
        <color indexed="64"/>
      </left>
      <right/>
      <top/>
      <bottom/>
      <diagonal/>
    </border>
    <border>
      <left/>
      <right style="thin">
        <color indexed="64"/>
      </right>
      <top/>
      <bottom/>
      <diagonal/>
    </border>
    <border>
      <left style="thin">
        <color indexed="64"/>
      </left>
      <right/>
      <top/>
      <bottom/>
      <diagonal/>
    </border>
    <border>
      <left style="thin">
        <color indexed="64"/>
      </left>
      <right style="thin">
        <color indexed="64"/>
      </right>
      <top style="thin">
        <color indexed="64"/>
      </top>
      <bottom style="hair">
        <color indexed="64"/>
      </bottom>
      <diagonal/>
    </border>
    <border>
      <left style="thin">
        <color indexed="64"/>
      </left>
      <right/>
      <top style="thin">
        <color indexed="64"/>
      </top>
      <bottom style="thin">
        <color indexed="64"/>
      </bottom>
      <diagonal/>
    </border>
    <border>
      <left/>
      <right style="medium">
        <color indexed="64"/>
      </right>
      <top style="thin">
        <color indexed="64"/>
      </top>
      <bottom style="thin">
        <color indexed="64"/>
      </bottom>
      <diagonal/>
    </border>
    <border>
      <left style="thin">
        <color indexed="64"/>
      </left>
      <right style="hair">
        <color indexed="64"/>
      </right>
      <top style="thin">
        <color indexed="64"/>
      </top>
      <bottom style="thin">
        <color indexed="64"/>
      </bottom>
      <diagonal/>
    </border>
    <border>
      <left style="hair">
        <color indexed="64"/>
      </left>
      <right style="hair">
        <color indexed="64"/>
      </right>
      <top style="thin">
        <color indexed="64"/>
      </top>
      <bottom style="thin">
        <color indexed="64"/>
      </bottom>
      <diagonal/>
    </border>
    <border>
      <left style="hair">
        <color indexed="64"/>
      </left>
      <right style="medium">
        <color indexed="64"/>
      </right>
      <top style="thin">
        <color indexed="64"/>
      </top>
      <bottom style="thin">
        <color indexed="64"/>
      </bottom>
      <diagonal/>
    </border>
    <border>
      <left style="medium">
        <color indexed="64"/>
      </left>
      <right/>
      <top/>
      <bottom style="thin">
        <color indexed="64"/>
      </bottom>
      <diagonal/>
    </border>
    <border>
      <left/>
      <right style="thin">
        <color indexed="64"/>
      </right>
      <top/>
      <bottom style="thin">
        <color indexed="64"/>
      </bottom>
      <diagonal/>
    </border>
    <border>
      <left style="thin">
        <color indexed="64"/>
      </left>
      <right/>
      <top/>
      <bottom style="thin">
        <color indexed="64"/>
      </bottom>
      <diagonal/>
    </border>
    <border>
      <left/>
      <right/>
      <top/>
      <bottom style="thin">
        <color indexed="64"/>
      </bottom>
      <diagonal/>
    </border>
    <border>
      <left style="hair">
        <color indexed="64"/>
      </left>
      <right style="medium">
        <color indexed="64"/>
      </right>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medium">
        <color indexed="64"/>
      </left>
      <right/>
      <top style="thin">
        <color indexed="64"/>
      </top>
      <bottom/>
      <diagonal/>
    </border>
    <border>
      <left/>
      <right style="thin">
        <color indexed="64"/>
      </right>
      <top style="thin">
        <color indexed="64"/>
      </top>
      <bottom/>
      <diagonal/>
    </border>
    <border>
      <left style="thin">
        <color indexed="64"/>
      </left>
      <right/>
      <top style="thin">
        <color indexed="64"/>
      </top>
      <bottom/>
      <diagonal/>
    </border>
    <border>
      <left style="thin">
        <color indexed="64"/>
      </left>
      <right style="thin">
        <color indexed="64"/>
      </right>
      <top/>
      <bottom style="hair">
        <color indexed="64"/>
      </bottom>
      <diagonal/>
    </border>
    <border>
      <left style="thin">
        <color indexed="64"/>
      </left>
      <right style="hair">
        <color indexed="64"/>
      </right>
      <top style="thin">
        <color indexed="64"/>
      </top>
      <bottom/>
      <diagonal/>
    </border>
    <border>
      <left style="hair">
        <color indexed="64"/>
      </left>
      <right/>
      <top style="thin">
        <color indexed="64"/>
      </top>
      <bottom style="hair">
        <color indexed="64"/>
      </bottom>
      <diagonal/>
    </border>
    <border>
      <left/>
      <right style="medium">
        <color indexed="64"/>
      </right>
      <top style="thin">
        <color indexed="64"/>
      </top>
      <bottom style="hair">
        <color indexed="64"/>
      </bottom>
      <diagonal/>
    </border>
    <border>
      <left style="thin">
        <color indexed="64"/>
      </left>
      <right style="thin">
        <color indexed="64"/>
      </right>
      <top style="hair">
        <color indexed="64"/>
      </top>
      <bottom style="thin">
        <color indexed="64"/>
      </bottom>
      <diagonal/>
    </border>
    <border>
      <left style="thin">
        <color indexed="64"/>
      </left>
      <right style="hair">
        <color indexed="64"/>
      </right>
      <top/>
      <bottom style="thin">
        <color indexed="64"/>
      </bottom>
      <diagonal/>
    </border>
    <border>
      <left style="hair">
        <color indexed="64"/>
      </left>
      <right style="hair">
        <color indexed="64"/>
      </right>
      <top style="hair">
        <color indexed="64"/>
      </top>
      <bottom style="thin">
        <color indexed="64"/>
      </bottom>
      <diagonal/>
    </border>
    <border>
      <left style="hair">
        <color indexed="64"/>
      </left>
      <right style="medium">
        <color indexed="64"/>
      </right>
      <top style="hair">
        <color indexed="64"/>
      </top>
      <bottom style="thin">
        <color indexed="64"/>
      </bottom>
      <diagonal/>
    </border>
    <border>
      <left/>
      <right style="medium">
        <color indexed="64"/>
      </right>
      <top style="thin">
        <color indexed="64"/>
      </top>
      <bottom/>
      <diagonal/>
    </border>
    <border>
      <left/>
      <right style="medium">
        <color indexed="64"/>
      </right>
      <top/>
      <bottom/>
      <diagonal/>
    </border>
    <border>
      <left/>
      <right style="medium">
        <color indexed="64"/>
      </right>
      <top/>
      <bottom style="thin">
        <color indexed="64"/>
      </bottom>
      <diagonal/>
    </border>
    <border>
      <left style="thin">
        <color indexed="64"/>
      </left>
      <right/>
      <top style="thin">
        <color indexed="64"/>
      </top>
      <bottom style="hair">
        <color indexed="64"/>
      </bottom>
      <diagonal/>
    </border>
    <border>
      <left/>
      <right/>
      <top style="thin">
        <color indexed="64"/>
      </top>
      <bottom style="hair">
        <color indexed="64"/>
      </bottom>
      <diagonal/>
    </border>
    <border>
      <left/>
      <right style="thin">
        <color indexed="64"/>
      </right>
      <top style="thin">
        <color indexed="64"/>
      </top>
      <bottom style="hair">
        <color indexed="64"/>
      </bottom>
      <diagonal/>
    </border>
    <border>
      <left style="thin">
        <color indexed="64"/>
      </left>
      <right/>
      <top style="hair">
        <color indexed="64"/>
      </top>
      <bottom style="thin">
        <color indexed="64"/>
      </bottom>
      <diagonal/>
    </border>
    <border>
      <left/>
      <right/>
      <top style="hair">
        <color indexed="64"/>
      </top>
      <bottom style="thin">
        <color indexed="64"/>
      </bottom>
      <diagonal/>
    </border>
    <border>
      <left style="thin">
        <color indexed="64"/>
      </left>
      <right/>
      <top style="hair">
        <color indexed="64"/>
      </top>
      <bottom/>
      <diagonal/>
    </border>
    <border>
      <left/>
      <right/>
      <top style="hair">
        <color indexed="64"/>
      </top>
      <bottom/>
      <diagonal/>
    </border>
    <border>
      <left style="thin">
        <color indexed="64"/>
      </left>
      <right style="hair">
        <color indexed="64"/>
      </right>
      <top style="hair">
        <color indexed="64"/>
      </top>
      <bottom style="hair">
        <color indexed="64"/>
      </bottom>
      <diagonal/>
    </border>
    <border>
      <left style="hair">
        <color indexed="64"/>
      </left>
      <right style="hair">
        <color indexed="64"/>
      </right>
      <top style="hair">
        <color indexed="64"/>
      </top>
      <bottom style="hair">
        <color indexed="64"/>
      </bottom>
      <diagonal/>
    </border>
    <border>
      <left style="hair">
        <color indexed="64"/>
      </left>
      <right style="medium">
        <color indexed="64"/>
      </right>
      <top style="hair">
        <color indexed="64"/>
      </top>
      <bottom style="hair">
        <color indexed="64"/>
      </bottom>
      <diagonal/>
    </border>
    <border>
      <left style="thin">
        <color indexed="64"/>
      </left>
      <right style="hair">
        <color indexed="64"/>
      </right>
      <top style="hair">
        <color indexed="64"/>
      </top>
      <bottom style="thin">
        <color indexed="64"/>
      </bottom>
      <diagonal/>
    </border>
    <border>
      <left style="thin">
        <color indexed="64"/>
      </left>
      <right style="medium">
        <color indexed="64"/>
      </right>
      <top style="thin">
        <color indexed="64"/>
      </top>
      <bottom style="hair">
        <color indexed="64"/>
      </bottom>
      <diagonal/>
    </border>
    <border>
      <left style="medium">
        <color indexed="64"/>
      </left>
      <right style="hair">
        <color auto="1"/>
      </right>
      <top/>
      <bottom/>
      <diagonal/>
    </border>
    <border>
      <left style="hair">
        <color auto="1"/>
      </left>
      <right style="thin">
        <color indexed="64"/>
      </right>
      <top style="hair">
        <color auto="1"/>
      </top>
      <bottom style="hair">
        <color auto="1"/>
      </bottom>
      <diagonal/>
    </border>
    <border>
      <left style="thin">
        <color indexed="64"/>
      </left>
      <right style="thin">
        <color indexed="64"/>
      </right>
      <top style="hair">
        <color indexed="64"/>
      </top>
      <bottom style="hair">
        <color indexed="64"/>
      </bottom>
      <diagonal/>
    </border>
    <border>
      <left style="thin">
        <color indexed="64"/>
      </left>
      <right/>
      <top style="hair">
        <color indexed="64"/>
      </top>
      <bottom style="hair">
        <color indexed="64"/>
      </bottom>
      <diagonal/>
    </border>
    <border>
      <left/>
      <right style="thin">
        <color indexed="64"/>
      </right>
      <top style="hair">
        <color indexed="64"/>
      </top>
      <bottom style="hair">
        <color indexed="64"/>
      </bottom>
      <diagonal/>
    </border>
    <border>
      <left style="thin">
        <color indexed="64"/>
      </left>
      <right style="medium">
        <color indexed="64"/>
      </right>
      <top style="hair">
        <color indexed="64"/>
      </top>
      <bottom style="hair">
        <color indexed="64"/>
      </bottom>
      <diagonal/>
    </border>
    <border>
      <left style="medium">
        <color indexed="64"/>
      </left>
      <right style="hair">
        <color auto="1"/>
      </right>
      <top/>
      <bottom style="thin">
        <color indexed="64"/>
      </bottom>
      <diagonal/>
    </border>
    <border>
      <left style="hair">
        <color auto="1"/>
      </left>
      <right style="thin">
        <color indexed="64"/>
      </right>
      <top style="hair">
        <color auto="1"/>
      </top>
      <bottom style="thin">
        <color indexed="64"/>
      </bottom>
      <diagonal/>
    </border>
    <border>
      <left/>
      <right style="thin">
        <color indexed="64"/>
      </right>
      <top style="hair">
        <color indexed="64"/>
      </top>
      <bottom style="thin">
        <color indexed="64"/>
      </bottom>
      <diagonal/>
    </border>
    <border>
      <left style="thin">
        <color indexed="64"/>
      </left>
      <right style="medium">
        <color indexed="64"/>
      </right>
      <top style="hair">
        <color indexed="64"/>
      </top>
      <bottom style="thin">
        <color indexed="64"/>
      </bottom>
      <diagonal/>
    </border>
    <border>
      <left style="medium">
        <color indexed="64"/>
      </left>
      <right/>
      <top/>
      <bottom style="medium">
        <color indexed="64"/>
      </bottom>
      <diagonal/>
    </border>
    <border>
      <left style="hair">
        <color indexed="64"/>
      </left>
      <right style="thin">
        <color indexed="64"/>
      </right>
      <top/>
      <bottom style="medium">
        <color indexed="64"/>
      </bottom>
      <diagonal/>
    </border>
    <border>
      <left style="thin">
        <color indexed="64"/>
      </left>
      <right style="thin">
        <color indexed="64"/>
      </right>
      <top style="hair">
        <color indexed="64"/>
      </top>
      <bottom style="medium">
        <color indexed="64"/>
      </bottom>
      <diagonal/>
    </border>
    <border>
      <left style="thin">
        <color indexed="64"/>
      </left>
      <right style="medium">
        <color indexed="64"/>
      </right>
      <top style="hair">
        <color indexed="64"/>
      </top>
      <bottom style="medium">
        <color indexed="64"/>
      </bottom>
      <diagonal/>
    </border>
    <border>
      <left style="thin">
        <color indexed="64"/>
      </left>
      <right/>
      <top/>
      <bottom style="hair">
        <color indexed="64"/>
      </bottom>
      <diagonal/>
    </border>
    <border>
      <left/>
      <right/>
      <top/>
      <bottom style="hair">
        <color indexed="64"/>
      </bottom>
      <diagonal/>
    </border>
    <border>
      <left/>
      <right style="hair">
        <color indexed="64"/>
      </right>
      <top/>
      <bottom style="hair">
        <color indexed="64"/>
      </bottom>
      <diagonal/>
    </border>
    <border>
      <left style="thin">
        <color indexed="64"/>
      </left>
      <right/>
      <top style="medium">
        <color indexed="64"/>
      </top>
      <bottom style="hair">
        <color indexed="64"/>
      </bottom>
      <diagonal/>
    </border>
    <border>
      <left/>
      <right/>
      <top style="medium">
        <color indexed="64"/>
      </top>
      <bottom style="hair">
        <color indexed="64"/>
      </bottom>
      <diagonal/>
    </border>
    <border>
      <left/>
      <right style="medium">
        <color indexed="64"/>
      </right>
      <top style="medium">
        <color indexed="64"/>
      </top>
      <bottom style="hair">
        <color indexed="64"/>
      </bottom>
      <diagonal/>
    </border>
    <border>
      <left/>
      <right style="hair">
        <color indexed="64"/>
      </right>
      <top style="hair">
        <color indexed="64"/>
      </top>
      <bottom/>
      <diagonal/>
    </border>
    <border>
      <left/>
      <right style="medium">
        <color indexed="64"/>
      </right>
      <top style="hair">
        <color indexed="64"/>
      </top>
      <bottom/>
      <diagonal/>
    </border>
    <border>
      <left/>
      <right style="hair">
        <color indexed="64"/>
      </right>
      <top/>
      <bottom/>
      <diagonal/>
    </border>
    <border>
      <left/>
      <right style="hair">
        <color indexed="64"/>
      </right>
      <top style="thin">
        <color indexed="64"/>
      </top>
      <bottom style="hair">
        <color indexed="64"/>
      </bottom>
      <diagonal/>
    </border>
    <border>
      <left/>
      <right style="hair">
        <color indexed="64"/>
      </right>
      <top/>
      <bottom style="thin">
        <color indexed="64"/>
      </bottom>
      <diagonal/>
    </border>
    <border>
      <left style="hair">
        <color auto="1"/>
      </left>
      <right style="thin">
        <color indexed="64"/>
      </right>
      <top style="hair">
        <color auto="1"/>
      </top>
      <bottom/>
      <diagonal/>
    </border>
    <border>
      <left style="hair">
        <color indexed="64"/>
      </left>
      <right style="thin">
        <color indexed="64"/>
      </right>
      <top/>
      <bottom style="thin">
        <color indexed="64"/>
      </bottom>
      <diagonal/>
    </border>
    <border>
      <left/>
      <right style="thin">
        <color indexed="64"/>
      </right>
      <top/>
      <bottom style="hair">
        <color indexed="64"/>
      </bottom>
      <diagonal/>
    </border>
    <border>
      <left style="thin">
        <color indexed="64"/>
      </left>
      <right style="medium">
        <color indexed="64"/>
      </right>
      <top/>
      <bottom style="hair">
        <color indexed="64"/>
      </bottom>
      <diagonal/>
    </border>
    <border>
      <left style="hair">
        <color auto="1"/>
      </left>
      <right style="thin">
        <color indexed="64"/>
      </right>
      <top/>
      <bottom/>
      <diagonal/>
    </border>
    <border>
      <left style="thin">
        <color indexed="64"/>
      </left>
      <right style="medium">
        <color indexed="64"/>
      </right>
      <top style="thin">
        <color indexed="64"/>
      </top>
      <bottom style="thin">
        <color indexed="64"/>
      </bottom>
      <diagonal/>
    </border>
    <border>
      <left/>
      <right style="thin">
        <color indexed="64"/>
      </right>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medium">
        <color indexed="64"/>
      </right>
      <top style="hair">
        <color indexed="64"/>
      </top>
      <bottom style="hair">
        <color indexed="64"/>
      </bottom>
      <diagonal/>
    </border>
    <border>
      <left/>
      <right style="medium">
        <color indexed="64"/>
      </right>
      <top/>
      <bottom style="hair">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right style="thin">
        <color indexed="64"/>
      </right>
      <top style="hair">
        <color indexed="64"/>
      </top>
      <bottom/>
      <diagonal/>
    </border>
    <border>
      <left/>
      <right style="thin">
        <color indexed="64"/>
      </right>
      <top style="medium">
        <color indexed="64"/>
      </top>
      <bottom style="hair">
        <color indexed="64"/>
      </bottom>
      <diagonal/>
    </border>
    <border>
      <left/>
      <right/>
      <top/>
      <bottom style="medium">
        <color rgb="FF000000"/>
      </bottom>
      <diagonal/>
    </border>
    <border>
      <left/>
      <right style="medium">
        <color rgb="FF000000"/>
      </right>
      <top/>
      <bottom style="medium">
        <color rgb="FF000000"/>
      </bottom>
      <diagonal/>
    </border>
    <border>
      <left style="medium">
        <color rgb="FF000000"/>
      </left>
      <right style="hair">
        <color rgb="FF000000"/>
      </right>
      <top style="medium">
        <color rgb="FF000000"/>
      </top>
      <bottom style="thin">
        <color rgb="FF000000"/>
      </bottom>
      <diagonal/>
    </border>
    <border>
      <left style="hair">
        <color rgb="FF000000"/>
      </left>
      <right/>
      <top style="medium">
        <color rgb="FF000000"/>
      </top>
      <bottom style="thin">
        <color rgb="FF000000"/>
      </bottom>
      <diagonal/>
    </border>
    <border>
      <left/>
      <right style="thin">
        <color rgb="FF000000"/>
      </right>
      <top style="medium">
        <color rgb="FF000000"/>
      </top>
      <bottom style="thin">
        <color rgb="FF000000"/>
      </bottom>
      <diagonal/>
    </border>
    <border>
      <left style="thin">
        <color rgb="FF000000"/>
      </left>
      <right style="hair">
        <color rgb="FF000000"/>
      </right>
      <top style="medium">
        <color rgb="FF000000"/>
      </top>
      <bottom style="thin">
        <color rgb="FF000000"/>
      </bottom>
      <diagonal/>
    </border>
    <border>
      <left/>
      <right style="medium">
        <color rgb="FF000000"/>
      </right>
      <top style="medium">
        <color rgb="FF000000"/>
      </top>
      <bottom style="thin">
        <color rgb="FF000000"/>
      </bottom>
      <diagonal/>
    </border>
    <border>
      <left style="medium">
        <color rgb="FF000000"/>
      </left>
      <right/>
      <top/>
      <bottom/>
      <diagonal/>
    </border>
    <border>
      <left/>
      <right style="thin">
        <color rgb="FF000000"/>
      </right>
      <top/>
      <bottom/>
      <diagonal/>
    </border>
    <border>
      <left style="thin">
        <color rgb="FF000000"/>
      </left>
      <right/>
      <top/>
      <bottom/>
      <diagonal/>
    </border>
    <border>
      <left style="thin">
        <color rgb="FF000000"/>
      </left>
      <right style="thin">
        <color rgb="FF000000"/>
      </right>
      <top style="thin">
        <color rgb="FF000000"/>
      </top>
      <bottom style="hair">
        <color rgb="FF000000"/>
      </bottom>
      <diagonal/>
    </border>
    <border>
      <left style="thin">
        <color rgb="FF000000"/>
      </left>
      <right/>
      <top style="thin">
        <color rgb="FF000000"/>
      </top>
      <bottom style="thin">
        <color rgb="FF000000"/>
      </bottom>
      <diagonal/>
    </border>
    <border>
      <left/>
      <right style="medium">
        <color rgb="FF000000"/>
      </right>
      <top style="thin">
        <color rgb="FF000000"/>
      </top>
      <bottom style="thin">
        <color rgb="FF000000"/>
      </bottom>
      <diagonal/>
    </border>
    <border>
      <left/>
      <right style="hair">
        <color rgb="FF000000"/>
      </right>
      <top style="thin">
        <color rgb="FF000000"/>
      </top>
      <bottom style="thin">
        <color rgb="FF000000"/>
      </bottom>
      <diagonal/>
    </border>
    <border>
      <left style="hair">
        <color rgb="FF000000"/>
      </left>
      <right style="medium">
        <color rgb="FF000000"/>
      </right>
      <top style="thin">
        <color rgb="FF000000"/>
      </top>
      <bottom style="thin">
        <color rgb="FF000000"/>
      </bottom>
      <diagonal/>
    </border>
    <border>
      <left style="medium">
        <color rgb="FF000000"/>
      </left>
      <right/>
      <top/>
      <bottom style="thin">
        <color rgb="FF000000"/>
      </bottom>
      <diagonal/>
    </border>
    <border>
      <left/>
      <right style="thin">
        <color rgb="FF000000"/>
      </right>
      <top/>
      <bottom style="thin">
        <color rgb="FF000000"/>
      </bottom>
      <diagonal/>
    </border>
    <border>
      <left style="thin">
        <color rgb="FF000000"/>
      </left>
      <right/>
      <top/>
      <bottom style="thin">
        <color rgb="FF000000"/>
      </bottom>
      <diagonal/>
    </border>
    <border>
      <left/>
      <right/>
      <top/>
      <bottom style="thin">
        <color rgb="FF000000"/>
      </bottom>
      <diagonal/>
    </border>
    <border>
      <left style="hair">
        <color rgb="FF000000"/>
      </left>
      <right style="medium">
        <color rgb="FF000000"/>
      </right>
      <top/>
      <bottom style="thin">
        <color rgb="FF000000"/>
      </bottom>
      <diagonal/>
    </border>
    <border>
      <left style="medium">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style="medium">
        <color rgb="FF000000"/>
      </left>
      <right/>
      <top style="thin">
        <color rgb="FF000000"/>
      </top>
      <bottom/>
      <diagonal/>
    </border>
    <border>
      <left/>
      <right style="thin">
        <color rgb="FF000000"/>
      </right>
      <top style="thin">
        <color rgb="FF000000"/>
      </top>
      <bottom/>
      <diagonal/>
    </border>
    <border>
      <left style="thin">
        <color rgb="FF000000"/>
      </left>
      <right/>
      <top style="thin">
        <color rgb="FF000000"/>
      </top>
      <bottom/>
      <diagonal/>
    </border>
    <border>
      <left/>
      <right/>
      <top style="thin">
        <color rgb="FF000000"/>
      </top>
      <bottom/>
      <diagonal/>
    </border>
    <border>
      <left style="thin">
        <color rgb="FF000000"/>
      </left>
      <right style="thin">
        <color rgb="FF000000"/>
      </right>
      <top style="thin">
        <color rgb="FF000000"/>
      </top>
      <bottom/>
      <diagonal/>
    </border>
    <border>
      <left style="thin">
        <color rgb="FF000000"/>
      </left>
      <right style="hair">
        <color rgb="FF000000"/>
      </right>
      <top style="thin">
        <color rgb="FF000000"/>
      </top>
      <bottom style="thin">
        <color rgb="FF000000"/>
      </bottom>
      <diagonal/>
    </border>
    <border>
      <left style="hair">
        <color rgb="FF000000"/>
      </left>
      <right/>
      <top style="thin">
        <color rgb="FF000000"/>
      </top>
      <bottom style="thin">
        <color rgb="FF000000"/>
      </bottom>
      <diagonal/>
    </border>
    <border>
      <left style="thin">
        <color rgb="FF000000"/>
      </left>
      <right style="thin">
        <color rgb="FF000000"/>
      </right>
      <top/>
      <bottom style="hair">
        <color rgb="FF000000"/>
      </bottom>
      <diagonal/>
    </border>
    <border>
      <left style="thin">
        <color rgb="FF000000"/>
      </left>
      <right style="hair">
        <color rgb="FF000000"/>
      </right>
      <top style="thin">
        <color rgb="FF000000"/>
      </top>
      <bottom/>
      <diagonal/>
    </border>
    <border>
      <left style="hair">
        <color rgb="FF000000"/>
      </left>
      <right/>
      <top style="thin">
        <color rgb="FF000000"/>
      </top>
      <bottom style="hair">
        <color rgb="FF000000"/>
      </bottom>
      <diagonal/>
    </border>
    <border>
      <left/>
      <right style="medium">
        <color rgb="FF000000"/>
      </right>
      <top style="thin">
        <color rgb="FF000000"/>
      </top>
      <bottom style="hair">
        <color rgb="FF000000"/>
      </bottom>
      <diagonal/>
    </border>
    <border>
      <left style="thin">
        <color rgb="FF000000"/>
      </left>
      <right style="thin">
        <color rgb="FF000000"/>
      </right>
      <top style="hair">
        <color rgb="FF000000"/>
      </top>
      <bottom style="thin">
        <color rgb="FF000000"/>
      </bottom>
      <diagonal/>
    </border>
    <border>
      <left style="thin">
        <color rgb="FF000000"/>
      </left>
      <right style="hair">
        <color rgb="FF000000"/>
      </right>
      <top/>
      <bottom style="thin">
        <color rgb="FF000000"/>
      </bottom>
      <diagonal/>
    </border>
    <border>
      <left style="hair">
        <color rgb="FF000000"/>
      </left>
      <right/>
      <top style="hair">
        <color rgb="FF000000"/>
      </top>
      <bottom style="thin">
        <color rgb="FF000000"/>
      </bottom>
      <diagonal/>
    </border>
    <border>
      <left/>
      <right style="medium">
        <color rgb="FF000000"/>
      </right>
      <top style="hair">
        <color rgb="FF000000"/>
      </top>
      <bottom style="thin">
        <color rgb="FF000000"/>
      </bottom>
      <diagonal/>
    </border>
    <border>
      <left/>
      <right style="medium">
        <color rgb="FF000000"/>
      </right>
      <top style="thin">
        <color rgb="FF000000"/>
      </top>
      <bottom/>
      <diagonal/>
    </border>
    <border>
      <left/>
      <right style="medium">
        <color rgb="FF000000"/>
      </right>
      <top/>
      <bottom/>
      <diagonal/>
    </border>
    <border>
      <left/>
      <right style="medium">
        <color rgb="FF000000"/>
      </right>
      <top/>
      <bottom style="thin">
        <color rgb="FF000000"/>
      </bottom>
      <diagonal/>
    </border>
    <border>
      <left style="thin">
        <color rgb="FF000000"/>
      </left>
      <right/>
      <top style="thin">
        <color rgb="FF000000"/>
      </top>
      <bottom style="hair">
        <color rgb="FF000000"/>
      </bottom>
      <diagonal/>
    </border>
    <border>
      <left/>
      <right/>
      <top style="thin">
        <color rgb="FF000000"/>
      </top>
      <bottom style="hair">
        <color rgb="FF000000"/>
      </bottom>
      <diagonal/>
    </border>
    <border>
      <left/>
      <right style="thin">
        <color rgb="FF000000"/>
      </right>
      <top style="thin">
        <color rgb="FF000000"/>
      </top>
      <bottom style="hair">
        <color rgb="FF000000"/>
      </bottom>
      <diagonal/>
    </border>
    <border>
      <left style="thin">
        <color rgb="FF000000"/>
      </left>
      <right/>
      <top style="hair">
        <color rgb="FF000000"/>
      </top>
      <bottom style="thin">
        <color rgb="FF000000"/>
      </bottom>
      <diagonal/>
    </border>
    <border>
      <left/>
      <right/>
      <top style="hair">
        <color rgb="FF000000"/>
      </top>
      <bottom style="thin">
        <color rgb="FF000000"/>
      </bottom>
      <diagonal/>
    </border>
    <border>
      <left style="thin">
        <color rgb="FF000000"/>
      </left>
      <right/>
      <top style="hair">
        <color rgb="FF000000"/>
      </top>
      <bottom/>
      <diagonal/>
    </border>
    <border>
      <left/>
      <right/>
      <top style="hair">
        <color rgb="FF000000"/>
      </top>
      <bottom/>
      <diagonal/>
    </border>
    <border>
      <left style="thin">
        <color rgb="FF000000"/>
      </left>
      <right style="hair">
        <color rgb="FF000000"/>
      </right>
      <top style="hair">
        <color rgb="FF000000"/>
      </top>
      <bottom style="hair">
        <color rgb="FF000000"/>
      </bottom>
      <diagonal/>
    </border>
    <border>
      <left style="hair">
        <color rgb="FF000000"/>
      </left>
      <right/>
      <top style="hair">
        <color rgb="FF000000"/>
      </top>
      <bottom style="hair">
        <color rgb="FF000000"/>
      </bottom>
      <diagonal/>
    </border>
    <border>
      <left/>
      <right style="medium">
        <color rgb="FF000000"/>
      </right>
      <top style="hair">
        <color rgb="FF000000"/>
      </top>
      <bottom style="hair">
        <color rgb="FF000000"/>
      </bottom>
      <diagonal/>
    </border>
    <border>
      <left style="thin">
        <color rgb="FF000000"/>
      </left>
      <right style="hair">
        <color rgb="FF000000"/>
      </right>
      <top style="hair">
        <color rgb="FF000000"/>
      </top>
      <bottom style="thin">
        <color rgb="FF000000"/>
      </bottom>
      <diagonal/>
    </border>
    <border>
      <left style="thin">
        <color rgb="FF000000"/>
      </left>
      <right style="medium">
        <color rgb="FF000000"/>
      </right>
      <top style="thin">
        <color rgb="FF000000"/>
      </top>
      <bottom style="hair">
        <color rgb="FF000000"/>
      </bottom>
      <diagonal/>
    </border>
    <border>
      <left style="medium">
        <color rgb="FF000000"/>
      </left>
      <right style="hair">
        <color rgb="FF000000"/>
      </right>
      <top/>
      <bottom/>
      <diagonal/>
    </border>
    <border>
      <left style="hair">
        <color rgb="FF000000"/>
      </left>
      <right style="thin">
        <color rgb="FF000000"/>
      </right>
      <top style="hair">
        <color rgb="FF000000"/>
      </top>
      <bottom style="hair">
        <color rgb="FF000000"/>
      </bottom>
      <diagonal/>
    </border>
    <border>
      <left style="thin">
        <color rgb="FF000000"/>
      </left>
      <right style="thin">
        <color rgb="FF000000"/>
      </right>
      <top style="hair">
        <color rgb="FF000000"/>
      </top>
      <bottom style="hair">
        <color rgb="FF000000"/>
      </bottom>
      <diagonal/>
    </border>
    <border>
      <left style="thin">
        <color rgb="FF000000"/>
      </left>
      <right/>
      <top style="hair">
        <color rgb="FF000000"/>
      </top>
      <bottom style="hair">
        <color rgb="FF000000"/>
      </bottom>
      <diagonal/>
    </border>
    <border>
      <left/>
      <right style="thin">
        <color rgb="FF000000"/>
      </right>
      <top style="hair">
        <color rgb="FF000000"/>
      </top>
      <bottom style="hair">
        <color rgb="FF000000"/>
      </bottom>
      <diagonal/>
    </border>
    <border>
      <left style="thin">
        <color rgb="FF000000"/>
      </left>
      <right style="medium">
        <color rgb="FF000000"/>
      </right>
      <top style="hair">
        <color rgb="FF000000"/>
      </top>
      <bottom style="hair">
        <color rgb="FF000000"/>
      </bottom>
      <diagonal/>
    </border>
    <border>
      <left style="medium">
        <color rgb="FF000000"/>
      </left>
      <right style="hair">
        <color rgb="FF000000"/>
      </right>
      <top/>
      <bottom style="thin">
        <color rgb="FF000000"/>
      </bottom>
      <diagonal/>
    </border>
    <border>
      <left style="hair">
        <color rgb="FF000000"/>
      </left>
      <right style="thin">
        <color rgb="FF000000"/>
      </right>
      <top style="hair">
        <color rgb="FF000000"/>
      </top>
      <bottom style="thin">
        <color rgb="FF000000"/>
      </bottom>
      <diagonal/>
    </border>
    <border>
      <left/>
      <right style="thin">
        <color rgb="FF000000"/>
      </right>
      <top style="hair">
        <color rgb="FF000000"/>
      </top>
      <bottom style="thin">
        <color rgb="FF000000"/>
      </bottom>
      <diagonal/>
    </border>
    <border>
      <left style="thin">
        <color rgb="FF000000"/>
      </left>
      <right style="medium">
        <color rgb="FF000000"/>
      </right>
      <top style="hair">
        <color rgb="FF000000"/>
      </top>
      <bottom style="thin">
        <color rgb="FF000000"/>
      </bottom>
      <diagonal/>
    </border>
    <border>
      <left style="medium">
        <color rgb="FF000000"/>
      </left>
      <right/>
      <top/>
      <bottom style="medium">
        <color rgb="FF000000"/>
      </bottom>
      <diagonal/>
    </border>
    <border>
      <left style="hair">
        <color rgb="FF000000"/>
      </left>
      <right style="thin">
        <color rgb="FF000000"/>
      </right>
      <top/>
      <bottom style="medium">
        <color rgb="FF000000"/>
      </bottom>
      <diagonal/>
    </border>
    <border>
      <left style="thin">
        <color rgb="FF000000"/>
      </left>
      <right style="thin">
        <color rgb="FF000000"/>
      </right>
      <top style="hair">
        <color rgb="FF000000"/>
      </top>
      <bottom style="medium">
        <color rgb="FF000000"/>
      </bottom>
      <diagonal/>
    </border>
    <border>
      <left style="thin">
        <color rgb="FF000000"/>
      </left>
      <right style="medium">
        <color rgb="FF000000"/>
      </right>
      <top style="hair">
        <color rgb="FF000000"/>
      </top>
      <bottom style="medium">
        <color rgb="FF000000"/>
      </bottom>
      <diagonal/>
    </border>
    <border>
      <left style="thin">
        <color rgb="FF000000"/>
      </left>
      <right/>
      <top/>
      <bottom style="hair">
        <color rgb="FF000000"/>
      </bottom>
      <diagonal/>
    </border>
    <border>
      <left/>
      <right/>
      <top/>
      <bottom style="hair">
        <color rgb="FF000000"/>
      </bottom>
      <diagonal/>
    </border>
    <border>
      <left/>
      <right style="hair">
        <color rgb="FF000000"/>
      </right>
      <top/>
      <bottom style="hair">
        <color rgb="FF000000"/>
      </bottom>
      <diagonal/>
    </border>
    <border>
      <left style="thin">
        <color rgb="FF000000"/>
      </left>
      <right/>
      <top style="medium">
        <color rgb="FF000000"/>
      </top>
      <bottom style="hair">
        <color rgb="FF000000"/>
      </bottom>
      <diagonal/>
    </border>
    <border>
      <left/>
      <right/>
      <top style="medium">
        <color rgb="FF000000"/>
      </top>
      <bottom style="hair">
        <color rgb="FF000000"/>
      </bottom>
      <diagonal/>
    </border>
    <border>
      <left/>
      <right style="medium">
        <color rgb="FF000000"/>
      </right>
      <top style="medium">
        <color rgb="FF000000"/>
      </top>
      <bottom style="hair">
        <color rgb="FF000000"/>
      </bottom>
      <diagonal/>
    </border>
    <border>
      <left/>
      <right style="hair">
        <color rgb="FF000000"/>
      </right>
      <top style="hair">
        <color rgb="FF000000"/>
      </top>
      <bottom/>
      <diagonal/>
    </border>
    <border>
      <left/>
      <right style="medium">
        <color rgb="FF000000"/>
      </right>
      <top style="hair">
        <color rgb="FF000000"/>
      </top>
      <bottom/>
      <diagonal/>
    </border>
    <border>
      <left/>
      <right style="hair">
        <color rgb="FF000000"/>
      </right>
      <top/>
      <bottom/>
      <diagonal/>
    </border>
    <border>
      <left/>
      <right style="hair">
        <color rgb="FF000000"/>
      </right>
      <top style="thin">
        <color rgb="FF000000"/>
      </top>
      <bottom style="hair">
        <color rgb="FF000000"/>
      </bottom>
      <diagonal/>
    </border>
    <border>
      <left/>
      <right style="hair">
        <color rgb="FF000000"/>
      </right>
      <top/>
      <bottom style="thin">
        <color rgb="FF000000"/>
      </bottom>
      <diagonal/>
    </border>
    <border>
      <left style="hair">
        <color rgb="FF000000"/>
      </left>
      <right style="thin">
        <color rgb="FF000000"/>
      </right>
      <top style="hair">
        <color rgb="FF000000"/>
      </top>
      <bottom/>
      <diagonal/>
    </border>
    <border>
      <left style="hair">
        <color rgb="FF000000"/>
      </left>
      <right style="thin">
        <color rgb="FF000000"/>
      </right>
      <top/>
      <bottom style="thin">
        <color rgb="FF000000"/>
      </bottom>
      <diagonal/>
    </border>
    <border>
      <left/>
      <right style="thin">
        <color rgb="FF000000"/>
      </right>
      <top/>
      <bottom style="hair">
        <color rgb="FF000000"/>
      </bottom>
      <diagonal/>
    </border>
    <border>
      <left/>
      <right style="medium">
        <color rgb="FF000000"/>
      </right>
      <top/>
      <bottom style="hair">
        <color rgb="FF000000"/>
      </bottom>
      <diagonal/>
    </border>
    <border>
      <left style="hair">
        <color rgb="FF000000"/>
      </left>
      <right style="thin">
        <color rgb="FF000000"/>
      </right>
      <top/>
      <bottom/>
      <diagonal/>
    </border>
    <border>
      <left/>
      <right style="thin">
        <color rgb="FF000000"/>
      </right>
      <top/>
      <bottom style="medium">
        <color rgb="FF000000"/>
      </bottom>
      <diagonal/>
    </border>
    <border>
      <left style="thin">
        <color rgb="FF000000"/>
      </left>
      <right/>
      <top/>
      <bottom style="medium">
        <color rgb="FF000000"/>
      </bottom>
      <diagonal/>
    </border>
  </borders>
  <cellStyleXfs count="6">
    <xf numFmtId="0" fontId="0" fillId="0" borderId="0">
      <alignment vertical="center"/>
    </xf>
    <xf numFmtId="0" fontId="1" fillId="0" borderId="0">
      <alignment vertical="center"/>
    </xf>
    <xf numFmtId="0" fontId="3" fillId="0" borderId="0"/>
    <xf numFmtId="0" fontId="4" fillId="0" borderId="0" applyNumberFormat="0" applyFill="0" applyBorder="0" applyAlignment="0" applyProtection="0">
      <alignment vertical="center"/>
    </xf>
    <xf numFmtId="38" fontId="8" fillId="0" borderId="0" applyFont="0" applyFill="0" applyBorder="0" applyAlignment="0" applyProtection="0">
      <alignment vertical="center"/>
    </xf>
    <xf numFmtId="0" fontId="3" fillId="0" borderId="0"/>
  </cellStyleXfs>
  <cellXfs count="731">
    <xf numFmtId="0" fontId="0" fillId="0" borderId="0" xfId="0">
      <alignment vertical="center"/>
    </xf>
    <xf numFmtId="0" fontId="5" fillId="2" borderId="0" xfId="1" applyFont="1" applyFill="1" applyAlignment="1"/>
    <xf numFmtId="0" fontId="5" fillId="2" borderId="0" xfId="1" applyFont="1" applyFill="1" applyAlignment="1">
      <alignment horizontal="center" vertical="center"/>
    </xf>
    <xf numFmtId="0" fontId="6" fillId="2" borderId="0" xfId="1" applyFont="1" applyFill="1" applyAlignment="1">
      <alignment horizontal="center" vertical="center"/>
    </xf>
    <xf numFmtId="0" fontId="5" fillId="2" borderId="0" xfId="1" applyFont="1" applyFill="1" applyAlignment="1">
      <alignment vertical="center" wrapText="1"/>
    </xf>
    <xf numFmtId="0" fontId="7" fillId="2" borderId="0" xfId="1" applyFont="1" applyFill="1" applyAlignment="1"/>
    <xf numFmtId="0" fontId="6" fillId="2" borderId="0" xfId="1" applyFont="1" applyFill="1" applyAlignment="1">
      <alignment horizontal="center"/>
    </xf>
    <xf numFmtId="0" fontId="5" fillId="2" borderId="0" xfId="1" applyFont="1" applyFill="1" applyAlignment="1">
      <alignment horizontal="center"/>
    </xf>
    <xf numFmtId="0" fontId="7" fillId="2" borderId="0" xfId="1" applyFont="1" applyFill="1" applyAlignment="1">
      <alignment shrinkToFit="1"/>
    </xf>
    <xf numFmtId="0" fontId="5" fillId="2" borderId="1" xfId="1" applyFont="1" applyFill="1" applyBorder="1" applyAlignment="1">
      <alignment horizontal="center"/>
    </xf>
    <xf numFmtId="0" fontId="5" fillId="2" borderId="1" xfId="1" applyFont="1" applyFill="1" applyBorder="1" applyAlignment="1">
      <alignment horizontal="center" vertical="center"/>
    </xf>
    <xf numFmtId="0" fontId="7" fillId="2" borderId="0" xfId="1" applyFont="1" applyFill="1" applyAlignment="1">
      <alignment horizontal="center"/>
    </xf>
    <xf numFmtId="0" fontId="5" fillId="2" borderId="2" xfId="1" applyFont="1" applyFill="1" applyBorder="1" applyAlignment="1">
      <alignment horizontal="center" vertical="center" shrinkToFit="1"/>
    </xf>
    <xf numFmtId="0" fontId="5" fillId="2" borderId="0" xfId="1" applyFont="1" applyFill="1" applyAlignment="1">
      <alignment horizontal="center" vertical="center" shrinkToFit="1"/>
    </xf>
    <xf numFmtId="0" fontId="5" fillId="2" borderId="2" xfId="1" applyFont="1" applyFill="1" applyBorder="1" applyAlignment="1">
      <alignment horizontal="center" vertical="center" wrapText="1"/>
    </xf>
    <xf numFmtId="0" fontId="5" fillId="2" borderId="0" xfId="1" applyFont="1" applyFill="1" applyAlignment="1">
      <alignment horizontal="center" vertical="center" wrapText="1"/>
    </xf>
    <xf numFmtId="0" fontId="5" fillId="2" borderId="3" xfId="1" applyFont="1" applyFill="1" applyBorder="1" applyAlignment="1">
      <alignment horizontal="center" vertical="center" shrinkToFit="1"/>
    </xf>
    <xf numFmtId="0" fontId="5" fillId="2" borderId="3" xfId="1" applyFont="1" applyFill="1" applyBorder="1" applyAlignment="1">
      <alignment horizontal="center" vertical="center" wrapText="1"/>
    </xf>
    <xf numFmtId="0" fontId="5" fillId="2" borderId="2" xfId="1" applyFont="1" applyFill="1" applyBorder="1" applyAlignment="1">
      <alignment horizontal="center" vertical="center"/>
    </xf>
    <xf numFmtId="0" fontId="6" fillId="2" borderId="2" xfId="1" applyFont="1" applyFill="1" applyBorder="1" applyAlignment="1">
      <alignment horizontal="center" vertical="center" wrapText="1"/>
    </xf>
    <xf numFmtId="0" fontId="5" fillId="2" borderId="2" xfId="1" applyFont="1" applyFill="1" applyBorder="1" applyAlignment="1">
      <alignment vertical="center" wrapText="1"/>
    </xf>
    <xf numFmtId="0" fontId="4" fillId="2" borderId="2" xfId="3" applyFill="1" applyBorder="1" applyAlignment="1">
      <alignment horizontal="center" vertical="center" wrapText="1"/>
    </xf>
    <xf numFmtId="0" fontId="5" fillId="2" borderId="2" xfId="1" applyFont="1" applyFill="1" applyBorder="1" applyAlignment="1">
      <alignment horizontal="left" vertical="center" wrapText="1"/>
    </xf>
    <xf numFmtId="0" fontId="5" fillId="2" borderId="0" xfId="1" applyFont="1" applyFill="1" applyAlignment="1">
      <alignment horizontal="left" vertical="top" wrapText="1"/>
    </xf>
    <xf numFmtId="0" fontId="5" fillId="2" borderId="0" xfId="1" applyFont="1" applyFill="1" applyAlignment="1">
      <alignment vertical="top" wrapText="1"/>
    </xf>
    <xf numFmtId="0" fontId="5" fillId="2" borderId="3" xfId="1" applyFont="1" applyFill="1" applyBorder="1" applyAlignment="1">
      <alignment horizontal="left" vertical="center" wrapText="1"/>
    </xf>
    <xf numFmtId="0" fontId="5" fillId="2" borderId="0" xfId="1" applyFont="1" applyFill="1">
      <alignment vertical="center"/>
    </xf>
    <xf numFmtId="0" fontId="6" fillId="2" borderId="0" xfId="1" applyFont="1" applyFill="1" applyAlignment="1">
      <alignment horizontal="left" vertical="center"/>
    </xf>
    <xf numFmtId="0" fontId="5" fillId="2" borderId="0" xfId="1" applyFont="1" applyFill="1" applyAlignment="1">
      <alignment horizontal="left" vertical="center" wrapText="1"/>
    </xf>
    <xf numFmtId="0" fontId="5" fillId="2" borderId="0" xfId="1" applyFont="1" applyFill="1" applyAlignment="1">
      <alignment horizontal="center" vertical="top" wrapText="1"/>
    </xf>
    <xf numFmtId="0" fontId="5" fillId="2" borderId="0" xfId="1" applyFont="1" applyFill="1" applyAlignment="1">
      <alignment wrapText="1"/>
    </xf>
    <xf numFmtId="0" fontId="6" fillId="2" borderId="0" xfId="1" applyFont="1" applyFill="1" applyAlignment="1">
      <alignment horizontal="center" vertical="center" wrapText="1"/>
    </xf>
    <xf numFmtId="0" fontId="11" fillId="4" borderId="7" xfId="0" applyFont="1" applyFill="1" applyBorder="1" applyAlignment="1">
      <alignment horizontal="center" vertical="center" shrinkToFit="1"/>
    </xf>
    <xf numFmtId="0" fontId="11" fillId="4" borderId="10" xfId="0" applyFont="1" applyFill="1" applyBorder="1" applyAlignment="1">
      <alignment horizontal="center" vertical="center" shrinkToFit="1"/>
    </xf>
    <xf numFmtId="0" fontId="11" fillId="0" borderId="0" xfId="0" applyFont="1" applyAlignment="1">
      <alignment horizontal="right" vertical="center"/>
    </xf>
    <xf numFmtId="0" fontId="10" fillId="0" borderId="0" xfId="0" applyFont="1" applyAlignment="1">
      <alignment vertical="center" shrinkToFit="1"/>
    </xf>
    <xf numFmtId="0" fontId="14" fillId="4" borderId="15" xfId="0" applyFont="1" applyFill="1" applyBorder="1" applyAlignment="1">
      <alignment horizontal="center" vertical="center" shrinkToFit="1"/>
    </xf>
    <xf numFmtId="49" fontId="10" fillId="0" borderId="0" xfId="0" applyNumberFormat="1" applyFont="1" applyAlignment="1">
      <alignment horizontal="center" vertical="center" shrinkToFit="1"/>
    </xf>
    <xf numFmtId="178" fontId="12" fillId="0" borderId="20" xfId="0" applyNumberFormat="1" applyFont="1" applyBorder="1" applyAlignment="1" applyProtection="1">
      <alignment horizontal="center" vertical="center" shrinkToFit="1"/>
      <protection locked="0"/>
    </xf>
    <xf numFmtId="178" fontId="12" fillId="0" borderId="25" xfId="0" applyNumberFormat="1" applyFont="1" applyBorder="1" applyAlignment="1" applyProtection="1">
      <alignment horizontal="center" vertical="center" shrinkToFit="1"/>
      <protection locked="0"/>
    </xf>
    <xf numFmtId="0" fontId="12" fillId="4" borderId="29" xfId="0" applyFont="1" applyFill="1" applyBorder="1" applyAlignment="1">
      <alignment vertical="center" shrinkToFit="1"/>
    </xf>
    <xf numFmtId="0" fontId="10" fillId="0" borderId="0" xfId="0" applyFont="1" applyAlignment="1">
      <alignment horizontal="right" vertical="center" shrinkToFit="1"/>
    </xf>
    <xf numFmtId="0" fontId="12" fillId="0" borderId="37" xfId="0" applyFont="1" applyBorder="1" applyAlignment="1" applyProtection="1">
      <alignment horizontal="center" vertical="center" shrinkToFit="1"/>
      <protection locked="0"/>
    </xf>
    <xf numFmtId="0" fontId="10" fillId="4" borderId="51" xfId="0" applyFont="1" applyFill="1" applyBorder="1" applyAlignment="1">
      <alignment horizontal="center" vertical="center" shrinkToFit="1"/>
    </xf>
    <xf numFmtId="0" fontId="10" fillId="4" borderId="54" xfId="0" applyFont="1" applyFill="1" applyBorder="1" applyAlignment="1">
      <alignment horizontal="center" vertical="center" shrinkToFit="1"/>
    </xf>
    <xf numFmtId="0" fontId="12" fillId="4" borderId="15" xfId="0" applyFont="1" applyFill="1" applyBorder="1" applyAlignment="1">
      <alignment horizontal="center" vertical="center" shrinkToFit="1"/>
    </xf>
    <xf numFmtId="0" fontId="12" fillId="4" borderId="55" xfId="0" applyFont="1" applyFill="1" applyBorder="1" applyAlignment="1">
      <alignment horizontal="center" vertical="center" shrinkToFit="1"/>
    </xf>
    <xf numFmtId="0" fontId="10" fillId="0" borderId="0" xfId="0" applyFont="1" applyAlignment="1">
      <alignment horizontal="center" vertical="center" shrinkToFit="1"/>
    </xf>
    <xf numFmtId="0" fontId="12" fillId="4" borderId="56" xfId="0" applyFont="1" applyFill="1" applyBorder="1" applyAlignment="1">
      <alignment vertical="center" shrinkToFit="1"/>
    </xf>
    <xf numFmtId="0" fontId="12" fillId="4" borderId="57" xfId="0" applyFont="1" applyFill="1" applyBorder="1" applyAlignment="1">
      <alignment vertical="center" shrinkToFit="1"/>
    </xf>
    <xf numFmtId="0" fontId="12" fillId="0" borderId="58" xfId="0" applyFont="1" applyBorder="1" applyAlignment="1" applyProtection="1">
      <alignment horizontal="center" vertical="center" shrinkToFit="1"/>
      <protection locked="0"/>
    </xf>
    <xf numFmtId="0" fontId="12" fillId="0" borderId="61" xfId="0" applyFont="1" applyBorder="1" applyAlignment="1" applyProtection="1">
      <alignment horizontal="center" vertical="center" shrinkToFit="1"/>
      <protection locked="0"/>
    </xf>
    <xf numFmtId="0" fontId="12" fillId="4" borderId="62" xfId="0" applyFont="1" applyFill="1" applyBorder="1" applyAlignment="1">
      <alignment vertical="center" shrinkToFit="1"/>
    </xf>
    <xf numFmtId="0" fontId="12" fillId="4" borderId="63" xfId="0" applyFont="1" applyFill="1" applyBorder="1" applyAlignment="1">
      <alignment vertical="center" shrinkToFit="1"/>
    </xf>
    <xf numFmtId="0" fontId="12" fillId="0" borderId="65" xfId="0" applyFont="1" applyBorder="1" applyAlignment="1" applyProtection="1">
      <alignment horizontal="center" vertical="center" shrinkToFit="1"/>
      <protection locked="0"/>
    </xf>
    <xf numFmtId="0" fontId="12" fillId="4" borderId="57" xfId="0" applyFont="1" applyFill="1" applyBorder="1" applyAlignment="1">
      <alignment horizontal="center" vertical="center" shrinkToFit="1"/>
    </xf>
    <xf numFmtId="38" fontId="12" fillId="0" borderId="58" xfId="4" applyFont="1" applyBorder="1" applyAlignment="1" applyProtection="1">
      <alignment horizontal="center" vertical="center" shrinkToFit="1"/>
      <protection locked="0"/>
    </xf>
    <xf numFmtId="38" fontId="12" fillId="0" borderId="61" xfId="4" applyFont="1" applyBorder="1" applyAlignment="1" applyProtection="1">
      <alignment horizontal="center" vertical="center" shrinkToFit="1"/>
      <protection locked="0"/>
    </xf>
    <xf numFmtId="0" fontId="12" fillId="4" borderId="67" xfId="0" applyFont="1" applyFill="1" applyBorder="1" applyAlignment="1">
      <alignment horizontal="center" vertical="center" shrinkToFit="1"/>
    </xf>
    <xf numFmtId="38" fontId="12" fillId="0" borderId="68" xfId="4" applyFont="1" applyBorder="1" applyAlignment="1" applyProtection="1">
      <alignment horizontal="center" vertical="center" shrinkToFit="1"/>
      <protection locked="0"/>
    </xf>
    <xf numFmtId="38" fontId="12" fillId="0" borderId="69" xfId="4" applyFont="1" applyBorder="1" applyAlignment="1" applyProtection="1">
      <alignment horizontal="center" vertical="center" shrinkToFit="1"/>
      <protection locked="0"/>
    </xf>
    <xf numFmtId="176" fontId="12" fillId="4" borderId="29" xfId="0" applyNumberFormat="1" applyFont="1" applyFill="1" applyBorder="1" applyAlignment="1">
      <alignment horizontal="center" vertical="center" shrinkToFit="1"/>
    </xf>
    <xf numFmtId="0" fontId="12" fillId="0" borderId="58" xfId="0" applyFont="1" applyBorder="1" applyAlignment="1" applyProtection="1">
      <alignment horizontal="left" vertical="center" shrinkToFit="1"/>
      <protection locked="0"/>
    </xf>
    <xf numFmtId="0" fontId="10" fillId="0" borderId="0" xfId="0" applyFont="1" applyAlignment="1">
      <alignment vertical="top" shrinkToFit="1"/>
    </xf>
    <xf numFmtId="0" fontId="12" fillId="4" borderId="21" xfId="0" applyFont="1" applyFill="1" applyBorder="1" applyAlignment="1">
      <alignment vertical="center" wrapText="1" shrinkToFit="1"/>
    </xf>
    <xf numFmtId="176" fontId="12" fillId="4" borderId="29" xfId="0" applyNumberFormat="1" applyFont="1" applyFill="1" applyBorder="1" applyAlignment="1">
      <alignment vertical="center" shrinkToFit="1"/>
    </xf>
    <xf numFmtId="176" fontId="12" fillId="0" borderId="33" xfId="0" applyNumberFormat="1" applyFont="1" applyBorder="1" applyAlignment="1" applyProtection="1">
      <alignment horizontal="right" vertical="center" shrinkToFit="1"/>
      <protection locked="0"/>
    </xf>
    <xf numFmtId="176" fontId="12" fillId="0" borderId="58" xfId="0" applyNumberFormat="1" applyFont="1" applyBorder="1" applyAlignment="1" applyProtection="1">
      <alignment horizontal="right" vertical="center" shrinkToFit="1"/>
      <protection locked="0"/>
    </xf>
    <xf numFmtId="0" fontId="12" fillId="4" borderId="12" xfId="0" applyFont="1" applyFill="1" applyBorder="1" applyAlignment="1">
      <alignment vertical="center" wrapText="1" shrinkToFit="1"/>
    </xf>
    <xf numFmtId="0" fontId="16" fillId="3" borderId="0" xfId="0" applyFont="1" applyFill="1" applyAlignment="1">
      <alignment horizontal="left" vertical="center"/>
    </xf>
    <xf numFmtId="0" fontId="10" fillId="3" borderId="0" xfId="0" applyFont="1" applyFill="1" applyAlignment="1">
      <alignment vertical="center" shrinkToFit="1"/>
    </xf>
    <xf numFmtId="0" fontId="11" fillId="3" borderId="0" xfId="0" applyFont="1" applyFill="1" applyAlignment="1">
      <alignment horizontal="right" vertical="top"/>
    </xf>
    <xf numFmtId="0" fontId="10" fillId="0" borderId="5" xfId="0" applyFont="1" applyFill="1" applyBorder="1" applyAlignment="1">
      <alignment vertical="center" shrinkToFit="1"/>
    </xf>
    <xf numFmtId="0" fontId="10" fillId="0" borderId="6" xfId="0" applyFont="1" applyFill="1" applyBorder="1" applyAlignment="1">
      <alignment vertical="center" shrinkToFit="1"/>
    </xf>
    <xf numFmtId="176" fontId="16" fillId="0" borderId="58" xfId="0" applyNumberFormat="1" applyFont="1" applyBorder="1" applyAlignment="1" applyProtection="1">
      <alignment horizontal="center" vertical="center" wrapText="1" shrinkToFit="1"/>
      <protection locked="0"/>
    </xf>
    <xf numFmtId="3" fontId="12" fillId="0" borderId="58" xfId="0" applyNumberFormat="1" applyFont="1" applyBorder="1" applyAlignment="1" applyProtection="1">
      <alignment horizontal="left" vertical="center" shrinkToFit="1"/>
      <protection locked="0"/>
    </xf>
    <xf numFmtId="0" fontId="11" fillId="0" borderId="58" xfId="0" applyFont="1" applyBorder="1" applyAlignment="1" applyProtection="1">
      <alignment horizontal="left" vertical="center" wrapText="1" shrinkToFit="1"/>
      <protection locked="0"/>
    </xf>
    <xf numFmtId="182" fontId="12" fillId="0" borderId="58" xfId="0" applyNumberFormat="1" applyFont="1" applyBorder="1" applyAlignment="1" applyProtection="1">
      <alignment horizontal="center" vertical="center" shrinkToFit="1"/>
      <protection locked="0"/>
    </xf>
    <xf numFmtId="0" fontId="12" fillId="0" borderId="58" xfId="0" applyFont="1" applyBorder="1" applyAlignment="1" applyProtection="1">
      <alignment horizontal="left" vertical="center" wrapText="1" shrinkToFit="1"/>
      <protection locked="0"/>
    </xf>
    <xf numFmtId="176" fontId="12" fillId="0" borderId="58" xfId="0" applyNumberFormat="1" applyFont="1" applyBorder="1" applyAlignment="1" applyProtection="1">
      <alignment horizontal="center" vertical="center" wrapText="1" shrinkToFit="1"/>
      <protection locked="0"/>
    </xf>
    <xf numFmtId="0" fontId="11" fillId="3" borderId="0" xfId="0" applyFont="1" applyFill="1" applyAlignment="1">
      <alignment horizontal="left" vertical="center"/>
    </xf>
    <xf numFmtId="57" fontId="12" fillId="0" borderId="61" xfId="0" applyNumberFormat="1" applyFont="1" applyBorder="1" applyAlignment="1" applyProtection="1">
      <alignment horizontal="center" vertical="center" shrinkToFit="1"/>
      <protection locked="0"/>
    </xf>
    <xf numFmtId="0" fontId="10" fillId="0" borderId="0" xfId="0" applyFont="1" applyAlignment="1">
      <alignment horizontal="left" vertical="center" shrinkToFit="1"/>
    </xf>
    <xf numFmtId="0" fontId="12" fillId="0" borderId="37" xfId="0" applyFont="1" applyBorder="1" applyAlignment="1" applyProtection="1">
      <alignment horizontal="center" vertical="center" wrapText="1" shrinkToFit="1"/>
      <protection locked="0"/>
    </xf>
    <xf numFmtId="0" fontId="23" fillId="0" borderId="37" xfId="0" applyFont="1" applyBorder="1" applyAlignment="1" applyProtection="1">
      <alignment horizontal="center" vertical="center" shrinkToFit="1"/>
      <protection locked="0"/>
    </xf>
    <xf numFmtId="0" fontId="12" fillId="0" borderId="58" xfId="0" applyFont="1" applyBorder="1" applyAlignment="1" applyProtection="1">
      <alignment horizontal="right" vertical="center" shrinkToFit="1"/>
      <protection locked="0"/>
    </xf>
    <xf numFmtId="0" fontId="10" fillId="0" borderId="92" xfId="0" applyFont="1" applyBorder="1" applyAlignment="1" applyProtection="1">
      <alignment vertical="center" shrinkToFit="1"/>
      <protection locked="0"/>
    </xf>
    <xf numFmtId="0" fontId="10" fillId="0" borderId="93" xfId="0" applyFont="1" applyBorder="1" applyAlignment="1" applyProtection="1">
      <alignment vertical="center" shrinkToFit="1"/>
      <protection locked="0"/>
    </xf>
    <xf numFmtId="0" fontId="10" fillId="0" borderId="94" xfId="0" applyFont="1" applyBorder="1" applyAlignment="1" applyProtection="1">
      <alignment vertical="center" shrinkToFit="1"/>
      <protection locked="0"/>
    </xf>
    <xf numFmtId="0" fontId="10" fillId="0" borderId="12" xfId="0" applyFont="1" applyBorder="1" applyAlignment="1" applyProtection="1">
      <alignment vertical="center" shrinkToFit="1"/>
      <protection locked="0"/>
    </xf>
    <xf numFmtId="0" fontId="10" fillId="0" borderId="66" xfId="0" applyFont="1" applyBorder="1" applyAlignment="1" applyProtection="1">
      <alignment vertical="center" shrinkToFit="1"/>
      <protection locked="0"/>
    </xf>
    <xf numFmtId="0" fontId="10" fillId="0" borderId="5" xfId="0" applyFont="1" applyBorder="1" applyAlignment="1" applyProtection="1">
      <alignment vertical="center" shrinkToFit="1"/>
      <protection locked="0"/>
    </xf>
    <xf numFmtId="0" fontId="10" fillId="0" borderId="6" xfId="0" applyFont="1" applyBorder="1" applyAlignment="1" applyProtection="1">
      <alignment vertical="center" shrinkToFit="1"/>
      <protection locked="0"/>
    </xf>
    <xf numFmtId="176" fontId="26" fillId="0" borderId="58" xfId="0" applyNumberFormat="1" applyFont="1" applyBorder="1" applyAlignment="1" applyProtection="1">
      <alignment horizontal="center" vertical="center" shrinkToFit="1"/>
      <protection locked="0"/>
    </xf>
    <xf numFmtId="3" fontId="12" fillId="0" borderId="58" xfId="0" applyNumberFormat="1" applyFont="1" applyBorder="1" applyAlignment="1" applyProtection="1">
      <alignment horizontal="right" vertical="center" shrinkToFit="1"/>
      <protection locked="0"/>
    </xf>
    <xf numFmtId="0" fontId="12" fillId="4" borderId="12" xfId="0" applyFont="1" applyFill="1" applyBorder="1" applyAlignment="1">
      <alignment horizontal="center" vertical="center" wrapText="1" shrinkToFit="1"/>
    </xf>
    <xf numFmtId="0" fontId="12" fillId="4" borderId="66" xfId="0" applyFont="1" applyFill="1" applyBorder="1" applyAlignment="1">
      <alignment horizontal="center" vertical="center" shrinkToFit="1"/>
    </xf>
    <xf numFmtId="176" fontId="12" fillId="0" borderId="58" xfId="0" applyNumberFormat="1" applyFont="1" applyBorder="1" applyAlignment="1" applyProtection="1">
      <alignment horizontal="center" vertical="center" shrinkToFit="1"/>
      <protection locked="0"/>
    </xf>
    <xf numFmtId="176" fontId="12" fillId="0" borderId="33" xfId="0" applyNumberFormat="1" applyFont="1" applyBorder="1" applyAlignment="1" applyProtection="1">
      <alignment horizontal="center" vertical="center" shrinkToFit="1"/>
      <protection locked="0"/>
    </xf>
    <xf numFmtId="0" fontId="10" fillId="0" borderId="0" xfId="0" applyFont="1" applyAlignment="1" applyProtection="1">
      <alignment vertical="center" shrinkToFit="1"/>
      <protection locked="0"/>
    </xf>
    <xf numFmtId="0" fontId="10" fillId="0" borderId="42" xfId="0" applyFont="1" applyBorder="1" applyAlignment="1" applyProtection="1">
      <alignment vertical="center" shrinkToFit="1"/>
      <protection locked="0"/>
    </xf>
    <xf numFmtId="0" fontId="12" fillId="4" borderId="18" xfId="0" applyFont="1" applyFill="1" applyBorder="1" applyAlignment="1">
      <alignment horizontal="center" vertical="center" shrinkToFit="1"/>
    </xf>
    <xf numFmtId="0" fontId="12" fillId="4" borderId="12" xfId="0" applyFont="1" applyFill="1" applyBorder="1" applyAlignment="1">
      <alignment vertical="center" shrinkToFit="1"/>
    </xf>
    <xf numFmtId="0" fontId="4" fillId="0" borderId="0" xfId="3" applyAlignment="1" applyProtection="1">
      <alignment vertical="center" shrinkToFit="1"/>
      <protection locked="0"/>
    </xf>
    <xf numFmtId="0" fontId="14" fillId="0" borderId="58" xfId="0" applyFont="1" applyBorder="1" applyAlignment="1" applyProtection="1">
      <alignment horizontal="left" vertical="center" shrinkToFit="1"/>
      <protection locked="0"/>
    </xf>
    <xf numFmtId="0" fontId="4" fillId="2" borderId="0" xfId="3" applyFill="1" applyBorder="1" applyAlignment="1">
      <alignment horizontal="center" vertical="center" wrapText="1"/>
    </xf>
    <xf numFmtId="0" fontId="4" fillId="0" borderId="2" xfId="3" applyBorder="1" applyAlignment="1">
      <alignment horizontal="center" vertical="center"/>
    </xf>
    <xf numFmtId="0" fontId="12" fillId="4" borderId="18" xfId="0" applyFont="1" applyFill="1" applyBorder="1" applyAlignment="1">
      <alignment horizontal="center" vertical="center" shrinkToFit="1"/>
    </xf>
    <xf numFmtId="0" fontId="12" fillId="4" borderId="12" xfId="0" applyFont="1" applyFill="1" applyBorder="1" applyAlignment="1">
      <alignment vertical="center" shrinkToFit="1"/>
    </xf>
    <xf numFmtId="0" fontId="15" fillId="0" borderId="41" xfId="0" applyFont="1" applyBorder="1" applyAlignment="1" applyProtection="1">
      <alignment vertical="center" shrinkToFit="1"/>
      <protection locked="0"/>
    </xf>
    <xf numFmtId="0" fontId="15" fillId="0" borderId="42" xfId="0" applyFont="1" applyBorder="1" applyAlignment="1" applyProtection="1">
      <alignment vertical="center" shrinkToFit="1"/>
      <protection locked="0"/>
    </xf>
    <xf numFmtId="0" fontId="10" fillId="0" borderId="0" xfId="0" applyFont="1" applyAlignment="1" applyProtection="1">
      <alignment vertical="center" shrinkToFit="1"/>
      <protection locked="0"/>
    </xf>
    <xf numFmtId="0" fontId="10" fillId="0" borderId="42" xfId="0" applyFont="1" applyBorder="1" applyAlignment="1" applyProtection="1">
      <alignment vertical="center" shrinkToFit="1"/>
      <protection locked="0"/>
    </xf>
    <xf numFmtId="0" fontId="12" fillId="4" borderId="12" xfId="0" applyFont="1" applyFill="1" applyBorder="1" applyAlignment="1">
      <alignment horizontal="center" vertical="center" wrapText="1" shrinkToFit="1"/>
    </xf>
    <xf numFmtId="0" fontId="12" fillId="4" borderId="66" xfId="0" applyFont="1" applyFill="1" applyBorder="1" applyAlignment="1">
      <alignment horizontal="center" vertical="center" shrinkToFit="1"/>
    </xf>
    <xf numFmtId="49" fontId="12" fillId="0" borderId="33" xfId="0" applyNumberFormat="1" applyFont="1" applyBorder="1" applyAlignment="1" applyProtection="1">
      <alignment vertical="center" shrinkToFit="1"/>
      <protection locked="0"/>
    </xf>
    <xf numFmtId="0" fontId="10" fillId="0" borderId="5" xfId="0" applyFont="1" applyBorder="1" applyAlignment="1">
      <alignment vertical="center" shrinkToFit="1"/>
    </xf>
    <xf numFmtId="0" fontId="10" fillId="0" borderId="6" xfId="0" applyFont="1" applyBorder="1" applyAlignment="1">
      <alignment vertical="center" shrinkToFit="1"/>
    </xf>
    <xf numFmtId="176" fontId="12" fillId="4" borderId="29" xfId="0" applyNumberFormat="1" applyFont="1" applyFill="1" applyBorder="1" applyAlignment="1">
      <alignment horizontal="center" vertical="center" shrinkToFit="1"/>
    </xf>
    <xf numFmtId="176" fontId="12" fillId="0" borderId="58" xfId="0" applyNumberFormat="1" applyFont="1" applyBorder="1" applyAlignment="1" applyProtection="1">
      <alignment horizontal="center" vertical="center" shrinkToFit="1"/>
      <protection locked="0"/>
    </xf>
    <xf numFmtId="176" fontId="12" fillId="4" borderId="29" xfId="0" applyNumberFormat="1" applyFont="1" applyFill="1" applyBorder="1" applyAlignment="1">
      <alignment vertical="center" shrinkToFit="1"/>
    </xf>
    <xf numFmtId="176" fontId="12" fillId="0" borderId="33" xfId="0" applyNumberFormat="1" applyFont="1" applyBorder="1" applyAlignment="1" applyProtection="1">
      <alignment horizontal="center" vertical="center" shrinkToFit="1"/>
      <protection locked="0"/>
    </xf>
    <xf numFmtId="176" fontId="12" fillId="0" borderId="33" xfId="0" applyNumberFormat="1" applyFont="1" applyBorder="1" applyAlignment="1" applyProtection="1">
      <alignment horizontal="right" vertical="center" shrinkToFit="1"/>
      <protection locked="0"/>
    </xf>
    <xf numFmtId="176" fontId="12" fillId="0" borderId="58" xfId="0" applyNumberFormat="1" applyFont="1" applyBorder="1" applyAlignment="1" applyProtection="1">
      <alignment horizontal="right" vertical="center" shrinkToFit="1"/>
      <protection locked="0"/>
    </xf>
    <xf numFmtId="176" fontId="12" fillId="0" borderId="58" xfId="0" applyNumberFormat="1" applyFont="1" applyBorder="1" applyAlignment="1" applyProtection="1">
      <alignment horizontal="center" vertical="center" wrapText="1" shrinkToFit="1"/>
      <protection locked="0"/>
    </xf>
    <xf numFmtId="176" fontId="12" fillId="0" borderId="15" xfId="0" applyNumberFormat="1" applyFont="1" applyBorder="1" applyAlignment="1" applyProtection="1">
      <alignment vertical="center" wrapText="1"/>
      <protection locked="0"/>
    </xf>
    <xf numFmtId="176" fontId="12" fillId="0" borderId="15" xfId="0" applyNumberFormat="1" applyFont="1" applyBorder="1" applyAlignment="1" applyProtection="1">
      <alignment vertical="center" shrinkToFit="1"/>
      <protection locked="0"/>
    </xf>
    <xf numFmtId="176" fontId="12" fillId="0" borderId="33" xfId="0" applyNumberFormat="1" applyFont="1" applyBorder="1" applyAlignment="1" applyProtection="1">
      <alignment vertical="center" wrapText="1"/>
      <protection locked="0"/>
    </xf>
    <xf numFmtId="176" fontId="12" fillId="0" borderId="33" xfId="0" applyNumberFormat="1" applyFont="1" applyBorder="1" applyAlignment="1" applyProtection="1">
      <alignment vertical="center" shrinkToFit="1"/>
      <protection locked="0"/>
    </xf>
    <xf numFmtId="176" fontId="12" fillId="0" borderId="70" xfId="0" applyNumberFormat="1" applyFont="1" applyBorder="1" applyAlignment="1" applyProtection="1">
      <alignment vertical="center" shrinkToFit="1"/>
      <protection locked="0"/>
    </xf>
    <xf numFmtId="176" fontId="12" fillId="0" borderId="91" xfId="0" applyNumberFormat="1" applyFont="1" applyBorder="1" applyAlignment="1" applyProtection="1">
      <alignment vertical="center" shrinkToFit="1"/>
      <protection locked="0"/>
    </xf>
    <xf numFmtId="0" fontId="12" fillId="4" borderId="18" xfId="0" applyFont="1" applyFill="1" applyBorder="1" applyAlignment="1">
      <alignment horizontal="center" vertical="center" shrinkToFit="1"/>
    </xf>
    <xf numFmtId="0" fontId="12" fillId="4" borderId="12" xfId="0" applyFont="1" applyFill="1" applyBorder="1" applyAlignment="1">
      <alignment vertical="center" shrinkToFit="1"/>
    </xf>
    <xf numFmtId="0" fontId="10" fillId="0" borderId="0" xfId="0" applyFont="1" applyAlignment="1" applyProtection="1">
      <alignment vertical="center" shrinkToFit="1"/>
      <protection locked="0"/>
    </xf>
    <xf numFmtId="0" fontId="12" fillId="4" borderId="12" xfId="0" applyFont="1" applyFill="1" applyBorder="1" applyAlignment="1">
      <alignment horizontal="center" vertical="center" wrapText="1" shrinkToFit="1"/>
    </xf>
    <xf numFmtId="0" fontId="12" fillId="4" borderId="66" xfId="0" applyFont="1" applyFill="1" applyBorder="1" applyAlignment="1">
      <alignment horizontal="center" vertical="center" shrinkToFit="1"/>
    </xf>
    <xf numFmtId="176" fontId="12" fillId="4" borderId="29" xfId="0" applyNumberFormat="1" applyFont="1" applyFill="1" applyBorder="1" applyAlignment="1">
      <alignment horizontal="center" vertical="center" shrinkToFit="1"/>
    </xf>
    <xf numFmtId="176" fontId="12" fillId="0" borderId="58" xfId="0" applyNumberFormat="1" applyFont="1" applyBorder="1" applyAlignment="1" applyProtection="1">
      <alignment horizontal="center" vertical="center" shrinkToFit="1"/>
      <protection locked="0"/>
    </xf>
    <xf numFmtId="176" fontId="12" fillId="4" borderId="29" xfId="0" applyNumberFormat="1" applyFont="1" applyFill="1" applyBorder="1" applyAlignment="1">
      <alignment vertical="center" shrinkToFit="1"/>
    </xf>
    <xf numFmtId="0" fontId="12" fillId="4" borderId="12" xfId="0" applyFont="1" applyFill="1" applyBorder="1" applyAlignment="1">
      <alignment horizontal="center" vertical="center" wrapText="1" shrinkToFit="1"/>
    </xf>
    <xf numFmtId="0" fontId="12" fillId="4" borderId="66" xfId="0" applyFont="1" applyFill="1" applyBorder="1" applyAlignment="1">
      <alignment horizontal="center" vertical="center" shrinkToFit="1"/>
    </xf>
    <xf numFmtId="0" fontId="12" fillId="0" borderId="58" xfId="0" applyFont="1" applyBorder="1" applyAlignment="1" applyProtection="1">
      <alignment vertical="center" shrinkToFit="1"/>
      <protection locked="0"/>
    </xf>
    <xf numFmtId="0" fontId="10" fillId="0" borderId="0" xfId="0" applyFont="1" applyAlignment="1" applyProtection="1">
      <alignment vertical="center" shrinkToFit="1"/>
      <protection locked="0"/>
    </xf>
    <xf numFmtId="0" fontId="10" fillId="0" borderId="42" xfId="0" applyFont="1" applyBorder="1" applyAlignment="1" applyProtection="1">
      <alignment vertical="center" shrinkToFit="1"/>
      <protection locked="0"/>
    </xf>
    <xf numFmtId="0" fontId="12" fillId="4" borderId="18" xfId="0" applyFont="1" applyFill="1" applyBorder="1" applyAlignment="1">
      <alignment horizontal="center" vertical="center" shrinkToFit="1"/>
    </xf>
    <xf numFmtId="0" fontId="12" fillId="4" borderId="12" xfId="0" applyFont="1" applyFill="1" applyBorder="1" applyAlignment="1">
      <alignment vertical="center" shrinkToFit="1"/>
    </xf>
    <xf numFmtId="0" fontId="5" fillId="2" borderId="0" xfId="1" applyFont="1" applyFill="1" applyBorder="1" applyAlignment="1">
      <alignment horizontal="center" vertical="center"/>
    </xf>
    <xf numFmtId="0" fontId="5" fillId="2" borderId="0" xfId="1" applyFont="1" applyFill="1" applyBorder="1" applyAlignment="1">
      <alignment vertical="center" wrapText="1"/>
    </xf>
    <xf numFmtId="0" fontId="5" fillId="2" borderId="0" xfId="1" applyFont="1" applyFill="1" applyBorder="1" applyAlignment="1"/>
    <xf numFmtId="0" fontId="5" fillId="2" borderId="0" xfId="1" applyFont="1" applyFill="1" applyBorder="1" applyAlignment="1">
      <alignment horizontal="left"/>
    </xf>
    <xf numFmtId="0" fontId="5" fillId="2" borderId="0" xfId="1" applyFont="1" applyFill="1" applyBorder="1" applyAlignment="1">
      <alignment horizontal="left" vertical="center"/>
    </xf>
    <xf numFmtId="0" fontId="6" fillId="2" borderId="0" xfId="1" applyFont="1" applyFill="1" applyBorder="1" applyAlignment="1">
      <alignment horizontal="center" vertical="center"/>
    </xf>
    <xf numFmtId="0" fontId="6" fillId="2" borderId="0" xfId="1" applyFont="1" applyFill="1" applyBorder="1" applyAlignment="1">
      <alignment horizontal="center"/>
    </xf>
    <xf numFmtId="0" fontId="5" fillId="2" borderId="0" xfId="1" applyFont="1" applyFill="1" applyBorder="1" applyAlignment="1">
      <alignment horizontal="center"/>
    </xf>
    <xf numFmtId="0" fontId="5" fillId="2" borderId="0" xfId="1" applyFont="1" applyFill="1" applyBorder="1" applyAlignment="1">
      <alignment horizontal="right"/>
    </xf>
    <xf numFmtId="176" fontId="12" fillId="4" borderId="29" xfId="0" applyNumberFormat="1" applyFont="1" applyFill="1" applyBorder="1" applyAlignment="1">
      <alignment horizontal="center" vertical="center" shrinkToFit="1"/>
    </xf>
    <xf numFmtId="176" fontId="12" fillId="0" borderId="58" xfId="0" applyNumberFormat="1" applyFont="1" applyBorder="1" applyAlignment="1" applyProtection="1">
      <alignment horizontal="center" vertical="center" shrinkToFit="1"/>
      <protection locked="0"/>
    </xf>
    <xf numFmtId="176" fontId="12" fillId="4" borderId="29" xfId="0" applyNumberFormat="1" applyFont="1" applyFill="1" applyBorder="1" applyAlignment="1">
      <alignment vertical="center" shrinkToFit="1"/>
    </xf>
    <xf numFmtId="176" fontId="12" fillId="0" borderId="33" xfId="0" applyNumberFormat="1" applyFont="1" applyBorder="1" applyAlignment="1" applyProtection="1">
      <alignment horizontal="center" vertical="center" shrinkToFit="1"/>
      <protection locked="0"/>
    </xf>
    <xf numFmtId="176" fontId="12" fillId="0" borderId="33" xfId="0" applyNumberFormat="1" applyFont="1" applyBorder="1" applyAlignment="1" applyProtection="1">
      <alignment horizontal="right" vertical="center" shrinkToFit="1"/>
      <protection locked="0"/>
    </xf>
    <xf numFmtId="176" fontId="12" fillId="0" borderId="58" xfId="0" applyNumberFormat="1" applyFont="1" applyBorder="1" applyAlignment="1" applyProtection="1">
      <alignment horizontal="right" vertical="center" shrinkToFit="1"/>
      <protection locked="0"/>
    </xf>
    <xf numFmtId="176" fontId="16" fillId="0" borderId="58" xfId="0" applyNumberFormat="1" applyFont="1" applyBorder="1" applyAlignment="1" applyProtection="1">
      <alignment horizontal="center" vertical="center" wrapText="1" shrinkToFit="1"/>
      <protection locked="0"/>
    </xf>
    <xf numFmtId="38" fontId="12" fillId="0" borderId="58" xfId="4" applyFont="1" applyFill="1" applyBorder="1" applyAlignment="1" applyProtection="1">
      <alignment horizontal="center" vertical="center" shrinkToFit="1"/>
      <protection locked="0"/>
    </xf>
    <xf numFmtId="176" fontId="11" fillId="0" borderId="33" xfId="0" applyNumberFormat="1" applyFont="1" applyBorder="1" applyAlignment="1" applyProtection="1">
      <alignment horizontal="right" vertical="center" wrapText="1" shrinkToFit="1"/>
      <protection locked="0"/>
    </xf>
    <xf numFmtId="38" fontId="12" fillId="2" borderId="58" xfId="4" applyFont="1" applyFill="1" applyBorder="1" applyAlignment="1" applyProtection="1">
      <alignment horizontal="center" vertical="center" shrinkToFit="1"/>
      <protection locked="0"/>
    </xf>
    <xf numFmtId="176" fontId="12" fillId="0" borderId="58" xfId="0" applyNumberFormat="1" applyFont="1" applyBorder="1" applyAlignment="1" applyProtection="1">
      <alignment horizontal="center" vertical="center" wrapText="1" shrinkToFit="1"/>
      <protection locked="0"/>
    </xf>
    <xf numFmtId="0" fontId="4" fillId="0" borderId="0" xfId="3" applyAlignment="1">
      <alignment vertical="center" shrinkToFit="1"/>
    </xf>
    <xf numFmtId="38" fontId="14" fillId="0" borderId="58" xfId="4" applyFont="1" applyBorder="1" applyAlignment="1" applyProtection="1">
      <alignment horizontal="center" vertical="center" shrinkToFit="1"/>
      <protection locked="0"/>
    </xf>
    <xf numFmtId="38" fontId="14" fillId="0" borderId="68" xfId="4" applyFont="1" applyBorder="1" applyAlignment="1" applyProtection="1">
      <alignment horizontal="center" vertical="center" shrinkToFit="1"/>
      <protection locked="0"/>
    </xf>
    <xf numFmtId="176" fontId="12" fillId="0" borderId="58" xfId="0" quotePrefix="1" applyNumberFormat="1" applyFont="1" applyBorder="1" applyAlignment="1" applyProtection="1">
      <alignment horizontal="center" vertical="center" shrinkToFit="1"/>
      <protection locked="0"/>
    </xf>
    <xf numFmtId="38" fontId="12" fillId="7" borderId="58" xfId="4" applyFont="1" applyFill="1" applyBorder="1" applyAlignment="1" applyProtection="1">
      <alignment horizontal="center" vertical="center" shrinkToFit="1"/>
      <protection locked="0"/>
    </xf>
    <xf numFmtId="38" fontId="28" fillId="2" borderId="58" xfId="4" applyFont="1" applyFill="1" applyBorder="1" applyAlignment="1" applyProtection="1">
      <alignment horizontal="center" vertical="center" shrinkToFit="1"/>
      <protection locked="0"/>
    </xf>
    <xf numFmtId="38" fontId="28" fillId="2" borderId="61" xfId="4" applyFont="1" applyFill="1" applyBorder="1" applyAlignment="1" applyProtection="1">
      <alignment horizontal="center" vertical="center" shrinkToFit="1"/>
      <protection locked="0"/>
    </xf>
    <xf numFmtId="38" fontId="12" fillId="2" borderId="68" xfId="4" applyFont="1" applyFill="1" applyBorder="1" applyAlignment="1" applyProtection="1">
      <alignment horizontal="center" vertical="center" shrinkToFit="1"/>
      <protection locked="0"/>
    </xf>
    <xf numFmtId="38" fontId="28" fillId="2" borderId="68" xfId="4" applyFont="1" applyFill="1" applyBorder="1" applyAlignment="1" applyProtection="1">
      <alignment horizontal="center" vertical="center" shrinkToFit="1"/>
      <protection locked="0"/>
    </xf>
    <xf numFmtId="38" fontId="28" fillId="2" borderId="69" xfId="4" applyFont="1" applyFill="1" applyBorder="1" applyAlignment="1" applyProtection="1">
      <alignment horizontal="center" vertical="center" shrinkToFit="1"/>
      <protection locked="0"/>
    </xf>
    <xf numFmtId="176" fontId="12" fillId="2" borderId="58" xfId="0" applyNumberFormat="1" applyFont="1" applyFill="1" applyBorder="1" applyAlignment="1" applyProtection="1">
      <alignment horizontal="center" vertical="center" shrinkToFit="1"/>
      <protection locked="0"/>
    </xf>
    <xf numFmtId="176" fontId="24" fillId="0" borderId="58" xfId="0" applyNumberFormat="1" applyFont="1" applyBorder="1" applyAlignment="1" applyProtection="1">
      <alignment horizontal="center" vertical="center" shrinkToFit="1"/>
      <protection locked="0"/>
    </xf>
    <xf numFmtId="58" fontId="12" fillId="0" borderId="61" xfId="0" applyNumberFormat="1" applyFont="1" applyBorder="1" applyAlignment="1" applyProtection="1">
      <alignment horizontal="center" vertical="center" shrinkToFit="1"/>
      <protection locked="0"/>
    </xf>
    <xf numFmtId="0" fontId="11" fillId="8" borderId="99" xfId="5" applyFont="1" applyFill="1" applyBorder="1" applyAlignment="1">
      <alignment horizontal="center" vertical="center" shrinkToFit="1"/>
    </xf>
    <xf numFmtId="0" fontId="11" fillId="8" borderId="102" xfId="5" applyFont="1" applyFill="1" applyBorder="1" applyAlignment="1">
      <alignment horizontal="center" vertical="center" shrinkToFit="1"/>
    </xf>
    <xf numFmtId="0" fontId="11" fillId="0" borderId="0" xfId="5" applyFont="1" applyAlignment="1">
      <alignment horizontal="right" vertical="center"/>
    </xf>
    <xf numFmtId="0" fontId="10" fillId="0" borderId="0" xfId="5" applyFont="1" applyAlignment="1">
      <alignment vertical="center" shrinkToFit="1"/>
    </xf>
    <xf numFmtId="0" fontId="30" fillId="0" borderId="0" xfId="5" applyFont="1" applyAlignment="1">
      <alignment vertical="center"/>
    </xf>
    <xf numFmtId="0" fontId="12" fillId="8" borderId="107" xfId="5" applyFont="1" applyFill="1" applyBorder="1" applyAlignment="1">
      <alignment horizontal="center" vertical="center" shrinkToFit="1"/>
    </xf>
    <xf numFmtId="49" fontId="10" fillId="0" borderId="0" xfId="5" applyNumberFormat="1" applyFont="1" applyAlignment="1">
      <alignment horizontal="center" vertical="center" shrinkToFit="1"/>
    </xf>
    <xf numFmtId="178" fontId="12" fillId="0" borderId="111" xfId="5" applyNumberFormat="1" applyFont="1" applyBorder="1" applyAlignment="1">
      <alignment horizontal="center" vertical="center" shrinkToFit="1"/>
    </xf>
    <xf numFmtId="178" fontId="12" fillId="0" borderId="116" xfId="5" applyNumberFormat="1" applyFont="1" applyBorder="1" applyAlignment="1">
      <alignment horizontal="center" vertical="center" shrinkToFit="1"/>
    </xf>
    <xf numFmtId="0" fontId="12" fillId="8" borderId="120" xfId="5" applyFont="1" applyFill="1" applyBorder="1" applyAlignment="1">
      <alignment vertical="center" shrinkToFit="1"/>
    </xf>
    <xf numFmtId="0" fontId="12" fillId="8" borderId="126" xfId="5" applyFont="1" applyFill="1" applyBorder="1" applyAlignment="1">
      <alignment horizontal="center" vertical="center" shrinkToFit="1"/>
    </xf>
    <xf numFmtId="0" fontId="10" fillId="0" borderId="0" xfId="5" applyFont="1" applyAlignment="1">
      <alignment horizontal="right" vertical="center" shrinkToFit="1"/>
    </xf>
    <xf numFmtId="0" fontId="12" fillId="0" borderId="132" xfId="5" applyFont="1" applyBorder="1" applyAlignment="1">
      <alignment horizontal="center" vertical="center" shrinkToFit="1"/>
    </xf>
    <xf numFmtId="0" fontId="10" fillId="8" borderId="146" xfId="5" applyFont="1" applyFill="1" applyBorder="1" applyAlignment="1">
      <alignment horizontal="center" vertical="center" shrinkToFit="1"/>
    </xf>
    <xf numFmtId="0" fontId="10" fillId="8" borderId="149" xfId="5" applyFont="1" applyFill="1" applyBorder="1" applyAlignment="1">
      <alignment horizontal="center" vertical="center" shrinkToFit="1"/>
    </xf>
    <xf numFmtId="0" fontId="12" fillId="8" borderId="150" xfId="5" applyFont="1" applyFill="1" applyBorder="1" applyAlignment="1">
      <alignment horizontal="center" vertical="center" shrinkToFit="1"/>
    </xf>
    <xf numFmtId="0" fontId="10" fillId="0" borderId="0" xfId="5" applyFont="1" applyAlignment="1">
      <alignment horizontal="center" vertical="center" shrinkToFit="1"/>
    </xf>
    <xf numFmtId="0" fontId="12" fillId="8" borderId="151" xfId="5" applyFont="1" applyFill="1" applyBorder="1" applyAlignment="1">
      <alignment vertical="center" shrinkToFit="1"/>
    </xf>
    <xf numFmtId="0" fontId="12" fillId="8" borderId="152" xfId="5" applyFont="1" applyFill="1" applyBorder="1" applyAlignment="1">
      <alignment vertical="center" shrinkToFit="1"/>
    </xf>
    <xf numFmtId="0" fontId="12" fillId="0" borderId="153" xfId="5" applyFont="1" applyBorder="1" applyAlignment="1">
      <alignment horizontal="center" vertical="center" shrinkToFit="1"/>
    </xf>
    <xf numFmtId="0" fontId="12" fillId="0" borderId="156" xfId="5" applyFont="1" applyBorder="1" applyAlignment="1">
      <alignment horizontal="center" vertical="center" shrinkToFit="1"/>
    </xf>
    <xf numFmtId="0" fontId="12" fillId="8" borderId="157" xfId="5" applyFont="1" applyFill="1" applyBorder="1" applyAlignment="1">
      <alignment vertical="center" shrinkToFit="1"/>
    </xf>
    <xf numFmtId="0" fontId="12" fillId="8" borderId="158" xfId="5" applyFont="1" applyFill="1" applyBorder="1" applyAlignment="1">
      <alignment vertical="center" shrinkToFit="1"/>
    </xf>
    <xf numFmtId="0" fontId="12" fillId="0" borderId="160" xfId="5" applyFont="1" applyBorder="1" applyAlignment="1">
      <alignment horizontal="center" vertical="center" shrinkToFit="1"/>
    </xf>
    <xf numFmtId="0" fontId="12" fillId="8" borderId="104" xfId="5" applyFont="1" applyFill="1" applyBorder="1" applyAlignment="1">
      <alignment vertical="center" shrinkToFit="1"/>
    </xf>
    <xf numFmtId="0" fontId="12" fillId="8" borderId="152" xfId="5" applyFont="1" applyFill="1" applyBorder="1" applyAlignment="1">
      <alignment horizontal="center" vertical="center" shrinkToFit="1"/>
    </xf>
    <xf numFmtId="38" fontId="12" fillId="0" borderId="153" xfId="5" applyNumberFormat="1" applyFont="1" applyBorder="1" applyAlignment="1">
      <alignment horizontal="center" vertical="center" shrinkToFit="1"/>
    </xf>
    <xf numFmtId="38" fontId="12" fillId="0" borderId="156" xfId="5" applyNumberFormat="1" applyFont="1" applyBorder="1" applyAlignment="1">
      <alignment horizontal="center" vertical="center" shrinkToFit="1"/>
    </xf>
    <xf numFmtId="0" fontId="12" fillId="8" borderId="161" xfId="5" applyFont="1" applyFill="1" applyBorder="1" applyAlignment="1">
      <alignment horizontal="center" vertical="center" shrinkToFit="1"/>
    </xf>
    <xf numFmtId="0" fontId="12" fillId="8" borderId="162" xfId="5" applyFont="1" applyFill="1" applyBorder="1" applyAlignment="1">
      <alignment horizontal="center" vertical="center" shrinkToFit="1"/>
    </xf>
    <xf numFmtId="38" fontId="12" fillId="0" borderId="163" xfId="5" applyNumberFormat="1" applyFont="1" applyBorder="1" applyAlignment="1">
      <alignment horizontal="center" vertical="center" shrinkToFit="1"/>
    </xf>
    <xf numFmtId="38" fontId="12" fillId="0" borderId="164" xfId="5" applyNumberFormat="1" applyFont="1" applyBorder="1" applyAlignment="1">
      <alignment horizontal="center" vertical="center" shrinkToFit="1"/>
    </xf>
    <xf numFmtId="176" fontId="12" fillId="8" borderId="120" xfId="5" applyNumberFormat="1" applyFont="1" applyFill="1" applyBorder="1" applyAlignment="1">
      <alignment horizontal="center" vertical="center" shrinkToFit="1"/>
    </xf>
    <xf numFmtId="176" fontId="12" fillId="0" borderId="153" xfId="5" applyNumberFormat="1" applyFont="1" applyBorder="1" applyAlignment="1">
      <alignment horizontal="center" vertical="center" shrinkToFit="1"/>
    </xf>
    <xf numFmtId="0" fontId="12" fillId="0" borderId="153" xfId="5" applyFont="1" applyBorder="1" applyAlignment="1">
      <alignment horizontal="left" vertical="center" shrinkToFit="1"/>
    </xf>
    <xf numFmtId="0" fontId="10" fillId="0" borderId="0" xfId="5" applyFont="1" applyAlignment="1">
      <alignment vertical="top" shrinkToFit="1"/>
    </xf>
    <xf numFmtId="0" fontId="12" fillId="8" borderId="104" xfId="5" applyFont="1" applyFill="1" applyBorder="1" applyAlignment="1">
      <alignment horizontal="center" vertical="center" shrinkToFit="1"/>
    </xf>
    <xf numFmtId="0" fontId="12" fillId="8" borderId="112" xfId="5" applyFont="1" applyFill="1" applyBorder="1" applyAlignment="1">
      <alignment vertical="center" shrinkToFit="1"/>
    </xf>
    <xf numFmtId="176" fontId="12" fillId="8" borderId="120" xfId="5" applyNumberFormat="1" applyFont="1" applyFill="1" applyBorder="1" applyAlignment="1">
      <alignment vertical="center" shrinkToFit="1"/>
    </xf>
    <xf numFmtId="176" fontId="12" fillId="0" borderId="128" xfId="5" applyNumberFormat="1" applyFont="1" applyBorder="1" applyAlignment="1">
      <alignment horizontal="center" vertical="center" shrinkToFit="1"/>
    </xf>
    <xf numFmtId="176" fontId="12" fillId="0" borderId="128" xfId="5" applyNumberFormat="1" applyFont="1" applyBorder="1" applyAlignment="1">
      <alignment horizontal="right" vertical="center" shrinkToFit="1"/>
    </xf>
    <xf numFmtId="176" fontId="12" fillId="0" borderId="153" xfId="5" applyNumberFormat="1" applyFont="1" applyBorder="1" applyAlignment="1">
      <alignment horizontal="right" vertical="center" shrinkToFit="1"/>
    </xf>
    <xf numFmtId="0" fontId="16" fillId="9" borderId="0" xfId="5" applyFont="1" applyFill="1" applyAlignment="1">
      <alignment horizontal="left" vertical="center"/>
    </xf>
    <xf numFmtId="0" fontId="10" fillId="9" borderId="0" xfId="5" applyFont="1" applyFill="1" applyAlignment="1">
      <alignment vertical="center" shrinkToFit="1"/>
    </xf>
    <xf numFmtId="0" fontId="11" fillId="9" borderId="0" xfId="5" applyFont="1" applyFill="1" applyAlignment="1">
      <alignment horizontal="right" vertical="top"/>
    </xf>
    <xf numFmtId="0" fontId="10" fillId="0" borderId="97" xfId="5" applyFont="1" applyFill="1" applyBorder="1" applyAlignment="1">
      <alignment vertical="center" shrinkToFit="1"/>
    </xf>
    <xf numFmtId="0" fontId="10" fillId="0" borderId="98" xfId="5" applyFont="1" applyFill="1" applyBorder="1" applyAlignment="1">
      <alignment vertical="center" shrinkToFit="1"/>
    </xf>
    <xf numFmtId="0" fontId="9" fillId="0" borderId="5" xfId="3" applyFont="1" applyFill="1" applyBorder="1" applyAlignment="1" applyProtection="1">
      <alignment horizontal="left" vertical="center" indent="1"/>
      <protection locked="0"/>
    </xf>
    <xf numFmtId="177" fontId="11" fillId="0" borderId="8" xfId="0" applyNumberFormat="1" applyFont="1" applyBorder="1" applyAlignment="1" applyProtection="1">
      <alignment horizontal="center" vertical="center" shrinkToFit="1"/>
      <protection locked="0"/>
    </xf>
    <xf numFmtId="177" fontId="11" fillId="0" borderId="9" xfId="0" applyNumberFormat="1" applyFont="1" applyBorder="1" applyAlignment="1" applyProtection="1">
      <alignment horizontal="center" vertical="center" shrinkToFit="1"/>
      <protection locked="0"/>
    </xf>
    <xf numFmtId="177" fontId="11" fillId="3" borderId="8" xfId="0" applyNumberFormat="1" applyFont="1" applyFill="1" applyBorder="1" applyAlignment="1">
      <alignment horizontal="center" vertical="center" shrinkToFit="1"/>
    </xf>
    <xf numFmtId="177" fontId="11" fillId="3" borderId="11" xfId="0" applyNumberFormat="1" applyFont="1" applyFill="1" applyBorder="1" applyAlignment="1">
      <alignment horizontal="center" vertical="center" shrinkToFit="1"/>
    </xf>
    <xf numFmtId="0" fontId="12" fillId="4" borderId="12" xfId="0" applyFont="1" applyFill="1" applyBorder="1" applyAlignment="1">
      <alignment horizontal="center" vertical="center" shrinkToFit="1"/>
    </xf>
    <xf numFmtId="0" fontId="12" fillId="4" borderId="13" xfId="0" applyFont="1" applyFill="1" applyBorder="1" applyAlignment="1">
      <alignment horizontal="center" vertical="center" shrinkToFit="1"/>
    </xf>
    <xf numFmtId="0" fontId="12" fillId="4" borderId="21" xfId="0" applyFont="1" applyFill="1" applyBorder="1" applyAlignment="1">
      <alignment horizontal="center" vertical="center" shrinkToFit="1"/>
    </xf>
    <xf numFmtId="0" fontId="12" fillId="4" borderId="22" xfId="0" applyFont="1" applyFill="1" applyBorder="1" applyAlignment="1">
      <alignment horizontal="center" vertical="center" shrinkToFit="1"/>
    </xf>
    <xf numFmtId="0" fontId="13" fillId="0" borderId="14" xfId="0" applyFont="1" applyBorder="1" applyAlignment="1" applyProtection="1">
      <alignment vertical="center" shrinkToFit="1"/>
      <protection locked="0"/>
    </xf>
    <xf numFmtId="0" fontId="13" fillId="0" borderId="0" xfId="0" applyFont="1" applyAlignment="1" applyProtection="1">
      <alignment vertical="center" shrinkToFit="1"/>
      <protection locked="0"/>
    </xf>
    <xf numFmtId="0" fontId="13" fillId="0" borderId="13" xfId="0" applyFont="1" applyBorder="1" applyAlignment="1" applyProtection="1">
      <alignment vertical="center" shrinkToFit="1"/>
      <protection locked="0"/>
    </xf>
    <xf numFmtId="0" fontId="13" fillId="0" borderId="23" xfId="0" applyFont="1" applyBorder="1" applyAlignment="1" applyProtection="1">
      <alignment vertical="center" shrinkToFit="1"/>
      <protection locked="0"/>
    </xf>
    <xf numFmtId="0" fontId="13" fillId="0" borderId="24" xfId="0" applyFont="1" applyBorder="1" applyAlignment="1" applyProtection="1">
      <alignment vertical="center" shrinkToFit="1"/>
      <protection locked="0"/>
    </xf>
    <xf numFmtId="0" fontId="13" fillId="0" borderId="22" xfId="0" applyFont="1" applyBorder="1" applyAlignment="1" applyProtection="1">
      <alignment vertical="center" shrinkToFit="1"/>
      <protection locked="0"/>
    </xf>
    <xf numFmtId="0" fontId="12" fillId="0" borderId="16" xfId="0" applyFont="1" applyBorder="1" applyAlignment="1" applyProtection="1">
      <alignment horizontal="center" vertical="center" shrinkToFit="1"/>
      <protection locked="0"/>
    </xf>
    <xf numFmtId="0" fontId="12" fillId="0" borderId="17" xfId="0" applyFont="1" applyBorder="1" applyAlignment="1" applyProtection="1">
      <alignment horizontal="center" vertical="center" shrinkToFit="1"/>
      <protection locked="0"/>
    </xf>
    <xf numFmtId="0" fontId="12" fillId="4" borderId="18" xfId="0" applyFont="1" applyFill="1" applyBorder="1" applyAlignment="1">
      <alignment horizontal="center" vertical="center" shrinkToFit="1"/>
    </xf>
    <xf numFmtId="0" fontId="12" fillId="4" borderId="19" xfId="0" applyFont="1" applyFill="1" applyBorder="1" applyAlignment="1">
      <alignment horizontal="center" vertical="center" shrinkToFit="1"/>
    </xf>
    <xf numFmtId="0" fontId="12" fillId="4" borderId="30" xfId="0" applyFont="1" applyFill="1" applyBorder="1" applyAlignment="1">
      <alignment vertical="center" shrinkToFit="1"/>
    </xf>
    <xf numFmtId="0" fontId="12" fillId="4" borderId="31" xfId="0" applyFont="1" applyFill="1" applyBorder="1" applyAlignment="1">
      <alignment vertical="center" shrinkToFit="1"/>
    </xf>
    <xf numFmtId="0" fontId="12" fillId="4" borderId="12" xfId="0" applyFont="1" applyFill="1" applyBorder="1" applyAlignment="1">
      <alignment vertical="center" shrinkToFit="1"/>
    </xf>
    <xf numFmtId="0" fontId="12" fillId="4" borderId="13" xfId="0" applyFont="1" applyFill="1" applyBorder="1" applyAlignment="1">
      <alignment vertical="center" shrinkToFit="1"/>
    </xf>
    <xf numFmtId="0" fontId="12" fillId="4" borderId="21" xfId="0" applyFont="1" applyFill="1" applyBorder="1" applyAlignment="1">
      <alignment vertical="center" shrinkToFit="1"/>
    </xf>
    <xf numFmtId="0" fontId="12" fillId="4" borderId="22" xfId="0" applyFont="1" applyFill="1" applyBorder="1" applyAlignment="1">
      <alignment vertical="center" shrinkToFit="1"/>
    </xf>
    <xf numFmtId="0" fontId="12" fillId="0" borderId="32" xfId="0" applyFont="1" applyBorder="1" applyAlignment="1" applyProtection="1">
      <alignment vertical="center" shrinkToFit="1"/>
      <protection locked="0"/>
    </xf>
    <xf numFmtId="0" fontId="12" fillId="0" borderId="4" xfId="0" applyFont="1" applyBorder="1" applyAlignment="1" applyProtection="1">
      <alignment vertical="center" shrinkToFit="1"/>
      <protection locked="0"/>
    </xf>
    <xf numFmtId="0" fontId="12" fillId="0" borderId="14" xfId="0" applyFont="1" applyBorder="1" applyAlignment="1" applyProtection="1">
      <alignment vertical="center" shrinkToFit="1"/>
      <protection locked="0"/>
    </xf>
    <xf numFmtId="0" fontId="12" fillId="0" borderId="0" xfId="0" applyFont="1" applyAlignment="1" applyProtection="1">
      <alignment vertical="center" shrinkToFit="1"/>
      <protection locked="0"/>
    </xf>
    <xf numFmtId="0" fontId="12" fillId="0" borderId="23" xfId="0" applyFont="1" applyBorder="1" applyAlignment="1" applyProtection="1">
      <alignment vertical="center" shrinkToFit="1"/>
      <protection locked="0"/>
    </xf>
    <xf numFmtId="0" fontId="12" fillId="0" borderId="24" xfId="0" applyFont="1" applyBorder="1" applyAlignment="1" applyProtection="1">
      <alignment vertical="center" shrinkToFit="1"/>
      <protection locked="0"/>
    </xf>
    <xf numFmtId="0" fontId="12" fillId="4" borderId="1" xfId="0" applyFont="1" applyFill="1" applyBorder="1" applyAlignment="1">
      <alignment horizontal="center" vertical="center" shrinkToFit="1"/>
    </xf>
    <xf numFmtId="0" fontId="12" fillId="4" borderId="33" xfId="0" applyFont="1" applyFill="1" applyBorder="1" applyAlignment="1">
      <alignment horizontal="center" vertical="center" shrinkToFit="1"/>
    </xf>
    <xf numFmtId="179" fontId="12" fillId="0" borderId="19" xfId="0" applyNumberFormat="1" applyFont="1" applyBorder="1" applyAlignment="1" applyProtection="1">
      <alignment horizontal="right" vertical="center" shrinkToFit="1"/>
      <protection locked="0"/>
    </xf>
    <xf numFmtId="179" fontId="12" fillId="0" borderId="20" xfId="0" applyNumberFormat="1" applyFont="1" applyBorder="1" applyAlignment="1" applyProtection="1">
      <alignment horizontal="right" vertical="center" shrinkToFit="1"/>
      <protection locked="0"/>
    </xf>
    <xf numFmtId="0" fontId="12" fillId="4" borderId="34" xfId="0" applyFont="1" applyFill="1" applyBorder="1" applyAlignment="1">
      <alignment horizontal="center" vertical="center" shrinkToFit="1"/>
    </xf>
    <xf numFmtId="0" fontId="12" fillId="4" borderId="38" xfId="0" applyFont="1" applyFill="1" applyBorder="1" applyAlignment="1">
      <alignment horizontal="center" vertical="center" shrinkToFit="1"/>
    </xf>
    <xf numFmtId="180" fontId="12" fillId="0" borderId="35" xfId="0" applyNumberFormat="1" applyFont="1" applyBorder="1" applyAlignment="1" applyProtection="1">
      <alignment horizontal="left" vertical="center" shrinkToFit="1"/>
      <protection locked="0"/>
    </xf>
    <xf numFmtId="180" fontId="12" fillId="0" borderId="36" xfId="0" applyNumberFormat="1" applyFont="1" applyBorder="1" applyAlignment="1" applyProtection="1">
      <alignment horizontal="left" vertical="center" shrinkToFit="1"/>
      <protection locked="0"/>
    </xf>
    <xf numFmtId="181" fontId="12" fillId="0" borderId="39" xfId="0" applyNumberFormat="1" applyFont="1" applyBorder="1" applyAlignment="1" applyProtection="1">
      <alignment horizontal="left" vertical="center" shrinkToFit="1"/>
      <protection locked="0"/>
    </xf>
    <xf numFmtId="181" fontId="12" fillId="0" borderId="40" xfId="0" applyNumberFormat="1" applyFont="1" applyBorder="1" applyAlignment="1" applyProtection="1">
      <alignment horizontal="left" vertical="center" shrinkToFit="1"/>
      <protection locked="0"/>
    </xf>
    <xf numFmtId="0" fontId="12" fillId="4" borderId="26" xfId="0" applyFont="1" applyFill="1" applyBorder="1" applyAlignment="1">
      <alignment horizontal="center" vertical="center" shrinkToFit="1"/>
    </xf>
    <xf numFmtId="0" fontId="12" fillId="4" borderId="27" xfId="0" applyFont="1" applyFill="1" applyBorder="1" applyAlignment="1">
      <alignment horizontal="center" vertical="center" shrinkToFit="1"/>
    </xf>
    <xf numFmtId="0" fontId="12" fillId="0" borderId="16" xfId="0" applyFont="1" applyBorder="1" applyAlignment="1" applyProtection="1">
      <alignment vertical="center" shrinkToFit="1"/>
      <protection locked="0"/>
    </xf>
    <xf numFmtId="0" fontId="12" fillId="0" borderId="28" xfId="0" applyFont="1" applyBorder="1" applyAlignment="1" applyProtection="1">
      <alignment vertical="center" shrinkToFit="1"/>
      <protection locked="0"/>
    </xf>
    <xf numFmtId="0" fontId="12" fillId="0" borderId="27" xfId="0" applyFont="1" applyBorder="1" applyAlignment="1" applyProtection="1">
      <alignment vertical="center" shrinkToFit="1"/>
      <protection locked="0"/>
    </xf>
    <xf numFmtId="0" fontId="12" fillId="0" borderId="17" xfId="0" applyFont="1" applyBorder="1" applyAlignment="1" applyProtection="1">
      <alignment vertical="center" shrinkToFit="1"/>
      <protection locked="0"/>
    </xf>
    <xf numFmtId="0" fontId="12" fillId="4" borderId="30" xfId="0" applyFont="1" applyFill="1" applyBorder="1" applyAlignment="1">
      <alignment horizontal="center" vertical="center" shrinkToFit="1"/>
    </xf>
    <xf numFmtId="0" fontId="12" fillId="4" borderId="31" xfId="0" applyFont="1" applyFill="1" applyBorder="1" applyAlignment="1">
      <alignment horizontal="center" vertical="center" shrinkToFit="1"/>
    </xf>
    <xf numFmtId="0" fontId="12" fillId="0" borderId="52" xfId="0" applyFont="1" applyBorder="1" applyAlignment="1" applyProtection="1">
      <alignment horizontal="center" vertical="center" wrapText="1" shrinkToFit="1"/>
      <protection locked="0"/>
    </xf>
    <xf numFmtId="0" fontId="12" fillId="0" borderId="53" xfId="0" applyFont="1" applyBorder="1" applyAlignment="1" applyProtection="1">
      <alignment horizontal="center" vertical="center" wrapText="1" shrinkToFit="1"/>
      <protection locked="0"/>
    </xf>
    <xf numFmtId="0" fontId="12" fillId="4" borderId="44" xfId="0" applyFont="1" applyFill="1" applyBorder="1" applyAlignment="1">
      <alignment vertical="center" shrinkToFit="1"/>
    </xf>
    <xf numFmtId="0" fontId="12" fillId="4" borderId="45" xfId="0" applyFont="1" applyFill="1" applyBorder="1" applyAlignment="1">
      <alignment vertical="center" shrinkToFit="1"/>
    </xf>
    <xf numFmtId="0" fontId="12" fillId="0" borderId="47" xfId="0" applyFont="1" applyBorder="1" applyAlignment="1" applyProtection="1">
      <alignment horizontal="center" vertical="center" shrinkToFit="1"/>
      <protection locked="0"/>
    </xf>
    <xf numFmtId="0" fontId="12" fillId="0" borderId="48" xfId="0" applyFont="1" applyBorder="1" applyAlignment="1" applyProtection="1">
      <alignment horizontal="center" vertical="center" shrinkToFit="1"/>
      <protection locked="0"/>
    </xf>
    <xf numFmtId="0" fontId="12" fillId="0" borderId="39" xfId="0" applyFont="1" applyBorder="1" applyAlignment="1" applyProtection="1">
      <alignment horizontal="center" vertical="center" wrapText="1" shrinkToFit="1"/>
      <protection locked="0"/>
    </xf>
    <xf numFmtId="0" fontId="12" fillId="0" borderId="40" xfId="0" applyFont="1" applyBorder="1" applyAlignment="1" applyProtection="1">
      <alignment horizontal="center" vertical="center" wrapText="1" shrinkToFit="1"/>
      <protection locked="0"/>
    </xf>
    <xf numFmtId="0" fontId="15" fillId="0" borderId="32" xfId="0" applyFont="1" applyBorder="1" applyAlignment="1" applyProtection="1">
      <alignment vertical="center" wrapText="1" shrinkToFit="1"/>
      <protection locked="0"/>
    </xf>
    <xf numFmtId="0" fontId="15" fillId="0" borderId="4" xfId="0" applyFont="1" applyBorder="1" applyAlignment="1" applyProtection="1">
      <alignment vertical="center" shrinkToFit="1"/>
      <protection locked="0"/>
    </xf>
    <xf numFmtId="0" fontId="15" fillId="0" borderId="41" xfId="0" applyFont="1" applyBorder="1" applyAlignment="1" applyProtection="1">
      <alignment vertical="center" shrinkToFit="1"/>
      <protection locked="0"/>
    </xf>
    <xf numFmtId="0" fontId="15" fillId="0" borderId="14" xfId="0" applyFont="1" applyBorder="1" applyAlignment="1" applyProtection="1">
      <alignment vertical="center" shrinkToFit="1"/>
      <protection locked="0"/>
    </xf>
    <xf numFmtId="0" fontId="15" fillId="0" borderId="0" xfId="0" applyFont="1" applyAlignment="1" applyProtection="1">
      <alignment vertical="center" shrinkToFit="1"/>
      <protection locked="0"/>
    </xf>
    <xf numFmtId="0" fontId="15" fillId="0" borderId="42" xfId="0" applyFont="1" applyBorder="1" applyAlignment="1" applyProtection="1">
      <alignment vertical="center" shrinkToFit="1"/>
      <protection locked="0"/>
    </xf>
    <xf numFmtId="0" fontId="15" fillId="0" borderId="23" xfId="0" applyFont="1" applyBorder="1" applyAlignment="1" applyProtection="1">
      <alignment vertical="center" shrinkToFit="1"/>
      <protection locked="0"/>
    </xf>
    <xf numFmtId="0" fontId="15" fillId="0" borderId="24" xfId="0" applyFont="1" applyBorder="1" applyAlignment="1" applyProtection="1">
      <alignment vertical="center" shrinkToFit="1"/>
      <protection locked="0"/>
    </xf>
    <xf numFmtId="0" fontId="15" fillId="0" borderId="43" xfId="0" applyFont="1" applyBorder="1" applyAlignment="1" applyProtection="1">
      <alignment vertical="center" shrinkToFit="1"/>
      <protection locked="0"/>
    </xf>
    <xf numFmtId="0" fontId="12" fillId="4" borderId="46" xfId="0" applyFont="1" applyFill="1" applyBorder="1" applyAlignment="1">
      <alignment vertical="center" shrinkToFit="1"/>
    </xf>
    <xf numFmtId="0" fontId="10" fillId="4" borderId="44" xfId="0" applyFont="1" applyFill="1" applyBorder="1" applyAlignment="1">
      <alignment horizontal="center" vertical="center" shrinkToFit="1"/>
    </xf>
    <xf numFmtId="0" fontId="10" fillId="4" borderId="45" xfId="0" applyFont="1" applyFill="1" applyBorder="1" applyAlignment="1">
      <alignment horizontal="center" vertical="center" shrinkToFit="1"/>
    </xf>
    <xf numFmtId="0" fontId="10" fillId="4" borderId="36" xfId="0" applyFont="1" applyFill="1" applyBorder="1" applyAlignment="1">
      <alignment horizontal="center" vertical="center" shrinkToFit="1"/>
    </xf>
    <xf numFmtId="0" fontId="12" fillId="0" borderId="49" xfId="0" applyFont="1" applyBorder="1" applyAlignment="1" applyProtection="1">
      <alignment vertical="top" wrapText="1" shrinkToFit="1"/>
      <protection locked="0"/>
    </xf>
    <xf numFmtId="0" fontId="12" fillId="0" borderId="50" xfId="0" applyFont="1" applyBorder="1" applyAlignment="1" applyProtection="1">
      <alignment vertical="top" wrapText="1" shrinkToFit="1"/>
      <protection locked="0"/>
    </xf>
    <xf numFmtId="0" fontId="12" fillId="0" borderId="14" xfId="0" applyFont="1" applyBorder="1" applyAlignment="1" applyProtection="1">
      <alignment vertical="top" wrapText="1" shrinkToFit="1"/>
      <protection locked="0"/>
    </xf>
    <xf numFmtId="0" fontId="12" fillId="0" borderId="0" xfId="0" applyFont="1" applyAlignment="1" applyProtection="1">
      <alignment vertical="top" wrapText="1" shrinkToFit="1"/>
      <protection locked="0"/>
    </xf>
    <xf numFmtId="0" fontId="12" fillId="0" borderId="23" xfId="0" applyFont="1" applyBorder="1" applyAlignment="1" applyProtection="1">
      <alignment vertical="top" wrapText="1" shrinkToFit="1"/>
      <protection locked="0"/>
    </xf>
    <xf numFmtId="0" fontId="12" fillId="0" borderId="24" xfId="0" applyFont="1" applyBorder="1" applyAlignment="1" applyProtection="1">
      <alignment vertical="top" wrapText="1" shrinkToFit="1"/>
      <protection locked="0"/>
    </xf>
    <xf numFmtId="0" fontId="10" fillId="0" borderId="49" xfId="0" applyFont="1" applyBorder="1" applyAlignment="1" applyProtection="1">
      <alignment vertical="center" wrapText="1" shrinkToFit="1"/>
      <protection locked="0"/>
    </xf>
    <xf numFmtId="0" fontId="10" fillId="0" borderId="50" xfId="0" applyFont="1" applyBorder="1" applyAlignment="1" applyProtection="1">
      <alignment vertical="center" shrinkToFit="1"/>
      <protection locked="0"/>
    </xf>
    <xf numFmtId="0" fontId="10" fillId="0" borderId="76" xfId="0" applyFont="1" applyBorder="1" applyAlignment="1" applyProtection="1">
      <alignment vertical="center" shrinkToFit="1"/>
      <protection locked="0"/>
    </xf>
    <xf numFmtId="0" fontId="10" fillId="0" borderId="14" xfId="0" applyFont="1" applyBorder="1" applyAlignment="1" applyProtection="1">
      <alignment vertical="center" shrinkToFit="1"/>
      <protection locked="0"/>
    </xf>
    <xf numFmtId="0" fontId="10" fillId="0" borderId="0" xfId="0" applyFont="1" applyAlignment="1" applyProtection="1">
      <alignment vertical="center" shrinkToFit="1"/>
      <protection locked="0"/>
    </xf>
    <xf numFmtId="0" fontId="10" fillId="0" borderId="78" xfId="0" applyFont="1" applyBorder="1" applyAlignment="1" applyProtection="1">
      <alignment vertical="center" shrinkToFit="1"/>
      <protection locked="0"/>
    </xf>
    <xf numFmtId="0" fontId="10" fillId="0" borderId="77" xfId="0" applyFont="1" applyBorder="1" applyAlignment="1" applyProtection="1">
      <alignment vertical="center" shrinkToFit="1"/>
      <protection locked="0"/>
    </xf>
    <xf numFmtId="0" fontId="10" fillId="0" borderId="42" xfId="0" applyFont="1" applyBorder="1" applyAlignment="1" applyProtection="1">
      <alignment vertical="center" shrinkToFit="1"/>
      <protection locked="0"/>
    </xf>
    <xf numFmtId="176" fontId="12" fillId="4" borderId="44" xfId="0" applyNumberFormat="1" applyFont="1" applyFill="1" applyBorder="1" applyAlignment="1">
      <alignment vertical="center" wrapText="1" shrinkToFit="1"/>
    </xf>
    <xf numFmtId="176" fontId="12" fillId="4" borderId="45" xfId="0" applyNumberFormat="1" applyFont="1" applyFill="1" applyBorder="1" applyAlignment="1">
      <alignment vertical="center" wrapText="1" shrinkToFit="1"/>
    </xf>
    <xf numFmtId="176" fontId="12" fillId="4" borderId="79" xfId="0" applyNumberFormat="1" applyFont="1" applyFill="1" applyBorder="1" applyAlignment="1">
      <alignment vertical="center" wrapText="1" shrinkToFit="1"/>
    </xf>
    <xf numFmtId="176" fontId="12" fillId="4" borderId="36" xfId="0" applyNumberFormat="1" applyFont="1" applyFill="1" applyBorder="1" applyAlignment="1">
      <alignment vertical="center" wrapText="1" shrinkToFit="1"/>
    </xf>
    <xf numFmtId="176" fontId="12" fillId="0" borderId="14" xfId="0" applyNumberFormat="1" applyFont="1" applyBorder="1" applyAlignment="1" applyProtection="1">
      <alignment vertical="center" wrapText="1" shrinkToFit="1"/>
      <protection locked="0"/>
    </xf>
    <xf numFmtId="176" fontId="12" fillId="0" borderId="0" xfId="0" applyNumberFormat="1" applyFont="1" applyAlignment="1" applyProtection="1">
      <alignment vertical="center" wrapText="1" shrinkToFit="1"/>
      <protection locked="0"/>
    </xf>
    <xf numFmtId="176" fontId="12" fillId="0" borderId="78" xfId="0" applyNumberFormat="1" applyFont="1" applyBorder="1" applyAlignment="1" applyProtection="1">
      <alignment vertical="center" wrapText="1" shrinkToFit="1"/>
      <protection locked="0"/>
    </xf>
    <xf numFmtId="176" fontId="12" fillId="0" borderId="23" xfId="0" applyNumberFormat="1" applyFont="1" applyBorder="1" applyAlignment="1" applyProtection="1">
      <alignment vertical="center" wrapText="1" shrinkToFit="1"/>
      <protection locked="0"/>
    </xf>
    <xf numFmtId="176" fontId="12" fillId="0" borderId="24" xfId="0" applyNumberFormat="1" applyFont="1" applyBorder="1" applyAlignment="1" applyProtection="1">
      <alignment vertical="center" wrapText="1" shrinkToFit="1"/>
      <protection locked="0"/>
    </xf>
    <xf numFmtId="176" fontId="12" fillId="0" borderId="80" xfId="0" applyNumberFormat="1" applyFont="1" applyBorder="1" applyAlignment="1" applyProtection="1">
      <alignment vertical="center" wrapText="1" shrinkToFit="1"/>
      <protection locked="0"/>
    </xf>
    <xf numFmtId="176" fontId="12" fillId="0" borderId="42" xfId="0" applyNumberFormat="1" applyFont="1" applyBorder="1" applyAlignment="1" applyProtection="1">
      <alignment vertical="center" wrapText="1" shrinkToFit="1"/>
      <protection locked="0"/>
    </xf>
    <xf numFmtId="176" fontId="12" fillId="0" borderId="43" xfId="0" applyNumberFormat="1" applyFont="1" applyBorder="1" applyAlignment="1" applyProtection="1">
      <alignment vertical="center" wrapText="1" shrinkToFit="1"/>
      <protection locked="0"/>
    </xf>
    <xf numFmtId="0" fontId="12" fillId="4" borderId="44" xfId="0" applyFont="1" applyFill="1" applyBorder="1" applyAlignment="1">
      <alignment horizontal="center" vertical="center" shrinkToFit="1"/>
    </xf>
    <xf numFmtId="0" fontId="12" fillId="4" borderId="46" xfId="0" applyFont="1" applyFill="1" applyBorder="1" applyAlignment="1">
      <alignment horizontal="center" vertical="center" shrinkToFit="1"/>
    </xf>
    <xf numFmtId="0" fontId="12" fillId="0" borderId="59" xfId="0" applyFont="1" applyBorder="1" applyAlignment="1">
      <alignment horizontal="center" vertical="center" shrinkToFit="1"/>
    </xf>
    <xf numFmtId="0" fontId="12" fillId="0" borderId="60" xfId="0" applyFont="1" applyBorder="1" applyAlignment="1">
      <alignment horizontal="center" vertical="center" shrinkToFit="1"/>
    </xf>
    <xf numFmtId="0" fontId="12" fillId="0" borderId="47" xfId="0" applyFont="1" applyBorder="1" applyAlignment="1">
      <alignment horizontal="center" vertical="center" shrinkToFit="1"/>
    </xf>
    <xf numFmtId="0" fontId="12" fillId="0" borderId="64" xfId="0" applyFont="1" applyBorder="1" applyAlignment="1">
      <alignment horizontal="center" vertical="center" shrinkToFit="1"/>
    </xf>
    <xf numFmtId="0" fontId="12" fillId="4" borderId="12" xfId="0" applyFont="1" applyFill="1" applyBorder="1" applyAlignment="1">
      <alignment horizontal="center" vertical="center" wrapText="1" shrinkToFit="1"/>
    </xf>
    <xf numFmtId="0" fontId="12" fillId="4" borderId="13" xfId="0" applyFont="1" applyFill="1" applyBorder="1" applyAlignment="1">
      <alignment horizontal="center" vertical="center" wrapText="1" shrinkToFit="1"/>
    </xf>
    <xf numFmtId="0" fontId="12" fillId="4" borderId="21" xfId="0" applyFont="1" applyFill="1" applyBorder="1" applyAlignment="1">
      <alignment horizontal="center" vertical="center" wrapText="1" shrinkToFit="1"/>
    </xf>
    <xf numFmtId="0" fontId="12" fillId="4" borderId="22" xfId="0" applyFont="1" applyFill="1" applyBorder="1" applyAlignment="1">
      <alignment horizontal="center" vertical="center" wrapText="1" shrinkToFit="1"/>
    </xf>
    <xf numFmtId="0" fontId="10" fillId="4" borderId="70" xfId="0" applyFont="1" applyFill="1" applyBorder="1" applyAlignment="1">
      <alignment vertical="center" shrinkToFit="1"/>
    </xf>
    <xf numFmtId="0" fontId="10" fillId="4" borderId="71" xfId="0" applyFont="1" applyFill="1" applyBorder="1" applyAlignment="1">
      <alignment vertical="center" shrinkToFit="1"/>
    </xf>
    <xf numFmtId="0" fontId="10" fillId="4" borderId="72" xfId="0" applyFont="1" applyFill="1" applyBorder="1" applyAlignment="1">
      <alignment vertical="center" shrinkToFit="1"/>
    </xf>
    <xf numFmtId="0" fontId="10" fillId="4" borderId="73" xfId="0" applyFont="1" applyFill="1" applyBorder="1" applyAlignment="1">
      <alignment vertical="center" shrinkToFit="1"/>
    </xf>
    <xf numFmtId="0" fontId="10" fillId="4" borderId="74" xfId="0" applyFont="1" applyFill="1" applyBorder="1" applyAlignment="1">
      <alignment vertical="center" shrinkToFit="1"/>
    </xf>
    <xf numFmtId="0" fontId="10" fillId="4" borderId="75" xfId="0" applyFont="1" applyFill="1" applyBorder="1" applyAlignment="1">
      <alignment vertical="center" shrinkToFit="1"/>
    </xf>
    <xf numFmtId="0" fontId="12" fillId="4" borderId="30" xfId="0" applyFont="1" applyFill="1" applyBorder="1" applyAlignment="1">
      <alignment horizontal="center" vertical="center" wrapText="1" shrinkToFit="1"/>
    </xf>
    <xf numFmtId="0" fontId="12" fillId="4" borderId="31" xfId="0" applyFont="1" applyFill="1" applyBorder="1" applyAlignment="1">
      <alignment horizontal="center" vertical="center" wrapText="1" shrinkToFit="1"/>
    </xf>
    <xf numFmtId="176" fontId="12" fillId="4" borderId="16" xfId="0" applyNumberFormat="1" applyFont="1" applyFill="1" applyBorder="1" applyAlignment="1">
      <alignment horizontal="center" vertical="center" shrinkToFit="1"/>
    </xf>
    <xf numFmtId="176" fontId="12" fillId="4" borderId="27" xfId="0" applyNumberFormat="1" applyFont="1" applyFill="1" applyBorder="1" applyAlignment="1">
      <alignment horizontal="center" vertical="center" shrinkToFit="1"/>
    </xf>
    <xf numFmtId="0" fontId="12" fillId="4" borderId="29" xfId="0" applyFont="1" applyFill="1" applyBorder="1" applyAlignment="1">
      <alignment horizontal="center" vertical="center" shrinkToFit="1"/>
    </xf>
    <xf numFmtId="0" fontId="12" fillId="4" borderId="16" xfId="0" applyFont="1" applyFill="1" applyBorder="1" applyAlignment="1">
      <alignment horizontal="center" vertical="center" shrinkToFit="1"/>
    </xf>
    <xf numFmtId="0" fontId="12" fillId="4" borderId="17" xfId="0" applyFont="1" applyFill="1" applyBorder="1" applyAlignment="1">
      <alignment horizontal="center" vertical="center" shrinkToFit="1"/>
    </xf>
    <xf numFmtId="176" fontId="12" fillId="3" borderId="59" xfId="0" applyNumberFormat="1" applyFont="1" applyFill="1" applyBorder="1" applyAlignment="1">
      <alignment vertical="center" shrinkToFit="1"/>
    </xf>
    <xf numFmtId="176" fontId="12" fillId="3" borderId="60" xfId="0" applyNumberFormat="1" applyFont="1" applyFill="1" applyBorder="1" applyAlignment="1">
      <alignment vertical="center" shrinkToFit="1"/>
    </xf>
    <xf numFmtId="0" fontId="12" fillId="3" borderId="58" xfId="0" applyFont="1" applyFill="1" applyBorder="1" applyAlignment="1">
      <alignment vertical="center" shrinkToFit="1"/>
    </xf>
    <xf numFmtId="176" fontId="12" fillId="0" borderId="58" xfId="0" applyNumberFormat="1" applyFont="1" applyBorder="1" applyAlignment="1" applyProtection="1">
      <alignment horizontal="center" vertical="center" shrinkToFit="1"/>
      <protection locked="0"/>
    </xf>
    <xf numFmtId="176" fontId="12" fillId="0" borderId="61" xfId="0" applyNumberFormat="1" applyFont="1" applyBorder="1" applyAlignment="1" applyProtection="1">
      <alignment horizontal="center" vertical="center" shrinkToFit="1"/>
      <protection locked="0"/>
    </xf>
    <xf numFmtId="0" fontId="12" fillId="0" borderId="58" xfId="0" applyFont="1" applyBorder="1" applyAlignment="1" applyProtection="1">
      <alignment vertical="center" shrinkToFit="1"/>
      <protection locked="0"/>
    </xf>
    <xf numFmtId="0" fontId="12" fillId="0" borderId="58" xfId="0" applyFont="1" applyBorder="1" applyAlignment="1" applyProtection="1">
      <alignment vertical="top" wrapText="1" shrinkToFit="1"/>
      <protection locked="0"/>
    </xf>
    <xf numFmtId="0" fontId="12" fillId="4" borderId="81" xfId="0" applyFont="1" applyFill="1" applyBorder="1" applyAlignment="1">
      <alignment vertical="center" shrinkToFit="1"/>
    </xf>
    <xf numFmtId="0" fontId="12" fillId="4" borderId="82" xfId="0" applyFont="1" applyFill="1" applyBorder="1" applyAlignment="1">
      <alignment vertical="center" shrinkToFit="1"/>
    </xf>
    <xf numFmtId="176" fontId="11" fillId="5" borderId="14" xfId="0" applyNumberFormat="1" applyFont="1" applyFill="1" applyBorder="1" applyAlignment="1">
      <alignment vertical="center" shrinkToFit="1"/>
    </xf>
    <xf numFmtId="176" fontId="11" fillId="5" borderId="0" xfId="0" applyNumberFormat="1" applyFont="1" applyFill="1" applyAlignment="1">
      <alignment vertical="center" shrinkToFit="1"/>
    </xf>
    <xf numFmtId="176" fontId="11" fillId="5" borderId="42" xfId="0" applyNumberFormat="1" applyFont="1" applyFill="1" applyBorder="1" applyAlignment="1">
      <alignment vertical="center" shrinkToFit="1"/>
    </xf>
    <xf numFmtId="176" fontId="11" fillId="5" borderId="23" xfId="0" applyNumberFormat="1" applyFont="1" applyFill="1" applyBorder="1" applyAlignment="1">
      <alignment vertical="center" wrapText="1" shrinkToFit="1"/>
    </xf>
    <xf numFmtId="176" fontId="11" fillId="5" borderId="24" xfId="0" applyNumberFormat="1" applyFont="1" applyFill="1" applyBorder="1" applyAlignment="1">
      <alignment vertical="center" wrapText="1" shrinkToFit="1"/>
    </xf>
    <xf numFmtId="176" fontId="11" fillId="5" borderId="43" xfId="0" applyNumberFormat="1" applyFont="1" applyFill="1" applyBorder="1" applyAlignment="1">
      <alignment vertical="center" wrapText="1" shrinkToFit="1"/>
    </xf>
    <xf numFmtId="176" fontId="12" fillId="0" borderId="70" xfId="0" applyNumberFormat="1" applyFont="1" applyBorder="1" applyAlignment="1" applyProtection="1">
      <alignment vertical="center" shrinkToFit="1"/>
      <protection locked="0"/>
    </xf>
    <xf numFmtId="176" fontId="12" fillId="0" borderId="83" xfId="0" applyNumberFormat="1" applyFont="1" applyBorder="1" applyAlignment="1" applyProtection="1">
      <alignment vertical="center" shrinkToFit="1"/>
      <protection locked="0"/>
    </xf>
    <xf numFmtId="0" fontId="12" fillId="0" borderId="33" xfId="0" applyFont="1" applyBorder="1" applyAlignment="1" applyProtection="1">
      <alignment vertical="center" shrinkToFit="1"/>
      <protection locked="0"/>
    </xf>
    <xf numFmtId="176" fontId="12" fillId="0" borderId="33" xfId="0" applyNumberFormat="1" applyFont="1" applyBorder="1" applyAlignment="1" applyProtection="1">
      <alignment horizontal="center" vertical="center" shrinkToFit="1"/>
      <protection locked="0"/>
    </xf>
    <xf numFmtId="176" fontId="12" fillId="0" borderId="84" xfId="0" applyNumberFormat="1" applyFont="1" applyBorder="1" applyAlignment="1" applyProtection="1">
      <alignment horizontal="center" vertical="center" shrinkToFit="1"/>
      <protection locked="0"/>
    </xf>
    <xf numFmtId="0" fontId="12" fillId="4" borderId="85" xfId="0" applyFont="1" applyFill="1" applyBorder="1" applyAlignment="1">
      <alignment vertical="center" shrinkToFit="1"/>
    </xf>
    <xf numFmtId="0" fontId="12" fillId="4" borderId="66" xfId="0" applyFont="1" applyFill="1" applyBorder="1" applyAlignment="1">
      <alignment horizontal="center" vertical="center" shrinkToFit="1"/>
    </xf>
    <xf numFmtId="0" fontId="12" fillId="4" borderId="87" xfId="0" applyFont="1" applyFill="1" applyBorder="1" applyAlignment="1">
      <alignment horizontal="center" vertical="center" shrinkToFit="1"/>
    </xf>
    <xf numFmtId="0" fontId="12" fillId="0" borderId="29" xfId="0" applyFont="1" applyBorder="1" applyAlignment="1" applyProtection="1">
      <alignment vertical="top" wrapText="1" shrinkToFit="1"/>
      <protection locked="0"/>
    </xf>
    <xf numFmtId="0" fontId="12" fillId="0" borderId="29" xfId="0" applyFont="1" applyBorder="1" applyAlignment="1" applyProtection="1">
      <alignment vertical="top" shrinkToFit="1"/>
      <protection locked="0"/>
    </xf>
    <xf numFmtId="0" fontId="12" fillId="0" borderId="86" xfId="0" applyFont="1" applyBorder="1" applyAlignment="1" applyProtection="1">
      <alignment vertical="top" shrinkToFit="1"/>
      <protection locked="0"/>
    </xf>
    <xf numFmtId="0" fontId="12" fillId="0" borderId="88" xfId="0" applyFont="1" applyBorder="1" applyAlignment="1" applyProtection="1">
      <alignment vertical="top" shrinkToFit="1"/>
      <protection locked="0"/>
    </xf>
    <xf numFmtId="0" fontId="12" fillId="0" borderId="89" xfId="0" applyFont="1" applyBorder="1" applyAlignment="1" applyProtection="1">
      <alignment vertical="top" shrinkToFit="1"/>
      <protection locked="0"/>
    </xf>
    <xf numFmtId="176" fontId="12" fillId="0" borderId="59" xfId="0" applyNumberFormat="1" applyFont="1" applyBorder="1" applyAlignment="1" applyProtection="1">
      <alignment vertical="center" shrinkToFit="1"/>
      <protection locked="0"/>
    </xf>
    <xf numFmtId="176" fontId="12" fillId="0" borderId="60" xfId="0" applyNumberFormat="1" applyFont="1" applyBorder="1" applyAlignment="1" applyProtection="1">
      <alignment vertical="center" shrinkToFit="1"/>
      <protection locked="0"/>
    </xf>
    <xf numFmtId="0" fontId="4" fillId="0" borderId="5" xfId="3" applyFill="1" applyBorder="1" applyAlignment="1" applyProtection="1">
      <alignment horizontal="left" vertical="center" indent="1"/>
      <protection locked="0"/>
    </xf>
    <xf numFmtId="0" fontId="4" fillId="0" borderId="16" xfId="3" applyBorder="1" applyAlignment="1" applyProtection="1">
      <alignment vertical="center" shrinkToFit="1"/>
      <protection locked="0"/>
    </xf>
    <xf numFmtId="176" fontId="12" fillId="0" borderId="1" xfId="0" applyNumberFormat="1" applyFont="1" applyBorder="1" applyAlignment="1" applyProtection="1">
      <alignment horizontal="center" vertical="center" shrinkToFit="1"/>
      <protection locked="0"/>
    </xf>
    <xf numFmtId="176" fontId="12" fillId="0" borderId="2" xfId="0" applyNumberFormat="1" applyFont="1" applyBorder="1" applyAlignment="1" applyProtection="1">
      <alignment horizontal="center" vertical="center" shrinkToFit="1"/>
      <protection locked="0"/>
    </xf>
    <xf numFmtId="176" fontId="12" fillId="0" borderId="32" xfId="0" applyNumberFormat="1" applyFont="1" applyBorder="1" applyAlignment="1" applyProtection="1">
      <alignment horizontal="center" vertical="center" shrinkToFit="1"/>
      <protection locked="0"/>
    </xf>
    <xf numFmtId="176" fontId="12" fillId="0" borderId="41" xfId="0" applyNumberFormat="1" applyFont="1" applyBorder="1" applyAlignment="1" applyProtection="1">
      <alignment horizontal="center" vertical="center" shrinkToFit="1"/>
      <protection locked="0"/>
    </xf>
    <xf numFmtId="176" fontId="12" fillId="0" borderId="14" xfId="0" applyNumberFormat="1" applyFont="1" applyBorder="1" applyAlignment="1" applyProtection="1">
      <alignment horizontal="center" vertical="center" shrinkToFit="1"/>
      <protection locked="0"/>
    </xf>
    <xf numFmtId="176" fontId="12" fillId="0" borderId="42" xfId="0" applyNumberFormat="1" applyFont="1" applyBorder="1" applyAlignment="1" applyProtection="1">
      <alignment horizontal="center" vertical="center" shrinkToFit="1"/>
      <protection locked="0"/>
    </xf>
    <xf numFmtId="176" fontId="12" fillId="0" borderId="70" xfId="0" applyNumberFormat="1" applyFont="1" applyBorder="1" applyAlignment="1" applyProtection="1">
      <alignment horizontal="center" vertical="center" shrinkToFit="1"/>
      <protection locked="0"/>
    </xf>
    <xf numFmtId="176" fontId="12" fillId="0" borderId="91" xfId="0" applyNumberFormat="1" applyFont="1" applyBorder="1" applyAlignment="1" applyProtection="1">
      <alignment horizontal="center" vertical="center" shrinkToFit="1"/>
      <protection locked="0"/>
    </xf>
    <xf numFmtId="176" fontId="12" fillId="0" borderId="59" xfId="0" applyNumberFormat="1" applyFont="1" applyBorder="1" applyAlignment="1" applyProtection="1">
      <alignment horizontal="center" vertical="center" shrinkToFit="1"/>
      <protection locked="0"/>
    </xf>
    <xf numFmtId="176" fontId="12" fillId="0" borderId="60" xfId="0" applyNumberFormat="1" applyFont="1" applyBorder="1" applyAlignment="1" applyProtection="1">
      <alignment horizontal="center" vertical="center" shrinkToFit="1"/>
      <protection locked="0"/>
    </xf>
    <xf numFmtId="176" fontId="12" fillId="0" borderId="83" xfId="0" applyNumberFormat="1" applyFont="1" applyBorder="1" applyAlignment="1" applyProtection="1">
      <alignment horizontal="center" vertical="center" shrinkToFit="1"/>
      <protection locked="0"/>
    </xf>
    <xf numFmtId="0" fontId="12" fillId="0" borderId="32" xfId="0" applyFont="1" applyBorder="1" applyAlignment="1" applyProtection="1">
      <alignment horizontal="center" vertical="center" shrinkToFit="1"/>
      <protection locked="0"/>
    </xf>
    <xf numFmtId="0" fontId="12" fillId="0" borderId="31" xfId="0" applyFont="1" applyBorder="1" applyAlignment="1" applyProtection="1">
      <alignment horizontal="center" vertical="center" shrinkToFit="1"/>
      <protection locked="0"/>
    </xf>
    <xf numFmtId="0" fontId="12" fillId="0" borderId="14" xfId="0" applyFont="1" applyBorder="1" applyAlignment="1" applyProtection="1">
      <alignment horizontal="center" vertical="center" shrinkToFit="1"/>
      <protection locked="0"/>
    </xf>
    <xf numFmtId="0" fontId="12" fillId="0" borderId="13" xfId="0" applyFont="1" applyBorder="1" applyAlignment="1" applyProtection="1">
      <alignment horizontal="center" vertical="center" shrinkToFit="1"/>
      <protection locked="0"/>
    </xf>
    <xf numFmtId="0" fontId="12" fillId="0" borderId="70" xfId="0" applyFont="1" applyBorder="1" applyAlignment="1" applyProtection="1">
      <alignment horizontal="center" vertical="center" shrinkToFit="1"/>
      <protection locked="0"/>
    </xf>
    <xf numFmtId="0" fontId="12" fillId="0" borderId="83" xfId="0" applyFont="1" applyBorder="1" applyAlignment="1" applyProtection="1">
      <alignment horizontal="center" vertical="center" shrinkToFit="1"/>
      <protection locked="0"/>
    </xf>
    <xf numFmtId="179" fontId="12" fillId="6" borderId="19" xfId="0" applyNumberFormat="1" applyFont="1" applyFill="1" applyBorder="1" applyAlignment="1" applyProtection="1">
      <alignment horizontal="right" vertical="center" shrinkToFit="1"/>
      <protection locked="0"/>
    </xf>
    <xf numFmtId="179" fontId="12" fillId="6" borderId="20" xfId="0" applyNumberFormat="1" applyFont="1" applyFill="1" applyBorder="1" applyAlignment="1" applyProtection="1">
      <alignment horizontal="right" vertical="center" shrinkToFit="1"/>
      <protection locked="0"/>
    </xf>
    <xf numFmtId="180" fontId="12" fillId="6" borderId="35" xfId="0" applyNumberFormat="1" applyFont="1" applyFill="1" applyBorder="1" applyAlignment="1" applyProtection="1">
      <alignment horizontal="left" vertical="center" shrinkToFit="1"/>
      <protection locked="0"/>
    </xf>
    <xf numFmtId="180" fontId="12" fillId="6" borderId="36" xfId="0" applyNumberFormat="1" applyFont="1" applyFill="1" applyBorder="1" applyAlignment="1" applyProtection="1">
      <alignment horizontal="left" vertical="center" shrinkToFit="1"/>
      <protection locked="0"/>
    </xf>
    <xf numFmtId="181" fontId="12" fillId="6" borderId="39" xfId="0" applyNumberFormat="1" applyFont="1" applyFill="1" applyBorder="1" applyAlignment="1" applyProtection="1">
      <alignment horizontal="left" vertical="center" shrinkToFit="1"/>
      <protection locked="0"/>
    </xf>
    <xf numFmtId="181" fontId="12" fillId="6" borderId="40" xfId="0" applyNumberFormat="1" applyFont="1" applyFill="1" applyBorder="1" applyAlignment="1" applyProtection="1">
      <alignment horizontal="left" vertical="center" shrinkToFit="1"/>
      <protection locked="0"/>
    </xf>
    <xf numFmtId="20" fontId="12" fillId="0" borderId="52" xfId="0" applyNumberFormat="1" applyFont="1" applyBorder="1" applyAlignment="1" applyProtection="1">
      <alignment horizontal="center" vertical="center" wrapText="1" shrinkToFit="1"/>
      <protection locked="0"/>
    </xf>
    <xf numFmtId="0" fontId="18" fillId="0" borderId="58" xfId="0" applyFont="1" applyBorder="1" applyAlignment="1" applyProtection="1">
      <alignment vertical="center" shrinkToFit="1"/>
      <protection locked="0"/>
    </xf>
    <xf numFmtId="0" fontId="18" fillId="0" borderId="58" xfId="0" applyFont="1" applyBorder="1" applyAlignment="1" applyProtection="1">
      <alignment vertical="center" wrapText="1" shrinkToFit="1"/>
      <protection locked="0"/>
    </xf>
    <xf numFmtId="0" fontId="18" fillId="3" borderId="58" xfId="0" applyFont="1" applyFill="1" applyBorder="1" applyAlignment="1">
      <alignment vertical="center" shrinkToFit="1"/>
    </xf>
    <xf numFmtId="0" fontId="12" fillId="0" borderId="59" xfId="0" applyFont="1" applyBorder="1" applyAlignment="1" applyProtection="1">
      <alignment horizontal="left" vertical="top" wrapText="1" shrinkToFit="1"/>
      <protection locked="0"/>
    </xf>
    <xf numFmtId="0" fontId="12" fillId="0" borderId="60" xfId="0" applyFont="1" applyBorder="1" applyAlignment="1" applyProtection="1">
      <alignment horizontal="left" vertical="top" wrapText="1" shrinkToFit="1"/>
      <protection locked="0"/>
    </xf>
    <xf numFmtId="176" fontId="12" fillId="0" borderId="90" xfId="0" applyNumberFormat="1" applyFont="1" applyBorder="1" applyAlignment="1" applyProtection="1">
      <alignment horizontal="center" vertical="center" shrinkToFit="1"/>
      <protection locked="0"/>
    </xf>
    <xf numFmtId="0" fontId="4" fillId="0" borderId="5" xfId="3" applyFill="1" applyBorder="1">
      <alignment vertical="center"/>
    </xf>
    <xf numFmtId="0" fontId="17" fillId="0" borderId="32" xfId="0" applyFont="1" applyBorder="1" applyAlignment="1" applyProtection="1">
      <alignment vertical="center" wrapText="1" shrinkToFit="1"/>
      <protection locked="0"/>
    </xf>
    <xf numFmtId="0" fontId="17" fillId="0" borderId="4" xfId="0" applyFont="1" applyBorder="1" applyAlignment="1" applyProtection="1">
      <alignment vertical="center" shrinkToFit="1"/>
      <protection locked="0"/>
    </xf>
    <xf numFmtId="0" fontId="17" fillId="0" borderId="41" xfId="0" applyFont="1" applyBorder="1" applyAlignment="1" applyProtection="1">
      <alignment vertical="center" shrinkToFit="1"/>
      <protection locked="0"/>
    </xf>
    <xf numFmtId="0" fontId="17" fillId="0" borderId="14" xfId="0" applyFont="1" applyBorder="1" applyAlignment="1" applyProtection="1">
      <alignment vertical="center" shrinkToFit="1"/>
      <protection locked="0"/>
    </xf>
    <xf numFmtId="0" fontId="17" fillId="0" borderId="0" xfId="0" applyFont="1" applyAlignment="1" applyProtection="1">
      <alignment vertical="center" shrinkToFit="1"/>
      <protection locked="0"/>
    </xf>
    <xf numFmtId="0" fontId="17" fillId="0" borderId="42" xfId="0" applyFont="1" applyBorder="1" applyAlignment="1" applyProtection="1">
      <alignment vertical="center" shrinkToFit="1"/>
      <protection locked="0"/>
    </xf>
    <xf numFmtId="0" fontId="17" fillId="0" borderId="23" xfId="0" applyFont="1" applyBorder="1" applyAlignment="1" applyProtection="1">
      <alignment vertical="center" shrinkToFit="1"/>
      <protection locked="0"/>
    </xf>
    <xf numFmtId="0" fontId="17" fillId="0" borderId="24" xfId="0" applyFont="1" applyBorder="1" applyAlignment="1" applyProtection="1">
      <alignment vertical="center" shrinkToFit="1"/>
      <protection locked="0"/>
    </xf>
    <xf numFmtId="0" fontId="17" fillId="0" borderId="43" xfId="0" applyFont="1" applyBorder="1" applyAlignment="1" applyProtection="1">
      <alignment vertical="center" shrinkToFit="1"/>
      <protection locked="0"/>
    </xf>
    <xf numFmtId="0" fontId="17" fillId="0" borderId="29" xfId="0" applyFont="1" applyBorder="1" applyAlignment="1" applyProtection="1">
      <alignment vertical="top" wrapText="1" shrinkToFit="1"/>
      <protection locked="0"/>
    </xf>
    <xf numFmtId="0" fontId="17" fillId="0" borderId="29" xfId="0" applyFont="1" applyBorder="1" applyAlignment="1" applyProtection="1">
      <alignment vertical="top" shrinkToFit="1"/>
      <protection locked="0"/>
    </xf>
    <xf numFmtId="0" fontId="17" fillId="0" borderId="86" xfId="0" applyFont="1" applyBorder="1" applyAlignment="1" applyProtection="1">
      <alignment vertical="top" shrinkToFit="1"/>
      <protection locked="0"/>
    </xf>
    <xf numFmtId="0" fontId="17" fillId="0" borderId="88" xfId="0" applyFont="1" applyBorder="1" applyAlignment="1" applyProtection="1">
      <alignment vertical="top" shrinkToFit="1"/>
      <protection locked="0"/>
    </xf>
    <xf numFmtId="0" fontId="17" fillId="0" borderId="89" xfId="0" applyFont="1" applyBorder="1" applyAlignment="1" applyProtection="1">
      <alignment vertical="top" shrinkToFit="1"/>
      <protection locked="0"/>
    </xf>
    <xf numFmtId="0" fontId="11" fillId="0" borderId="49" xfId="0" applyFont="1" applyBorder="1" applyAlignment="1" applyProtection="1">
      <alignment vertical="center" wrapText="1" shrinkToFit="1"/>
      <protection locked="0"/>
    </xf>
    <xf numFmtId="0" fontId="11" fillId="0" borderId="50" xfId="0" applyFont="1" applyBorder="1" applyAlignment="1" applyProtection="1">
      <alignment vertical="center" shrinkToFit="1"/>
      <protection locked="0"/>
    </xf>
    <xf numFmtId="0" fontId="11" fillId="0" borderId="77" xfId="0" applyFont="1" applyBorder="1" applyAlignment="1" applyProtection="1">
      <alignment vertical="center" shrinkToFit="1"/>
      <protection locked="0"/>
    </xf>
    <xf numFmtId="0" fontId="11" fillId="0" borderId="14" xfId="0" applyFont="1" applyBorder="1" applyAlignment="1" applyProtection="1">
      <alignment vertical="center" shrinkToFit="1"/>
      <protection locked="0"/>
    </xf>
    <xf numFmtId="0" fontId="11" fillId="0" borderId="0" xfId="0" applyFont="1" applyAlignment="1" applyProtection="1">
      <alignment vertical="center" shrinkToFit="1"/>
      <protection locked="0"/>
    </xf>
    <xf numFmtId="0" fontId="11" fillId="0" borderId="42" xfId="0" applyFont="1" applyBorder="1" applyAlignment="1" applyProtection="1">
      <alignment vertical="center" shrinkToFit="1"/>
      <protection locked="0"/>
    </xf>
    <xf numFmtId="0" fontId="12" fillId="0" borderId="58" xfId="0" applyFont="1" applyBorder="1" applyAlignment="1" applyProtection="1">
      <alignment vertical="center" wrapText="1" shrinkToFit="1"/>
      <protection locked="0"/>
    </xf>
    <xf numFmtId="0" fontId="10" fillId="0" borderId="49" xfId="0" applyFont="1" applyBorder="1" applyAlignment="1" applyProtection="1">
      <alignment vertical="top" wrapText="1" shrinkToFit="1"/>
      <protection locked="0"/>
    </xf>
    <xf numFmtId="0" fontId="10" fillId="0" borderId="50" xfId="0" applyFont="1" applyBorder="1" applyAlignment="1" applyProtection="1">
      <alignment vertical="top" shrinkToFit="1"/>
      <protection locked="0"/>
    </xf>
    <xf numFmtId="0" fontId="10" fillId="0" borderId="77" xfId="0" applyFont="1" applyBorder="1" applyAlignment="1" applyProtection="1">
      <alignment vertical="top" shrinkToFit="1"/>
      <protection locked="0"/>
    </xf>
    <xf numFmtId="0" fontId="10" fillId="0" borderId="14" xfId="0" applyFont="1" applyBorder="1" applyAlignment="1" applyProtection="1">
      <alignment vertical="top" shrinkToFit="1"/>
      <protection locked="0"/>
    </xf>
    <xf numFmtId="0" fontId="10" fillId="0" borderId="0" xfId="0" applyFont="1" applyAlignment="1" applyProtection="1">
      <alignment vertical="top" shrinkToFit="1"/>
      <protection locked="0"/>
    </xf>
    <xf numFmtId="0" fontId="10" fillId="0" borderId="42" xfId="0" applyFont="1" applyBorder="1" applyAlignment="1" applyProtection="1">
      <alignment vertical="top" shrinkToFit="1"/>
      <protection locked="0"/>
    </xf>
    <xf numFmtId="176" fontId="18" fillId="4" borderId="44" xfId="0" applyNumberFormat="1" applyFont="1" applyFill="1" applyBorder="1" applyAlignment="1">
      <alignment vertical="center" wrapText="1" shrinkToFit="1"/>
    </xf>
    <xf numFmtId="176" fontId="18" fillId="4" borderId="45" xfId="0" applyNumberFormat="1" applyFont="1" applyFill="1" applyBorder="1" applyAlignment="1">
      <alignment vertical="center" wrapText="1" shrinkToFit="1"/>
    </xf>
    <xf numFmtId="176" fontId="18" fillId="4" borderId="79" xfId="0" applyNumberFormat="1" applyFont="1" applyFill="1" applyBorder="1" applyAlignment="1">
      <alignment vertical="center" wrapText="1" shrinkToFit="1"/>
    </xf>
    <xf numFmtId="176" fontId="12" fillId="0" borderId="14" xfId="0" applyNumberFormat="1" applyFont="1" applyBorder="1" applyAlignment="1" applyProtection="1">
      <alignment vertical="top" wrapText="1" shrinkToFit="1"/>
      <protection locked="0"/>
    </xf>
    <xf numFmtId="176" fontId="12" fillId="0" borderId="0" xfId="0" applyNumberFormat="1" applyFont="1" applyAlignment="1" applyProtection="1">
      <alignment vertical="top" wrapText="1" shrinkToFit="1"/>
      <protection locked="0"/>
    </xf>
    <xf numFmtId="176" fontId="12" fillId="0" borderId="78" xfId="0" applyNumberFormat="1" applyFont="1" applyBorder="1" applyAlignment="1" applyProtection="1">
      <alignment vertical="top" wrapText="1" shrinkToFit="1"/>
      <protection locked="0"/>
    </xf>
    <xf numFmtId="176" fontId="12" fillId="0" borderId="23" xfId="0" applyNumberFormat="1" applyFont="1" applyBorder="1" applyAlignment="1" applyProtection="1">
      <alignment vertical="top" wrapText="1" shrinkToFit="1"/>
      <protection locked="0"/>
    </xf>
    <xf numFmtId="176" fontId="12" fillId="0" borderId="24" xfId="0" applyNumberFormat="1" applyFont="1" applyBorder="1" applyAlignment="1" applyProtection="1">
      <alignment vertical="top" wrapText="1" shrinkToFit="1"/>
      <protection locked="0"/>
    </xf>
    <xf numFmtId="176" fontId="12" fillId="0" borderId="80" xfId="0" applyNumberFormat="1" applyFont="1" applyBorder="1" applyAlignment="1" applyProtection="1">
      <alignment vertical="top" wrapText="1" shrinkToFit="1"/>
      <protection locked="0"/>
    </xf>
    <xf numFmtId="176" fontId="12" fillId="0" borderId="42" xfId="0" applyNumberFormat="1" applyFont="1" applyBorder="1" applyAlignment="1" applyProtection="1">
      <alignment vertical="top" wrapText="1" shrinkToFit="1"/>
      <protection locked="0"/>
    </xf>
    <xf numFmtId="176" fontId="12" fillId="0" borderId="43" xfId="0" applyNumberFormat="1" applyFont="1" applyBorder="1" applyAlignment="1" applyProtection="1">
      <alignment vertical="top" wrapText="1" shrinkToFit="1"/>
      <protection locked="0"/>
    </xf>
    <xf numFmtId="0" fontId="10" fillId="0" borderId="76" xfId="0" applyFont="1" applyBorder="1" applyAlignment="1" applyProtection="1">
      <alignment vertical="top" shrinkToFit="1"/>
      <protection locked="0"/>
    </xf>
    <xf numFmtId="0" fontId="10" fillId="0" borderId="78" xfId="0" applyFont="1" applyBorder="1" applyAlignment="1" applyProtection="1">
      <alignment vertical="top" shrinkToFit="1"/>
      <protection locked="0"/>
    </xf>
    <xf numFmtId="0" fontId="11" fillId="0" borderId="58" xfId="0" applyFont="1" applyBorder="1" applyAlignment="1" applyProtection="1">
      <alignment vertical="center" wrapText="1" shrinkToFit="1"/>
      <protection locked="0"/>
    </xf>
    <xf numFmtId="176" fontId="18" fillId="0" borderId="14" xfId="0" applyNumberFormat="1" applyFont="1" applyBorder="1" applyAlignment="1" applyProtection="1">
      <alignment vertical="center" wrapText="1" shrinkToFit="1"/>
      <protection locked="0"/>
    </xf>
    <xf numFmtId="176" fontId="18" fillId="0" borderId="0" xfId="0" applyNumberFormat="1" applyFont="1" applyAlignment="1" applyProtection="1">
      <alignment vertical="center" wrapText="1" shrinkToFit="1"/>
      <protection locked="0"/>
    </xf>
    <xf numFmtId="176" fontId="18" fillId="0" borderId="78" xfId="0" applyNumberFormat="1" applyFont="1" applyBorder="1" applyAlignment="1" applyProtection="1">
      <alignment vertical="center" wrapText="1" shrinkToFit="1"/>
      <protection locked="0"/>
    </xf>
    <xf numFmtId="176" fontId="18" fillId="0" borderId="23" xfId="0" applyNumberFormat="1" applyFont="1" applyBorder="1" applyAlignment="1" applyProtection="1">
      <alignment vertical="center" wrapText="1" shrinkToFit="1"/>
      <protection locked="0"/>
    </xf>
    <xf numFmtId="176" fontId="18" fillId="0" borderId="24" xfId="0" applyNumberFormat="1" applyFont="1" applyBorder="1" applyAlignment="1" applyProtection="1">
      <alignment vertical="center" wrapText="1" shrinkToFit="1"/>
      <protection locked="0"/>
    </xf>
    <xf numFmtId="176" fontId="18" fillId="0" borderId="80" xfId="0" applyNumberFormat="1" applyFont="1" applyBorder="1" applyAlignment="1" applyProtection="1">
      <alignment vertical="center" wrapText="1" shrinkToFit="1"/>
      <protection locked="0"/>
    </xf>
    <xf numFmtId="0" fontId="20" fillId="0" borderId="58" xfId="0" applyFont="1" applyBorder="1" applyAlignment="1" applyProtection="1">
      <alignment vertical="center" wrapText="1" shrinkToFit="1"/>
      <protection locked="0"/>
    </xf>
    <xf numFmtId="0" fontId="18" fillId="0" borderId="29" xfId="0" applyFont="1" applyBorder="1" applyAlignment="1" applyProtection="1">
      <alignment vertical="center" wrapText="1" shrinkToFit="1"/>
      <protection locked="0"/>
    </xf>
    <xf numFmtId="0" fontId="18" fillId="0" borderId="29" xfId="0" applyFont="1" applyBorder="1" applyAlignment="1" applyProtection="1">
      <alignment vertical="center" shrinkToFit="1"/>
      <protection locked="0"/>
    </xf>
    <xf numFmtId="0" fontId="18" fillId="0" borderId="86" xfId="0" applyFont="1" applyBorder="1" applyAlignment="1" applyProtection="1">
      <alignment vertical="center" shrinkToFit="1"/>
      <protection locked="0"/>
    </xf>
    <xf numFmtId="0" fontId="18" fillId="0" borderId="88" xfId="0" applyFont="1" applyBorder="1" applyAlignment="1" applyProtection="1">
      <alignment vertical="center" shrinkToFit="1"/>
      <protection locked="0"/>
    </xf>
    <xf numFmtId="0" fontId="18" fillId="0" borderId="89" xfId="0" applyFont="1" applyBorder="1" applyAlignment="1" applyProtection="1">
      <alignment vertical="center" shrinkToFit="1"/>
      <protection locked="0"/>
    </xf>
    <xf numFmtId="0" fontId="12" fillId="0" borderId="32" xfId="0" applyFont="1" applyBorder="1" applyAlignment="1" applyProtection="1">
      <alignment vertical="center" wrapText="1" shrinkToFit="1"/>
      <protection locked="0"/>
    </xf>
    <xf numFmtId="0" fontId="10" fillId="0" borderId="92" xfId="0" applyFont="1" applyBorder="1" applyAlignment="1" applyProtection="1">
      <alignment horizontal="center" vertical="center" shrinkToFit="1"/>
      <protection locked="0"/>
    </xf>
    <xf numFmtId="0" fontId="10" fillId="0" borderId="93" xfId="0" applyFont="1" applyBorder="1" applyAlignment="1" applyProtection="1">
      <alignment horizontal="center" vertical="center" shrinkToFit="1"/>
      <protection locked="0"/>
    </xf>
    <xf numFmtId="0" fontId="10" fillId="0" borderId="94" xfId="0" applyFont="1" applyBorder="1" applyAlignment="1" applyProtection="1">
      <alignment horizontal="center" vertical="center" shrinkToFit="1"/>
      <protection locked="0"/>
    </xf>
    <xf numFmtId="0" fontId="10" fillId="0" borderId="12" xfId="0" applyFont="1" applyBorder="1" applyAlignment="1" applyProtection="1">
      <alignment horizontal="center" vertical="center" shrinkToFit="1"/>
      <protection locked="0"/>
    </xf>
    <xf numFmtId="0" fontId="10" fillId="0" borderId="0" xfId="0" applyFont="1" applyAlignment="1" applyProtection="1">
      <alignment horizontal="center" vertical="center" shrinkToFit="1"/>
      <protection locked="0"/>
    </xf>
    <xf numFmtId="0" fontId="10" fillId="0" borderId="42" xfId="0" applyFont="1" applyBorder="1" applyAlignment="1" applyProtection="1">
      <alignment horizontal="center" vertical="center" shrinkToFit="1"/>
      <protection locked="0"/>
    </xf>
    <xf numFmtId="0" fontId="19" fillId="0" borderId="14" xfId="0" applyFont="1" applyBorder="1" applyAlignment="1" applyProtection="1">
      <alignment horizontal="center" vertical="center" shrinkToFit="1"/>
      <protection locked="0"/>
    </xf>
    <xf numFmtId="0" fontId="19" fillId="0" borderId="0" xfId="0" applyFont="1" applyAlignment="1" applyProtection="1">
      <alignment horizontal="center" vertical="center" shrinkToFit="1"/>
      <protection locked="0"/>
    </xf>
    <xf numFmtId="0" fontId="19" fillId="0" borderId="13" xfId="0" applyFont="1" applyBorder="1" applyAlignment="1" applyProtection="1">
      <alignment horizontal="center" vertical="center" shrinkToFit="1"/>
      <protection locked="0"/>
    </xf>
    <xf numFmtId="0" fontId="19" fillId="0" borderId="23" xfId="0" applyFont="1" applyBorder="1" applyAlignment="1" applyProtection="1">
      <alignment horizontal="center" vertical="center" shrinkToFit="1"/>
      <protection locked="0"/>
    </xf>
    <xf numFmtId="0" fontId="19" fillId="0" borderId="24" xfId="0" applyFont="1" applyBorder="1" applyAlignment="1" applyProtection="1">
      <alignment horizontal="center" vertical="center" shrinkToFit="1"/>
      <protection locked="0"/>
    </xf>
    <xf numFmtId="0" fontId="19" fillId="0" borderId="22" xfId="0" applyFont="1" applyBorder="1" applyAlignment="1" applyProtection="1">
      <alignment horizontal="center" vertical="center" shrinkToFit="1"/>
      <protection locked="0"/>
    </xf>
    <xf numFmtId="179" fontId="12" fillId="0" borderId="19" xfId="0" applyNumberFormat="1" applyFont="1" applyBorder="1" applyAlignment="1" applyProtection="1">
      <alignment horizontal="right" vertical="center" wrapText="1" shrinkToFit="1"/>
      <protection locked="0"/>
    </xf>
    <xf numFmtId="0" fontId="12" fillId="0" borderId="47" xfId="0" applyFont="1" applyBorder="1" applyAlignment="1" applyProtection="1">
      <alignment horizontal="center" vertical="center" wrapText="1" shrinkToFit="1"/>
      <protection locked="0"/>
    </xf>
    <xf numFmtId="0" fontId="18" fillId="0" borderId="49" xfId="0" applyFont="1" applyBorder="1" applyAlignment="1" applyProtection="1">
      <alignment vertical="top" wrapText="1" shrinkToFit="1"/>
      <protection locked="0"/>
    </xf>
    <xf numFmtId="0" fontId="18" fillId="0" borderId="50" xfId="0" applyFont="1" applyBorder="1" applyAlignment="1" applyProtection="1">
      <alignment vertical="top" wrapText="1" shrinkToFit="1"/>
      <protection locked="0"/>
    </xf>
    <xf numFmtId="0" fontId="18" fillId="0" borderId="14" xfId="0" applyFont="1" applyBorder="1" applyAlignment="1" applyProtection="1">
      <alignment vertical="top" wrapText="1" shrinkToFit="1"/>
      <protection locked="0"/>
    </xf>
    <xf numFmtId="0" fontId="18" fillId="0" borderId="0" xfId="0" applyFont="1" applyAlignment="1" applyProtection="1">
      <alignment vertical="top" wrapText="1" shrinkToFit="1"/>
      <protection locked="0"/>
    </xf>
    <xf numFmtId="0" fontId="18" fillId="0" borderId="23" xfId="0" applyFont="1" applyBorder="1" applyAlignment="1" applyProtection="1">
      <alignment vertical="top" wrapText="1" shrinkToFit="1"/>
      <protection locked="0"/>
    </xf>
    <xf numFmtId="0" fontId="18" fillId="0" borderId="24" xfId="0" applyFont="1" applyBorder="1" applyAlignment="1" applyProtection="1">
      <alignment vertical="top" wrapText="1" shrinkToFit="1"/>
      <protection locked="0"/>
    </xf>
    <xf numFmtId="0" fontId="12" fillId="0" borderId="49" xfId="0" applyFont="1" applyBorder="1" applyAlignment="1" applyProtection="1">
      <alignment vertical="center" wrapText="1" shrinkToFit="1"/>
      <protection locked="0"/>
    </xf>
    <xf numFmtId="0" fontId="12" fillId="0" borderId="50" xfId="0" applyFont="1" applyBorder="1" applyAlignment="1" applyProtection="1">
      <alignment vertical="center" shrinkToFit="1"/>
      <protection locked="0"/>
    </xf>
    <xf numFmtId="0" fontId="12" fillId="0" borderId="76" xfId="0" applyFont="1" applyBorder="1" applyAlignment="1" applyProtection="1">
      <alignment vertical="center" shrinkToFit="1"/>
      <protection locked="0"/>
    </xf>
    <xf numFmtId="0" fontId="12" fillId="0" borderId="78" xfId="0" applyFont="1" applyBorder="1" applyAlignment="1" applyProtection="1">
      <alignment vertical="center" shrinkToFit="1"/>
      <protection locked="0"/>
    </xf>
    <xf numFmtId="0" fontId="12" fillId="0" borderId="77" xfId="0" applyFont="1" applyBorder="1" applyAlignment="1" applyProtection="1">
      <alignment vertical="center" shrinkToFit="1"/>
      <protection locked="0"/>
    </xf>
    <xf numFmtId="0" fontId="12" fillId="0" borderId="42" xfId="0" applyFont="1" applyBorder="1" applyAlignment="1" applyProtection="1">
      <alignment vertical="center" shrinkToFit="1"/>
      <protection locked="0"/>
    </xf>
    <xf numFmtId="0" fontId="12" fillId="0" borderId="29" xfId="0" applyFont="1" applyBorder="1" applyAlignment="1" applyProtection="1">
      <alignment horizontal="left" vertical="top" wrapText="1" shrinkToFit="1"/>
      <protection locked="0"/>
    </xf>
    <xf numFmtId="0" fontId="12" fillId="0" borderId="29" xfId="0" applyFont="1" applyBorder="1" applyAlignment="1" applyProtection="1">
      <alignment horizontal="left" vertical="top" shrinkToFit="1"/>
      <protection locked="0"/>
    </xf>
    <xf numFmtId="0" fontId="12" fillId="0" borderId="86" xfId="0" applyFont="1" applyBorder="1" applyAlignment="1" applyProtection="1">
      <alignment horizontal="left" vertical="top" shrinkToFit="1"/>
      <protection locked="0"/>
    </xf>
    <xf numFmtId="0" fontId="12" fillId="0" borderId="88" xfId="0" applyFont="1" applyBorder="1" applyAlignment="1" applyProtection="1">
      <alignment horizontal="left" vertical="top" shrinkToFit="1"/>
      <protection locked="0"/>
    </xf>
    <xf numFmtId="0" fontId="12" fillId="0" borderId="89" xfId="0" applyFont="1" applyBorder="1" applyAlignment="1" applyProtection="1">
      <alignment horizontal="left" vertical="top" shrinkToFit="1"/>
      <protection locked="0"/>
    </xf>
    <xf numFmtId="0" fontId="18" fillId="2" borderId="49" xfId="0" applyFont="1" applyFill="1" applyBorder="1" applyAlignment="1" applyProtection="1">
      <alignment vertical="center" wrapText="1" shrinkToFit="1"/>
      <protection locked="0"/>
    </xf>
    <xf numFmtId="0" fontId="18" fillId="2" borderId="50" xfId="0" applyFont="1" applyFill="1" applyBorder="1" applyAlignment="1" applyProtection="1">
      <alignment vertical="center" shrinkToFit="1"/>
      <protection locked="0"/>
    </xf>
    <xf numFmtId="0" fontId="18" fillId="2" borderId="76" xfId="0" applyFont="1" applyFill="1" applyBorder="1" applyAlignment="1" applyProtection="1">
      <alignment vertical="center" shrinkToFit="1"/>
      <protection locked="0"/>
    </xf>
    <xf numFmtId="0" fontId="18" fillId="2" borderId="14" xfId="0" applyFont="1" applyFill="1" applyBorder="1" applyAlignment="1" applyProtection="1">
      <alignment vertical="center" shrinkToFit="1"/>
      <protection locked="0"/>
    </xf>
    <xf numFmtId="0" fontId="18" fillId="2" borderId="0" xfId="0" applyFont="1" applyFill="1" applyAlignment="1" applyProtection="1">
      <alignment vertical="center" shrinkToFit="1"/>
      <protection locked="0"/>
    </xf>
    <xf numFmtId="0" fontId="18" fillId="2" borderId="78" xfId="0" applyFont="1" applyFill="1" applyBorder="1" applyAlignment="1" applyProtection="1">
      <alignment vertical="center" shrinkToFit="1"/>
      <protection locked="0"/>
    </xf>
    <xf numFmtId="0" fontId="12" fillId="0" borderId="59" xfId="0" applyFont="1" applyBorder="1" applyAlignment="1" applyProtection="1">
      <alignment vertical="center" shrinkToFit="1"/>
      <protection locked="0"/>
    </xf>
    <xf numFmtId="0" fontId="12" fillId="0" borderId="60" xfId="0" applyFont="1" applyBorder="1" applyAlignment="1" applyProtection="1">
      <alignment vertical="center" shrinkToFit="1"/>
      <protection locked="0"/>
    </xf>
    <xf numFmtId="0" fontId="12" fillId="2" borderId="58" xfId="0" applyFont="1" applyFill="1" applyBorder="1" applyAlignment="1">
      <alignment vertical="center" shrinkToFit="1"/>
    </xf>
    <xf numFmtId="176" fontId="21" fillId="0" borderId="59" xfId="0" applyNumberFormat="1" applyFont="1" applyBorder="1" applyAlignment="1" applyProtection="1">
      <alignment horizontal="center" vertical="center" wrapText="1" shrinkToFit="1"/>
      <protection locked="0"/>
    </xf>
    <xf numFmtId="176" fontId="21" fillId="0" borderId="60" xfId="0" applyNumberFormat="1" applyFont="1" applyBorder="1" applyAlignment="1" applyProtection="1">
      <alignment horizontal="center" vertical="center" wrapText="1" shrinkToFit="1"/>
      <protection locked="0"/>
    </xf>
    <xf numFmtId="180" fontId="12" fillId="0" borderId="35" xfId="0" applyNumberFormat="1" applyFont="1" applyBorder="1" applyAlignment="1" applyProtection="1">
      <alignment horizontal="left" vertical="center" wrapText="1" shrinkToFit="1"/>
      <protection locked="0"/>
    </xf>
    <xf numFmtId="183" fontId="11" fillId="0" borderId="8" xfId="0" applyNumberFormat="1" applyFont="1" applyBorder="1" applyAlignment="1" applyProtection="1">
      <alignment horizontal="center" vertical="center" shrinkToFit="1"/>
      <protection locked="0"/>
    </xf>
    <xf numFmtId="183" fontId="11" fillId="0" borderId="9" xfId="0" applyNumberFormat="1" applyFont="1" applyBorder="1" applyAlignment="1" applyProtection="1">
      <alignment horizontal="center" vertical="center" shrinkToFit="1"/>
      <protection locked="0"/>
    </xf>
    <xf numFmtId="183" fontId="11" fillId="3" borderId="8" xfId="0" applyNumberFormat="1" applyFont="1" applyFill="1" applyBorder="1" applyAlignment="1">
      <alignment horizontal="center" vertical="center" shrinkToFit="1"/>
    </xf>
    <xf numFmtId="183" fontId="11" fillId="3" borderId="11" xfId="0" applyNumberFormat="1" applyFont="1" applyFill="1" applyBorder="1" applyAlignment="1">
      <alignment horizontal="center" vertical="center" shrinkToFit="1"/>
    </xf>
    <xf numFmtId="0" fontId="15" fillId="0" borderId="32" xfId="0" applyFont="1" applyBorder="1" applyAlignment="1" applyProtection="1">
      <alignment horizontal="left" vertical="center" wrapText="1" shrinkToFit="1"/>
      <protection locked="0"/>
    </xf>
    <xf numFmtId="0" fontId="15" fillId="0" borderId="4" xfId="0" applyFont="1" applyBorder="1" applyAlignment="1" applyProtection="1">
      <alignment horizontal="left" vertical="center" wrapText="1" shrinkToFit="1"/>
      <protection locked="0"/>
    </xf>
    <xf numFmtId="0" fontId="15" fillId="0" borderId="14" xfId="0" applyFont="1" applyBorder="1" applyAlignment="1" applyProtection="1">
      <alignment horizontal="left" vertical="center" wrapText="1" shrinkToFit="1"/>
      <protection locked="0"/>
    </xf>
    <xf numFmtId="0" fontId="15" fillId="0" borderId="0" xfId="0" applyFont="1" applyAlignment="1" applyProtection="1">
      <alignment horizontal="left" vertical="center" wrapText="1" shrinkToFit="1"/>
      <protection locked="0"/>
    </xf>
    <xf numFmtId="0" fontId="13" fillId="0" borderId="14" xfId="0" applyFont="1" applyBorder="1" applyAlignment="1" applyProtection="1">
      <alignment vertical="center" wrapText="1" shrinkToFit="1"/>
      <protection locked="0"/>
    </xf>
    <xf numFmtId="0" fontId="18" fillId="0" borderId="50" xfId="0" applyFont="1" applyBorder="1" applyAlignment="1" applyProtection="1">
      <alignment vertical="top" shrinkToFit="1"/>
      <protection locked="0"/>
    </xf>
    <xf numFmtId="0" fontId="18" fillId="0" borderId="77" xfId="0" applyFont="1" applyBorder="1" applyAlignment="1" applyProtection="1">
      <alignment vertical="top" shrinkToFit="1"/>
      <protection locked="0"/>
    </xf>
    <xf numFmtId="0" fontId="18" fillId="0" borderId="14" xfId="0" applyFont="1" applyBorder="1" applyAlignment="1" applyProtection="1">
      <alignment vertical="top" shrinkToFit="1"/>
      <protection locked="0"/>
    </xf>
    <xf numFmtId="0" fontId="18" fillId="0" borderId="0" xfId="0" applyFont="1" applyAlignment="1" applyProtection="1">
      <alignment vertical="top" shrinkToFit="1"/>
      <protection locked="0"/>
    </xf>
    <xf numFmtId="0" fontId="18" fillId="0" borderId="42" xfId="0" applyFont="1" applyBorder="1" applyAlignment="1" applyProtection="1">
      <alignment vertical="top" shrinkToFit="1"/>
      <protection locked="0"/>
    </xf>
    <xf numFmtId="0" fontId="12" fillId="0" borderId="59" xfId="0" applyFont="1" applyBorder="1" applyAlignment="1" applyProtection="1">
      <alignment vertical="top" wrapText="1" shrinkToFit="1"/>
      <protection locked="0"/>
    </xf>
    <xf numFmtId="0" fontId="12" fillId="0" borderId="60" xfId="0" applyFont="1" applyBorder="1" applyAlignment="1" applyProtection="1">
      <alignment vertical="top" wrapText="1" shrinkToFit="1"/>
      <protection locked="0"/>
    </xf>
    <xf numFmtId="0" fontId="12" fillId="0" borderId="58" xfId="0" applyFont="1" applyBorder="1" applyAlignment="1" applyProtection="1">
      <alignment horizontal="left" vertical="center" wrapText="1" shrinkToFit="1"/>
      <protection locked="0"/>
    </xf>
    <xf numFmtId="0" fontId="12" fillId="0" borderId="4" xfId="0" applyFont="1" applyBorder="1" applyAlignment="1" applyProtection="1">
      <alignment vertical="center" wrapText="1" shrinkToFit="1"/>
      <protection locked="0"/>
    </xf>
    <xf numFmtId="0" fontId="12" fillId="0" borderId="14" xfId="0" applyFont="1" applyBorder="1" applyAlignment="1" applyProtection="1">
      <alignment vertical="center" wrapText="1" shrinkToFit="1"/>
      <protection locked="0"/>
    </xf>
    <xf numFmtId="0" fontId="12" fillId="0" borderId="0" xfId="0" applyFont="1" applyAlignment="1" applyProtection="1">
      <alignment vertical="center" wrapText="1" shrinkToFit="1"/>
      <protection locked="0"/>
    </xf>
    <xf numFmtId="0" fontId="12" fillId="0" borderId="23" xfId="0" applyFont="1" applyBorder="1" applyAlignment="1" applyProtection="1">
      <alignment vertical="center" wrapText="1" shrinkToFit="1"/>
      <protection locked="0"/>
    </xf>
    <xf numFmtId="0" fontId="12" fillId="0" borderId="24" xfId="0" applyFont="1" applyBorder="1" applyAlignment="1" applyProtection="1">
      <alignment vertical="center" wrapText="1" shrinkToFit="1"/>
      <protection locked="0"/>
    </xf>
    <xf numFmtId="0" fontId="21" fillId="0" borderId="49" xfId="0" applyFont="1" applyBorder="1" applyAlignment="1" applyProtection="1">
      <alignment vertical="top" wrapText="1" shrinkToFit="1"/>
      <protection locked="0"/>
    </xf>
    <xf numFmtId="0" fontId="21" fillId="0" borderId="50" xfId="0" applyFont="1" applyBorder="1" applyAlignment="1" applyProtection="1">
      <alignment vertical="top" wrapText="1" shrinkToFit="1"/>
      <protection locked="0"/>
    </xf>
    <xf numFmtId="0" fontId="21" fillId="0" borderId="14" xfId="0" applyFont="1" applyBorder="1" applyAlignment="1" applyProtection="1">
      <alignment vertical="top" wrapText="1" shrinkToFit="1"/>
      <protection locked="0"/>
    </xf>
    <xf numFmtId="0" fontId="21" fillId="0" borderId="0" xfId="0" applyFont="1" applyAlignment="1" applyProtection="1">
      <alignment vertical="top" wrapText="1" shrinkToFit="1"/>
      <protection locked="0"/>
    </xf>
    <xf numFmtId="0" fontId="21" fillId="0" borderId="23" xfId="0" applyFont="1" applyBorder="1" applyAlignment="1" applyProtection="1">
      <alignment vertical="top" wrapText="1" shrinkToFit="1"/>
      <protection locked="0"/>
    </xf>
    <xf numFmtId="0" fontId="21" fillId="0" borderId="24" xfId="0" applyFont="1" applyBorder="1" applyAlignment="1" applyProtection="1">
      <alignment vertical="top" wrapText="1" shrinkToFit="1"/>
      <protection locked="0"/>
    </xf>
    <xf numFmtId="176" fontId="10" fillId="4" borderId="44" xfId="0" applyNumberFormat="1" applyFont="1" applyFill="1" applyBorder="1" applyAlignment="1">
      <alignment vertical="center" shrinkToFit="1"/>
    </xf>
    <xf numFmtId="176" fontId="10" fillId="4" borderId="45" xfId="0" applyNumberFormat="1" applyFont="1" applyFill="1" applyBorder="1" applyAlignment="1">
      <alignment vertical="center" shrinkToFit="1"/>
    </xf>
    <xf numFmtId="0" fontId="0" fillId="0" borderId="45" xfId="0" applyBorder="1" applyAlignment="1">
      <alignment vertical="center" shrinkToFit="1"/>
    </xf>
    <xf numFmtId="0" fontId="0" fillId="0" borderId="46" xfId="0" applyBorder="1" applyAlignment="1">
      <alignment vertical="center" shrinkToFit="1"/>
    </xf>
    <xf numFmtId="176" fontId="10" fillId="0" borderId="49" xfId="0" applyNumberFormat="1" applyFont="1" applyBorder="1" applyAlignment="1" applyProtection="1">
      <alignment vertical="center" wrapText="1" shrinkToFit="1"/>
      <protection locked="0"/>
    </xf>
    <xf numFmtId="176" fontId="10" fillId="0" borderId="50" xfId="0" applyNumberFormat="1" applyFont="1" applyBorder="1" applyAlignment="1" applyProtection="1">
      <alignment vertical="center" wrapText="1" shrinkToFit="1"/>
      <protection locked="0"/>
    </xf>
    <xf numFmtId="0" fontId="0" fillId="0" borderId="50" xfId="0" applyBorder="1" applyAlignment="1">
      <alignment vertical="center" wrapText="1" shrinkToFit="1"/>
    </xf>
    <xf numFmtId="0" fontId="0" fillId="0" borderId="95" xfId="0" applyBorder="1" applyAlignment="1">
      <alignment vertical="center" wrapText="1" shrinkToFit="1"/>
    </xf>
    <xf numFmtId="176" fontId="10" fillId="0" borderId="14" xfId="0" applyNumberFormat="1" applyFont="1" applyBorder="1" applyAlignment="1" applyProtection="1">
      <alignment vertical="center" wrapText="1" shrinkToFit="1"/>
      <protection locked="0"/>
    </xf>
    <xf numFmtId="176" fontId="10" fillId="0" borderId="0" xfId="0" applyNumberFormat="1" applyFont="1" applyAlignment="1" applyProtection="1">
      <alignment vertical="center" wrapText="1" shrinkToFit="1"/>
      <protection locked="0"/>
    </xf>
    <xf numFmtId="0" fontId="0" fillId="0" borderId="0" xfId="0" applyAlignment="1">
      <alignment vertical="center" wrapText="1" shrinkToFit="1"/>
    </xf>
    <xf numFmtId="0" fontId="0" fillId="0" borderId="13" xfId="0" applyBorder="1" applyAlignment="1">
      <alignment vertical="center" wrapText="1" shrinkToFit="1"/>
    </xf>
    <xf numFmtId="176" fontId="10" fillId="0" borderId="23" xfId="0" applyNumberFormat="1" applyFont="1" applyBorder="1" applyAlignment="1" applyProtection="1">
      <alignment vertical="center" wrapText="1" shrinkToFit="1"/>
      <protection locked="0"/>
    </xf>
    <xf numFmtId="176" fontId="10" fillId="0" borderId="24" xfId="0" applyNumberFormat="1" applyFont="1" applyBorder="1" applyAlignment="1" applyProtection="1">
      <alignment vertical="center" wrapText="1" shrinkToFit="1"/>
      <protection locked="0"/>
    </xf>
    <xf numFmtId="0" fontId="0" fillId="0" borderId="24" xfId="0" applyBorder="1" applyAlignment="1">
      <alignment vertical="center" wrapText="1" shrinkToFit="1"/>
    </xf>
    <xf numFmtId="0" fontId="0" fillId="0" borderId="22" xfId="0" applyBorder="1" applyAlignment="1">
      <alignment vertical="center" wrapText="1" shrinkToFit="1"/>
    </xf>
    <xf numFmtId="0" fontId="10" fillId="4" borderId="73" xfId="0" applyFont="1" applyFill="1" applyBorder="1">
      <alignment vertical="center"/>
    </xf>
    <xf numFmtId="0" fontId="10" fillId="4" borderId="74" xfId="0" applyFont="1" applyFill="1" applyBorder="1">
      <alignment vertical="center"/>
    </xf>
    <xf numFmtId="0" fontId="0" fillId="0" borderId="74" xfId="0" applyBorder="1">
      <alignment vertical="center"/>
    </xf>
    <xf numFmtId="0" fontId="0" fillId="0" borderId="96" xfId="0" applyBorder="1">
      <alignment vertical="center"/>
    </xf>
    <xf numFmtId="0" fontId="0" fillId="0" borderId="50" xfId="0" applyBorder="1" applyAlignment="1">
      <alignment vertical="center" shrinkToFit="1"/>
    </xf>
    <xf numFmtId="0" fontId="0" fillId="0" borderId="95" xfId="0" applyBorder="1" applyAlignment="1">
      <alignment vertical="center" shrinkToFit="1"/>
    </xf>
    <xf numFmtId="0" fontId="0" fillId="0" borderId="0" xfId="0" applyAlignment="1">
      <alignment vertical="center" shrinkToFit="1"/>
    </xf>
    <xf numFmtId="0" fontId="0" fillId="0" borderId="13" xfId="0" applyBorder="1" applyAlignment="1">
      <alignment vertical="center" shrinkToFit="1"/>
    </xf>
    <xf numFmtId="0" fontId="10" fillId="0" borderId="23" xfId="0" applyFont="1" applyBorder="1" applyAlignment="1" applyProtection="1">
      <alignment vertical="center" shrinkToFit="1"/>
      <protection locked="0"/>
    </xf>
    <xf numFmtId="0" fontId="10" fillId="0" borderId="24" xfId="0" applyFont="1" applyBorder="1" applyAlignment="1" applyProtection="1">
      <alignment vertical="center" shrinkToFit="1"/>
      <protection locked="0"/>
    </xf>
    <xf numFmtId="0" fontId="0" fillId="0" borderId="24" xfId="0" applyBorder="1" applyAlignment="1">
      <alignment vertical="center" shrinkToFit="1"/>
    </xf>
    <xf numFmtId="0" fontId="0" fillId="0" borderId="22" xfId="0" applyBorder="1" applyAlignment="1">
      <alignment vertical="center" shrinkToFit="1"/>
    </xf>
    <xf numFmtId="0" fontId="12" fillId="0" borderId="29" xfId="0" applyFont="1" applyBorder="1" applyAlignment="1" applyProtection="1">
      <alignment vertical="center" wrapText="1" shrinkToFit="1"/>
      <protection locked="0"/>
    </xf>
    <xf numFmtId="0" fontId="12" fillId="0" borderId="29" xfId="0" applyFont="1" applyBorder="1" applyAlignment="1" applyProtection="1">
      <alignment vertical="center" shrinkToFit="1"/>
      <protection locked="0"/>
    </xf>
    <xf numFmtId="0" fontId="12" fillId="0" borderId="86" xfId="0" applyFont="1" applyBorder="1" applyAlignment="1" applyProtection="1">
      <alignment vertical="center" shrinkToFit="1"/>
      <protection locked="0"/>
    </xf>
    <xf numFmtId="0" fontId="12" fillId="0" borderId="88" xfId="0" applyFont="1" applyBorder="1" applyAlignment="1" applyProtection="1">
      <alignment vertical="center" shrinkToFit="1"/>
      <protection locked="0"/>
    </xf>
    <xf numFmtId="0" fontId="12" fillId="0" borderId="89" xfId="0" applyFont="1" applyBorder="1" applyAlignment="1" applyProtection="1">
      <alignment vertical="center" shrinkToFit="1"/>
      <protection locked="0"/>
    </xf>
    <xf numFmtId="0" fontId="12" fillId="0" borderId="41" xfId="0" applyFont="1" applyBorder="1" applyAlignment="1" applyProtection="1">
      <alignment vertical="center" shrinkToFit="1"/>
      <protection locked="0"/>
    </xf>
    <xf numFmtId="0" fontId="12" fillId="0" borderId="43" xfId="0" applyFont="1" applyBorder="1" applyAlignment="1" applyProtection="1">
      <alignment vertical="center" shrinkToFit="1"/>
      <protection locked="0"/>
    </xf>
    <xf numFmtId="0" fontId="16" fillId="0" borderId="29" xfId="0" applyFont="1" applyBorder="1" applyAlignment="1" applyProtection="1">
      <alignment vertical="top" wrapText="1" shrinkToFit="1"/>
      <protection locked="0"/>
    </xf>
    <xf numFmtId="0" fontId="16" fillId="0" borderId="29" xfId="0" applyFont="1" applyBorder="1" applyAlignment="1" applyProtection="1">
      <alignment vertical="top" shrinkToFit="1"/>
      <protection locked="0"/>
    </xf>
    <xf numFmtId="0" fontId="16" fillId="0" borderId="86" xfId="0" applyFont="1" applyBorder="1" applyAlignment="1" applyProtection="1">
      <alignment vertical="top" shrinkToFit="1"/>
      <protection locked="0"/>
    </xf>
    <xf numFmtId="0" fontId="16" fillId="0" borderId="88" xfId="0" applyFont="1" applyBorder="1" applyAlignment="1" applyProtection="1">
      <alignment vertical="top" shrinkToFit="1"/>
      <protection locked="0"/>
    </xf>
    <xf numFmtId="0" fontId="16" fillId="0" borderId="89" xfId="0" applyFont="1" applyBorder="1" applyAlignment="1" applyProtection="1">
      <alignment vertical="top" shrinkToFit="1"/>
      <protection locked="0"/>
    </xf>
    <xf numFmtId="176" fontId="12" fillId="0" borderId="44" xfId="0" applyNumberFormat="1" applyFont="1" applyBorder="1" applyAlignment="1" applyProtection="1">
      <alignment vertical="center" shrinkToFit="1"/>
      <protection locked="0"/>
    </xf>
    <xf numFmtId="176" fontId="12" fillId="0" borderId="36" xfId="0" applyNumberFormat="1" applyFont="1" applyBorder="1" applyAlignment="1" applyProtection="1">
      <alignment vertical="center" shrinkToFit="1"/>
      <protection locked="0"/>
    </xf>
    <xf numFmtId="176" fontId="18" fillId="0" borderId="59" xfId="0" applyNumberFormat="1" applyFont="1" applyBorder="1" applyAlignment="1" applyProtection="1">
      <alignment vertical="center" wrapText="1"/>
      <protection locked="0"/>
    </xf>
    <xf numFmtId="176" fontId="18" fillId="0" borderId="60" xfId="0" applyNumberFormat="1" applyFont="1" applyBorder="1" applyAlignment="1" applyProtection="1">
      <alignment vertical="center" wrapText="1"/>
      <protection locked="0"/>
    </xf>
    <xf numFmtId="176" fontId="12" fillId="0" borderId="91" xfId="0" applyNumberFormat="1" applyFont="1" applyBorder="1" applyAlignment="1" applyProtection="1">
      <alignment vertical="center" shrinkToFit="1"/>
      <protection locked="0"/>
    </xf>
    <xf numFmtId="176" fontId="12" fillId="0" borderId="44" xfId="0" applyNumberFormat="1" applyFont="1" applyBorder="1" applyAlignment="1" applyProtection="1">
      <alignment vertical="center" wrapText="1"/>
      <protection locked="0"/>
    </xf>
    <xf numFmtId="176" fontId="12" fillId="0" borderId="46" xfId="0" applyNumberFormat="1" applyFont="1" applyBorder="1" applyAlignment="1" applyProtection="1">
      <alignment vertical="center" wrapText="1"/>
      <protection locked="0"/>
    </xf>
    <xf numFmtId="0" fontId="12" fillId="0" borderId="44" xfId="0" applyFont="1" applyBorder="1" applyAlignment="1" applyProtection="1">
      <alignment vertical="center" shrinkToFit="1"/>
      <protection locked="0"/>
    </xf>
    <xf numFmtId="0" fontId="12" fillId="0" borderId="46" xfId="0" applyFont="1" applyBorder="1" applyAlignment="1" applyProtection="1">
      <alignment vertical="center" shrinkToFit="1"/>
      <protection locked="0"/>
    </xf>
    <xf numFmtId="49" fontId="12" fillId="0" borderId="1" xfId="0" applyNumberFormat="1" applyFont="1" applyBorder="1" applyAlignment="1" applyProtection="1">
      <alignment vertical="center" shrinkToFit="1"/>
      <protection locked="0"/>
    </xf>
    <xf numFmtId="49" fontId="12" fillId="0" borderId="33" xfId="0" applyNumberFormat="1" applyFont="1" applyBorder="1" applyAlignment="1" applyProtection="1">
      <alignment vertical="center" shrinkToFit="1"/>
      <protection locked="0"/>
    </xf>
    <xf numFmtId="0" fontId="10" fillId="0" borderId="23" xfId="0" applyFont="1" applyBorder="1" applyAlignment="1" applyProtection="1">
      <alignment vertical="top" shrinkToFit="1"/>
      <protection locked="0"/>
    </xf>
    <xf numFmtId="0" fontId="10" fillId="0" borderId="24" xfId="0" applyFont="1" applyBorder="1" applyAlignment="1" applyProtection="1">
      <alignment vertical="top" shrinkToFit="1"/>
      <protection locked="0"/>
    </xf>
    <xf numFmtId="0" fontId="10" fillId="0" borderId="80" xfId="0" applyFont="1" applyBorder="1" applyAlignment="1" applyProtection="1">
      <alignment vertical="top" shrinkToFit="1"/>
      <protection locked="0"/>
    </xf>
    <xf numFmtId="0" fontId="10" fillId="0" borderId="43" xfId="0" applyFont="1" applyBorder="1" applyAlignment="1" applyProtection="1">
      <alignment vertical="top" shrinkToFit="1"/>
      <protection locked="0"/>
    </xf>
    <xf numFmtId="0" fontId="10" fillId="4" borderId="91" xfId="0" applyFont="1" applyFill="1" applyBorder="1" applyAlignment="1">
      <alignment vertical="center" shrinkToFit="1"/>
    </xf>
    <xf numFmtId="181" fontId="12" fillId="0" borderId="39" xfId="0" applyNumberFormat="1" applyFont="1" applyBorder="1" applyAlignment="1" applyProtection="1">
      <alignment horizontal="right" vertical="center" shrinkToFit="1"/>
      <protection locked="0"/>
    </xf>
    <xf numFmtId="181" fontId="12" fillId="0" borderId="40" xfId="0" applyNumberFormat="1" applyFont="1" applyBorder="1" applyAlignment="1" applyProtection="1">
      <alignment horizontal="right" vertical="center" shrinkToFit="1"/>
      <protection locked="0"/>
    </xf>
    <xf numFmtId="0" fontId="12" fillId="0" borderId="41" xfId="0" applyFont="1" applyBorder="1" applyAlignment="1" applyProtection="1">
      <alignment vertical="center" wrapText="1" shrinkToFit="1"/>
      <protection locked="0"/>
    </xf>
    <xf numFmtId="0" fontId="12" fillId="0" borderId="42" xfId="0" applyFont="1" applyBorder="1" applyAlignment="1" applyProtection="1">
      <alignment vertical="center" wrapText="1" shrinkToFit="1"/>
      <protection locked="0"/>
    </xf>
    <xf numFmtId="0" fontId="12" fillId="0" borderId="43" xfId="0" applyFont="1" applyBorder="1" applyAlignment="1" applyProtection="1">
      <alignment vertical="center" wrapText="1" shrinkToFit="1"/>
      <protection locked="0"/>
    </xf>
    <xf numFmtId="0" fontId="18" fillId="0" borderId="49" xfId="0" applyFont="1" applyBorder="1" applyAlignment="1" applyProtection="1">
      <alignment horizontal="left" vertical="top" wrapText="1" shrinkToFit="1"/>
      <protection locked="0"/>
    </xf>
    <xf numFmtId="0" fontId="18" fillId="0" borderId="95" xfId="0" applyFont="1" applyBorder="1" applyAlignment="1" applyProtection="1">
      <alignment horizontal="left" vertical="top" wrapText="1" shrinkToFit="1"/>
      <protection locked="0"/>
    </xf>
    <xf numFmtId="0" fontId="18" fillId="0" borderId="14" xfId="0" applyFont="1" applyBorder="1" applyAlignment="1" applyProtection="1">
      <alignment horizontal="left" vertical="top" wrapText="1" shrinkToFit="1"/>
      <protection locked="0"/>
    </xf>
    <xf numFmtId="0" fontId="18" fillId="0" borderId="13" xfId="0" applyFont="1" applyBorder="1" applyAlignment="1" applyProtection="1">
      <alignment horizontal="left" vertical="top" wrapText="1" shrinkToFit="1"/>
      <protection locked="0"/>
    </xf>
    <xf numFmtId="0" fontId="18" fillId="0" borderId="23" xfId="0" applyFont="1" applyBorder="1" applyAlignment="1" applyProtection="1">
      <alignment horizontal="left" vertical="top" wrapText="1" shrinkToFit="1"/>
      <protection locked="0"/>
    </xf>
    <xf numFmtId="0" fontId="18" fillId="0" borderId="22" xfId="0" applyFont="1" applyBorder="1" applyAlignment="1" applyProtection="1">
      <alignment horizontal="left" vertical="top" wrapText="1" shrinkToFit="1"/>
      <protection locked="0"/>
    </xf>
    <xf numFmtId="0" fontId="17" fillId="0" borderId="14" xfId="0" applyFont="1" applyBorder="1" applyAlignment="1" applyProtection="1">
      <alignment horizontal="center" vertical="center" wrapText="1" shrinkToFit="1"/>
      <protection locked="0"/>
    </xf>
    <xf numFmtId="0" fontId="17" fillId="0" borderId="0" xfId="0" applyFont="1" applyAlignment="1" applyProtection="1">
      <alignment horizontal="center" vertical="center" shrinkToFit="1"/>
      <protection locked="0"/>
    </xf>
    <xf numFmtId="0" fontId="17" fillId="0" borderId="13" xfId="0" applyFont="1" applyBorder="1" applyAlignment="1" applyProtection="1">
      <alignment horizontal="center" vertical="center" shrinkToFit="1"/>
      <protection locked="0"/>
    </xf>
    <xf numFmtId="0" fontId="17" fillId="0" borderId="14" xfId="0" applyFont="1" applyBorder="1" applyAlignment="1" applyProtection="1">
      <alignment horizontal="center" vertical="center" shrinkToFit="1"/>
      <protection locked="0"/>
    </xf>
    <xf numFmtId="0" fontId="17" fillId="0" borderId="23" xfId="0" applyFont="1" applyBorder="1" applyAlignment="1" applyProtection="1">
      <alignment horizontal="center" vertical="center" shrinkToFit="1"/>
      <protection locked="0"/>
    </xf>
    <xf numFmtId="0" fontId="17" fillId="0" borderId="24" xfId="0" applyFont="1" applyBorder="1" applyAlignment="1" applyProtection="1">
      <alignment horizontal="center" vertical="center" shrinkToFit="1"/>
      <protection locked="0"/>
    </xf>
    <xf numFmtId="0" fontId="17" fillId="0" borderId="22" xfId="0" applyFont="1" applyBorder="1" applyAlignment="1" applyProtection="1">
      <alignment horizontal="center" vertical="center" shrinkToFit="1"/>
      <protection locked="0"/>
    </xf>
    <xf numFmtId="180" fontId="12" fillId="0" borderId="35" xfId="0" applyNumberFormat="1" applyFont="1" applyBorder="1" applyAlignment="1" applyProtection="1">
      <alignment horizontal="left" vertical="center"/>
      <protection locked="0"/>
    </xf>
    <xf numFmtId="180" fontId="12" fillId="0" borderId="36" xfId="0" applyNumberFormat="1" applyFont="1" applyBorder="1" applyAlignment="1" applyProtection="1">
      <alignment horizontal="left" vertical="center"/>
      <protection locked="0"/>
    </xf>
    <xf numFmtId="0" fontId="10" fillId="0" borderId="49" xfId="0" applyFont="1" applyBorder="1" applyAlignment="1" applyProtection="1">
      <alignment horizontal="left" vertical="center" wrapText="1" shrinkToFit="1"/>
      <protection locked="0"/>
    </xf>
    <xf numFmtId="0" fontId="10" fillId="0" borderId="50" xfId="0" applyFont="1" applyBorder="1" applyAlignment="1" applyProtection="1">
      <alignment horizontal="left" vertical="center" wrapText="1" shrinkToFit="1"/>
      <protection locked="0"/>
    </xf>
    <xf numFmtId="0" fontId="10" fillId="0" borderId="77" xfId="0" applyFont="1" applyBorder="1" applyAlignment="1" applyProtection="1">
      <alignment horizontal="left" vertical="center" wrapText="1" shrinkToFit="1"/>
      <protection locked="0"/>
    </xf>
    <xf numFmtId="0" fontId="10" fillId="0" borderId="14" xfId="0" applyFont="1" applyBorder="1" applyAlignment="1" applyProtection="1">
      <alignment horizontal="left" vertical="center" wrapText="1" shrinkToFit="1"/>
      <protection locked="0"/>
    </xf>
    <xf numFmtId="0" fontId="10" fillId="0" borderId="0" xfId="0" applyFont="1" applyAlignment="1" applyProtection="1">
      <alignment horizontal="left" vertical="center" wrapText="1" shrinkToFit="1"/>
      <protection locked="0"/>
    </xf>
    <xf numFmtId="0" fontId="10" fillId="0" borderId="42" xfId="0" applyFont="1" applyBorder="1" applyAlignment="1" applyProtection="1">
      <alignment horizontal="left" vertical="center" wrapText="1" shrinkToFit="1"/>
      <protection locked="0"/>
    </xf>
    <xf numFmtId="176" fontId="10" fillId="0" borderId="78" xfId="0" applyNumberFormat="1" applyFont="1" applyBorder="1" applyAlignment="1" applyProtection="1">
      <alignment vertical="center" wrapText="1" shrinkToFit="1"/>
      <protection locked="0"/>
    </xf>
    <xf numFmtId="176" fontId="10" fillId="0" borderId="80" xfId="0" applyNumberFormat="1" applyFont="1" applyBorder="1" applyAlignment="1" applyProtection="1">
      <alignment vertical="center" wrapText="1" shrinkToFit="1"/>
      <protection locked="0"/>
    </xf>
    <xf numFmtId="176" fontId="10" fillId="0" borderId="42" xfId="0" applyNumberFormat="1" applyFont="1" applyBorder="1" applyAlignment="1" applyProtection="1">
      <alignment vertical="center" wrapText="1" shrinkToFit="1"/>
      <protection locked="0"/>
    </xf>
    <xf numFmtId="176" fontId="10" fillId="0" borderId="43" xfId="0" applyNumberFormat="1" applyFont="1" applyBorder="1" applyAlignment="1" applyProtection="1">
      <alignment vertical="center" wrapText="1" shrinkToFit="1"/>
      <protection locked="0"/>
    </xf>
    <xf numFmtId="0" fontId="10" fillId="0" borderId="32" xfId="0" applyFont="1" applyBorder="1" applyAlignment="1" applyProtection="1">
      <alignment vertical="center" wrapText="1" shrinkToFit="1"/>
      <protection locked="0"/>
    </xf>
    <xf numFmtId="0" fontId="23" fillId="0" borderId="58" xfId="0" applyFont="1" applyBorder="1" applyAlignment="1" applyProtection="1">
      <alignment vertical="center" shrinkToFit="1"/>
      <protection locked="0"/>
    </xf>
    <xf numFmtId="20" fontId="12" fillId="0" borderId="47" xfId="0" applyNumberFormat="1" applyFont="1" applyBorder="1" applyAlignment="1" applyProtection="1">
      <alignment horizontal="center" vertical="center" shrinkToFit="1"/>
      <protection locked="0"/>
    </xf>
    <xf numFmtId="0" fontId="11" fillId="0" borderId="58" xfId="0" applyFont="1" applyBorder="1" applyAlignment="1" applyProtection="1">
      <alignment vertical="top" wrapText="1" shrinkToFit="1"/>
      <protection locked="0"/>
    </xf>
    <xf numFmtId="0" fontId="4" fillId="0" borderId="97" xfId="3" applyFill="1" applyBorder="1" applyAlignment="1">
      <alignment vertical="center"/>
    </xf>
    <xf numFmtId="184" fontId="11" fillId="0" borderId="100" xfId="5" applyNumberFormat="1" applyFont="1" applyBorder="1" applyAlignment="1">
      <alignment horizontal="center" vertical="center" shrinkToFit="1"/>
    </xf>
    <xf numFmtId="0" fontId="31" fillId="0" borderId="101" xfId="5" applyFont="1" applyBorder="1" applyAlignment="1">
      <alignment vertical="center"/>
    </xf>
    <xf numFmtId="184" fontId="11" fillId="9" borderId="100" xfId="5" applyNumberFormat="1" applyFont="1" applyFill="1" applyBorder="1" applyAlignment="1">
      <alignment horizontal="center" vertical="center" shrinkToFit="1"/>
    </xf>
    <xf numFmtId="0" fontId="31" fillId="0" borderId="103" xfId="5" applyFont="1" applyBorder="1" applyAlignment="1">
      <alignment vertical="center"/>
    </xf>
    <xf numFmtId="0" fontId="12" fillId="8" borderId="104" xfId="5" applyFont="1" applyFill="1" applyBorder="1" applyAlignment="1">
      <alignment horizontal="center" vertical="center" shrinkToFit="1"/>
    </xf>
    <xf numFmtId="0" fontId="31" fillId="0" borderId="105" xfId="5" applyFont="1" applyBorder="1" applyAlignment="1">
      <alignment vertical="center"/>
    </xf>
    <xf numFmtId="0" fontId="31" fillId="0" borderId="104" xfId="5" applyFont="1" applyBorder="1" applyAlignment="1">
      <alignment vertical="center"/>
    </xf>
    <xf numFmtId="0" fontId="31" fillId="0" borderId="112" xfId="5" applyFont="1" applyBorder="1" applyAlignment="1">
      <alignment vertical="center"/>
    </xf>
    <xf numFmtId="0" fontId="31" fillId="0" borderId="113" xfId="5" applyFont="1" applyBorder="1" applyAlignment="1">
      <alignment vertical="center"/>
    </xf>
    <xf numFmtId="0" fontId="13" fillId="0" borderId="106" xfId="5" applyFont="1" applyBorder="1" applyAlignment="1">
      <alignment vertical="center" shrinkToFit="1"/>
    </xf>
    <xf numFmtId="0" fontId="30" fillId="0" borderId="0" xfId="5" applyFont="1" applyAlignment="1">
      <alignment vertical="center"/>
    </xf>
    <xf numFmtId="0" fontId="31" fillId="0" borderId="106" xfId="5" applyFont="1" applyBorder="1" applyAlignment="1">
      <alignment vertical="center"/>
    </xf>
    <xf numFmtId="0" fontId="31" fillId="0" borderId="114" xfId="5" applyFont="1" applyBorder="1" applyAlignment="1">
      <alignment vertical="center"/>
    </xf>
    <xf numFmtId="0" fontId="31" fillId="0" borderId="115" xfId="5" applyFont="1" applyBorder="1" applyAlignment="1">
      <alignment vertical="center"/>
    </xf>
    <xf numFmtId="0" fontId="12" fillId="0" borderId="108" xfId="5" applyFont="1" applyBorder="1" applyAlignment="1">
      <alignment horizontal="center" vertical="center" shrinkToFit="1"/>
    </xf>
    <xf numFmtId="0" fontId="31" fillId="0" borderId="109" xfId="5" applyFont="1" applyBorder="1" applyAlignment="1">
      <alignment vertical="center"/>
    </xf>
    <xf numFmtId="0" fontId="12" fillId="8" borderId="108" xfId="5" applyFont="1" applyFill="1" applyBorder="1" applyAlignment="1">
      <alignment horizontal="center" vertical="center" shrinkToFit="1"/>
    </xf>
    <xf numFmtId="0" fontId="31" fillId="0" borderId="110" xfId="5" applyFont="1" applyBorder="1" applyAlignment="1">
      <alignment vertical="center"/>
    </xf>
    <xf numFmtId="0" fontId="12" fillId="8" borderId="121" xfId="5" applyFont="1" applyFill="1" applyBorder="1" applyAlignment="1">
      <alignment vertical="center" shrinkToFit="1"/>
    </xf>
    <xf numFmtId="0" fontId="31" fillId="0" borderId="122" xfId="5" applyFont="1" applyBorder="1" applyAlignment="1">
      <alignment vertical="center"/>
    </xf>
    <xf numFmtId="0" fontId="12" fillId="0" borderId="123" xfId="5" applyFont="1" applyBorder="1" applyAlignment="1">
      <alignment vertical="center" shrinkToFit="1"/>
    </xf>
    <xf numFmtId="0" fontId="31" fillId="0" borderId="124" xfId="5" applyFont="1" applyBorder="1" applyAlignment="1">
      <alignment vertical="center"/>
    </xf>
    <xf numFmtId="0" fontId="12" fillId="8" borderId="125" xfId="5" applyFont="1" applyFill="1" applyBorder="1" applyAlignment="1">
      <alignment horizontal="center" vertical="center" shrinkToFit="1"/>
    </xf>
    <xf numFmtId="0" fontId="31" fillId="0" borderId="128" xfId="5" applyFont="1" applyBorder="1" applyAlignment="1">
      <alignment vertical="center"/>
    </xf>
    <xf numFmtId="179" fontId="12" fillId="0" borderId="127" xfId="5" applyNumberFormat="1" applyFont="1" applyBorder="1" applyAlignment="1">
      <alignment horizontal="right" vertical="center" shrinkToFit="1"/>
    </xf>
    <xf numFmtId="0" fontId="12" fillId="8" borderId="129" xfId="5" applyFont="1" applyFill="1" applyBorder="1" applyAlignment="1">
      <alignment horizontal="center" vertical="center" shrinkToFit="1"/>
    </xf>
    <xf numFmtId="0" fontId="31" fillId="0" borderId="133" xfId="5" applyFont="1" applyBorder="1" applyAlignment="1">
      <alignment vertical="center"/>
    </xf>
    <xf numFmtId="180" fontId="12" fillId="0" borderId="130" xfId="5" applyNumberFormat="1" applyFont="1" applyBorder="1" applyAlignment="1">
      <alignment horizontal="left" vertical="center" shrinkToFit="1"/>
    </xf>
    <xf numFmtId="0" fontId="31" fillId="0" borderId="131" xfId="5" applyFont="1" applyBorder="1" applyAlignment="1">
      <alignment vertical="center"/>
    </xf>
    <xf numFmtId="181" fontId="12" fillId="0" borderId="134" xfId="5" applyNumberFormat="1" applyFont="1" applyBorder="1" applyAlignment="1">
      <alignment horizontal="left" vertical="center" shrinkToFit="1"/>
    </xf>
    <xf numFmtId="0" fontId="31" fillId="0" borderId="135" xfId="5" applyFont="1" applyBorder="1" applyAlignment="1">
      <alignment vertical="center"/>
    </xf>
    <xf numFmtId="0" fontId="12" fillId="8" borderId="117" xfId="5" applyFont="1" applyFill="1" applyBorder="1" applyAlignment="1">
      <alignment horizontal="center" vertical="center" shrinkToFit="1"/>
    </xf>
    <xf numFmtId="0" fontId="31" fillId="0" borderId="118" xfId="5" applyFont="1" applyBorder="1" applyAlignment="1">
      <alignment vertical="center"/>
    </xf>
    <xf numFmtId="0" fontId="12" fillId="0" borderId="108" xfId="5" applyFont="1" applyBorder="1" applyAlignment="1">
      <alignment vertical="center" shrinkToFit="1"/>
    </xf>
    <xf numFmtId="0" fontId="31" fillId="0" borderId="119" xfId="5" applyFont="1" applyBorder="1" applyAlignment="1">
      <alignment vertical="center"/>
    </xf>
    <xf numFmtId="0" fontId="4" fillId="0" borderId="108" xfId="3" applyBorder="1" applyAlignment="1">
      <alignment vertical="center" shrinkToFit="1"/>
    </xf>
    <xf numFmtId="0" fontId="12" fillId="8" borderId="121" xfId="5" applyFont="1" applyFill="1" applyBorder="1" applyAlignment="1">
      <alignment horizontal="center" vertical="center" shrinkToFit="1"/>
    </xf>
    <xf numFmtId="0" fontId="12" fillId="0" borderId="147" xfId="5" applyFont="1" applyBorder="1" applyAlignment="1">
      <alignment horizontal="center" vertical="center" shrinkToFit="1"/>
    </xf>
    <xf numFmtId="0" fontId="31" fillId="0" borderId="148" xfId="5" applyFont="1" applyBorder="1" applyAlignment="1">
      <alignment vertical="center"/>
    </xf>
    <xf numFmtId="0" fontId="12" fillId="8" borderId="139" xfId="5" applyFont="1" applyFill="1" applyBorder="1" applyAlignment="1">
      <alignment vertical="center" shrinkToFit="1"/>
    </xf>
    <xf numFmtId="0" fontId="31" fillId="0" borderId="140" xfId="5" applyFont="1" applyBorder="1" applyAlignment="1">
      <alignment vertical="center"/>
    </xf>
    <xf numFmtId="0" fontId="12" fillId="0" borderId="142" xfId="5" applyFont="1" applyBorder="1" applyAlignment="1">
      <alignment horizontal="center" vertical="center" shrinkToFit="1"/>
    </xf>
    <xf numFmtId="0" fontId="31" fillId="0" borderId="143" xfId="5" applyFont="1" applyBorder="1" applyAlignment="1">
      <alignment vertical="center"/>
    </xf>
    <xf numFmtId="0" fontId="12" fillId="0" borderId="134" xfId="5" applyFont="1" applyBorder="1" applyAlignment="1">
      <alignment horizontal="center" vertical="center" shrinkToFit="1"/>
    </xf>
    <xf numFmtId="0" fontId="15" fillId="0" borderId="123" xfId="5" applyFont="1" applyBorder="1" applyAlignment="1">
      <alignment vertical="center" wrapText="1" shrinkToFit="1"/>
    </xf>
    <xf numFmtId="0" fontId="31" fillId="0" borderId="136" xfId="5" applyFont="1" applyBorder="1" applyAlignment="1">
      <alignment vertical="center"/>
    </xf>
    <xf numFmtId="0" fontId="31" fillId="0" borderId="137" xfId="5" applyFont="1" applyBorder="1" applyAlignment="1">
      <alignment vertical="center"/>
    </xf>
    <xf numFmtId="0" fontId="31" fillId="0" borderId="138" xfId="5" applyFont="1" applyBorder="1" applyAlignment="1">
      <alignment vertical="center"/>
    </xf>
    <xf numFmtId="0" fontId="31" fillId="0" borderId="141" xfId="5" applyFont="1" applyBorder="1" applyAlignment="1">
      <alignment vertical="center"/>
    </xf>
    <xf numFmtId="0" fontId="10" fillId="8" borderId="139" xfId="5" applyFont="1" applyFill="1" applyBorder="1" applyAlignment="1">
      <alignment horizontal="center" vertical="center" shrinkToFit="1"/>
    </xf>
    <xf numFmtId="0" fontId="12" fillId="0" borderId="144" xfId="5" applyFont="1" applyBorder="1" applyAlignment="1">
      <alignment vertical="top" shrinkToFit="1"/>
    </xf>
    <xf numFmtId="0" fontId="31" fillId="0" borderId="145" xfId="5" applyFont="1" applyBorder="1" applyAlignment="1">
      <alignment vertical="center"/>
    </xf>
    <xf numFmtId="0" fontId="10" fillId="0" borderId="144" xfId="5" applyFont="1" applyBorder="1" applyAlignment="1">
      <alignment vertical="center" shrinkToFit="1"/>
    </xf>
    <xf numFmtId="0" fontId="31" fillId="0" borderId="171" xfId="5" applyFont="1" applyBorder="1" applyAlignment="1">
      <alignment vertical="center"/>
    </xf>
    <xf numFmtId="0" fontId="31" fillId="0" borderId="173" xfId="5" applyFont="1" applyBorder="1" applyAlignment="1">
      <alignment vertical="center"/>
    </xf>
    <xf numFmtId="0" fontId="31" fillId="0" borderId="172" xfId="5" applyFont="1" applyBorder="1" applyAlignment="1">
      <alignment vertical="center"/>
    </xf>
    <xf numFmtId="176" fontId="12" fillId="8" borderId="139" xfId="5" applyNumberFormat="1" applyFont="1" applyFill="1" applyBorder="1" applyAlignment="1">
      <alignment vertical="center" shrinkToFit="1"/>
    </xf>
    <xf numFmtId="0" fontId="31" fillId="0" borderId="174" xfId="5" applyFont="1" applyBorder="1" applyAlignment="1">
      <alignment vertical="center"/>
    </xf>
    <xf numFmtId="176" fontId="12" fillId="0" borderId="106" xfId="5" applyNumberFormat="1" applyFont="1" applyBorder="1" applyAlignment="1">
      <alignment vertical="center" shrinkToFit="1"/>
    </xf>
    <xf numFmtId="0" fontId="31" fillId="0" borderId="175" xfId="5" applyFont="1" applyBorder="1" applyAlignment="1">
      <alignment vertical="center"/>
    </xf>
    <xf numFmtId="176" fontId="12" fillId="0" borderId="106" xfId="5" applyNumberFormat="1" applyFont="1" applyBorder="1" applyAlignment="1">
      <alignment vertical="center" wrapText="1" shrinkToFit="1"/>
    </xf>
    <xf numFmtId="0" fontId="12" fillId="8" borderId="139" xfId="5" applyFont="1" applyFill="1" applyBorder="1" applyAlignment="1">
      <alignment horizontal="center" vertical="center" shrinkToFit="1"/>
    </xf>
    <xf numFmtId="0" fontId="12" fillId="0" borderId="154" xfId="5" applyFont="1" applyBorder="1" applyAlignment="1">
      <alignment horizontal="center" vertical="center" shrinkToFit="1"/>
    </xf>
    <xf numFmtId="0" fontId="31" fillId="0" borderId="155" xfId="5" applyFont="1" applyBorder="1" applyAlignment="1">
      <alignment vertical="center"/>
    </xf>
    <xf numFmtId="0" fontId="31" fillId="0" borderId="159" xfId="5" applyFont="1" applyBorder="1" applyAlignment="1">
      <alignment vertical="center"/>
    </xf>
    <xf numFmtId="0" fontId="10" fillId="8" borderId="165" xfId="5" applyFont="1" applyFill="1" applyBorder="1" applyAlignment="1">
      <alignment vertical="center" shrinkToFit="1"/>
    </xf>
    <xf numFmtId="0" fontId="31" fillId="0" borderId="166" xfId="5" applyFont="1" applyBorder="1" applyAlignment="1">
      <alignment vertical="center"/>
    </xf>
    <xf numFmtId="0" fontId="31" fillId="0" borderId="167" xfId="5" applyFont="1" applyBorder="1" applyAlignment="1">
      <alignment vertical="center"/>
    </xf>
    <xf numFmtId="0" fontId="10" fillId="8" borderId="168" xfId="5" applyFont="1" applyFill="1" applyBorder="1" applyAlignment="1">
      <alignment vertical="center" shrinkToFit="1"/>
    </xf>
    <xf numFmtId="0" fontId="31" fillId="0" borderId="169" xfId="5" applyFont="1" applyBorder="1" applyAlignment="1">
      <alignment vertical="center"/>
    </xf>
    <xf numFmtId="0" fontId="31" fillId="0" borderId="170" xfId="5" applyFont="1" applyBorder="1" applyAlignment="1">
      <alignment vertical="center"/>
    </xf>
    <xf numFmtId="0" fontId="10" fillId="0" borderId="144" xfId="5" applyFont="1" applyBorder="1" applyAlignment="1">
      <alignment vertical="center" wrapText="1" shrinkToFit="1"/>
    </xf>
    <xf numFmtId="176" fontId="12" fillId="8" borderId="108" xfId="5" applyNumberFormat="1" applyFont="1" applyFill="1" applyBorder="1" applyAlignment="1">
      <alignment horizontal="center" vertical="center" shrinkToFit="1"/>
    </xf>
    <xf numFmtId="176" fontId="12" fillId="9" borderId="154" xfId="5" applyNumberFormat="1" applyFont="1" applyFill="1" applyBorder="1" applyAlignment="1">
      <alignment vertical="center" shrinkToFit="1"/>
    </xf>
    <xf numFmtId="0" fontId="12" fillId="9" borderId="154" xfId="5" applyFont="1" applyFill="1" applyBorder="1" applyAlignment="1">
      <alignment vertical="center" shrinkToFit="1"/>
    </xf>
    <xf numFmtId="176" fontId="12" fillId="0" borderId="154" xfId="5" applyNumberFormat="1" applyFont="1" applyBorder="1" applyAlignment="1">
      <alignment horizontal="center" vertical="center" shrinkToFit="1"/>
    </xf>
    <xf numFmtId="0" fontId="12" fillId="0" borderId="154" xfId="5" applyFont="1" applyBorder="1" applyAlignment="1">
      <alignment vertical="center" shrinkToFit="1"/>
    </xf>
    <xf numFmtId="0" fontId="12" fillId="0" borderId="154" xfId="5" applyFont="1" applyBorder="1" applyAlignment="1">
      <alignment vertical="top" shrinkToFit="1"/>
    </xf>
    <xf numFmtId="0" fontId="12" fillId="8" borderId="176" xfId="5" applyFont="1" applyFill="1" applyBorder="1" applyAlignment="1">
      <alignment vertical="center" shrinkToFit="1"/>
    </xf>
    <xf numFmtId="0" fontId="31" fillId="0" borderId="177" xfId="5" applyFont="1" applyBorder="1" applyAlignment="1">
      <alignment vertical="center"/>
    </xf>
    <xf numFmtId="176" fontId="11" fillId="10" borderId="106" xfId="5" applyNumberFormat="1" applyFont="1" applyFill="1" applyBorder="1" applyAlignment="1">
      <alignment vertical="center" shrinkToFit="1"/>
    </xf>
    <xf numFmtId="0" fontId="31" fillId="0" borderId="0" xfId="5" applyFont="1" applyAlignment="1">
      <alignment vertical="center"/>
    </xf>
    <xf numFmtId="176" fontId="11" fillId="10" borderId="114" xfId="5" applyNumberFormat="1" applyFont="1" applyFill="1" applyBorder="1" applyAlignment="1">
      <alignment vertical="center" shrinkToFit="1"/>
    </xf>
    <xf numFmtId="176" fontId="12" fillId="0" borderId="165" xfId="5" applyNumberFormat="1" applyFont="1" applyBorder="1" applyAlignment="1">
      <alignment vertical="center" shrinkToFit="1"/>
    </xf>
    <xf numFmtId="0" fontId="31" fillId="0" borderId="178" xfId="5" applyFont="1" applyBorder="1" applyAlignment="1">
      <alignment vertical="center"/>
    </xf>
    <xf numFmtId="0" fontId="12" fillId="0" borderId="165" xfId="5" applyFont="1" applyBorder="1" applyAlignment="1">
      <alignment vertical="center" shrinkToFit="1"/>
    </xf>
    <xf numFmtId="176" fontId="12" fillId="0" borderId="165" xfId="5" applyNumberFormat="1" applyFont="1" applyBorder="1" applyAlignment="1">
      <alignment horizontal="center" vertical="center" shrinkToFit="1"/>
    </xf>
    <xf numFmtId="0" fontId="31" fillId="0" borderId="179" xfId="5" applyFont="1" applyBorder="1" applyAlignment="1">
      <alignment vertical="center"/>
    </xf>
    <xf numFmtId="0" fontId="31" fillId="0" borderId="180" xfId="5" applyFont="1" applyBorder="1" applyAlignment="1">
      <alignment vertical="center"/>
    </xf>
    <xf numFmtId="0" fontId="31" fillId="0" borderId="161" xfId="5" applyFont="1" applyBorder="1" applyAlignment="1">
      <alignment vertical="center"/>
    </xf>
    <xf numFmtId="0" fontId="31" fillId="0" borderId="181" xfId="5" applyFont="1" applyBorder="1" applyAlignment="1">
      <alignment vertical="center"/>
    </xf>
    <xf numFmtId="0" fontId="12" fillId="0" borderId="123" xfId="5" applyFont="1" applyBorder="1" applyAlignment="1">
      <alignment vertical="top" wrapText="1" shrinkToFit="1"/>
    </xf>
    <xf numFmtId="0" fontId="31" fillId="0" borderId="124" xfId="5" applyFont="1" applyBorder="1" applyAlignment="1">
      <alignment vertical="center" wrapText="1"/>
    </xf>
    <xf numFmtId="0" fontId="31" fillId="0" borderId="136" xfId="5" applyFont="1" applyBorder="1" applyAlignment="1">
      <alignment vertical="center" wrapText="1"/>
    </xf>
    <xf numFmtId="0" fontId="31" fillId="0" borderId="106" xfId="5" applyFont="1" applyBorder="1" applyAlignment="1">
      <alignment vertical="center" wrapText="1"/>
    </xf>
    <xf numFmtId="0" fontId="30" fillId="0" borderId="0" xfId="5" applyFont="1" applyAlignment="1">
      <alignment vertical="center" wrapText="1"/>
    </xf>
    <xf numFmtId="0" fontId="31" fillId="0" borderId="137" xfId="5" applyFont="1" applyBorder="1" applyAlignment="1">
      <alignment vertical="center" wrapText="1"/>
    </xf>
    <xf numFmtId="0" fontId="31" fillId="0" borderId="182" xfId="5" applyFont="1" applyBorder="1" applyAlignment="1">
      <alignment vertical="center" wrapText="1"/>
    </xf>
    <xf numFmtId="0" fontId="31" fillId="0" borderId="97" xfId="5" applyFont="1" applyBorder="1" applyAlignment="1">
      <alignment vertical="center" wrapText="1"/>
    </xf>
    <xf numFmtId="0" fontId="31" fillId="0" borderId="98" xfId="5" applyFont="1" applyBorder="1" applyAlignment="1">
      <alignment vertical="center" wrapText="1"/>
    </xf>
    <xf numFmtId="176" fontId="12" fillId="0" borderId="154" xfId="5" applyNumberFormat="1" applyFont="1" applyBorder="1" applyAlignment="1">
      <alignment vertical="center" shrinkToFit="1"/>
    </xf>
    <xf numFmtId="0" fontId="11" fillId="0" borderId="39" xfId="0" applyFont="1" applyBorder="1" applyAlignment="1" applyProtection="1">
      <alignment horizontal="left" vertical="center" wrapText="1" shrinkToFit="1"/>
      <protection locked="0"/>
    </xf>
    <xf numFmtId="0" fontId="11" fillId="0" borderId="40" xfId="0" applyFont="1" applyBorder="1" applyAlignment="1" applyProtection="1">
      <alignment horizontal="left" vertical="center" wrapText="1" shrinkToFit="1"/>
      <protection locked="0"/>
    </xf>
    <xf numFmtId="0" fontId="10" fillId="0" borderId="4" xfId="0" applyFont="1" applyBorder="1" applyAlignment="1" applyProtection="1">
      <alignment vertical="center" shrinkToFit="1"/>
      <protection locked="0"/>
    </xf>
    <xf numFmtId="0" fontId="10" fillId="0" borderId="41" xfId="0" applyFont="1" applyBorder="1" applyAlignment="1" applyProtection="1">
      <alignment vertical="center" shrinkToFit="1"/>
      <protection locked="0"/>
    </xf>
    <xf numFmtId="0" fontId="10" fillId="0" borderId="43" xfId="0" applyFont="1" applyBorder="1" applyAlignment="1" applyProtection="1">
      <alignment vertical="center" shrinkToFit="1"/>
      <protection locked="0"/>
    </xf>
    <xf numFmtId="0" fontId="12" fillId="0" borderId="16" xfId="0" applyFont="1" applyBorder="1" applyAlignment="1" applyProtection="1">
      <alignment vertical="center" wrapText="1" shrinkToFit="1"/>
      <protection locked="0"/>
    </xf>
  </cellXfs>
  <cellStyles count="6">
    <cellStyle name="ハイパーリンク" xfId="3" builtinId="8"/>
    <cellStyle name="桁区切り" xfId="4" builtinId="6"/>
    <cellStyle name="標準" xfId="0" builtinId="0"/>
    <cellStyle name="標準 2" xfId="1" xr:uid="{00000000-0005-0000-0000-000001000000}"/>
    <cellStyle name="標準 3" xfId="2" xr:uid="{FE0A3332-F45A-46E1-8E95-6ABB1BFB63C1}"/>
    <cellStyle name="標準 4" xfId="5" xr:uid="{AD119D26-26D2-44BB-9C34-6041504C9972}"/>
  </cellStyles>
  <dxfs count="457">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patternType="solid">
          <fgColor rgb="FFFFFF00"/>
          <bgColor rgb="FFFFFF00"/>
        </patternFill>
      </fill>
    </dxf>
    <dxf>
      <fill>
        <patternFill patternType="none"/>
      </fill>
    </dxf>
    <dxf>
      <fill>
        <patternFill patternType="none"/>
      </fill>
    </dxf>
    <dxf>
      <fill>
        <patternFill patternType="none"/>
      </fill>
    </dxf>
    <dxf>
      <fill>
        <patternFill patternType="solid">
          <fgColor rgb="FFFFFF00"/>
          <bgColor rgb="FFFFFF00"/>
        </patternFill>
      </fill>
    </dxf>
    <dxf>
      <fill>
        <patternFill patternType="solid">
          <fgColor rgb="FFD8D8D8"/>
          <bgColor rgb="FFD8D8D8"/>
        </patternFill>
      </fill>
    </dxf>
    <dxf>
      <fill>
        <patternFill patternType="solid">
          <fgColor rgb="FFFFFF00"/>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theme="7" tint="0.59996337778862885"/>
        </patternFill>
      </fill>
    </dxf>
    <dxf>
      <border>
        <bottom style="thin">
          <color auto="1"/>
        </bottom>
        <vertical/>
        <horizontal/>
      </border>
    </dxf>
    <dxf>
      <border>
        <top style="thin">
          <color auto="1"/>
        </top>
        <vertical/>
        <horizontal/>
      </border>
    </dxf>
    <dxf>
      <fill>
        <patternFill>
          <bgColor theme="7" tint="0.59996337778862885"/>
        </patternFill>
      </fill>
    </dxf>
    <dxf>
      <border>
        <bottom style="thin">
          <color auto="1"/>
        </bottom>
        <vertical/>
        <horizontal/>
      </border>
    </dxf>
    <dxf>
      <border>
        <top style="thin">
          <color auto="1"/>
        </top>
        <vertical/>
        <horizontal/>
      </border>
    </dxf>
    <dxf>
      <fill>
        <patternFill>
          <bgColor theme="7" tint="0.59996337778862885"/>
        </patternFill>
      </fill>
    </dxf>
    <dxf>
      <border>
        <bottom style="thin">
          <color auto="1"/>
        </bottom>
        <vertical/>
        <horizontal/>
      </border>
    </dxf>
    <dxf>
      <border>
        <top style="thin">
          <color auto="1"/>
        </top>
        <vertical/>
        <horizontal/>
      </border>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worksheet" Target="worksheets/sheet68.xml"/><Relationship Id="rId84" Type="http://schemas.openxmlformats.org/officeDocument/2006/relationships/worksheet" Target="worksheets/sheet84.xml"/><Relationship Id="rId89" Type="http://schemas.openxmlformats.org/officeDocument/2006/relationships/worksheet" Target="worksheets/sheet89.xml"/><Relationship Id="rId112" Type="http://schemas.microsoft.com/office/2017/06/relationships/rdRichValueStructure" Target="richData/rdrichvaluestructure.xml"/><Relationship Id="rId16" Type="http://schemas.openxmlformats.org/officeDocument/2006/relationships/worksheet" Target="worksheets/sheet16.xml"/><Relationship Id="rId107" Type="http://schemas.openxmlformats.org/officeDocument/2006/relationships/theme" Target="theme/theme1.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worksheet" Target="worksheets/sheet74.xml"/><Relationship Id="rId79" Type="http://schemas.openxmlformats.org/officeDocument/2006/relationships/worksheet" Target="worksheets/sheet79.xml"/><Relationship Id="rId102" Type="http://schemas.openxmlformats.org/officeDocument/2006/relationships/worksheet" Target="worksheets/sheet102.xml"/><Relationship Id="rId5" Type="http://schemas.openxmlformats.org/officeDocument/2006/relationships/worksheet" Target="worksheets/sheet5.xml"/><Relationship Id="rId90" Type="http://schemas.openxmlformats.org/officeDocument/2006/relationships/worksheet" Target="worksheets/sheet90.xml"/><Relationship Id="rId95" Type="http://schemas.openxmlformats.org/officeDocument/2006/relationships/worksheet" Target="worksheets/sheet95.xml"/><Relationship Id="rId22" Type="http://schemas.openxmlformats.org/officeDocument/2006/relationships/worksheet" Target="worksheets/sheet22.xml"/><Relationship Id="rId27" Type="http://schemas.openxmlformats.org/officeDocument/2006/relationships/worksheet" Target="worksheets/sheet27.xml"/><Relationship Id="rId43" Type="http://schemas.openxmlformats.org/officeDocument/2006/relationships/worksheet" Target="worksheets/sheet43.xml"/><Relationship Id="rId48" Type="http://schemas.openxmlformats.org/officeDocument/2006/relationships/worksheet" Target="worksheets/sheet48.xml"/><Relationship Id="rId64" Type="http://schemas.openxmlformats.org/officeDocument/2006/relationships/worksheet" Target="worksheets/sheet64.xml"/><Relationship Id="rId69" Type="http://schemas.openxmlformats.org/officeDocument/2006/relationships/worksheet" Target="worksheets/sheet69.xml"/><Relationship Id="rId113" Type="http://schemas.microsoft.com/office/2017/06/relationships/rdRichValueTypes" Target="richData/rdRichValueTypes.xml"/><Relationship Id="rId80" Type="http://schemas.openxmlformats.org/officeDocument/2006/relationships/worksheet" Target="worksheets/sheet80.xml"/><Relationship Id="rId85" Type="http://schemas.openxmlformats.org/officeDocument/2006/relationships/worksheet" Target="worksheets/sheet85.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worksheet" Target="worksheets/sheet33.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08" Type="http://schemas.openxmlformats.org/officeDocument/2006/relationships/styles" Target="styles.xml"/><Relationship Id="rId54" Type="http://schemas.openxmlformats.org/officeDocument/2006/relationships/worksheet" Target="worksheets/sheet54.xml"/><Relationship Id="rId70" Type="http://schemas.openxmlformats.org/officeDocument/2006/relationships/worksheet" Target="worksheets/sheet70.xml"/><Relationship Id="rId75" Type="http://schemas.openxmlformats.org/officeDocument/2006/relationships/worksheet" Target="worksheets/sheet75.xml"/><Relationship Id="rId91" Type="http://schemas.openxmlformats.org/officeDocument/2006/relationships/worksheet" Target="worksheets/sheet91.xml"/><Relationship Id="rId96" Type="http://schemas.openxmlformats.org/officeDocument/2006/relationships/worksheet" Target="worksheets/sheet96.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6" Type="http://schemas.openxmlformats.org/officeDocument/2006/relationships/worksheet" Target="worksheets/sheet106.xml"/><Relationship Id="rId114" Type="http://schemas.microsoft.com/office/2017/06/relationships/rdRichValue" Target="richData/rdrichvalue.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worksheet" Target="worksheets/sheet73.xml"/><Relationship Id="rId78" Type="http://schemas.openxmlformats.org/officeDocument/2006/relationships/worksheet" Target="worksheets/sheet78.xml"/><Relationship Id="rId81" Type="http://schemas.openxmlformats.org/officeDocument/2006/relationships/worksheet" Target="worksheets/sheet81.xml"/><Relationship Id="rId86" Type="http://schemas.openxmlformats.org/officeDocument/2006/relationships/worksheet" Target="worksheets/sheet86.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sharedStrings" Target="sharedStrings.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sheetMetadata" Target="metadata.xml"/><Relationship Id="rId61" Type="http://schemas.openxmlformats.org/officeDocument/2006/relationships/worksheet" Target="worksheets/sheet61.xml"/><Relationship Id="rId82" Type="http://schemas.openxmlformats.org/officeDocument/2006/relationships/worksheet" Target="worksheets/sheet82.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3.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png"/></Relationships>
</file>

<file path=xl/drawings/_rels/drawing4.xml.rels><?xml version="1.0" encoding="UTF-8" standalone="yes"?>
<Relationships xmlns="http://schemas.openxmlformats.org/package/2006/relationships"><Relationship Id="rId2" Type="http://schemas.openxmlformats.org/officeDocument/2006/relationships/image" Target="../media/image8.png"/><Relationship Id="rId1" Type="http://schemas.openxmlformats.org/officeDocument/2006/relationships/image" Target="../media/image7.png"/></Relationships>
</file>

<file path=xl/drawings/_rels/drawing5.xml.rels><?xml version="1.0" encoding="UTF-8" standalone="yes"?>
<Relationships xmlns="http://schemas.openxmlformats.org/package/2006/relationships"><Relationship Id="rId2" Type="http://schemas.openxmlformats.org/officeDocument/2006/relationships/image" Target="../media/image10.png"/><Relationship Id="rId1" Type="http://schemas.openxmlformats.org/officeDocument/2006/relationships/image" Target="../media/image9.png"/></Relationships>
</file>

<file path=xl/drawings/_rels/drawing6.xml.rels><?xml version="1.0" encoding="UTF-8" standalone="yes"?>
<Relationships xmlns="http://schemas.openxmlformats.org/package/2006/relationships"><Relationship Id="rId1" Type="http://schemas.openxmlformats.org/officeDocument/2006/relationships/image" Target="../media/image11.png"/></Relationships>
</file>

<file path=xl/drawings/_rels/drawing7.xml.rels><?xml version="1.0" encoding="UTF-8" standalone="yes"?>
<Relationships xmlns="http://schemas.openxmlformats.org/package/2006/relationships"><Relationship Id="rId1" Type="http://schemas.openxmlformats.org/officeDocument/2006/relationships/image" Target="../media/image12.jpg"/></Relationships>
</file>

<file path=xl/drawings/_rels/drawing8.xml.rels><?xml version="1.0" encoding="UTF-8" standalone="yes"?>
<Relationships xmlns="http://schemas.openxmlformats.org/package/2006/relationships"><Relationship Id="rId3" Type="http://schemas.openxmlformats.org/officeDocument/2006/relationships/image" Target="../media/image15.jpeg"/><Relationship Id="rId2" Type="http://schemas.openxmlformats.org/officeDocument/2006/relationships/image" Target="../media/image14.jpeg"/><Relationship Id="rId1" Type="http://schemas.openxmlformats.org/officeDocument/2006/relationships/image" Target="../media/image13.png"/><Relationship Id="rId5" Type="http://schemas.openxmlformats.org/officeDocument/2006/relationships/image" Target="../media/image17.jpeg"/><Relationship Id="rId4" Type="http://schemas.openxmlformats.org/officeDocument/2006/relationships/image" Target="../media/image16.jpeg"/></Relationships>
</file>

<file path=xl/drawings/_rels/drawing9.xml.rels><?xml version="1.0" encoding="UTF-8" standalone="yes"?>
<Relationships xmlns="http://schemas.openxmlformats.org/package/2006/relationships"><Relationship Id="rId3" Type="http://schemas.openxmlformats.org/officeDocument/2006/relationships/image" Target="../media/image20.png"/><Relationship Id="rId2" Type="http://schemas.openxmlformats.org/officeDocument/2006/relationships/image" Target="../media/image19.png"/><Relationship Id="rId1" Type="http://schemas.openxmlformats.org/officeDocument/2006/relationships/image" Target="../media/image18.png"/></Relationships>
</file>

<file path=xl/drawings/_rels/drawing10.xml.rels><?xml version="1.0" encoding="UTF-8" standalone="yes"?>
<Relationships xmlns="http://schemas.openxmlformats.org/package/2006/relationships"><Relationship Id="rId1" Type="http://schemas.openxmlformats.org/officeDocument/2006/relationships/image" Target="../media/image21.jpg"/></Relationships>
</file>

<file path=xl/drawings/_rels/drawing11.xml.rels><?xml version="1.0" encoding="UTF-8" standalone="yes"?>
<Relationships xmlns="http://schemas.openxmlformats.org/package/2006/relationships"><Relationship Id="rId1" Type="http://schemas.openxmlformats.org/officeDocument/2006/relationships/image" Target="../media/image22.jpeg"/></Relationships>
</file>

<file path=xl/drawings/_rels/drawing12.xml.rels><?xml version="1.0" encoding="UTF-8" standalone="yes"?>
<Relationships xmlns="http://schemas.openxmlformats.org/package/2006/relationships"><Relationship Id="rId8" Type="http://schemas.openxmlformats.org/officeDocument/2006/relationships/image" Target="../media/image30.png"/><Relationship Id="rId3" Type="http://schemas.openxmlformats.org/officeDocument/2006/relationships/image" Target="../media/image25.png"/><Relationship Id="rId7" Type="http://schemas.openxmlformats.org/officeDocument/2006/relationships/image" Target="../media/image29.png"/><Relationship Id="rId2" Type="http://schemas.openxmlformats.org/officeDocument/2006/relationships/image" Target="../media/image24.png"/><Relationship Id="rId1" Type="http://schemas.openxmlformats.org/officeDocument/2006/relationships/image" Target="../media/image23.png"/><Relationship Id="rId6" Type="http://schemas.openxmlformats.org/officeDocument/2006/relationships/image" Target="../media/image28.png"/><Relationship Id="rId5" Type="http://schemas.openxmlformats.org/officeDocument/2006/relationships/image" Target="../media/image27.png"/><Relationship Id="rId4" Type="http://schemas.openxmlformats.org/officeDocument/2006/relationships/image" Target="../media/image26.png"/></Relationships>
</file>

<file path=xl/drawings/_rels/drawing13.xml.rels><?xml version="1.0" encoding="UTF-8" standalone="yes"?>
<Relationships xmlns="http://schemas.openxmlformats.org/package/2006/relationships"><Relationship Id="rId2" Type="http://schemas.openxmlformats.org/officeDocument/2006/relationships/image" Target="../media/image32.emf"/><Relationship Id="rId1" Type="http://schemas.openxmlformats.org/officeDocument/2006/relationships/image" Target="../media/image31.emf"/></Relationships>
</file>

<file path=xl/drawings/_rels/drawing14.xml.rels><?xml version="1.0" encoding="UTF-8" standalone="yes"?>
<Relationships xmlns="http://schemas.openxmlformats.org/package/2006/relationships"><Relationship Id="rId1" Type="http://schemas.openxmlformats.org/officeDocument/2006/relationships/image" Target="../media/image33.jpg"/></Relationships>
</file>

<file path=xl/drawings/_rels/drawing15.xml.rels><?xml version="1.0" encoding="UTF-8" standalone="yes"?>
<Relationships xmlns="http://schemas.openxmlformats.org/package/2006/relationships"><Relationship Id="rId2" Type="http://schemas.openxmlformats.org/officeDocument/2006/relationships/image" Target="../media/image35.png"/><Relationship Id="rId1" Type="http://schemas.openxmlformats.org/officeDocument/2006/relationships/image" Target="../media/image34.png"/></Relationships>
</file>

<file path=xl/drawings/_rels/drawing16.xml.rels><?xml version="1.0" encoding="UTF-8" standalone="yes"?>
<Relationships xmlns="http://schemas.openxmlformats.org/package/2006/relationships"><Relationship Id="rId2" Type="http://schemas.openxmlformats.org/officeDocument/2006/relationships/image" Target="../media/image37.png"/><Relationship Id="rId1" Type="http://schemas.openxmlformats.org/officeDocument/2006/relationships/image" Target="../media/image36.png"/></Relationships>
</file>

<file path=xl/drawings/_rels/drawing17.xml.rels><?xml version="1.0" encoding="UTF-8" standalone="yes"?>
<Relationships xmlns="http://schemas.openxmlformats.org/package/2006/relationships"><Relationship Id="rId2" Type="http://schemas.openxmlformats.org/officeDocument/2006/relationships/image" Target="../media/image39.png"/><Relationship Id="rId1" Type="http://schemas.openxmlformats.org/officeDocument/2006/relationships/image" Target="../media/image38.png"/></Relationships>
</file>

<file path=xl/drawings/_rels/drawing18.xml.rels><?xml version="1.0" encoding="UTF-8" standalone="yes"?>
<Relationships xmlns="http://schemas.openxmlformats.org/package/2006/relationships"><Relationship Id="rId2" Type="http://schemas.openxmlformats.org/officeDocument/2006/relationships/image" Target="../media/image41.png"/><Relationship Id="rId1" Type="http://schemas.openxmlformats.org/officeDocument/2006/relationships/image" Target="../media/image40.png"/></Relationships>
</file>

<file path=xl/drawings/_rels/drawing19.xml.rels><?xml version="1.0" encoding="UTF-8" standalone="yes"?>
<Relationships xmlns="http://schemas.openxmlformats.org/package/2006/relationships"><Relationship Id="rId1" Type="http://schemas.openxmlformats.org/officeDocument/2006/relationships/image" Target="../media/image42.jpg"/></Relationships>
</file>

<file path=xl/drawings/_rels/drawing20.xml.rels><?xml version="1.0" encoding="UTF-8" standalone="yes"?>
<Relationships xmlns="http://schemas.openxmlformats.org/package/2006/relationships"><Relationship Id="rId2" Type="http://schemas.openxmlformats.org/officeDocument/2006/relationships/image" Target="../media/image44.jpeg"/><Relationship Id="rId1" Type="http://schemas.openxmlformats.org/officeDocument/2006/relationships/image" Target="../media/image43.jpeg"/></Relationships>
</file>

<file path=xl/drawings/_rels/drawing21.xml.rels><?xml version="1.0" encoding="UTF-8" standalone="yes"?>
<Relationships xmlns="http://schemas.openxmlformats.org/package/2006/relationships"><Relationship Id="rId3" Type="http://schemas.openxmlformats.org/officeDocument/2006/relationships/image" Target="../media/image47.png"/><Relationship Id="rId2" Type="http://schemas.openxmlformats.org/officeDocument/2006/relationships/image" Target="../media/image46.png"/><Relationship Id="rId1" Type="http://schemas.openxmlformats.org/officeDocument/2006/relationships/image" Target="../media/image45.png"/><Relationship Id="rId5" Type="http://schemas.openxmlformats.org/officeDocument/2006/relationships/image" Target="../media/image49.jpg"/><Relationship Id="rId4" Type="http://schemas.openxmlformats.org/officeDocument/2006/relationships/image" Target="../media/image48.jpg"/></Relationships>
</file>

<file path=xl/drawings/_rels/drawing22.xml.rels><?xml version="1.0" encoding="UTF-8" standalone="yes"?>
<Relationships xmlns="http://schemas.openxmlformats.org/package/2006/relationships"><Relationship Id="rId2" Type="http://schemas.openxmlformats.org/officeDocument/2006/relationships/image" Target="../media/image51.png"/><Relationship Id="rId1" Type="http://schemas.openxmlformats.org/officeDocument/2006/relationships/image" Target="../media/image50.png"/></Relationships>
</file>

<file path=xl/drawings/_rels/drawing23.xml.rels><?xml version="1.0" encoding="UTF-8" standalone="yes"?>
<Relationships xmlns="http://schemas.openxmlformats.org/package/2006/relationships"><Relationship Id="rId3" Type="http://schemas.openxmlformats.org/officeDocument/2006/relationships/image" Target="../media/image54.jpeg"/><Relationship Id="rId2" Type="http://schemas.openxmlformats.org/officeDocument/2006/relationships/image" Target="../media/image53.png"/><Relationship Id="rId1" Type="http://schemas.openxmlformats.org/officeDocument/2006/relationships/image" Target="../media/image52.png"/><Relationship Id="rId4" Type="http://schemas.openxmlformats.org/officeDocument/2006/relationships/image" Target="../media/image55.jpeg"/></Relationships>
</file>

<file path=xl/drawings/_rels/drawing24.xml.rels><?xml version="1.0" encoding="UTF-8" standalone="yes"?>
<Relationships xmlns="http://schemas.openxmlformats.org/package/2006/relationships"><Relationship Id="rId2" Type="http://schemas.openxmlformats.org/officeDocument/2006/relationships/image" Target="../media/image57.emf"/><Relationship Id="rId1" Type="http://schemas.openxmlformats.org/officeDocument/2006/relationships/image" Target="../media/image56.emf"/></Relationships>
</file>

<file path=xl/drawings/_rels/drawing25.xml.rels><?xml version="1.0" encoding="UTF-8" standalone="yes"?>
<Relationships xmlns="http://schemas.openxmlformats.org/package/2006/relationships"><Relationship Id="rId1" Type="http://schemas.openxmlformats.org/officeDocument/2006/relationships/image" Target="../media/image58.jpeg"/></Relationships>
</file>

<file path=xl/drawings/_rels/drawing26.xml.rels><?xml version="1.0" encoding="UTF-8" standalone="yes"?>
<Relationships xmlns="http://schemas.openxmlformats.org/package/2006/relationships"><Relationship Id="rId2" Type="http://schemas.openxmlformats.org/officeDocument/2006/relationships/image" Target="../media/image60.png"/><Relationship Id="rId1" Type="http://schemas.openxmlformats.org/officeDocument/2006/relationships/image" Target="../media/image59.png"/></Relationships>
</file>

<file path=xl/drawings/_rels/drawing27.xml.rels><?xml version="1.0" encoding="UTF-8" standalone="yes"?>
<Relationships xmlns="http://schemas.openxmlformats.org/package/2006/relationships"><Relationship Id="rId2" Type="http://schemas.openxmlformats.org/officeDocument/2006/relationships/image" Target="../media/image62.emf"/><Relationship Id="rId1" Type="http://schemas.openxmlformats.org/officeDocument/2006/relationships/image" Target="../media/image61.emf"/></Relationships>
</file>

<file path=xl/drawings/_rels/drawing28.xml.rels><?xml version="1.0" encoding="UTF-8" standalone="yes"?>
<Relationships xmlns="http://schemas.openxmlformats.org/package/2006/relationships"><Relationship Id="rId1" Type="http://schemas.openxmlformats.org/officeDocument/2006/relationships/image" Target="../media/image63.jpeg"/></Relationships>
</file>

<file path=xl/drawings/_rels/drawing29.xml.rels><?xml version="1.0" encoding="UTF-8" standalone="yes"?>
<Relationships xmlns="http://schemas.openxmlformats.org/package/2006/relationships"><Relationship Id="rId2" Type="http://schemas.openxmlformats.org/officeDocument/2006/relationships/image" Target="../media/image65.png"/><Relationship Id="rId1" Type="http://schemas.openxmlformats.org/officeDocument/2006/relationships/image" Target="../media/image64.png"/></Relationships>
</file>

<file path=xl/drawings/_rels/drawing30.xml.rels><?xml version="1.0" encoding="UTF-8" standalone="yes"?>
<Relationships xmlns="http://schemas.openxmlformats.org/package/2006/relationships"><Relationship Id="rId2" Type="http://schemas.openxmlformats.org/officeDocument/2006/relationships/image" Target="../media/image67.tmp"/><Relationship Id="rId1" Type="http://schemas.openxmlformats.org/officeDocument/2006/relationships/image" Target="../media/image66.tmp"/></Relationships>
</file>

<file path=xl/drawings/_rels/drawing31.xml.rels><?xml version="1.0" encoding="UTF-8" standalone="yes"?>
<Relationships xmlns="http://schemas.openxmlformats.org/package/2006/relationships"><Relationship Id="rId1" Type="http://schemas.openxmlformats.org/officeDocument/2006/relationships/image" Target="../media/image68.jpeg"/></Relationships>
</file>

<file path=xl/drawings/_rels/drawing32.xml.rels><?xml version="1.0" encoding="UTF-8" standalone="yes"?>
<Relationships xmlns="http://schemas.openxmlformats.org/package/2006/relationships"><Relationship Id="rId1" Type="http://schemas.openxmlformats.org/officeDocument/2006/relationships/image" Target="../media/image69.tmp"/></Relationships>
</file>

<file path=xl/drawings/_rels/drawing33.xml.rels><?xml version="1.0" encoding="UTF-8" standalone="yes"?>
<Relationships xmlns="http://schemas.openxmlformats.org/package/2006/relationships"><Relationship Id="rId3" Type="http://schemas.openxmlformats.org/officeDocument/2006/relationships/image" Target="../media/image72.jpg"/><Relationship Id="rId2" Type="http://schemas.openxmlformats.org/officeDocument/2006/relationships/image" Target="../media/image71.png"/><Relationship Id="rId1" Type="http://schemas.openxmlformats.org/officeDocument/2006/relationships/image" Target="../media/image70.png"/><Relationship Id="rId4" Type="http://schemas.openxmlformats.org/officeDocument/2006/relationships/image" Target="../media/image73.jpg"/></Relationships>
</file>

<file path=xl/drawings/_rels/drawing34.xml.rels><?xml version="1.0" encoding="UTF-8" standalone="yes"?>
<Relationships xmlns="http://schemas.openxmlformats.org/package/2006/relationships"><Relationship Id="rId2" Type="http://schemas.openxmlformats.org/officeDocument/2006/relationships/image" Target="../media/image75.png"/><Relationship Id="rId1" Type="http://schemas.openxmlformats.org/officeDocument/2006/relationships/image" Target="../media/image74.png"/></Relationships>
</file>

<file path=xl/drawings/drawing1.xml><?xml version="1.0" encoding="utf-8"?>
<xdr:wsDr xmlns:xdr="http://schemas.openxmlformats.org/drawingml/2006/spreadsheetDrawing" xmlns:a="http://schemas.openxmlformats.org/drawingml/2006/main">
  <xdr:twoCellAnchor>
    <xdr:from>
      <xdr:col>0</xdr:col>
      <xdr:colOff>1</xdr:colOff>
      <xdr:row>66</xdr:row>
      <xdr:rowOff>24493</xdr:rowOff>
    </xdr:from>
    <xdr:to>
      <xdr:col>10</xdr:col>
      <xdr:colOff>598715</xdr:colOff>
      <xdr:row>91</xdr:row>
      <xdr:rowOff>326574</xdr:rowOff>
    </xdr:to>
    <xdr:grpSp>
      <xdr:nvGrpSpPr>
        <xdr:cNvPr id="2" name="Group 3">
          <a:extLst>
            <a:ext uri="{FF2B5EF4-FFF2-40B4-BE49-F238E27FC236}">
              <a16:creationId xmlns:a16="http://schemas.microsoft.com/office/drawing/2014/main" id="{986D76D4-C970-4DDD-BA17-A8ED682B5DC8}"/>
            </a:ext>
          </a:extLst>
        </xdr:cNvPr>
        <xdr:cNvGrpSpPr>
          <a:grpSpLocks noChangeAspect="1"/>
        </xdr:cNvGrpSpPr>
      </xdr:nvGrpSpPr>
      <xdr:grpSpPr bwMode="auto">
        <a:xfrm rot="16200000">
          <a:off x="-1075645" y="19702464"/>
          <a:ext cx="8636456" cy="6485164"/>
          <a:chOff x="0" y="1951"/>
          <a:chExt cx="681" cy="941"/>
        </a:xfrm>
      </xdr:grpSpPr>
      <xdr:sp macro="" textlink="">
        <xdr:nvSpPr>
          <xdr:cNvPr id="3" name="AutoShape 2">
            <a:extLst>
              <a:ext uri="{FF2B5EF4-FFF2-40B4-BE49-F238E27FC236}">
                <a16:creationId xmlns:a16="http://schemas.microsoft.com/office/drawing/2014/main" id="{3E70EE04-577A-42F5-8120-699EDA335A94}"/>
              </a:ext>
            </a:extLst>
          </xdr:cNvPr>
          <xdr:cNvSpPr>
            <a:spLocks noChangeAspect="1" noChangeArrowheads="1" noTextEdit="1"/>
          </xdr:cNvSpPr>
        </xdr:nvSpPr>
        <xdr:spPr bwMode="auto">
          <a:xfrm>
            <a:off x="0" y="1951"/>
            <a:ext cx="681" cy="9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4" name="図 3">
            <a:extLst>
              <a:ext uri="{FF2B5EF4-FFF2-40B4-BE49-F238E27FC236}">
                <a16:creationId xmlns:a16="http://schemas.microsoft.com/office/drawing/2014/main" id="{D4F23D4D-3393-4ABD-B79B-EA812CEAABC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51"/>
            <a:ext cx="682" cy="9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0</xdr:col>
      <xdr:colOff>1</xdr:colOff>
      <xdr:row>92</xdr:row>
      <xdr:rowOff>5472</xdr:rowOff>
    </xdr:from>
    <xdr:to>
      <xdr:col>11</xdr:col>
      <xdr:colOff>13610</xdr:colOff>
      <xdr:row>117</xdr:row>
      <xdr:rowOff>312964</xdr:rowOff>
    </xdr:to>
    <xdr:grpSp>
      <xdr:nvGrpSpPr>
        <xdr:cNvPr id="5" name="Group 3">
          <a:extLst>
            <a:ext uri="{FF2B5EF4-FFF2-40B4-BE49-F238E27FC236}">
              <a16:creationId xmlns:a16="http://schemas.microsoft.com/office/drawing/2014/main" id="{DAB6CF40-B808-4833-9C46-72AC96F331E7}"/>
            </a:ext>
          </a:extLst>
        </xdr:cNvPr>
        <xdr:cNvGrpSpPr>
          <a:grpSpLocks noChangeAspect="1"/>
        </xdr:cNvGrpSpPr>
      </xdr:nvGrpSpPr>
      <xdr:grpSpPr bwMode="auto">
        <a:xfrm rot="16200000">
          <a:off x="-1056578" y="28332126"/>
          <a:ext cx="8641867" cy="6528709"/>
          <a:chOff x="0" y="134"/>
          <a:chExt cx="682" cy="3734"/>
        </a:xfrm>
      </xdr:grpSpPr>
      <xdr:sp macro="" textlink="">
        <xdr:nvSpPr>
          <xdr:cNvPr id="6" name="AutoShape 2">
            <a:extLst>
              <a:ext uri="{FF2B5EF4-FFF2-40B4-BE49-F238E27FC236}">
                <a16:creationId xmlns:a16="http://schemas.microsoft.com/office/drawing/2014/main" id="{9FDC6F10-8F9C-4C86-8FEE-96D764301745}"/>
              </a:ext>
            </a:extLst>
          </xdr:cNvPr>
          <xdr:cNvSpPr>
            <a:spLocks noChangeAspect="1" noChangeArrowheads="1" noTextEdit="1"/>
          </xdr:cNvSpPr>
        </xdr:nvSpPr>
        <xdr:spPr bwMode="auto">
          <a:xfrm>
            <a:off x="0" y="2880"/>
            <a:ext cx="681" cy="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7" name="図 6">
            <a:extLst>
              <a:ext uri="{FF2B5EF4-FFF2-40B4-BE49-F238E27FC236}">
                <a16:creationId xmlns:a16="http://schemas.microsoft.com/office/drawing/2014/main" id="{83834B43-3D31-4865-86F6-A58F4F0C7076}"/>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134"/>
            <a:ext cx="682" cy="37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66</xdr:row>
      <xdr:rowOff>84950</xdr:rowOff>
    </xdr:from>
    <xdr:to>
      <xdr:col>13</xdr:col>
      <xdr:colOff>447675</xdr:colOff>
      <xdr:row>93</xdr:row>
      <xdr:rowOff>57148</xdr:rowOff>
    </xdr:to>
    <xdr:grpSp>
      <xdr:nvGrpSpPr>
        <xdr:cNvPr id="2" name="Group 3">
          <a:extLst>
            <a:ext uri="{FF2B5EF4-FFF2-40B4-BE49-F238E27FC236}">
              <a16:creationId xmlns:a16="http://schemas.microsoft.com/office/drawing/2014/main" id="{F4C62256-EE99-4548-B367-5B84EF8E775E}"/>
            </a:ext>
          </a:extLst>
        </xdr:cNvPr>
        <xdr:cNvGrpSpPr>
          <a:grpSpLocks noChangeAspect="1"/>
        </xdr:cNvGrpSpPr>
      </xdr:nvGrpSpPr>
      <xdr:grpSpPr bwMode="auto">
        <a:xfrm rot="16200000">
          <a:off x="-462349" y="19149624"/>
          <a:ext cx="8973323" cy="8048625"/>
          <a:chOff x="0" y="-523"/>
          <a:chExt cx="714" cy="3414"/>
        </a:xfrm>
      </xdr:grpSpPr>
      <xdr:sp macro="" textlink="">
        <xdr:nvSpPr>
          <xdr:cNvPr id="3" name="AutoShape 2">
            <a:extLst>
              <a:ext uri="{FF2B5EF4-FFF2-40B4-BE49-F238E27FC236}">
                <a16:creationId xmlns:a16="http://schemas.microsoft.com/office/drawing/2014/main" id="{954CF22C-B17C-4864-9C05-2E4E80482BB9}"/>
              </a:ext>
            </a:extLst>
          </xdr:cNvPr>
          <xdr:cNvSpPr>
            <a:spLocks noChangeAspect="1" noChangeArrowheads="1" noTextEdit="1"/>
          </xdr:cNvSpPr>
        </xdr:nvSpPr>
        <xdr:spPr bwMode="auto">
          <a:xfrm>
            <a:off x="0" y="1951"/>
            <a:ext cx="681" cy="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4" name="図 3">
            <a:extLst>
              <a:ext uri="{FF2B5EF4-FFF2-40B4-BE49-F238E27FC236}">
                <a16:creationId xmlns:a16="http://schemas.microsoft.com/office/drawing/2014/main" id="{6DB3FEF5-B4C6-4BB2-BE1D-49D64711A39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2" y="-523"/>
            <a:ext cx="682" cy="27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0</xdr:col>
      <xdr:colOff>0</xdr:colOff>
      <xdr:row>92</xdr:row>
      <xdr:rowOff>7422</xdr:rowOff>
    </xdr:from>
    <xdr:to>
      <xdr:col>12</xdr:col>
      <xdr:colOff>313768</xdr:colOff>
      <xdr:row>121</xdr:row>
      <xdr:rowOff>168088</xdr:rowOff>
    </xdr:to>
    <xdr:grpSp>
      <xdr:nvGrpSpPr>
        <xdr:cNvPr id="5" name="Group 7">
          <a:extLst>
            <a:ext uri="{FF2B5EF4-FFF2-40B4-BE49-F238E27FC236}">
              <a16:creationId xmlns:a16="http://schemas.microsoft.com/office/drawing/2014/main" id="{C0B0EAA9-5995-423E-A737-E45D74DD4B91}"/>
            </a:ext>
          </a:extLst>
        </xdr:cNvPr>
        <xdr:cNvGrpSpPr>
          <a:grpSpLocks noChangeAspect="1"/>
        </xdr:cNvGrpSpPr>
      </xdr:nvGrpSpPr>
      <xdr:grpSpPr bwMode="auto">
        <a:xfrm rot="16200000">
          <a:off x="-1228374" y="28505871"/>
          <a:ext cx="9828541" cy="7371793"/>
          <a:chOff x="0" y="-444"/>
          <a:chExt cx="776" cy="4264"/>
        </a:xfrm>
      </xdr:grpSpPr>
      <xdr:sp macro="" textlink="">
        <xdr:nvSpPr>
          <xdr:cNvPr id="6" name="AutoShape 6">
            <a:extLst>
              <a:ext uri="{FF2B5EF4-FFF2-40B4-BE49-F238E27FC236}">
                <a16:creationId xmlns:a16="http://schemas.microsoft.com/office/drawing/2014/main" id="{B289129E-7810-4321-9D2E-D81B5A4AF5CB}"/>
              </a:ext>
            </a:extLst>
          </xdr:cNvPr>
          <xdr:cNvSpPr>
            <a:spLocks noChangeAspect="1" noChangeArrowheads="1" noTextEdit="1"/>
          </xdr:cNvSpPr>
        </xdr:nvSpPr>
        <xdr:spPr bwMode="auto">
          <a:xfrm>
            <a:off x="0" y="2880"/>
            <a:ext cx="681" cy="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7" name="図 6">
            <a:extLst>
              <a:ext uri="{FF2B5EF4-FFF2-40B4-BE49-F238E27FC236}">
                <a16:creationId xmlns:a16="http://schemas.microsoft.com/office/drawing/2014/main" id="{8F472770-2B22-4569-8BCC-35189325E9CD}"/>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4" y="-444"/>
            <a:ext cx="682" cy="37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0</xdr:colOff>
      <xdr:row>66</xdr:row>
      <xdr:rowOff>17387</xdr:rowOff>
    </xdr:from>
    <xdr:to>
      <xdr:col>11</xdr:col>
      <xdr:colOff>0</xdr:colOff>
      <xdr:row>94</xdr:row>
      <xdr:rowOff>71436</xdr:rowOff>
    </xdr:to>
    <xdr:grpSp>
      <xdr:nvGrpSpPr>
        <xdr:cNvPr id="2" name="Group 3">
          <a:extLst>
            <a:ext uri="{FF2B5EF4-FFF2-40B4-BE49-F238E27FC236}">
              <a16:creationId xmlns:a16="http://schemas.microsoft.com/office/drawing/2014/main" id="{3BD76F83-9FB9-4025-B715-C7F90275BFE6}"/>
            </a:ext>
          </a:extLst>
        </xdr:cNvPr>
        <xdr:cNvGrpSpPr>
          <a:grpSpLocks noChangeAspect="1"/>
        </xdr:cNvGrpSpPr>
      </xdr:nvGrpSpPr>
      <xdr:grpSpPr bwMode="auto">
        <a:xfrm rot="16200000">
          <a:off x="-1436725" y="20056437"/>
          <a:ext cx="9388549" cy="6515100"/>
          <a:chOff x="0" y="970"/>
          <a:chExt cx="741" cy="2711"/>
        </a:xfrm>
      </xdr:grpSpPr>
      <xdr:sp macro="" textlink="">
        <xdr:nvSpPr>
          <xdr:cNvPr id="3" name="AutoShape 2">
            <a:extLst>
              <a:ext uri="{FF2B5EF4-FFF2-40B4-BE49-F238E27FC236}">
                <a16:creationId xmlns:a16="http://schemas.microsoft.com/office/drawing/2014/main" id="{FEB9A300-F2D4-40FB-837A-67172ED46F29}"/>
              </a:ext>
            </a:extLst>
          </xdr:cNvPr>
          <xdr:cNvSpPr>
            <a:spLocks noChangeAspect="1" noChangeArrowheads="1" noTextEdit="1"/>
          </xdr:cNvSpPr>
        </xdr:nvSpPr>
        <xdr:spPr bwMode="auto">
          <a:xfrm>
            <a:off x="0" y="1951"/>
            <a:ext cx="681" cy="9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4" name="図 3">
            <a:extLst>
              <a:ext uri="{FF2B5EF4-FFF2-40B4-BE49-F238E27FC236}">
                <a16:creationId xmlns:a16="http://schemas.microsoft.com/office/drawing/2014/main" id="{747221B4-8A67-4AA0-B647-98837605FC39}"/>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9" y="970"/>
            <a:ext cx="682" cy="27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0</xdr:col>
      <xdr:colOff>0</xdr:colOff>
      <xdr:row>91</xdr:row>
      <xdr:rowOff>326023</xdr:rowOff>
    </xdr:from>
    <xdr:to>
      <xdr:col>11</xdr:col>
      <xdr:colOff>3</xdr:colOff>
      <xdr:row>120</xdr:row>
      <xdr:rowOff>142873</xdr:rowOff>
    </xdr:to>
    <xdr:grpSp>
      <xdr:nvGrpSpPr>
        <xdr:cNvPr id="5" name="Group 7">
          <a:extLst>
            <a:ext uri="{FF2B5EF4-FFF2-40B4-BE49-F238E27FC236}">
              <a16:creationId xmlns:a16="http://schemas.microsoft.com/office/drawing/2014/main" id="{AC6B54A6-2732-4285-AC45-43D5E6D1E599}"/>
            </a:ext>
          </a:extLst>
        </xdr:cNvPr>
        <xdr:cNvGrpSpPr>
          <a:grpSpLocks noChangeAspect="1"/>
        </xdr:cNvGrpSpPr>
      </xdr:nvGrpSpPr>
      <xdr:grpSpPr bwMode="auto">
        <a:xfrm rot="16200000">
          <a:off x="-1484811" y="28747534"/>
          <a:ext cx="9484725" cy="6515103"/>
          <a:chOff x="0" y="1315"/>
          <a:chExt cx="743" cy="2964"/>
        </a:xfrm>
      </xdr:grpSpPr>
      <xdr:sp macro="" textlink="">
        <xdr:nvSpPr>
          <xdr:cNvPr id="6" name="AutoShape 6">
            <a:extLst>
              <a:ext uri="{FF2B5EF4-FFF2-40B4-BE49-F238E27FC236}">
                <a16:creationId xmlns:a16="http://schemas.microsoft.com/office/drawing/2014/main" id="{A287DA4B-96EE-4290-AC5D-D9DEF2B6E467}"/>
              </a:ext>
            </a:extLst>
          </xdr:cNvPr>
          <xdr:cNvSpPr>
            <a:spLocks noChangeAspect="1" noChangeArrowheads="1" noTextEdit="1"/>
          </xdr:cNvSpPr>
        </xdr:nvSpPr>
        <xdr:spPr bwMode="auto">
          <a:xfrm>
            <a:off x="0" y="2880"/>
            <a:ext cx="681" cy="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7" name="図 6">
            <a:extLst>
              <a:ext uri="{FF2B5EF4-FFF2-40B4-BE49-F238E27FC236}">
                <a16:creationId xmlns:a16="http://schemas.microsoft.com/office/drawing/2014/main" id="{26E90579-FC93-4224-B44B-D84F293CDC78}"/>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 y="1315"/>
            <a:ext cx="682" cy="29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4.xml><?xml version="1.0" encoding="utf-8"?>
<xdr:wsDr xmlns:xdr="http://schemas.openxmlformats.org/drawingml/2006/spreadsheetDrawing" xmlns:a="http://schemas.openxmlformats.org/drawingml/2006/main">
  <xdr:twoCellAnchor>
    <xdr:from>
      <xdr:col>0</xdr:col>
      <xdr:colOff>922</xdr:colOff>
      <xdr:row>66</xdr:row>
      <xdr:rowOff>13792</xdr:rowOff>
    </xdr:from>
    <xdr:to>
      <xdr:col>11</xdr:col>
      <xdr:colOff>17322</xdr:colOff>
      <xdr:row>98</xdr:row>
      <xdr:rowOff>225139</xdr:rowOff>
    </xdr:to>
    <xdr:grpSp>
      <xdr:nvGrpSpPr>
        <xdr:cNvPr id="2" name="Group 3">
          <a:extLst>
            <a:ext uri="{FF2B5EF4-FFF2-40B4-BE49-F238E27FC236}">
              <a16:creationId xmlns:a16="http://schemas.microsoft.com/office/drawing/2014/main" id="{D9DE44F7-A17B-428C-BEBA-EA43DC7A632C}"/>
            </a:ext>
          </a:extLst>
        </xdr:cNvPr>
        <xdr:cNvGrpSpPr>
          <a:grpSpLocks noChangeAspect="1"/>
        </xdr:cNvGrpSpPr>
      </xdr:nvGrpSpPr>
      <xdr:grpSpPr bwMode="auto">
        <a:xfrm rot="16200000">
          <a:off x="-2173002" y="20790041"/>
          <a:ext cx="10879347" cy="6531500"/>
          <a:chOff x="0" y="1070"/>
          <a:chExt cx="857" cy="2711"/>
        </a:xfrm>
      </xdr:grpSpPr>
      <xdr:sp macro="" textlink="">
        <xdr:nvSpPr>
          <xdr:cNvPr id="3" name="AutoShape 2">
            <a:extLst>
              <a:ext uri="{FF2B5EF4-FFF2-40B4-BE49-F238E27FC236}">
                <a16:creationId xmlns:a16="http://schemas.microsoft.com/office/drawing/2014/main" id="{89CFBE62-6AB6-4E51-903A-E16172FD143B}"/>
              </a:ext>
            </a:extLst>
          </xdr:cNvPr>
          <xdr:cNvSpPr>
            <a:spLocks noChangeAspect="1" noChangeArrowheads="1" noTextEdit="1"/>
          </xdr:cNvSpPr>
        </xdr:nvSpPr>
        <xdr:spPr bwMode="auto">
          <a:xfrm>
            <a:off x="0" y="1951"/>
            <a:ext cx="681" cy="9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4" name="図 3">
            <a:extLst>
              <a:ext uri="{FF2B5EF4-FFF2-40B4-BE49-F238E27FC236}">
                <a16:creationId xmlns:a16="http://schemas.microsoft.com/office/drawing/2014/main" id="{CFA0058F-6FF1-45A4-9241-83F09C93E336}"/>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75" y="1070"/>
            <a:ext cx="682" cy="27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0</xdr:col>
      <xdr:colOff>3065</xdr:colOff>
      <xdr:row>92</xdr:row>
      <xdr:rowOff>21744</xdr:rowOff>
    </xdr:from>
    <xdr:to>
      <xdr:col>11</xdr:col>
      <xdr:colOff>1</xdr:colOff>
      <xdr:row>122</xdr:row>
      <xdr:rowOff>95251</xdr:rowOff>
    </xdr:to>
    <xdr:grpSp>
      <xdr:nvGrpSpPr>
        <xdr:cNvPr id="5" name="Group 7">
          <a:extLst>
            <a:ext uri="{FF2B5EF4-FFF2-40B4-BE49-F238E27FC236}">
              <a16:creationId xmlns:a16="http://schemas.microsoft.com/office/drawing/2014/main" id="{3399E068-15E0-4B19-B13F-5043CF98F791}"/>
            </a:ext>
          </a:extLst>
        </xdr:cNvPr>
        <xdr:cNvGrpSpPr>
          <a:grpSpLocks noChangeAspect="1"/>
        </xdr:cNvGrpSpPr>
      </xdr:nvGrpSpPr>
      <xdr:grpSpPr bwMode="auto">
        <a:xfrm rot="16200000">
          <a:off x="-1778296" y="29073180"/>
          <a:ext cx="10074757" cy="6512036"/>
          <a:chOff x="0" y="1855"/>
          <a:chExt cx="788" cy="3769"/>
        </a:xfrm>
      </xdr:grpSpPr>
      <xdr:sp macro="" textlink="">
        <xdr:nvSpPr>
          <xdr:cNvPr id="6" name="AutoShape 6">
            <a:extLst>
              <a:ext uri="{FF2B5EF4-FFF2-40B4-BE49-F238E27FC236}">
                <a16:creationId xmlns:a16="http://schemas.microsoft.com/office/drawing/2014/main" id="{0BF14376-61D6-40CC-9748-77BAFA271E9E}"/>
              </a:ext>
            </a:extLst>
          </xdr:cNvPr>
          <xdr:cNvSpPr>
            <a:spLocks noChangeAspect="1" noChangeArrowheads="1" noTextEdit="1"/>
          </xdr:cNvSpPr>
        </xdr:nvSpPr>
        <xdr:spPr bwMode="auto">
          <a:xfrm>
            <a:off x="0" y="2880"/>
            <a:ext cx="681" cy="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7" name="図 6">
            <a:extLst>
              <a:ext uri="{FF2B5EF4-FFF2-40B4-BE49-F238E27FC236}">
                <a16:creationId xmlns:a16="http://schemas.microsoft.com/office/drawing/2014/main" id="{765240C9-C7AE-434D-9055-9F95C5A683FB}"/>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6" y="1855"/>
            <a:ext cx="682" cy="37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5.xml><?xml version="1.0" encoding="utf-8"?>
<xdr:wsDr xmlns:xdr="http://schemas.openxmlformats.org/drawingml/2006/spreadsheetDrawing" xmlns:a="http://schemas.openxmlformats.org/drawingml/2006/main">
  <xdr:twoCellAnchor>
    <xdr:from>
      <xdr:col>0</xdr:col>
      <xdr:colOff>0</xdr:colOff>
      <xdr:row>66</xdr:row>
      <xdr:rowOff>12832</xdr:rowOff>
    </xdr:from>
    <xdr:to>
      <xdr:col>11</xdr:col>
      <xdr:colOff>0</xdr:colOff>
      <xdr:row>97</xdr:row>
      <xdr:rowOff>190500</xdr:rowOff>
    </xdr:to>
    <xdr:grpSp>
      <xdr:nvGrpSpPr>
        <xdr:cNvPr id="2" name="Group 3">
          <a:extLst>
            <a:ext uri="{FF2B5EF4-FFF2-40B4-BE49-F238E27FC236}">
              <a16:creationId xmlns:a16="http://schemas.microsoft.com/office/drawing/2014/main" id="{CAF27FBF-0D66-4EB4-907D-D2ED9EB0B619}"/>
            </a:ext>
          </a:extLst>
        </xdr:cNvPr>
        <xdr:cNvGrpSpPr>
          <a:grpSpLocks noChangeAspect="1"/>
        </xdr:cNvGrpSpPr>
      </xdr:nvGrpSpPr>
      <xdr:grpSpPr bwMode="auto">
        <a:xfrm rot="16200000">
          <a:off x="-1998597" y="20613754"/>
          <a:ext cx="10512293" cy="6515100"/>
          <a:chOff x="0" y="1616"/>
          <a:chExt cx="827" cy="2711"/>
        </a:xfrm>
      </xdr:grpSpPr>
      <xdr:sp macro="" textlink="">
        <xdr:nvSpPr>
          <xdr:cNvPr id="3" name="AutoShape 2">
            <a:extLst>
              <a:ext uri="{FF2B5EF4-FFF2-40B4-BE49-F238E27FC236}">
                <a16:creationId xmlns:a16="http://schemas.microsoft.com/office/drawing/2014/main" id="{50B75588-1887-40F5-9B6A-FA280086A798}"/>
              </a:ext>
            </a:extLst>
          </xdr:cNvPr>
          <xdr:cNvSpPr>
            <a:spLocks noChangeAspect="1" noChangeArrowheads="1" noTextEdit="1"/>
          </xdr:cNvSpPr>
        </xdr:nvSpPr>
        <xdr:spPr bwMode="auto">
          <a:xfrm>
            <a:off x="0" y="1951"/>
            <a:ext cx="681" cy="9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4" name="図 3">
            <a:extLst>
              <a:ext uri="{FF2B5EF4-FFF2-40B4-BE49-F238E27FC236}">
                <a16:creationId xmlns:a16="http://schemas.microsoft.com/office/drawing/2014/main" id="{050E251E-4BD2-4E7D-B694-EF1547DC1A1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5" y="1616"/>
            <a:ext cx="682" cy="27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0</xdr:col>
      <xdr:colOff>0</xdr:colOff>
      <xdr:row>92</xdr:row>
      <xdr:rowOff>142874</xdr:rowOff>
    </xdr:from>
    <xdr:to>
      <xdr:col>11</xdr:col>
      <xdr:colOff>0</xdr:colOff>
      <xdr:row>118</xdr:row>
      <xdr:rowOff>95249</xdr:rowOff>
    </xdr:to>
    <xdr:grpSp>
      <xdr:nvGrpSpPr>
        <xdr:cNvPr id="5" name="Group 7">
          <a:extLst>
            <a:ext uri="{FF2B5EF4-FFF2-40B4-BE49-F238E27FC236}">
              <a16:creationId xmlns:a16="http://schemas.microsoft.com/office/drawing/2014/main" id="{B1B3E4D2-98CF-4E9B-A011-B204B13EB86A}"/>
            </a:ext>
          </a:extLst>
        </xdr:cNvPr>
        <xdr:cNvGrpSpPr>
          <a:grpSpLocks noChangeAspect="1"/>
        </xdr:cNvGrpSpPr>
      </xdr:nvGrpSpPr>
      <xdr:grpSpPr bwMode="auto">
        <a:xfrm rot="16200000">
          <a:off x="-1052513" y="28465462"/>
          <a:ext cx="8620125" cy="6515100"/>
          <a:chOff x="0" y="2880"/>
          <a:chExt cx="681" cy="940"/>
        </a:xfrm>
      </xdr:grpSpPr>
      <xdr:sp macro="" textlink="">
        <xdr:nvSpPr>
          <xdr:cNvPr id="6" name="AutoShape 6">
            <a:extLst>
              <a:ext uri="{FF2B5EF4-FFF2-40B4-BE49-F238E27FC236}">
                <a16:creationId xmlns:a16="http://schemas.microsoft.com/office/drawing/2014/main" id="{A90B7FB8-E36A-4E72-A6D2-6956A93BDF92}"/>
              </a:ext>
            </a:extLst>
          </xdr:cNvPr>
          <xdr:cNvSpPr>
            <a:spLocks noChangeAspect="1" noChangeArrowheads="1" noTextEdit="1"/>
          </xdr:cNvSpPr>
        </xdr:nvSpPr>
        <xdr:spPr bwMode="auto">
          <a:xfrm>
            <a:off x="0" y="2880"/>
            <a:ext cx="681" cy="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7" name="図 6">
            <a:extLst>
              <a:ext uri="{FF2B5EF4-FFF2-40B4-BE49-F238E27FC236}">
                <a16:creationId xmlns:a16="http://schemas.microsoft.com/office/drawing/2014/main" id="{E22000B4-2670-4E8F-85F8-AE0F27CEC0FD}"/>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2880"/>
            <a:ext cx="682" cy="9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6.xml><?xml version="1.0" encoding="utf-8"?>
<xdr:wsDr xmlns:xdr="http://schemas.openxmlformats.org/drawingml/2006/spreadsheetDrawing" xmlns:a="http://schemas.openxmlformats.org/drawingml/2006/main">
  <xdr:oneCellAnchor>
    <xdr:from>
      <xdr:col>14</xdr:col>
      <xdr:colOff>87312</xdr:colOff>
      <xdr:row>69</xdr:row>
      <xdr:rowOff>134938</xdr:rowOff>
    </xdr:from>
    <xdr:ext cx="184731" cy="264560"/>
    <xdr:sp macro="" textlink="">
      <xdr:nvSpPr>
        <xdr:cNvPr id="2" name="テキスト ボックス 1">
          <a:extLst>
            <a:ext uri="{FF2B5EF4-FFF2-40B4-BE49-F238E27FC236}">
              <a16:creationId xmlns:a16="http://schemas.microsoft.com/office/drawing/2014/main" id="{35D23890-8D73-4624-9876-9CFC884238F3}"/>
            </a:ext>
          </a:extLst>
        </xdr:cNvPr>
        <xdr:cNvSpPr txBox="1"/>
      </xdr:nvSpPr>
      <xdr:spPr>
        <a:xfrm>
          <a:off x="8231187" y="19584988"/>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kumimoji="1" lang="ja-JP" altLang="en-US" sz="1100"/>
        </a:p>
      </xdr:txBody>
    </xdr:sp>
    <xdr:clientData/>
  </xdr:oneCellAnchor>
  <xdr:twoCellAnchor>
    <xdr:from>
      <xdr:col>0</xdr:col>
      <xdr:colOff>80720</xdr:colOff>
      <xdr:row>68</xdr:row>
      <xdr:rowOff>64575</xdr:rowOff>
    </xdr:from>
    <xdr:to>
      <xdr:col>10</xdr:col>
      <xdr:colOff>516610</xdr:colOff>
      <xdr:row>93</xdr:row>
      <xdr:rowOff>177584</xdr:rowOff>
    </xdr:to>
    <xdr:sp macro="" textlink="">
      <xdr:nvSpPr>
        <xdr:cNvPr id="3" name="テキスト ボックス 2">
          <a:extLst>
            <a:ext uri="{FF2B5EF4-FFF2-40B4-BE49-F238E27FC236}">
              <a16:creationId xmlns:a16="http://schemas.microsoft.com/office/drawing/2014/main" id="{7F5295EC-269E-4077-9584-0521ED9B62F2}"/>
            </a:ext>
          </a:extLst>
        </xdr:cNvPr>
        <xdr:cNvSpPr txBox="1"/>
      </xdr:nvSpPr>
      <xdr:spPr>
        <a:xfrm>
          <a:off x="80720" y="19181250"/>
          <a:ext cx="6322340" cy="844738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kumimoji="1" lang="ja-JP" altLang="en-US" sz="1100"/>
        </a:p>
      </xdr:txBody>
    </xdr:sp>
    <xdr:clientData/>
  </xdr:twoCellAnchor>
  <xdr:oneCellAnchor>
    <xdr:from>
      <xdr:col>0</xdr:col>
      <xdr:colOff>80720</xdr:colOff>
      <xdr:row>68</xdr:row>
      <xdr:rowOff>32289</xdr:rowOff>
    </xdr:from>
    <xdr:ext cx="6336547" cy="8515996"/>
    <xdr:pic>
      <xdr:nvPicPr>
        <xdr:cNvPr id="4" name="図 3">
          <a:extLst>
            <a:ext uri="{FF2B5EF4-FFF2-40B4-BE49-F238E27FC236}">
              <a16:creationId xmlns:a16="http://schemas.microsoft.com/office/drawing/2014/main" id="{4AD7BB83-87D3-4423-9729-21FCBF6EB1A2}"/>
            </a:ext>
          </a:extLst>
        </xdr:cNvPr>
        <xdr:cNvPicPr>
          <a:picLocks noChangeAspect="1"/>
        </xdr:cNvPicPr>
      </xdr:nvPicPr>
      <xdr:blipFill>
        <a:blip xmlns:r="http://schemas.openxmlformats.org/officeDocument/2006/relationships" r:embed="rId1"/>
        <a:stretch>
          <a:fillRect/>
        </a:stretch>
      </xdr:blipFill>
      <xdr:spPr>
        <a:xfrm>
          <a:off x="80720" y="19148964"/>
          <a:ext cx="6336547" cy="8515996"/>
        </a:xfrm>
        <a:prstGeom prst="rect">
          <a:avLst/>
        </a:prstGeom>
      </xdr:spPr>
    </xdr:pic>
    <xdr:clientData/>
  </xdr:oneCellAnchor>
</xdr:wsDr>
</file>

<file path=xl/drawings/drawing7.xml><?xml version="1.0" encoding="utf-8"?>
<xdr:wsDr xmlns:xdr="http://schemas.openxmlformats.org/drawingml/2006/spreadsheetDrawing" xmlns:a="http://schemas.openxmlformats.org/drawingml/2006/main">
  <xdr:twoCellAnchor editAs="oneCell">
    <xdr:from>
      <xdr:col>1</xdr:col>
      <xdr:colOff>27213</xdr:colOff>
      <xdr:row>66</xdr:row>
      <xdr:rowOff>108858</xdr:rowOff>
    </xdr:from>
    <xdr:to>
      <xdr:col>10</xdr:col>
      <xdr:colOff>280305</xdr:colOff>
      <xdr:row>91</xdr:row>
      <xdr:rowOff>138794</xdr:rowOff>
    </xdr:to>
    <xdr:pic>
      <xdr:nvPicPr>
        <xdr:cNvPr id="2" name="図 1">
          <a:extLst>
            <a:ext uri="{FF2B5EF4-FFF2-40B4-BE49-F238E27FC236}">
              <a16:creationId xmlns:a16="http://schemas.microsoft.com/office/drawing/2014/main" id="{72F349B8-3B07-4A07-8B00-61E3FBDA07C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55813" y="18711183"/>
          <a:ext cx="5910942" cy="836431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200025</xdr:colOff>
      <xdr:row>66</xdr:row>
      <xdr:rowOff>323850</xdr:rowOff>
    </xdr:from>
    <xdr:to>
      <xdr:col>10</xdr:col>
      <xdr:colOff>419100</xdr:colOff>
      <xdr:row>83</xdr:row>
      <xdr:rowOff>266700</xdr:rowOff>
    </xdr:to>
    <xdr:pic>
      <xdr:nvPicPr>
        <xdr:cNvPr id="2" name="図 1">
          <a:extLst>
            <a:ext uri="{FF2B5EF4-FFF2-40B4-BE49-F238E27FC236}">
              <a16:creationId xmlns:a16="http://schemas.microsoft.com/office/drawing/2014/main" id="{D3164E71-37E9-4834-BA34-F08E28EAE979}"/>
            </a:ext>
          </a:extLst>
        </xdr:cNvPr>
        <xdr:cNvPicPr>
          <a:picLocks noChangeAspect="1"/>
        </xdr:cNvPicPr>
      </xdr:nvPicPr>
      <xdr:blipFill>
        <a:blip xmlns:r="http://schemas.openxmlformats.org/officeDocument/2006/relationships" r:embed="rId1"/>
        <a:stretch>
          <a:fillRect/>
        </a:stretch>
      </xdr:blipFill>
      <xdr:spPr>
        <a:xfrm>
          <a:off x="200025" y="18926175"/>
          <a:ext cx="6105525" cy="5610225"/>
        </a:xfrm>
        <a:prstGeom prst="rect">
          <a:avLst/>
        </a:prstGeom>
      </xdr:spPr>
    </xdr:pic>
    <xdr:clientData/>
  </xdr:twoCellAnchor>
  <xdr:twoCellAnchor editAs="oneCell">
    <xdr:from>
      <xdr:col>0</xdr:col>
      <xdr:colOff>0</xdr:colOff>
      <xdr:row>93</xdr:row>
      <xdr:rowOff>1</xdr:rowOff>
    </xdr:from>
    <xdr:to>
      <xdr:col>10</xdr:col>
      <xdr:colOff>572285</xdr:colOff>
      <xdr:row>106</xdr:row>
      <xdr:rowOff>142876</xdr:rowOff>
    </xdr:to>
    <xdr:pic>
      <xdr:nvPicPr>
        <xdr:cNvPr id="3" name="図 2">
          <a:extLst>
            <a:ext uri="{FF2B5EF4-FFF2-40B4-BE49-F238E27FC236}">
              <a16:creationId xmlns:a16="http://schemas.microsoft.com/office/drawing/2014/main" id="{10A51BA2-48AB-4611-B9B7-514F1DFA85A2}"/>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27603451"/>
          <a:ext cx="6458735" cy="4476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28575</xdr:colOff>
      <xdr:row>106</xdr:row>
      <xdr:rowOff>95251</xdr:rowOff>
    </xdr:from>
    <xdr:to>
      <xdr:col>10</xdr:col>
      <xdr:colOff>594536</xdr:colOff>
      <xdr:row>119</xdr:row>
      <xdr:rowOff>314326</xdr:rowOff>
    </xdr:to>
    <xdr:pic>
      <xdr:nvPicPr>
        <xdr:cNvPr id="4" name="図 3">
          <a:extLst>
            <a:ext uri="{FF2B5EF4-FFF2-40B4-BE49-F238E27FC236}">
              <a16:creationId xmlns:a16="http://schemas.microsoft.com/office/drawing/2014/main" id="{DA8E0428-0DFB-4AF9-A164-2786D85C23BA}"/>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8575" y="32032576"/>
          <a:ext cx="6452411" cy="4552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119</xdr:row>
      <xdr:rowOff>219075</xdr:rowOff>
    </xdr:from>
    <xdr:to>
      <xdr:col>10</xdr:col>
      <xdr:colOff>607115</xdr:colOff>
      <xdr:row>133</xdr:row>
      <xdr:rowOff>85725</xdr:rowOff>
    </xdr:to>
    <xdr:pic>
      <xdr:nvPicPr>
        <xdr:cNvPr id="5" name="図 4">
          <a:extLst>
            <a:ext uri="{FF2B5EF4-FFF2-40B4-BE49-F238E27FC236}">
              <a16:creationId xmlns:a16="http://schemas.microsoft.com/office/drawing/2014/main" id="{DDA83AE3-48E5-4434-AC3F-6A5D0A473B27}"/>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0" y="36490275"/>
          <a:ext cx="6493565" cy="4533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9525</xdr:colOff>
      <xdr:row>133</xdr:row>
      <xdr:rowOff>95251</xdr:rowOff>
    </xdr:from>
    <xdr:to>
      <xdr:col>10</xdr:col>
      <xdr:colOff>546167</xdr:colOff>
      <xdr:row>146</xdr:row>
      <xdr:rowOff>266700</xdr:rowOff>
    </xdr:to>
    <xdr:pic>
      <xdr:nvPicPr>
        <xdr:cNvPr id="6" name="図 5">
          <a:extLst>
            <a:ext uri="{FF2B5EF4-FFF2-40B4-BE49-F238E27FC236}">
              <a16:creationId xmlns:a16="http://schemas.microsoft.com/office/drawing/2014/main" id="{748640BF-7AB7-47AB-A305-09493E24358B}"/>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 y="41033701"/>
          <a:ext cx="6423092" cy="45053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xml><?xml version="1.0" encoding="utf-8"?>
<xdr:wsDr xmlns:xdr="http://schemas.openxmlformats.org/drawingml/2006/spreadsheetDrawing" xmlns:a="http://schemas.openxmlformats.org/drawingml/2006/main">
  <xdr:oneCellAnchor>
    <xdr:from>
      <xdr:col>10</xdr:col>
      <xdr:colOff>71437</xdr:colOff>
      <xdr:row>62</xdr:row>
      <xdr:rowOff>0</xdr:rowOff>
    </xdr:from>
    <xdr:ext cx="511969" cy="507206"/>
    <xdr:pic>
      <xdr:nvPicPr>
        <xdr:cNvPr id="2" name="図 1">
          <a:extLst>
            <a:ext uri="{FF2B5EF4-FFF2-40B4-BE49-F238E27FC236}">
              <a16:creationId xmlns:a16="http://schemas.microsoft.com/office/drawing/2014/main" id="{2261F80D-5BB1-4667-968E-09D93CA1AE3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957887" y="17907000"/>
          <a:ext cx="511969" cy="507206"/>
        </a:xfrm>
        <a:prstGeom prst="rect">
          <a:avLst/>
        </a:prstGeom>
      </xdr:spPr>
    </xdr:pic>
    <xdr:clientData/>
  </xdr:oneCellAnchor>
  <xdr:oneCellAnchor>
    <xdr:from>
      <xdr:col>8</xdr:col>
      <xdr:colOff>595312</xdr:colOff>
      <xdr:row>62</xdr:row>
      <xdr:rowOff>0</xdr:rowOff>
    </xdr:from>
    <xdr:ext cx="506413" cy="504031"/>
    <xdr:pic>
      <xdr:nvPicPr>
        <xdr:cNvPr id="3" name="図 2" descr="QR コード&#10;&#10;自動的に生成された説明">
          <a:extLst>
            <a:ext uri="{FF2B5EF4-FFF2-40B4-BE49-F238E27FC236}">
              <a16:creationId xmlns:a16="http://schemas.microsoft.com/office/drawing/2014/main" id="{D86B1D9F-A253-4B0C-B5E3-70027BD6BC61}"/>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224462" y="17907000"/>
          <a:ext cx="506413" cy="504031"/>
        </a:xfrm>
        <a:prstGeom prst="rect">
          <a:avLst/>
        </a:prstGeom>
      </xdr:spPr>
    </xdr:pic>
    <xdr:clientData/>
  </xdr:oneCellAnchor>
  <xdr:twoCellAnchor>
    <xdr:from>
      <xdr:col>9</xdr:col>
      <xdr:colOff>23812</xdr:colOff>
      <xdr:row>61</xdr:row>
      <xdr:rowOff>47625</xdr:rowOff>
    </xdr:from>
    <xdr:to>
      <xdr:col>9</xdr:col>
      <xdr:colOff>565467</xdr:colOff>
      <xdr:row>62</xdr:row>
      <xdr:rowOff>233998</xdr:rowOff>
    </xdr:to>
    <xdr:sp macro="" textlink="">
      <xdr:nvSpPr>
        <xdr:cNvPr id="4" name="テキスト ボックス 2">
          <a:extLst>
            <a:ext uri="{FF2B5EF4-FFF2-40B4-BE49-F238E27FC236}">
              <a16:creationId xmlns:a16="http://schemas.microsoft.com/office/drawing/2014/main" id="{5D58D072-EFD8-42D7-B84F-5B4E5F4A2884}"/>
            </a:ext>
          </a:extLst>
        </xdr:cNvPr>
        <xdr:cNvSpPr txBox="1">
          <a:spLocks noChangeArrowheads="1"/>
        </xdr:cNvSpPr>
      </xdr:nvSpPr>
      <xdr:spPr bwMode="auto">
        <a:xfrm>
          <a:off x="5281612" y="17697450"/>
          <a:ext cx="541655" cy="443548"/>
        </a:xfrm>
        <a:prstGeom prst="rect">
          <a:avLst/>
        </a:prstGeom>
        <a:noFill/>
        <a:ln w="9525">
          <a:noFill/>
          <a:miter lim="800000"/>
          <a:headEnd/>
          <a:tailEnd/>
        </a:ln>
      </xdr:spPr>
      <xdr:txBody>
        <a:bodyPr rot="0" vert="horz" wrap="square" lIns="91440" tIns="45720" rIns="91440" bIns="45720" anchor="t" anchorCtr="0">
          <a:spAutoFit/>
        </a:bodyPr>
        <a:lstStyle/>
        <a:p>
          <a:pPr>
            <a:lnSpc>
              <a:spcPct val="107000"/>
            </a:lnSpc>
            <a:spcAft>
              <a:spcPts val="800"/>
            </a:spcAft>
          </a:pPr>
          <a:r>
            <a:rPr lang="en-US" sz="1050" kern="100">
              <a:effectLst/>
              <a:latin typeface="BIZ UDP明朝 Medium" panose="02020500000000000000" pitchFamily="18" charset="-128"/>
              <a:ea typeface="游明朝" panose="02020400000000000000" pitchFamily="18" charset="-128"/>
              <a:cs typeface="Times New Roman" panose="02020603050405020304" pitchFamily="18" charset="0"/>
            </a:rPr>
            <a:t>HP</a:t>
          </a:r>
          <a:endParaRPr lang="ja-JP" sz="1100" kern="100">
            <a:effectLst/>
            <a:latin typeface="游明朝" panose="02020400000000000000" pitchFamily="18" charset="-128"/>
            <a:ea typeface="游明朝" panose="02020400000000000000" pitchFamily="18" charset="-128"/>
            <a:cs typeface="Times New Roman" panose="02020603050405020304" pitchFamily="18" charset="0"/>
          </a:endParaRPr>
        </a:p>
      </xdr:txBody>
    </xdr:sp>
    <xdr:clientData/>
  </xdr:twoCellAnchor>
  <xdr:twoCellAnchor>
    <xdr:from>
      <xdr:col>9</xdr:col>
      <xdr:colOff>535781</xdr:colOff>
      <xdr:row>61</xdr:row>
      <xdr:rowOff>35719</xdr:rowOff>
    </xdr:from>
    <xdr:to>
      <xdr:col>11</xdr:col>
      <xdr:colOff>123984</xdr:colOff>
      <xdr:row>62</xdr:row>
      <xdr:rowOff>222092</xdr:rowOff>
    </xdr:to>
    <xdr:sp macro="" textlink="">
      <xdr:nvSpPr>
        <xdr:cNvPr id="5" name="テキスト ボックス 2">
          <a:extLst>
            <a:ext uri="{FF2B5EF4-FFF2-40B4-BE49-F238E27FC236}">
              <a16:creationId xmlns:a16="http://schemas.microsoft.com/office/drawing/2014/main" id="{1B569152-2B3F-4ABB-8F8C-F74AF42B4F6B}"/>
            </a:ext>
          </a:extLst>
        </xdr:cNvPr>
        <xdr:cNvSpPr txBox="1">
          <a:spLocks noChangeArrowheads="1"/>
        </xdr:cNvSpPr>
      </xdr:nvSpPr>
      <xdr:spPr bwMode="auto">
        <a:xfrm>
          <a:off x="5793581" y="17685544"/>
          <a:ext cx="845503" cy="443548"/>
        </a:xfrm>
        <a:prstGeom prst="rect">
          <a:avLst/>
        </a:prstGeom>
        <a:noFill/>
        <a:ln w="9525">
          <a:noFill/>
          <a:miter lim="800000"/>
          <a:headEnd/>
          <a:tailEnd/>
        </a:ln>
      </xdr:spPr>
      <xdr:txBody>
        <a:bodyPr rot="0" vert="horz" wrap="square" lIns="91440" tIns="45720" rIns="91440" bIns="45720" anchor="t" anchorCtr="0">
          <a:spAutoFit/>
        </a:bodyPr>
        <a:lstStyle/>
        <a:p>
          <a:pPr>
            <a:lnSpc>
              <a:spcPct val="107000"/>
            </a:lnSpc>
            <a:spcAft>
              <a:spcPts val="800"/>
            </a:spcAft>
          </a:pPr>
          <a:r>
            <a:rPr lang="ja-JP" sz="1050" kern="100">
              <a:effectLst/>
              <a:latin typeface="游明朝" panose="02020400000000000000" pitchFamily="18" charset="-128"/>
              <a:ea typeface="BIZ UDP明朝 Medium" panose="02020500000000000000" pitchFamily="18" charset="-128"/>
              <a:cs typeface="Times New Roman" panose="02020603050405020304" pitchFamily="18" charset="0"/>
            </a:rPr>
            <a:t>公式</a:t>
          </a:r>
          <a:r>
            <a:rPr lang="en-US" sz="1050" kern="100">
              <a:effectLst/>
              <a:latin typeface="游明朝" panose="02020400000000000000" pitchFamily="18" charset="-128"/>
              <a:ea typeface="BIZ UDP明朝 Medium" panose="02020500000000000000" pitchFamily="18" charset="-128"/>
              <a:cs typeface="Times New Roman" panose="02020603050405020304" pitchFamily="18" charset="0"/>
            </a:rPr>
            <a:t>LINE</a:t>
          </a:r>
          <a:endParaRPr lang="ja-JP" sz="1100" kern="100">
            <a:effectLst/>
            <a:latin typeface="游明朝" panose="02020400000000000000" pitchFamily="18" charset="-128"/>
            <a:ea typeface="游明朝" panose="02020400000000000000" pitchFamily="18" charset="-128"/>
            <a:cs typeface="Times New Roman" panose="02020603050405020304" pitchFamily="18" charset="0"/>
          </a:endParaRPr>
        </a:p>
      </xdr:txBody>
    </xdr:sp>
    <xdr:clientData/>
  </xdr:twoCellAnchor>
  <xdr:twoCellAnchor>
    <xdr:from>
      <xdr:col>7</xdr:col>
      <xdr:colOff>214316</xdr:colOff>
      <xdr:row>34</xdr:row>
      <xdr:rowOff>226228</xdr:rowOff>
    </xdr:from>
    <xdr:to>
      <xdr:col>7</xdr:col>
      <xdr:colOff>511972</xdr:colOff>
      <xdr:row>36</xdr:row>
      <xdr:rowOff>35714</xdr:rowOff>
    </xdr:to>
    <xdr:sp macro="" textlink="">
      <xdr:nvSpPr>
        <xdr:cNvPr id="6" name="テキスト ボックス 2">
          <a:extLst>
            <a:ext uri="{FF2B5EF4-FFF2-40B4-BE49-F238E27FC236}">
              <a16:creationId xmlns:a16="http://schemas.microsoft.com/office/drawing/2014/main" id="{54DB940B-0D01-4469-9881-A4906CD0AA3F}"/>
            </a:ext>
          </a:extLst>
        </xdr:cNvPr>
        <xdr:cNvSpPr txBox="1">
          <a:spLocks noChangeArrowheads="1"/>
        </xdr:cNvSpPr>
      </xdr:nvSpPr>
      <xdr:spPr bwMode="auto">
        <a:xfrm>
          <a:off x="4214816" y="11370478"/>
          <a:ext cx="297656" cy="323836"/>
        </a:xfrm>
        <a:prstGeom prst="rect">
          <a:avLst/>
        </a:prstGeom>
        <a:noFill/>
        <a:ln w="9525">
          <a:noFill/>
          <a:miter lim="800000"/>
          <a:headEnd/>
          <a:tailEnd/>
        </a:ln>
      </xdr:spPr>
      <xdr:txBody>
        <a:bodyPr rot="0" vert="horz" wrap="square" lIns="91440" tIns="45720" rIns="91440" bIns="45720" anchor="t" anchorCtr="0">
          <a:spAutoFit/>
        </a:bodyPr>
        <a:lstStyle/>
        <a:p>
          <a:pPr>
            <a:lnSpc>
              <a:spcPct val="107000"/>
            </a:lnSpc>
            <a:spcAft>
              <a:spcPts val="800"/>
            </a:spcAft>
          </a:pPr>
          <a:r>
            <a:rPr lang="ja-JP" sz="1050" kern="100">
              <a:effectLst/>
              <a:latin typeface="游明朝" panose="02020400000000000000" pitchFamily="18" charset="-128"/>
              <a:ea typeface="BIZ UDP明朝 Medium" panose="02020500000000000000" pitchFamily="18" charset="-128"/>
              <a:cs typeface="Times New Roman" panose="02020603050405020304" pitchFamily="18" charset="0"/>
            </a:rPr>
            <a:t>他</a:t>
          </a:r>
          <a:endParaRPr lang="ja-JP" sz="1100" kern="100">
            <a:effectLst/>
            <a:latin typeface="游明朝" panose="02020400000000000000" pitchFamily="18" charset="-128"/>
            <a:ea typeface="游明朝" panose="02020400000000000000" pitchFamily="18" charset="-128"/>
            <a:cs typeface="Times New Roman" panose="02020603050405020304" pitchFamily="18" charset="0"/>
          </a:endParaRPr>
        </a:p>
      </xdr:txBody>
    </xdr:sp>
    <xdr:clientData/>
  </xdr:twoCellAnchor>
  <xdr:twoCellAnchor>
    <xdr:from>
      <xdr:col>10</xdr:col>
      <xdr:colOff>250037</xdr:colOff>
      <xdr:row>35</xdr:row>
      <xdr:rowOff>0</xdr:rowOff>
    </xdr:from>
    <xdr:to>
      <xdr:col>10</xdr:col>
      <xdr:colOff>611352</xdr:colOff>
      <xdr:row>36</xdr:row>
      <xdr:rowOff>186372</xdr:rowOff>
    </xdr:to>
    <xdr:sp macro="" textlink="">
      <xdr:nvSpPr>
        <xdr:cNvPr id="7" name="テキスト ボックス 2">
          <a:extLst>
            <a:ext uri="{FF2B5EF4-FFF2-40B4-BE49-F238E27FC236}">
              <a16:creationId xmlns:a16="http://schemas.microsoft.com/office/drawing/2014/main" id="{CBBF2AEF-E409-4E5C-8862-1DFD71545707}"/>
            </a:ext>
          </a:extLst>
        </xdr:cNvPr>
        <xdr:cNvSpPr txBox="1">
          <a:spLocks noChangeArrowheads="1"/>
        </xdr:cNvSpPr>
      </xdr:nvSpPr>
      <xdr:spPr bwMode="auto">
        <a:xfrm>
          <a:off x="6136487" y="11401425"/>
          <a:ext cx="361315" cy="443547"/>
        </a:xfrm>
        <a:prstGeom prst="rect">
          <a:avLst/>
        </a:prstGeom>
        <a:noFill/>
        <a:ln w="9525">
          <a:noFill/>
          <a:miter lim="800000"/>
          <a:headEnd/>
          <a:tailEnd/>
        </a:ln>
      </xdr:spPr>
      <xdr:txBody>
        <a:bodyPr rot="0" vert="horz" wrap="square" lIns="91440" tIns="45720" rIns="91440" bIns="45720" anchor="t" anchorCtr="0">
          <a:spAutoFit/>
        </a:bodyPr>
        <a:lstStyle/>
        <a:p>
          <a:pPr>
            <a:lnSpc>
              <a:spcPct val="107000"/>
            </a:lnSpc>
            <a:spcAft>
              <a:spcPts val="800"/>
            </a:spcAft>
          </a:pPr>
          <a:r>
            <a:rPr lang="ja-JP" sz="1050" kern="100">
              <a:effectLst/>
              <a:latin typeface="游明朝" panose="02020400000000000000" pitchFamily="18" charset="-128"/>
              <a:ea typeface="BIZ UDP明朝 Medium" panose="02020500000000000000" pitchFamily="18" charset="-128"/>
              <a:cs typeface="Times New Roman" panose="02020603050405020304" pitchFamily="18" charset="0"/>
            </a:rPr>
            <a:t>他</a:t>
          </a:r>
          <a:endParaRPr lang="ja-JP" sz="1100" kern="100">
            <a:effectLst/>
            <a:latin typeface="游明朝" panose="02020400000000000000" pitchFamily="18" charset="-128"/>
            <a:ea typeface="游明朝" panose="02020400000000000000" pitchFamily="18" charset="-128"/>
            <a:cs typeface="Times New Roman" panose="02020603050405020304" pitchFamily="18" charset="0"/>
          </a:endParaRPr>
        </a:p>
      </xdr:txBody>
    </xdr:sp>
    <xdr:clientData/>
  </xdr:twoCellAnchor>
  <xdr:twoCellAnchor>
    <xdr:from>
      <xdr:col>10</xdr:col>
      <xdr:colOff>285750</xdr:colOff>
      <xdr:row>41</xdr:row>
      <xdr:rowOff>214313</xdr:rowOff>
    </xdr:from>
    <xdr:to>
      <xdr:col>11</xdr:col>
      <xdr:colOff>16034</xdr:colOff>
      <xdr:row>43</xdr:row>
      <xdr:rowOff>138748</xdr:rowOff>
    </xdr:to>
    <xdr:sp macro="" textlink="">
      <xdr:nvSpPr>
        <xdr:cNvPr id="8" name="テキスト ボックス 2">
          <a:extLst>
            <a:ext uri="{FF2B5EF4-FFF2-40B4-BE49-F238E27FC236}">
              <a16:creationId xmlns:a16="http://schemas.microsoft.com/office/drawing/2014/main" id="{9AA50B35-1444-419E-A3F2-1290B96BF979}"/>
            </a:ext>
          </a:extLst>
        </xdr:cNvPr>
        <xdr:cNvSpPr txBox="1">
          <a:spLocks noChangeArrowheads="1"/>
        </xdr:cNvSpPr>
      </xdr:nvSpPr>
      <xdr:spPr bwMode="auto">
        <a:xfrm>
          <a:off x="6172200" y="13158788"/>
          <a:ext cx="358934" cy="438785"/>
        </a:xfrm>
        <a:prstGeom prst="rect">
          <a:avLst/>
        </a:prstGeom>
        <a:noFill/>
        <a:ln w="9525">
          <a:noFill/>
          <a:miter lim="800000"/>
          <a:headEnd/>
          <a:tailEnd/>
        </a:ln>
      </xdr:spPr>
      <xdr:txBody>
        <a:bodyPr rot="0" vert="horz" wrap="square" lIns="91440" tIns="45720" rIns="91440" bIns="45720" anchor="t" anchorCtr="0">
          <a:spAutoFit/>
        </a:bodyPr>
        <a:lstStyle/>
        <a:p>
          <a:pPr>
            <a:lnSpc>
              <a:spcPct val="107000"/>
            </a:lnSpc>
            <a:spcAft>
              <a:spcPts val="800"/>
            </a:spcAft>
          </a:pPr>
          <a:r>
            <a:rPr lang="ja-JP" sz="1050" kern="100">
              <a:effectLst/>
              <a:latin typeface="游明朝" panose="02020400000000000000" pitchFamily="18" charset="-128"/>
              <a:ea typeface="BIZ UDP明朝 Medium" panose="02020500000000000000" pitchFamily="18" charset="-128"/>
              <a:cs typeface="Times New Roman" panose="02020603050405020304" pitchFamily="18" charset="0"/>
            </a:rPr>
            <a:t>他</a:t>
          </a:r>
          <a:endParaRPr lang="ja-JP" sz="1100" kern="100">
            <a:effectLst/>
            <a:latin typeface="游明朝" panose="02020400000000000000" pitchFamily="18" charset="-128"/>
            <a:ea typeface="游明朝" panose="02020400000000000000" pitchFamily="18" charset="-128"/>
            <a:cs typeface="Times New Roman" panose="02020603050405020304" pitchFamily="18" charset="0"/>
          </a:endParaRPr>
        </a:p>
      </xdr:txBody>
    </xdr:sp>
    <xdr:clientData/>
  </xdr:twoCellAnchor>
  <xdr:oneCellAnchor>
    <xdr:from>
      <xdr:col>0</xdr:col>
      <xdr:colOff>87086</xdr:colOff>
      <xdr:row>66</xdr:row>
      <xdr:rowOff>1361</xdr:rowOff>
    </xdr:from>
    <xdr:ext cx="6357411" cy="8979354"/>
    <xdr:pic>
      <xdr:nvPicPr>
        <xdr:cNvPr id="9" name="図 8">
          <a:extLst>
            <a:ext uri="{FF2B5EF4-FFF2-40B4-BE49-F238E27FC236}">
              <a16:creationId xmlns:a16="http://schemas.microsoft.com/office/drawing/2014/main" id="{21C52CF1-836B-4660-B33E-F2F27BC77EC9}"/>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87086" y="18603686"/>
          <a:ext cx="6357411" cy="897935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10.xml><?xml version="1.0" encoding="utf-8"?>
<xdr:wsDr xmlns:xdr="http://schemas.openxmlformats.org/drawingml/2006/spreadsheetDrawing" xmlns:a="http://schemas.openxmlformats.org/drawingml/2006/main">
  <xdr:twoCellAnchor editAs="oneCell">
    <xdr:from>
      <xdr:col>1</xdr:col>
      <xdr:colOff>9525</xdr:colOff>
      <xdr:row>66</xdr:row>
      <xdr:rowOff>19050</xdr:rowOff>
    </xdr:from>
    <xdr:to>
      <xdr:col>10</xdr:col>
      <xdr:colOff>333375</xdr:colOff>
      <xdr:row>91</xdr:row>
      <xdr:rowOff>314325</xdr:rowOff>
    </xdr:to>
    <xdr:pic>
      <xdr:nvPicPr>
        <xdr:cNvPr id="2" name="図 1">
          <a:extLst>
            <a:ext uri="{FF2B5EF4-FFF2-40B4-BE49-F238E27FC236}">
              <a16:creationId xmlns:a16="http://schemas.microsoft.com/office/drawing/2014/main" id="{DAF90F99-AF86-4343-8C59-7F3A4916209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38125" y="18621375"/>
          <a:ext cx="5981700" cy="862965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219075</xdr:colOff>
      <xdr:row>66</xdr:row>
      <xdr:rowOff>123825</xdr:rowOff>
    </xdr:from>
    <xdr:to>
      <xdr:col>10</xdr:col>
      <xdr:colOff>304800</xdr:colOff>
      <xdr:row>91</xdr:row>
      <xdr:rowOff>235931</xdr:rowOff>
    </xdr:to>
    <xdr:pic>
      <xdr:nvPicPr>
        <xdr:cNvPr id="2" name="図 1">
          <a:extLst>
            <a:ext uri="{FF2B5EF4-FFF2-40B4-BE49-F238E27FC236}">
              <a16:creationId xmlns:a16="http://schemas.microsoft.com/office/drawing/2014/main" id="{B970A27C-FF30-44D9-82F5-37EF8959D95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19075" y="18726150"/>
          <a:ext cx="5972175" cy="8446481"/>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xdr:from>
      <xdr:col>1</xdr:col>
      <xdr:colOff>312963</xdr:colOff>
      <xdr:row>66</xdr:row>
      <xdr:rowOff>95250</xdr:rowOff>
    </xdr:from>
    <xdr:to>
      <xdr:col>9</xdr:col>
      <xdr:colOff>572227</xdr:colOff>
      <xdr:row>91</xdr:row>
      <xdr:rowOff>176893</xdr:rowOff>
    </xdr:to>
    <xdr:grpSp>
      <xdr:nvGrpSpPr>
        <xdr:cNvPr id="2" name="Group 4">
          <a:extLst>
            <a:ext uri="{FF2B5EF4-FFF2-40B4-BE49-F238E27FC236}">
              <a16:creationId xmlns:a16="http://schemas.microsoft.com/office/drawing/2014/main" id="{1361A028-F8A0-4216-A80A-0F969353E5C4}"/>
            </a:ext>
          </a:extLst>
        </xdr:cNvPr>
        <xdr:cNvGrpSpPr>
          <a:grpSpLocks noChangeAspect="1"/>
        </xdr:cNvGrpSpPr>
      </xdr:nvGrpSpPr>
      <xdr:grpSpPr bwMode="auto">
        <a:xfrm>
          <a:off x="541563" y="18697575"/>
          <a:ext cx="5288464" cy="8416018"/>
          <a:chOff x="271" y="0"/>
          <a:chExt cx="641" cy="1045"/>
        </a:xfrm>
      </xdr:grpSpPr>
      <xdr:sp macro="" textlink="">
        <xdr:nvSpPr>
          <xdr:cNvPr id="3" name="AutoShape 3">
            <a:extLst>
              <a:ext uri="{FF2B5EF4-FFF2-40B4-BE49-F238E27FC236}">
                <a16:creationId xmlns:a16="http://schemas.microsoft.com/office/drawing/2014/main" id="{CEBB5D83-AAB4-4EE4-B03D-7D0F1465C148}"/>
              </a:ext>
            </a:extLst>
          </xdr:cNvPr>
          <xdr:cNvSpPr>
            <a:spLocks noChangeAspect="1" noChangeArrowheads="1" noTextEdit="1"/>
          </xdr:cNvSpPr>
        </xdr:nvSpPr>
        <xdr:spPr bwMode="auto">
          <a:xfrm>
            <a:off x="271" y="0"/>
            <a:ext cx="641" cy="10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sp macro="" textlink="">
        <xdr:nvSpPr>
          <xdr:cNvPr id="4" name="Rectangle 5">
            <a:extLst>
              <a:ext uri="{FF2B5EF4-FFF2-40B4-BE49-F238E27FC236}">
                <a16:creationId xmlns:a16="http://schemas.microsoft.com/office/drawing/2014/main" id="{CC2DC78D-07A4-49D3-A761-9F8A2000F1D3}"/>
              </a:ext>
            </a:extLst>
          </xdr:cNvPr>
          <xdr:cNvSpPr>
            <a:spLocks noChangeArrowheads="1"/>
          </xdr:cNvSpPr>
        </xdr:nvSpPr>
        <xdr:spPr bwMode="auto">
          <a:xfrm>
            <a:off x="534" y="20"/>
            <a:ext cx="117" cy="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2400" b="0" i="0" u="none" strike="noStrike" baseline="0">
                <a:solidFill>
                  <a:srgbClr val="000000"/>
                </a:solidFill>
                <a:latin typeface="ＭＳ Ｐゴシック"/>
                <a:ea typeface="ＭＳ Ｐゴシック"/>
              </a:rPr>
              <a:t> 園舎内 </a:t>
            </a:r>
          </a:p>
        </xdr:txBody>
      </xdr:sp>
      <xdr:sp macro="" textlink="">
        <xdr:nvSpPr>
          <xdr:cNvPr id="5" name="Rectangle 6">
            <a:extLst>
              <a:ext uri="{FF2B5EF4-FFF2-40B4-BE49-F238E27FC236}">
                <a16:creationId xmlns:a16="http://schemas.microsoft.com/office/drawing/2014/main" id="{1F21C49B-4751-4163-9B18-D7A9CC530731}"/>
              </a:ext>
            </a:extLst>
          </xdr:cNvPr>
          <xdr:cNvSpPr>
            <a:spLocks noChangeArrowheads="1"/>
          </xdr:cNvSpPr>
        </xdr:nvSpPr>
        <xdr:spPr bwMode="auto">
          <a:xfrm>
            <a:off x="534" y="59"/>
            <a:ext cx="116" cy="2"/>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6" name="Rectangle 7">
            <a:extLst>
              <a:ext uri="{FF2B5EF4-FFF2-40B4-BE49-F238E27FC236}">
                <a16:creationId xmlns:a16="http://schemas.microsoft.com/office/drawing/2014/main" id="{40CAB376-7B09-4544-B9A7-B65C5F6B56AC}"/>
              </a:ext>
            </a:extLst>
          </xdr:cNvPr>
          <xdr:cNvSpPr>
            <a:spLocks noChangeArrowheads="1"/>
          </xdr:cNvSpPr>
        </xdr:nvSpPr>
        <xdr:spPr bwMode="auto">
          <a:xfrm>
            <a:off x="374" y="294"/>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【玄関・下駄箱】</a:t>
            </a:r>
          </a:p>
        </xdr:txBody>
      </xdr:sp>
      <xdr:sp macro="" textlink="">
        <xdr:nvSpPr>
          <xdr:cNvPr id="7" name="Rectangle 8">
            <a:extLst>
              <a:ext uri="{FF2B5EF4-FFF2-40B4-BE49-F238E27FC236}">
                <a16:creationId xmlns:a16="http://schemas.microsoft.com/office/drawing/2014/main" id="{A431DD67-4829-417D-9011-EEEE804C71F9}"/>
              </a:ext>
            </a:extLst>
          </xdr:cNvPr>
          <xdr:cNvSpPr>
            <a:spLocks noChangeArrowheads="1"/>
          </xdr:cNvSpPr>
        </xdr:nvSpPr>
        <xdr:spPr bwMode="auto">
          <a:xfrm>
            <a:off x="720" y="294"/>
            <a:ext cx="104"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【1階廊下・階段】</a:t>
            </a:r>
          </a:p>
        </xdr:txBody>
      </xdr:sp>
      <xdr:sp macro="" textlink="">
        <xdr:nvSpPr>
          <xdr:cNvPr id="8" name="Rectangle 9">
            <a:extLst>
              <a:ext uri="{FF2B5EF4-FFF2-40B4-BE49-F238E27FC236}">
                <a16:creationId xmlns:a16="http://schemas.microsoft.com/office/drawing/2014/main" id="{B6243788-BC9D-4004-88E9-B9C15B2615BD}"/>
              </a:ext>
            </a:extLst>
          </xdr:cNvPr>
          <xdr:cNvSpPr>
            <a:spLocks noChangeArrowheads="1"/>
          </xdr:cNvSpPr>
        </xdr:nvSpPr>
        <xdr:spPr bwMode="auto">
          <a:xfrm>
            <a:off x="374" y="533"/>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【0歳児保育室】</a:t>
            </a:r>
          </a:p>
        </xdr:txBody>
      </xdr:sp>
      <xdr:sp macro="" textlink="">
        <xdr:nvSpPr>
          <xdr:cNvPr id="9" name="Rectangle 10">
            <a:extLst>
              <a:ext uri="{FF2B5EF4-FFF2-40B4-BE49-F238E27FC236}">
                <a16:creationId xmlns:a16="http://schemas.microsoft.com/office/drawing/2014/main" id="{9F6A5F6C-EDF2-4573-85DE-54FB8F4E6DA8}"/>
              </a:ext>
            </a:extLst>
          </xdr:cNvPr>
          <xdr:cNvSpPr>
            <a:spLocks noChangeArrowheads="1"/>
          </xdr:cNvSpPr>
        </xdr:nvSpPr>
        <xdr:spPr bwMode="auto">
          <a:xfrm>
            <a:off x="724" y="533"/>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【3歳児保育室】</a:t>
            </a:r>
          </a:p>
        </xdr:txBody>
      </xdr:sp>
      <xdr:sp macro="" textlink="">
        <xdr:nvSpPr>
          <xdr:cNvPr id="10" name="Rectangle 11">
            <a:extLst>
              <a:ext uri="{FF2B5EF4-FFF2-40B4-BE49-F238E27FC236}">
                <a16:creationId xmlns:a16="http://schemas.microsoft.com/office/drawing/2014/main" id="{B1C11A09-79FF-49B1-980F-27C100CB532E}"/>
              </a:ext>
            </a:extLst>
          </xdr:cNvPr>
          <xdr:cNvSpPr>
            <a:spLocks noChangeArrowheads="1"/>
          </xdr:cNvSpPr>
        </xdr:nvSpPr>
        <xdr:spPr bwMode="auto">
          <a:xfrm>
            <a:off x="384" y="776"/>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【1歳児保育室】</a:t>
            </a:r>
          </a:p>
        </xdr:txBody>
      </xdr:sp>
      <xdr:sp macro="" textlink="">
        <xdr:nvSpPr>
          <xdr:cNvPr id="11" name="Rectangle 12">
            <a:extLst>
              <a:ext uri="{FF2B5EF4-FFF2-40B4-BE49-F238E27FC236}">
                <a16:creationId xmlns:a16="http://schemas.microsoft.com/office/drawing/2014/main" id="{1EFA21A1-2C98-437A-AD15-8B15216BBA55}"/>
              </a:ext>
            </a:extLst>
          </xdr:cNvPr>
          <xdr:cNvSpPr>
            <a:spLocks noChangeArrowheads="1"/>
          </xdr:cNvSpPr>
        </xdr:nvSpPr>
        <xdr:spPr bwMode="auto">
          <a:xfrm>
            <a:off x="714" y="776"/>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【4歳児保育室】</a:t>
            </a:r>
          </a:p>
        </xdr:txBody>
      </xdr:sp>
      <xdr:sp macro="" textlink="">
        <xdr:nvSpPr>
          <xdr:cNvPr id="12" name="Rectangle 13">
            <a:extLst>
              <a:ext uri="{FF2B5EF4-FFF2-40B4-BE49-F238E27FC236}">
                <a16:creationId xmlns:a16="http://schemas.microsoft.com/office/drawing/2014/main" id="{7D6E6D3A-E07A-4D74-BE83-FC27166F7ACD}"/>
              </a:ext>
            </a:extLst>
          </xdr:cNvPr>
          <xdr:cNvSpPr>
            <a:spLocks noChangeArrowheads="1"/>
          </xdr:cNvSpPr>
        </xdr:nvSpPr>
        <xdr:spPr bwMode="auto">
          <a:xfrm>
            <a:off x="384" y="1019"/>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【2歳児保育室】</a:t>
            </a:r>
          </a:p>
        </xdr:txBody>
      </xdr:sp>
      <xdr:sp macro="" textlink="">
        <xdr:nvSpPr>
          <xdr:cNvPr id="13" name="Rectangle 14">
            <a:extLst>
              <a:ext uri="{FF2B5EF4-FFF2-40B4-BE49-F238E27FC236}">
                <a16:creationId xmlns:a16="http://schemas.microsoft.com/office/drawing/2014/main" id="{CA484B83-91A7-43DF-B988-9475F368E080}"/>
              </a:ext>
            </a:extLst>
          </xdr:cNvPr>
          <xdr:cNvSpPr>
            <a:spLocks noChangeArrowheads="1"/>
          </xdr:cNvSpPr>
        </xdr:nvSpPr>
        <xdr:spPr bwMode="auto">
          <a:xfrm>
            <a:off x="704" y="1019"/>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【5歳児保育室】</a:t>
            </a:r>
          </a:p>
        </xdr:txBody>
      </xdr:sp>
      <xdr:pic>
        <xdr:nvPicPr>
          <xdr:cNvPr id="14" name="図 13">
            <a:extLst>
              <a:ext uri="{FF2B5EF4-FFF2-40B4-BE49-F238E27FC236}">
                <a16:creationId xmlns:a16="http://schemas.microsoft.com/office/drawing/2014/main" id="{97C9C0E1-5BF5-4E17-8D2D-D509DE76D38E}"/>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279" y="82"/>
            <a:ext cx="289" cy="1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5" name="図 14">
            <a:extLst>
              <a:ext uri="{FF2B5EF4-FFF2-40B4-BE49-F238E27FC236}">
                <a16:creationId xmlns:a16="http://schemas.microsoft.com/office/drawing/2014/main" id="{F2B9256A-49A9-46D2-AB02-B6125A6838D7}"/>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618" y="82"/>
            <a:ext cx="289" cy="1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6" name="図 15">
            <a:extLst>
              <a:ext uri="{FF2B5EF4-FFF2-40B4-BE49-F238E27FC236}">
                <a16:creationId xmlns:a16="http://schemas.microsoft.com/office/drawing/2014/main" id="{97CE642D-8C49-483B-8C2A-C4D62385C7B7}"/>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276" y="323"/>
            <a:ext cx="290" cy="1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 name="図 16">
            <a:extLst>
              <a:ext uri="{FF2B5EF4-FFF2-40B4-BE49-F238E27FC236}">
                <a16:creationId xmlns:a16="http://schemas.microsoft.com/office/drawing/2014/main" id="{F157A2B6-6824-46C3-AC72-D9CD3FCE2508}"/>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281" y="556"/>
            <a:ext cx="290" cy="1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8" name="図 17">
            <a:extLst>
              <a:ext uri="{FF2B5EF4-FFF2-40B4-BE49-F238E27FC236}">
                <a16:creationId xmlns:a16="http://schemas.microsoft.com/office/drawing/2014/main" id="{3B44C8D8-D458-4EB6-B375-082D5A5FD096}"/>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a:off x="283" y="814"/>
            <a:ext cx="290" cy="1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9" name="図 18">
            <a:extLst>
              <a:ext uri="{FF2B5EF4-FFF2-40B4-BE49-F238E27FC236}">
                <a16:creationId xmlns:a16="http://schemas.microsoft.com/office/drawing/2014/main" id="{5866D23C-11D8-4970-ADB4-632F54553779}"/>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619" y="324"/>
            <a:ext cx="289" cy="1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20" name="図 19">
            <a:extLst>
              <a:ext uri="{FF2B5EF4-FFF2-40B4-BE49-F238E27FC236}">
                <a16:creationId xmlns:a16="http://schemas.microsoft.com/office/drawing/2014/main" id="{51BE8CD1-11D8-4E95-8F45-4B57D32F04F7}"/>
              </a:ext>
            </a:extLst>
          </xdr:cNvPr>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bwMode="auto">
          <a:xfrm>
            <a:off x="619" y="560"/>
            <a:ext cx="289" cy="1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21" name="図 20">
            <a:extLst>
              <a:ext uri="{FF2B5EF4-FFF2-40B4-BE49-F238E27FC236}">
                <a16:creationId xmlns:a16="http://schemas.microsoft.com/office/drawing/2014/main" id="{B1496134-1535-46C6-B7CE-13241796D463}"/>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617" y="812"/>
            <a:ext cx="289" cy="1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1</xdr:colOff>
      <xdr:row>66</xdr:row>
      <xdr:rowOff>0</xdr:rowOff>
    </xdr:from>
    <xdr:to>
      <xdr:col>10</xdr:col>
      <xdr:colOff>614279</xdr:colOff>
      <xdr:row>79</xdr:row>
      <xdr:rowOff>252371</xdr:rowOff>
    </xdr:to>
    <xdr:pic>
      <xdr:nvPicPr>
        <xdr:cNvPr id="2" name="図 1">
          <a:extLst>
            <a:ext uri="{FF2B5EF4-FFF2-40B4-BE49-F238E27FC236}">
              <a16:creationId xmlns:a16="http://schemas.microsoft.com/office/drawing/2014/main" id="{68A0CF7C-1D7E-45E3-A421-647488EFD16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 y="18602325"/>
          <a:ext cx="6500728" cy="45862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xdr:colOff>
      <xdr:row>79</xdr:row>
      <xdr:rowOff>252373</xdr:rowOff>
    </xdr:from>
    <xdr:to>
      <xdr:col>10</xdr:col>
      <xdr:colOff>614279</xdr:colOff>
      <xdr:row>93</xdr:row>
      <xdr:rowOff>170962</xdr:rowOff>
    </xdr:to>
    <xdr:pic>
      <xdr:nvPicPr>
        <xdr:cNvPr id="3" name="図 2">
          <a:extLst>
            <a:ext uri="{FF2B5EF4-FFF2-40B4-BE49-F238E27FC236}">
              <a16:creationId xmlns:a16="http://schemas.microsoft.com/office/drawing/2014/main" id="{AEE6936E-57E9-417C-BE82-27E69F2F2C5B}"/>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 y="23188573"/>
          <a:ext cx="6500728" cy="45858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209551</xdr:colOff>
      <xdr:row>66</xdr:row>
      <xdr:rowOff>0</xdr:rowOff>
    </xdr:from>
    <xdr:to>
      <xdr:col>10</xdr:col>
      <xdr:colOff>447675</xdr:colOff>
      <xdr:row>91</xdr:row>
      <xdr:rowOff>323850</xdr:rowOff>
    </xdr:to>
    <xdr:pic>
      <xdr:nvPicPr>
        <xdr:cNvPr id="2" name="図 1">
          <a:extLst>
            <a:ext uri="{FF2B5EF4-FFF2-40B4-BE49-F238E27FC236}">
              <a16:creationId xmlns:a16="http://schemas.microsoft.com/office/drawing/2014/main" id="{4115A8C5-6359-4999-843B-51281C73AAF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9551" y="18602325"/>
          <a:ext cx="6124574" cy="8658225"/>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0</xdr:colOff>
      <xdr:row>79</xdr:row>
      <xdr:rowOff>107950</xdr:rowOff>
    </xdr:from>
    <xdr:to>
      <xdr:col>11</xdr:col>
      <xdr:colOff>9200</xdr:colOff>
      <xdr:row>92</xdr:row>
      <xdr:rowOff>318037</xdr:rowOff>
    </xdr:to>
    <xdr:pic>
      <xdr:nvPicPr>
        <xdr:cNvPr id="2" name="図 1">
          <a:extLst>
            <a:ext uri="{FF2B5EF4-FFF2-40B4-BE49-F238E27FC236}">
              <a16:creationId xmlns:a16="http://schemas.microsoft.com/office/drawing/2014/main" id="{B73576C9-4264-44ED-9294-9DBE174065C3}"/>
            </a:ext>
          </a:extLst>
        </xdr:cNvPr>
        <xdr:cNvPicPr>
          <a:picLocks noChangeAspect="1"/>
        </xdr:cNvPicPr>
      </xdr:nvPicPr>
      <xdr:blipFill>
        <a:blip xmlns:r="http://schemas.openxmlformats.org/officeDocument/2006/relationships" r:embed="rId1"/>
        <a:stretch>
          <a:fillRect/>
        </a:stretch>
      </xdr:blipFill>
      <xdr:spPr>
        <a:xfrm>
          <a:off x="0" y="23044150"/>
          <a:ext cx="6524300" cy="4543962"/>
        </a:xfrm>
        <a:prstGeom prst="rect">
          <a:avLst/>
        </a:prstGeom>
      </xdr:spPr>
    </xdr:pic>
    <xdr:clientData/>
  </xdr:twoCellAnchor>
  <xdr:twoCellAnchor editAs="oneCell">
    <xdr:from>
      <xdr:col>0</xdr:col>
      <xdr:colOff>0</xdr:colOff>
      <xdr:row>66</xdr:row>
      <xdr:rowOff>6350</xdr:rowOff>
    </xdr:from>
    <xdr:to>
      <xdr:col>10</xdr:col>
      <xdr:colOff>620495</xdr:colOff>
      <xdr:row>79</xdr:row>
      <xdr:rowOff>209550</xdr:rowOff>
    </xdr:to>
    <xdr:pic>
      <xdr:nvPicPr>
        <xdr:cNvPr id="3" name="図 2">
          <a:extLst>
            <a:ext uri="{FF2B5EF4-FFF2-40B4-BE49-F238E27FC236}">
              <a16:creationId xmlns:a16="http://schemas.microsoft.com/office/drawing/2014/main" id="{717F8C35-8B52-45DF-BAF6-B90FE19424A2}"/>
            </a:ext>
          </a:extLst>
        </xdr:cNvPr>
        <xdr:cNvPicPr>
          <a:picLocks noChangeAspect="1"/>
        </xdr:cNvPicPr>
      </xdr:nvPicPr>
      <xdr:blipFill>
        <a:blip xmlns:r="http://schemas.openxmlformats.org/officeDocument/2006/relationships" r:embed="rId2"/>
        <a:stretch>
          <a:fillRect/>
        </a:stretch>
      </xdr:blipFill>
      <xdr:spPr>
        <a:xfrm>
          <a:off x="0" y="18608675"/>
          <a:ext cx="6506945" cy="4537075"/>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oneCellAnchor>
    <xdr:from>
      <xdr:col>0</xdr:col>
      <xdr:colOff>190500</xdr:colOff>
      <xdr:row>66</xdr:row>
      <xdr:rowOff>146948</xdr:rowOff>
    </xdr:from>
    <xdr:ext cx="5659288" cy="4001253"/>
    <xdr:pic>
      <xdr:nvPicPr>
        <xdr:cNvPr id="2" name="図 1">
          <a:extLst>
            <a:ext uri="{FF2B5EF4-FFF2-40B4-BE49-F238E27FC236}">
              <a16:creationId xmlns:a16="http://schemas.microsoft.com/office/drawing/2014/main" id="{D89F6100-4E72-49EA-945D-1E542FE6E88B}"/>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90500" y="18749273"/>
          <a:ext cx="5659288" cy="4001253"/>
        </a:xfrm>
        <a:prstGeom prst="rect">
          <a:avLst/>
        </a:prstGeom>
      </xdr:spPr>
    </xdr:pic>
    <xdr:clientData/>
  </xdr:oneCellAnchor>
  <xdr:oneCellAnchor>
    <xdr:from>
      <xdr:col>0</xdr:col>
      <xdr:colOff>114300</xdr:colOff>
      <xdr:row>78</xdr:row>
      <xdr:rowOff>304584</xdr:rowOff>
    </xdr:from>
    <xdr:ext cx="5737860" cy="4020768"/>
    <xdr:pic>
      <xdr:nvPicPr>
        <xdr:cNvPr id="3" name="図 2">
          <a:extLst>
            <a:ext uri="{FF2B5EF4-FFF2-40B4-BE49-F238E27FC236}">
              <a16:creationId xmlns:a16="http://schemas.microsoft.com/office/drawing/2014/main" id="{4332C821-5641-46C8-95CD-82D5A7E3389C}"/>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114300" y="22907409"/>
          <a:ext cx="5737860" cy="4020768"/>
        </a:xfrm>
        <a:prstGeom prst="rect">
          <a:avLst/>
        </a:prstGeom>
      </xdr:spPr>
    </xdr:pic>
    <xdr:clientData/>
  </xdr:oneCellAnchor>
</xdr:wsDr>
</file>

<file path=xl/drawings/drawing17.xml><?xml version="1.0" encoding="utf-8"?>
<xdr:wsDr xmlns:xdr="http://schemas.openxmlformats.org/drawingml/2006/spreadsheetDrawing" xmlns:a="http://schemas.openxmlformats.org/drawingml/2006/main">
  <xdr:oneCellAnchor>
    <xdr:from>
      <xdr:col>1</xdr:col>
      <xdr:colOff>57150</xdr:colOff>
      <xdr:row>66</xdr:row>
      <xdr:rowOff>28574</xdr:rowOff>
    </xdr:from>
    <xdr:ext cx="6091596" cy="4295775"/>
    <xdr:pic>
      <xdr:nvPicPr>
        <xdr:cNvPr id="2" name="図 1">
          <a:extLst>
            <a:ext uri="{FF2B5EF4-FFF2-40B4-BE49-F238E27FC236}">
              <a16:creationId xmlns:a16="http://schemas.microsoft.com/office/drawing/2014/main" id="{6DCB0384-4E86-4C37-ACFD-0779E425CF36}"/>
            </a:ext>
          </a:extLst>
        </xdr:cNvPr>
        <xdr:cNvPicPr>
          <a:picLocks noChangeAspect="1"/>
        </xdr:cNvPicPr>
      </xdr:nvPicPr>
      <xdr:blipFill>
        <a:blip xmlns:r="http://schemas.openxmlformats.org/officeDocument/2006/relationships" r:embed="rId1"/>
        <a:stretch>
          <a:fillRect/>
        </a:stretch>
      </xdr:blipFill>
      <xdr:spPr>
        <a:xfrm>
          <a:off x="285750" y="18630899"/>
          <a:ext cx="6091596" cy="4295775"/>
        </a:xfrm>
        <a:prstGeom prst="rect">
          <a:avLst/>
        </a:prstGeom>
      </xdr:spPr>
    </xdr:pic>
    <xdr:clientData/>
  </xdr:oneCellAnchor>
  <xdr:oneCellAnchor>
    <xdr:from>
      <xdr:col>1</xdr:col>
      <xdr:colOff>85725</xdr:colOff>
      <xdr:row>78</xdr:row>
      <xdr:rowOff>295275</xdr:rowOff>
    </xdr:from>
    <xdr:ext cx="6061650" cy="4265405"/>
    <xdr:pic>
      <xdr:nvPicPr>
        <xdr:cNvPr id="3" name="図 2">
          <a:extLst>
            <a:ext uri="{FF2B5EF4-FFF2-40B4-BE49-F238E27FC236}">
              <a16:creationId xmlns:a16="http://schemas.microsoft.com/office/drawing/2014/main" id="{CB30E4FD-8C2B-4860-8672-2D7FD897ED06}"/>
            </a:ext>
          </a:extLst>
        </xdr:cNvPr>
        <xdr:cNvPicPr>
          <a:picLocks noChangeAspect="1"/>
        </xdr:cNvPicPr>
      </xdr:nvPicPr>
      <xdr:blipFill>
        <a:blip xmlns:r="http://schemas.openxmlformats.org/officeDocument/2006/relationships" r:embed="rId2"/>
        <a:stretch>
          <a:fillRect/>
        </a:stretch>
      </xdr:blipFill>
      <xdr:spPr>
        <a:xfrm>
          <a:off x="314325" y="22898100"/>
          <a:ext cx="6061650" cy="4265405"/>
        </a:xfrm>
        <a:prstGeom prst="rect">
          <a:avLst/>
        </a:prstGeom>
      </xdr:spPr>
    </xdr:pic>
    <xdr:clientData/>
  </xdr:oneCellAnchor>
</xdr:wsDr>
</file>

<file path=xl/drawings/drawing18.xml><?xml version="1.0" encoding="utf-8"?>
<xdr:wsDr xmlns:xdr="http://schemas.openxmlformats.org/drawingml/2006/spreadsheetDrawing" xmlns:a="http://schemas.openxmlformats.org/drawingml/2006/main">
  <xdr:twoCellAnchor editAs="oneCell">
    <xdr:from>
      <xdr:col>0</xdr:col>
      <xdr:colOff>174171</xdr:colOff>
      <xdr:row>78</xdr:row>
      <xdr:rowOff>234042</xdr:rowOff>
    </xdr:from>
    <xdr:to>
      <xdr:col>10</xdr:col>
      <xdr:colOff>256080</xdr:colOff>
      <xdr:row>91</xdr:row>
      <xdr:rowOff>261257</xdr:rowOff>
    </xdr:to>
    <xdr:pic>
      <xdr:nvPicPr>
        <xdr:cNvPr id="2" name="図 1">
          <a:extLst>
            <a:ext uri="{FF2B5EF4-FFF2-40B4-BE49-F238E27FC236}">
              <a16:creationId xmlns:a16="http://schemas.microsoft.com/office/drawing/2014/main" id="{355D433D-E796-48D9-B9AF-9BC5226052A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4171" y="22836867"/>
          <a:ext cx="5968359" cy="4361090"/>
        </a:xfrm>
        <a:prstGeom prst="rect">
          <a:avLst/>
        </a:prstGeom>
      </xdr:spPr>
    </xdr:pic>
    <xdr:clientData/>
  </xdr:twoCellAnchor>
  <xdr:twoCellAnchor editAs="oneCell">
    <xdr:from>
      <xdr:col>0</xdr:col>
      <xdr:colOff>182880</xdr:colOff>
      <xdr:row>66</xdr:row>
      <xdr:rowOff>41366</xdr:rowOff>
    </xdr:from>
    <xdr:to>
      <xdr:col>10</xdr:col>
      <xdr:colOff>194226</xdr:colOff>
      <xdr:row>79</xdr:row>
      <xdr:rowOff>65315</xdr:rowOff>
    </xdr:to>
    <xdr:pic>
      <xdr:nvPicPr>
        <xdr:cNvPr id="3" name="図 2">
          <a:extLst>
            <a:ext uri="{FF2B5EF4-FFF2-40B4-BE49-F238E27FC236}">
              <a16:creationId xmlns:a16="http://schemas.microsoft.com/office/drawing/2014/main" id="{A8F2E84E-C854-4EFA-B592-3D485A829C87}"/>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82880" y="18643691"/>
          <a:ext cx="5897796" cy="4357824"/>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28574</xdr:colOff>
      <xdr:row>66</xdr:row>
      <xdr:rowOff>47625</xdr:rowOff>
    </xdr:from>
    <xdr:to>
      <xdr:col>10</xdr:col>
      <xdr:colOff>608299</xdr:colOff>
      <xdr:row>91</xdr:row>
      <xdr:rowOff>314327</xdr:rowOff>
    </xdr:to>
    <xdr:pic>
      <xdr:nvPicPr>
        <xdr:cNvPr id="2" name="図 1">
          <a:extLst>
            <a:ext uri="{FF2B5EF4-FFF2-40B4-BE49-F238E27FC236}">
              <a16:creationId xmlns:a16="http://schemas.microsoft.com/office/drawing/2014/main" id="{720600B2-D768-4CEC-800B-A3908613656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rot="5400000">
          <a:off x="-1038877" y="19717401"/>
          <a:ext cx="8601077" cy="6466175"/>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0</xdr:colOff>
      <xdr:row>66</xdr:row>
      <xdr:rowOff>43544</xdr:rowOff>
    </xdr:from>
    <xdr:to>
      <xdr:col>10</xdr:col>
      <xdr:colOff>602638</xdr:colOff>
      <xdr:row>93</xdr:row>
      <xdr:rowOff>283029</xdr:rowOff>
    </xdr:to>
    <xdr:pic>
      <xdr:nvPicPr>
        <xdr:cNvPr id="2" name="図 1">
          <a:extLst>
            <a:ext uri="{FF2B5EF4-FFF2-40B4-BE49-F238E27FC236}">
              <a16:creationId xmlns:a16="http://schemas.microsoft.com/office/drawing/2014/main" id="{A00242A1-D661-4CFC-B82A-C1DA6AB32275}"/>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8645869"/>
          <a:ext cx="6489088" cy="92406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94</xdr:row>
      <xdr:rowOff>16132</xdr:rowOff>
    </xdr:from>
    <xdr:to>
      <xdr:col>10</xdr:col>
      <xdr:colOff>609600</xdr:colOff>
      <xdr:row>121</xdr:row>
      <xdr:rowOff>272141</xdr:rowOff>
    </xdr:to>
    <xdr:pic>
      <xdr:nvPicPr>
        <xdr:cNvPr id="3" name="図 2">
          <a:extLst>
            <a:ext uri="{FF2B5EF4-FFF2-40B4-BE49-F238E27FC236}">
              <a16:creationId xmlns:a16="http://schemas.microsoft.com/office/drawing/2014/main" id="{94E358AA-0CEC-48B7-B8FF-93276A484CD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27952957"/>
          <a:ext cx="6496050" cy="92571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5</xdr:col>
      <xdr:colOff>490532</xdr:colOff>
      <xdr:row>61</xdr:row>
      <xdr:rowOff>103145</xdr:rowOff>
    </xdr:from>
    <xdr:to>
      <xdr:col>6</xdr:col>
      <xdr:colOff>493995</xdr:colOff>
      <xdr:row>63</xdr:row>
      <xdr:rowOff>217341</xdr:rowOff>
    </xdr:to>
    <xdr:pic>
      <xdr:nvPicPr>
        <xdr:cNvPr id="2" name="図 1">
          <a:extLst>
            <a:ext uri="{FF2B5EF4-FFF2-40B4-BE49-F238E27FC236}">
              <a16:creationId xmlns:a16="http://schemas.microsoft.com/office/drawing/2014/main" id="{1411123B-7811-492C-B886-823C1B056E7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233732" y="17752970"/>
          <a:ext cx="632113" cy="628546"/>
        </a:xfrm>
        <a:prstGeom prst="rect">
          <a:avLst/>
        </a:prstGeom>
      </xdr:spPr>
    </xdr:pic>
    <xdr:clientData/>
  </xdr:twoCellAnchor>
  <xdr:twoCellAnchor editAs="oneCell">
    <xdr:from>
      <xdr:col>7</xdr:col>
      <xdr:colOff>427965</xdr:colOff>
      <xdr:row>61</xdr:row>
      <xdr:rowOff>118073</xdr:rowOff>
    </xdr:from>
    <xdr:to>
      <xdr:col>8</xdr:col>
      <xdr:colOff>424296</xdr:colOff>
      <xdr:row>63</xdr:row>
      <xdr:rowOff>225136</xdr:rowOff>
    </xdr:to>
    <xdr:pic>
      <xdr:nvPicPr>
        <xdr:cNvPr id="3" name="図 2">
          <a:extLst>
            <a:ext uri="{FF2B5EF4-FFF2-40B4-BE49-F238E27FC236}">
              <a16:creationId xmlns:a16="http://schemas.microsoft.com/office/drawing/2014/main" id="{FE4C76A2-2CAD-486A-B4E6-B658F7BB473A}"/>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428465" y="17767898"/>
          <a:ext cx="624981" cy="621413"/>
        </a:xfrm>
        <a:prstGeom prst="rect">
          <a:avLst/>
        </a:prstGeom>
      </xdr:spPr>
    </xdr:pic>
    <xdr:clientData/>
  </xdr:twoCellAnchor>
  <xdr:twoCellAnchor editAs="oneCell">
    <xdr:from>
      <xdr:col>9</xdr:col>
      <xdr:colOff>574717</xdr:colOff>
      <xdr:row>61</xdr:row>
      <xdr:rowOff>117710</xdr:rowOff>
    </xdr:from>
    <xdr:to>
      <xdr:col>10</xdr:col>
      <xdr:colOff>556778</xdr:colOff>
      <xdr:row>63</xdr:row>
      <xdr:rowOff>212644</xdr:rowOff>
    </xdr:to>
    <xdr:pic>
      <xdr:nvPicPr>
        <xdr:cNvPr id="4" name="図 3">
          <a:extLst>
            <a:ext uri="{FF2B5EF4-FFF2-40B4-BE49-F238E27FC236}">
              <a16:creationId xmlns:a16="http://schemas.microsoft.com/office/drawing/2014/main" id="{DD6F1424-FD83-4B89-A79B-451440F710BC}"/>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832517" y="17767535"/>
          <a:ext cx="610711" cy="609284"/>
        </a:xfrm>
        <a:prstGeom prst="rect">
          <a:avLst/>
        </a:prstGeom>
      </xdr:spPr>
    </xdr:pic>
    <xdr:clientData/>
  </xdr:twoCellAnchor>
  <xdr:twoCellAnchor editAs="oneCell">
    <xdr:from>
      <xdr:col>1</xdr:col>
      <xdr:colOff>81644</xdr:colOff>
      <xdr:row>66</xdr:row>
      <xdr:rowOff>27215</xdr:rowOff>
    </xdr:from>
    <xdr:to>
      <xdr:col>10</xdr:col>
      <xdr:colOff>268061</xdr:colOff>
      <xdr:row>90</xdr:row>
      <xdr:rowOff>332015</xdr:rowOff>
    </xdr:to>
    <xdr:pic>
      <xdr:nvPicPr>
        <xdr:cNvPr id="5" name="図 4">
          <a:extLst>
            <a:ext uri="{FF2B5EF4-FFF2-40B4-BE49-F238E27FC236}">
              <a16:creationId xmlns:a16="http://schemas.microsoft.com/office/drawing/2014/main" id="{B82B34AA-FCC2-4CE8-A0C5-2DFDA2AFF81B}"/>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310244" y="18629540"/>
          <a:ext cx="5844267" cy="8305800"/>
        </a:xfrm>
        <a:prstGeom prst="rect">
          <a:avLst/>
        </a:prstGeom>
      </xdr:spPr>
    </xdr:pic>
    <xdr:clientData/>
  </xdr:twoCellAnchor>
  <xdr:twoCellAnchor editAs="oneCell">
    <xdr:from>
      <xdr:col>1</xdr:col>
      <xdr:colOff>121188</xdr:colOff>
      <xdr:row>91</xdr:row>
      <xdr:rowOff>27214</xdr:rowOff>
    </xdr:from>
    <xdr:to>
      <xdr:col>10</xdr:col>
      <xdr:colOff>220349</xdr:colOff>
      <xdr:row>115</xdr:row>
      <xdr:rowOff>168728</xdr:rowOff>
    </xdr:to>
    <xdr:pic>
      <xdr:nvPicPr>
        <xdr:cNvPr id="6" name="図 5">
          <a:extLst>
            <a:ext uri="{FF2B5EF4-FFF2-40B4-BE49-F238E27FC236}">
              <a16:creationId xmlns:a16="http://schemas.microsoft.com/office/drawing/2014/main" id="{29AE23C2-4F1B-46EE-B659-C552094E384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xdr:blipFill>
      <xdr:spPr>
        <a:xfrm>
          <a:off x="349788" y="26963914"/>
          <a:ext cx="5757011" cy="8142514"/>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0</xdr:col>
      <xdr:colOff>30480</xdr:colOff>
      <xdr:row>66</xdr:row>
      <xdr:rowOff>15240</xdr:rowOff>
    </xdr:from>
    <xdr:to>
      <xdr:col>10</xdr:col>
      <xdr:colOff>441959</xdr:colOff>
      <xdr:row>93</xdr:row>
      <xdr:rowOff>2635</xdr:rowOff>
    </xdr:to>
    <xdr:pic>
      <xdr:nvPicPr>
        <xdr:cNvPr id="2" name="図 1">
          <a:extLst>
            <a:ext uri="{FF2B5EF4-FFF2-40B4-BE49-F238E27FC236}">
              <a16:creationId xmlns:a16="http://schemas.microsoft.com/office/drawing/2014/main" id="{F7C4E129-E26B-491F-8A61-50BE1E32B9BC}"/>
            </a:ext>
          </a:extLst>
        </xdr:cNvPr>
        <xdr:cNvPicPr>
          <a:picLocks noChangeAspect="1"/>
        </xdr:cNvPicPr>
      </xdr:nvPicPr>
      <xdr:blipFill>
        <a:blip xmlns:r="http://schemas.openxmlformats.org/officeDocument/2006/relationships" r:embed="rId1"/>
        <a:stretch>
          <a:fillRect/>
        </a:stretch>
      </xdr:blipFill>
      <xdr:spPr>
        <a:xfrm>
          <a:off x="30480" y="18617565"/>
          <a:ext cx="6297929" cy="8988520"/>
        </a:xfrm>
        <a:prstGeom prst="rect">
          <a:avLst/>
        </a:prstGeom>
      </xdr:spPr>
    </xdr:pic>
    <xdr:clientData/>
  </xdr:twoCellAnchor>
  <xdr:twoCellAnchor editAs="oneCell">
    <xdr:from>
      <xdr:col>0</xdr:col>
      <xdr:colOff>22860</xdr:colOff>
      <xdr:row>93</xdr:row>
      <xdr:rowOff>15241</xdr:rowOff>
    </xdr:from>
    <xdr:to>
      <xdr:col>10</xdr:col>
      <xdr:colOff>438722</xdr:colOff>
      <xdr:row>119</xdr:row>
      <xdr:rowOff>323851</xdr:rowOff>
    </xdr:to>
    <xdr:pic>
      <xdr:nvPicPr>
        <xdr:cNvPr id="3" name="図 2">
          <a:extLst>
            <a:ext uri="{FF2B5EF4-FFF2-40B4-BE49-F238E27FC236}">
              <a16:creationId xmlns:a16="http://schemas.microsoft.com/office/drawing/2014/main" id="{D13B57A9-F436-4EE3-ACC8-04344356015A}"/>
            </a:ext>
          </a:extLst>
        </xdr:cNvPr>
        <xdr:cNvPicPr>
          <a:picLocks noChangeAspect="1"/>
        </xdr:cNvPicPr>
      </xdr:nvPicPr>
      <xdr:blipFill>
        <a:blip xmlns:r="http://schemas.openxmlformats.org/officeDocument/2006/relationships" r:embed="rId2"/>
        <a:stretch>
          <a:fillRect/>
        </a:stretch>
      </xdr:blipFill>
      <xdr:spPr>
        <a:xfrm>
          <a:off x="22860" y="27618691"/>
          <a:ext cx="6302312" cy="8976360"/>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xdr:from>
      <xdr:col>7</xdr:col>
      <xdr:colOff>257175</xdr:colOff>
      <xdr:row>34</xdr:row>
      <xdr:rowOff>219074</xdr:rowOff>
    </xdr:from>
    <xdr:to>
      <xdr:col>8</xdr:col>
      <xdr:colOff>0</xdr:colOff>
      <xdr:row>36</xdr:row>
      <xdr:rowOff>38099</xdr:rowOff>
    </xdr:to>
    <xdr:sp macro="" textlink="">
      <xdr:nvSpPr>
        <xdr:cNvPr id="2" name="テキスト ボックス 1">
          <a:extLst>
            <a:ext uri="{FF2B5EF4-FFF2-40B4-BE49-F238E27FC236}">
              <a16:creationId xmlns:a16="http://schemas.microsoft.com/office/drawing/2014/main" id="{828142CE-743C-4A9C-80ED-650199D16543}"/>
            </a:ext>
          </a:extLst>
        </xdr:cNvPr>
        <xdr:cNvSpPr txBox="1"/>
      </xdr:nvSpPr>
      <xdr:spPr>
        <a:xfrm>
          <a:off x="4257675" y="11363324"/>
          <a:ext cx="371475" cy="3333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r"/>
          <a:r>
            <a:rPr kumimoji="1" lang="ja-JP" altLang="en-US" sz="1100">
              <a:latin typeface="BIZ UDP明朝 Medium" panose="02020500000000000000" pitchFamily="18" charset="-128"/>
              <a:ea typeface="BIZ UDP明朝 Medium" panose="02020500000000000000" pitchFamily="18" charset="-128"/>
            </a:rPr>
            <a:t>他</a:t>
          </a:r>
          <a:endParaRPr kumimoji="1" lang="ja-JP" altLang="en-US" sz="1100"/>
        </a:p>
      </xdr:txBody>
    </xdr:sp>
    <xdr:clientData/>
  </xdr:twoCellAnchor>
  <xdr:twoCellAnchor>
    <xdr:from>
      <xdr:col>10</xdr:col>
      <xdr:colOff>238125</xdr:colOff>
      <xdr:row>34</xdr:row>
      <xdr:rowOff>200025</xdr:rowOff>
    </xdr:from>
    <xdr:to>
      <xdr:col>10</xdr:col>
      <xdr:colOff>609600</xdr:colOff>
      <xdr:row>36</xdr:row>
      <xdr:rowOff>19050</xdr:rowOff>
    </xdr:to>
    <xdr:sp macro="" textlink="">
      <xdr:nvSpPr>
        <xdr:cNvPr id="3" name="テキスト ボックス 2">
          <a:extLst>
            <a:ext uri="{FF2B5EF4-FFF2-40B4-BE49-F238E27FC236}">
              <a16:creationId xmlns:a16="http://schemas.microsoft.com/office/drawing/2014/main" id="{04B1C1CF-8499-42D1-852D-B99EFE2BD16E}"/>
            </a:ext>
          </a:extLst>
        </xdr:cNvPr>
        <xdr:cNvSpPr txBox="1"/>
      </xdr:nvSpPr>
      <xdr:spPr>
        <a:xfrm>
          <a:off x="6124575" y="11344275"/>
          <a:ext cx="371475" cy="3333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r"/>
          <a:r>
            <a:rPr kumimoji="1" lang="ja-JP" altLang="en-US" sz="1100">
              <a:latin typeface="BIZ UDP明朝 Medium" panose="02020500000000000000" pitchFamily="18" charset="-128"/>
              <a:ea typeface="BIZ UDP明朝 Medium" panose="02020500000000000000" pitchFamily="18" charset="-128"/>
            </a:rPr>
            <a:t>他</a:t>
          </a:r>
          <a:endParaRPr kumimoji="1" lang="ja-JP" altLang="en-US" sz="1100"/>
        </a:p>
      </xdr:txBody>
    </xdr:sp>
    <xdr:clientData/>
  </xdr:twoCellAnchor>
  <xdr:twoCellAnchor>
    <xdr:from>
      <xdr:col>10</xdr:col>
      <xdr:colOff>257175</xdr:colOff>
      <xdr:row>41</xdr:row>
      <xdr:rowOff>57150</xdr:rowOff>
    </xdr:from>
    <xdr:to>
      <xdr:col>11</xdr:col>
      <xdr:colOff>0</xdr:colOff>
      <xdr:row>42</xdr:row>
      <xdr:rowOff>133350</xdr:rowOff>
    </xdr:to>
    <xdr:sp macro="" textlink="">
      <xdr:nvSpPr>
        <xdr:cNvPr id="4" name="テキスト ボックス 3">
          <a:extLst>
            <a:ext uri="{FF2B5EF4-FFF2-40B4-BE49-F238E27FC236}">
              <a16:creationId xmlns:a16="http://schemas.microsoft.com/office/drawing/2014/main" id="{32AA0E0E-F07D-4AF4-8020-959D8AEF05B0}"/>
            </a:ext>
          </a:extLst>
        </xdr:cNvPr>
        <xdr:cNvSpPr txBox="1"/>
      </xdr:nvSpPr>
      <xdr:spPr>
        <a:xfrm>
          <a:off x="6143625" y="13001625"/>
          <a:ext cx="371475" cy="3333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r"/>
          <a:r>
            <a:rPr kumimoji="1" lang="ja-JP" altLang="en-US" sz="1100">
              <a:latin typeface="BIZ UDP明朝 Medium" panose="02020500000000000000" pitchFamily="18" charset="-128"/>
              <a:ea typeface="BIZ UDP明朝 Medium" panose="02020500000000000000" pitchFamily="18" charset="-128"/>
            </a:rPr>
            <a:t>他</a:t>
          </a:r>
          <a:endParaRPr kumimoji="1" lang="ja-JP" altLang="en-US" sz="1100"/>
        </a:p>
      </xdr:txBody>
    </xdr:sp>
    <xdr:clientData/>
  </xdr:twoCellAnchor>
  <xdr:twoCellAnchor>
    <xdr:from>
      <xdr:col>2</xdr:col>
      <xdr:colOff>180974</xdr:colOff>
      <xdr:row>62</xdr:row>
      <xdr:rowOff>123825</xdr:rowOff>
    </xdr:from>
    <xdr:to>
      <xdr:col>8</xdr:col>
      <xdr:colOff>209550</xdr:colOff>
      <xdr:row>63</xdr:row>
      <xdr:rowOff>104775</xdr:rowOff>
    </xdr:to>
    <xdr:sp macro="" textlink="">
      <xdr:nvSpPr>
        <xdr:cNvPr id="5" name="テキスト ボックス 4">
          <a:extLst>
            <a:ext uri="{FF2B5EF4-FFF2-40B4-BE49-F238E27FC236}">
              <a16:creationId xmlns:a16="http://schemas.microsoft.com/office/drawing/2014/main" id="{847CB2BA-9646-4318-9191-52CCB95156C3}"/>
            </a:ext>
          </a:extLst>
        </xdr:cNvPr>
        <xdr:cNvSpPr txBox="1"/>
      </xdr:nvSpPr>
      <xdr:spPr>
        <a:xfrm>
          <a:off x="1038224" y="18030825"/>
          <a:ext cx="3800476" cy="23812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kumimoji="1" lang="ja-JP" altLang="en-US" sz="1000">
              <a:latin typeface="BIZ UDP明朝 Medium" panose="02020500000000000000" pitchFamily="18" charset="-128"/>
              <a:ea typeface="BIZ UDP明朝 Medium" panose="02020500000000000000" pitchFamily="18" charset="-128"/>
            </a:rPr>
            <a:t>詳しくはこちら→   </a:t>
          </a:r>
          <a:r>
            <a:rPr kumimoji="1" lang="en-US" altLang="ja-JP" sz="1000">
              <a:latin typeface="BIZ UDP明朝 Medium" panose="02020500000000000000" pitchFamily="18" charset="-128"/>
              <a:ea typeface="BIZ UDP明朝 Medium" panose="02020500000000000000" pitchFamily="18" charset="-128"/>
            </a:rPr>
            <a:t>HP</a:t>
          </a:r>
          <a:r>
            <a:rPr kumimoji="1" lang="ja-JP" altLang="en-US" sz="1000" baseline="0">
              <a:latin typeface="BIZ UDP明朝 Medium" panose="02020500000000000000" pitchFamily="18" charset="-128"/>
              <a:ea typeface="BIZ UDP明朝 Medium" panose="02020500000000000000" pitchFamily="18" charset="-128"/>
            </a:rPr>
            <a:t>  </a:t>
          </a:r>
          <a:r>
            <a:rPr kumimoji="1" lang="en-US" altLang="ja-JP" sz="1000" u="sng" baseline="0">
              <a:latin typeface="BIZ UDP明朝 Medium" panose="02020500000000000000" pitchFamily="18" charset="-128"/>
              <a:ea typeface="BIZ UDP明朝 Medium" panose="02020500000000000000" pitchFamily="18" charset="-128"/>
            </a:rPr>
            <a:t>https://www.central.tksg.ed.jp   </a:t>
          </a:r>
          <a:endParaRPr kumimoji="1" lang="en-US" altLang="ja-JP" sz="1000" u="sng">
            <a:latin typeface="BIZ UDP明朝 Medium" panose="02020500000000000000" pitchFamily="18" charset="-128"/>
            <a:ea typeface="BIZ UDP明朝 Medium" panose="02020500000000000000" pitchFamily="18" charset="-128"/>
          </a:endParaRPr>
        </a:p>
      </xdr:txBody>
    </xdr:sp>
    <xdr:clientData/>
  </xdr:twoCellAnchor>
  <xdr:twoCellAnchor>
    <xdr:from>
      <xdr:col>9</xdr:col>
      <xdr:colOff>400050</xdr:colOff>
      <xdr:row>61</xdr:row>
      <xdr:rowOff>190500</xdr:rowOff>
    </xdr:from>
    <xdr:to>
      <xdr:col>10</xdr:col>
      <xdr:colOff>600075</xdr:colOff>
      <xdr:row>62</xdr:row>
      <xdr:rowOff>123824</xdr:rowOff>
    </xdr:to>
    <xdr:sp macro="" textlink="">
      <xdr:nvSpPr>
        <xdr:cNvPr id="6" name="テキスト ボックス 5">
          <a:extLst>
            <a:ext uri="{FF2B5EF4-FFF2-40B4-BE49-F238E27FC236}">
              <a16:creationId xmlns:a16="http://schemas.microsoft.com/office/drawing/2014/main" id="{DE3A4FF4-E39C-4709-BB79-12BB7C1D7915}"/>
            </a:ext>
          </a:extLst>
        </xdr:cNvPr>
        <xdr:cNvSpPr txBox="1"/>
      </xdr:nvSpPr>
      <xdr:spPr>
        <a:xfrm>
          <a:off x="5657850" y="17840325"/>
          <a:ext cx="828675" cy="19049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kumimoji="1" lang="ja-JP" altLang="en-US" sz="1000">
              <a:latin typeface="BIZ UDP明朝 Medium" panose="02020500000000000000" pitchFamily="18" charset="-128"/>
              <a:ea typeface="BIZ UDP明朝 Medium" panose="02020500000000000000" pitchFamily="18" charset="-128"/>
            </a:rPr>
            <a:t>公式</a:t>
          </a:r>
          <a:r>
            <a:rPr kumimoji="1" lang="en-US" altLang="ja-JP" sz="1000">
              <a:latin typeface="BIZ UDP明朝 Medium" panose="02020500000000000000" pitchFamily="18" charset="-128"/>
              <a:ea typeface="BIZ UDP明朝 Medium" panose="02020500000000000000" pitchFamily="18" charset="-128"/>
            </a:rPr>
            <a:t>LINE</a:t>
          </a:r>
          <a:endParaRPr kumimoji="1" lang="ja-JP" altLang="en-US" sz="1000"/>
        </a:p>
      </xdr:txBody>
    </xdr:sp>
    <xdr:clientData/>
  </xdr:twoCellAnchor>
  <xdr:twoCellAnchor editAs="oneCell">
    <xdr:from>
      <xdr:col>9</xdr:col>
      <xdr:colOff>600075</xdr:colOff>
      <xdr:row>62</xdr:row>
      <xdr:rowOff>66675</xdr:rowOff>
    </xdr:from>
    <xdr:to>
      <xdr:col>10</xdr:col>
      <xdr:colOff>380999</xdr:colOff>
      <xdr:row>63</xdr:row>
      <xdr:rowOff>238124</xdr:rowOff>
    </xdr:to>
    <xdr:pic>
      <xdr:nvPicPr>
        <xdr:cNvPr id="7" name="図 6">
          <a:extLst>
            <a:ext uri="{FF2B5EF4-FFF2-40B4-BE49-F238E27FC236}">
              <a16:creationId xmlns:a16="http://schemas.microsoft.com/office/drawing/2014/main" id="{014FD3B3-2FA4-4C1D-9A8A-C4A214125D8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857875" y="17973675"/>
          <a:ext cx="409574" cy="428624"/>
        </a:xfrm>
        <a:prstGeom prst="rect">
          <a:avLst/>
        </a:prstGeom>
      </xdr:spPr>
    </xdr:pic>
    <xdr:clientData/>
  </xdr:twoCellAnchor>
  <xdr:twoCellAnchor>
    <xdr:from>
      <xdr:col>1</xdr:col>
      <xdr:colOff>619125</xdr:colOff>
      <xdr:row>13</xdr:row>
      <xdr:rowOff>142875</xdr:rowOff>
    </xdr:from>
    <xdr:to>
      <xdr:col>4</xdr:col>
      <xdr:colOff>0</xdr:colOff>
      <xdr:row>14</xdr:row>
      <xdr:rowOff>47625</xdr:rowOff>
    </xdr:to>
    <xdr:sp macro="" textlink="">
      <xdr:nvSpPr>
        <xdr:cNvPr id="8" name="テキスト ボックス 7">
          <a:extLst>
            <a:ext uri="{FF2B5EF4-FFF2-40B4-BE49-F238E27FC236}">
              <a16:creationId xmlns:a16="http://schemas.microsoft.com/office/drawing/2014/main" id="{A482B1D0-4BAA-49EC-817B-89EE3B7BB83E}"/>
            </a:ext>
          </a:extLst>
        </xdr:cNvPr>
        <xdr:cNvSpPr txBox="1"/>
      </xdr:nvSpPr>
      <xdr:spPr>
        <a:xfrm>
          <a:off x="847725" y="4429125"/>
          <a:ext cx="1266825" cy="2476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000">
              <a:latin typeface="BIZ UDP明朝 Medium" panose="02020500000000000000" pitchFamily="18" charset="-128"/>
              <a:ea typeface="BIZ UDP明朝 Medium" panose="02020500000000000000" pitchFamily="18" charset="-128"/>
            </a:rPr>
            <a:t>教育・保育目標</a:t>
          </a:r>
        </a:p>
      </xdr:txBody>
    </xdr:sp>
    <xdr:clientData/>
  </xdr:twoCellAnchor>
  <xdr:twoCellAnchor>
    <xdr:from>
      <xdr:col>8</xdr:col>
      <xdr:colOff>390525</xdr:colOff>
      <xdr:row>61</xdr:row>
      <xdr:rowOff>171451</xdr:rowOff>
    </xdr:from>
    <xdr:to>
      <xdr:col>9</xdr:col>
      <xdr:colOff>171450</xdr:colOff>
      <xdr:row>62</xdr:row>
      <xdr:rowOff>133350</xdr:rowOff>
    </xdr:to>
    <xdr:sp macro="" textlink="">
      <xdr:nvSpPr>
        <xdr:cNvPr id="9" name="テキスト ボックス 8">
          <a:extLst>
            <a:ext uri="{FF2B5EF4-FFF2-40B4-BE49-F238E27FC236}">
              <a16:creationId xmlns:a16="http://schemas.microsoft.com/office/drawing/2014/main" id="{F5BD11CA-5C2F-4F95-8AD2-D24658F8042F}"/>
            </a:ext>
          </a:extLst>
        </xdr:cNvPr>
        <xdr:cNvSpPr txBox="1"/>
      </xdr:nvSpPr>
      <xdr:spPr>
        <a:xfrm>
          <a:off x="5019675" y="17821276"/>
          <a:ext cx="409575" cy="21907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kumimoji="1" lang="en-US" altLang="ja-JP" sz="1000">
              <a:latin typeface="BIZ UDP明朝 Medium" panose="02020500000000000000" pitchFamily="18" charset="-128"/>
              <a:ea typeface="BIZ UDP明朝 Medium" panose="02020500000000000000" pitchFamily="18" charset="-128"/>
            </a:rPr>
            <a:t>HP</a:t>
          </a:r>
          <a:endParaRPr kumimoji="1" lang="ja-JP" altLang="en-US" sz="1000"/>
        </a:p>
      </xdr:txBody>
    </xdr:sp>
    <xdr:clientData/>
  </xdr:twoCellAnchor>
  <xdr:twoCellAnchor editAs="oneCell">
    <xdr:from>
      <xdr:col>8</xdr:col>
      <xdr:colOff>371476</xdr:colOff>
      <xdr:row>62</xdr:row>
      <xdr:rowOff>66675</xdr:rowOff>
    </xdr:from>
    <xdr:to>
      <xdr:col>9</xdr:col>
      <xdr:colOff>152400</xdr:colOff>
      <xdr:row>63</xdr:row>
      <xdr:rowOff>238124</xdr:rowOff>
    </xdr:to>
    <xdr:pic>
      <xdr:nvPicPr>
        <xdr:cNvPr id="10" name="図 9">
          <a:extLst>
            <a:ext uri="{FF2B5EF4-FFF2-40B4-BE49-F238E27FC236}">
              <a16:creationId xmlns:a16="http://schemas.microsoft.com/office/drawing/2014/main" id="{A24B933C-51CE-4771-A6F8-E3AD44C79375}"/>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000626" y="17973675"/>
          <a:ext cx="409574" cy="428624"/>
        </a:xfrm>
        <a:prstGeom prst="rect">
          <a:avLst/>
        </a:prstGeom>
      </xdr:spPr>
    </xdr:pic>
    <xdr:clientData/>
  </xdr:twoCellAnchor>
  <xdr:twoCellAnchor editAs="oneCell">
    <xdr:from>
      <xdr:col>1</xdr:col>
      <xdr:colOff>1</xdr:colOff>
      <xdr:row>66</xdr:row>
      <xdr:rowOff>38100</xdr:rowOff>
    </xdr:from>
    <xdr:to>
      <xdr:col>10</xdr:col>
      <xdr:colOff>408249</xdr:colOff>
      <xdr:row>102</xdr:row>
      <xdr:rowOff>47625</xdr:rowOff>
    </xdr:to>
    <xdr:pic>
      <xdr:nvPicPr>
        <xdr:cNvPr id="11" name="図 10">
          <a:extLst>
            <a:ext uri="{FF2B5EF4-FFF2-40B4-BE49-F238E27FC236}">
              <a16:creationId xmlns:a16="http://schemas.microsoft.com/office/drawing/2014/main" id="{E4DDAEA0-9E1D-4BCD-B35C-7CCBB8B5562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28601" y="18640425"/>
          <a:ext cx="6066098" cy="12011025"/>
        </a:xfrm>
        <a:prstGeom prst="rect">
          <a:avLst/>
        </a:prstGeom>
      </xdr:spPr>
    </xdr:pic>
    <xdr:clientData/>
  </xdr:twoCellAnchor>
  <xdr:twoCellAnchor editAs="oneCell">
    <xdr:from>
      <xdr:col>1</xdr:col>
      <xdr:colOff>0</xdr:colOff>
      <xdr:row>92</xdr:row>
      <xdr:rowOff>19050</xdr:rowOff>
    </xdr:from>
    <xdr:to>
      <xdr:col>10</xdr:col>
      <xdr:colOff>408248</xdr:colOff>
      <xdr:row>125</xdr:row>
      <xdr:rowOff>76199</xdr:rowOff>
    </xdr:to>
    <xdr:pic>
      <xdr:nvPicPr>
        <xdr:cNvPr id="12" name="図 11">
          <a:extLst>
            <a:ext uri="{FF2B5EF4-FFF2-40B4-BE49-F238E27FC236}">
              <a16:creationId xmlns:a16="http://schemas.microsoft.com/office/drawing/2014/main" id="{7D45F3CD-799D-4783-8F94-443D4E966218}"/>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228600" y="27289125"/>
          <a:ext cx="6066098" cy="11058524"/>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oneCellAnchor>
    <xdr:from>
      <xdr:col>0</xdr:col>
      <xdr:colOff>0</xdr:colOff>
      <xdr:row>66</xdr:row>
      <xdr:rowOff>0</xdr:rowOff>
    </xdr:from>
    <xdr:ext cx="6435268" cy="4403107"/>
    <xdr:pic>
      <xdr:nvPicPr>
        <xdr:cNvPr id="2" name="図 1">
          <a:extLst>
            <a:ext uri="{FF2B5EF4-FFF2-40B4-BE49-F238E27FC236}">
              <a16:creationId xmlns:a16="http://schemas.microsoft.com/office/drawing/2014/main" id="{0F14B54A-8570-44DF-82C2-F90F039CD9DF}"/>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8602325"/>
          <a:ext cx="6435268" cy="440310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0</xdr:colOff>
      <xdr:row>78</xdr:row>
      <xdr:rowOff>327523</xdr:rowOff>
    </xdr:from>
    <xdr:ext cx="6408107" cy="4301627"/>
    <xdr:pic>
      <xdr:nvPicPr>
        <xdr:cNvPr id="3" name="図 2">
          <a:extLst>
            <a:ext uri="{FF2B5EF4-FFF2-40B4-BE49-F238E27FC236}">
              <a16:creationId xmlns:a16="http://schemas.microsoft.com/office/drawing/2014/main" id="{B78DB7A7-60C9-4622-9273-4C9C7764AB2E}"/>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22930348"/>
          <a:ext cx="6408107" cy="430162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25.xml><?xml version="1.0" encoding="utf-8"?>
<xdr:wsDr xmlns:xdr="http://schemas.openxmlformats.org/drawingml/2006/spreadsheetDrawing" xmlns:a="http://schemas.openxmlformats.org/drawingml/2006/main">
  <xdr:twoCellAnchor editAs="oneCell">
    <xdr:from>
      <xdr:col>0</xdr:col>
      <xdr:colOff>0</xdr:colOff>
      <xdr:row>66</xdr:row>
      <xdr:rowOff>47625</xdr:rowOff>
    </xdr:from>
    <xdr:to>
      <xdr:col>10</xdr:col>
      <xdr:colOff>590550</xdr:colOff>
      <xdr:row>91</xdr:row>
      <xdr:rowOff>314325</xdr:rowOff>
    </xdr:to>
    <xdr:pic>
      <xdr:nvPicPr>
        <xdr:cNvPr id="2" name="図 1">
          <a:extLst>
            <a:ext uri="{FF2B5EF4-FFF2-40B4-BE49-F238E27FC236}">
              <a16:creationId xmlns:a16="http://schemas.microsoft.com/office/drawing/2014/main" id="{E2554864-F973-42AD-A947-7CC4FC56DC3C}"/>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0" y="18649950"/>
          <a:ext cx="6477000" cy="8601075"/>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22861</xdr:colOff>
      <xdr:row>66</xdr:row>
      <xdr:rowOff>30480</xdr:rowOff>
    </xdr:from>
    <xdr:to>
      <xdr:col>10</xdr:col>
      <xdr:colOff>391099</xdr:colOff>
      <xdr:row>92</xdr:row>
      <xdr:rowOff>289560</xdr:rowOff>
    </xdr:to>
    <xdr:pic>
      <xdr:nvPicPr>
        <xdr:cNvPr id="2" name="図 1">
          <a:extLst>
            <a:ext uri="{FF2B5EF4-FFF2-40B4-BE49-F238E27FC236}">
              <a16:creationId xmlns:a16="http://schemas.microsoft.com/office/drawing/2014/main" id="{3A775AAF-7A31-427F-BBD9-42BD6296C281}"/>
            </a:ext>
          </a:extLst>
        </xdr:cNvPr>
        <xdr:cNvPicPr>
          <a:picLocks noChangeAspect="1"/>
        </xdr:cNvPicPr>
      </xdr:nvPicPr>
      <xdr:blipFill>
        <a:blip xmlns:r="http://schemas.openxmlformats.org/officeDocument/2006/relationships" r:embed="rId1"/>
        <a:stretch>
          <a:fillRect/>
        </a:stretch>
      </xdr:blipFill>
      <xdr:spPr>
        <a:xfrm>
          <a:off x="22861" y="18632805"/>
          <a:ext cx="6254688" cy="8926830"/>
        </a:xfrm>
        <a:prstGeom prst="rect">
          <a:avLst/>
        </a:prstGeom>
      </xdr:spPr>
    </xdr:pic>
    <xdr:clientData/>
  </xdr:twoCellAnchor>
  <xdr:twoCellAnchor editAs="oneCell">
    <xdr:from>
      <xdr:col>0</xdr:col>
      <xdr:colOff>0</xdr:colOff>
      <xdr:row>92</xdr:row>
      <xdr:rowOff>304801</xdr:rowOff>
    </xdr:from>
    <xdr:to>
      <xdr:col>10</xdr:col>
      <xdr:colOff>419100</xdr:colOff>
      <xdr:row>119</xdr:row>
      <xdr:rowOff>278813</xdr:rowOff>
    </xdr:to>
    <xdr:pic>
      <xdr:nvPicPr>
        <xdr:cNvPr id="3" name="図 2">
          <a:extLst>
            <a:ext uri="{FF2B5EF4-FFF2-40B4-BE49-F238E27FC236}">
              <a16:creationId xmlns:a16="http://schemas.microsoft.com/office/drawing/2014/main" id="{01F07028-AD68-4989-8143-EFC85C691321}"/>
            </a:ext>
          </a:extLst>
        </xdr:cNvPr>
        <xdr:cNvPicPr>
          <a:picLocks noChangeAspect="1"/>
        </xdr:cNvPicPr>
      </xdr:nvPicPr>
      <xdr:blipFill>
        <a:blip xmlns:r="http://schemas.openxmlformats.org/officeDocument/2006/relationships" r:embed="rId2"/>
        <a:stretch>
          <a:fillRect/>
        </a:stretch>
      </xdr:blipFill>
      <xdr:spPr>
        <a:xfrm>
          <a:off x="0" y="27574876"/>
          <a:ext cx="6305550" cy="8975137"/>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1</xdr:colOff>
      <xdr:row>66</xdr:row>
      <xdr:rowOff>1</xdr:rowOff>
    </xdr:from>
    <xdr:to>
      <xdr:col>11</xdr:col>
      <xdr:colOff>1800</xdr:colOff>
      <xdr:row>79</xdr:row>
      <xdr:rowOff>295276</xdr:rowOff>
    </xdr:to>
    <xdr:pic>
      <xdr:nvPicPr>
        <xdr:cNvPr id="2" name="図 1">
          <a:extLst>
            <a:ext uri="{FF2B5EF4-FFF2-40B4-BE49-F238E27FC236}">
              <a16:creationId xmlns:a16="http://schemas.microsoft.com/office/drawing/2014/main" id="{43F78515-D0FD-4107-B0A8-7A0F41C03E9A}"/>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 y="18602326"/>
          <a:ext cx="6516899" cy="4629150"/>
        </a:xfrm>
        <a:prstGeom prst="rect">
          <a:avLst/>
        </a:prstGeom>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79</xdr:row>
      <xdr:rowOff>123826</xdr:rowOff>
    </xdr:from>
    <xdr:to>
      <xdr:col>11</xdr:col>
      <xdr:colOff>1798</xdr:colOff>
      <xdr:row>93</xdr:row>
      <xdr:rowOff>85725</xdr:rowOff>
    </xdr:to>
    <xdr:pic>
      <xdr:nvPicPr>
        <xdr:cNvPr id="3" name="図 2">
          <a:extLst>
            <a:ext uri="{FF2B5EF4-FFF2-40B4-BE49-F238E27FC236}">
              <a16:creationId xmlns:a16="http://schemas.microsoft.com/office/drawing/2014/main" id="{F7444C0C-3700-478A-90C2-05A78DB985B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0" y="23060026"/>
          <a:ext cx="6516898" cy="46291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1</xdr:col>
      <xdr:colOff>109904</xdr:colOff>
      <xdr:row>66</xdr:row>
      <xdr:rowOff>168520</xdr:rowOff>
    </xdr:from>
    <xdr:to>
      <xdr:col>10</xdr:col>
      <xdr:colOff>349907</xdr:colOff>
      <xdr:row>91</xdr:row>
      <xdr:rowOff>102577</xdr:rowOff>
    </xdr:to>
    <xdr:pic>
      <xdr:nvPicPr>
        <xdr:cNvPr id="2" name="図 1">
          <a:extLst>
            <a:ext uri="{FF2B5EF4-FFF2-40B4-BE49-F238E27FC236}">
              <a16:creationId xmlns:a16="http://schemas.microsoft.com/office/drawing/2014/main" id="{2B8A303E-BDB4-41EA-8A16-0C793CFC37B2}"/>
            </a:ext>
          </a:extLst>
        </xdr:cNvPr>
        <xdr:cNvPicPr>
          <a:picLocks noChangeAspect="1"/>
        </xdr:cNvPicPr>
      </xdr:nvPicPr>
      <xdr:blipFill>
        <a:blip xmlns:r="http://schemas.openxmlformats.org/officeDocument/2006/relationships" r:embed="rId1"/>
        <a:stretch>
          <a:fillRect/>
        </a:stretch>
      </xdr:blipFill>
      <xdr:spPr>
        <a:xfrm>
          <a:off x="338504" y="18770845"/>
          <a:ext cx="5897853" cy="8268432"/>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0</xdr:col>
      <xdr:colOff>66675</xdr:colOff>
      <xdr:row>66</xdr:row>
      <xdr:rowOff>57149</xdr:rowOff>
    </xdr:from>
    <xdr:to>
      <xdr:col>10</xdr:col>
      <xdr:colOff>593491</xdr:colOff>
      <xdr:row>79</xdr:row>
      <xdr:rowOff>153415</xdr:rowOff>
    </xdr:to>
    <xdr:pic>
      <xdr:nvPicPr>
        <xdr:cNvPr id="2" name="図 1">
          <a:extLst>
            <a:ext uri="{FF2B5EF4-FFF2-40B4-BE49-F238E27FC236}">
              <a16:creationId xmlns:a16="http://schemas.microsoft.com/office/drawing/2014/main" id="{A108232F-D75F-4E33-A580-051F77E4925E}"/>
            </a:ext>
          </a:extLst>
        </xdr:cNvPr>
        <xdr:cNvPicPr>
          <a:picLocks noChangeAspect="1"/>
        </xdr:cNvPicPr>
      </xdr:nvPicPr>
      <xdr:blipFill>
        <a:blip xmlns:r="http://schemas.openxmlformats.org/officeDocument/2006/relationships" r:embed="rId1"/>
        <a:stretch>
          <a:fillRect/>
        </a:stretch>
      </xdr:blipFill>
      <xdr:spPr>
        <a:xfrm>
          <a:off x="66675" y="18659474"/>
          <a:ext cx="6413266" cy="4430141"/>
        </a:xfrm>
        <a:prstGeom prst="rect">
          <a:avLst/>
        </a:prstGeom>
      </xdr:spPr>
    </xdr:pic>
    <xdr:clientData/>
  </xdr:twoCellAnchor>
  <xdr:twoCellAnchor editAs="oneCell">
    <xdr:from>
      <xdr:col>0</xdr:col>
      <xdr:colOff>66675</xdr:colOff>
      <xdr:row>79</xdr:row>
      <xdr:rowOff>104775</xdr:rowOff>
    </xdr:from>
    <xdr:to>
      <xdr:col>10</xdr:col>
      <xdr:colOff>552450</xdr:colOff>
      <xdr:row>91</xdr:row>
      <xdr:rowOff>268655</xdr:rowOff>
    </xdr:to>
    <xdr:pic>
      <xdr:nvPicPr>
        <xdr:cNvPr id="3" name="図 2">
          <a:extLst>
            <a:ext uri="{FF2B5EF4-FFF2-40B4-BE49-F238E27FC236}">
              <a16:creationId xmlns:a16="http://schemas.microsoft.com/office/drawing/2014/main" id="{6E551159-6B3B-4FAB-8055-D076B88A0522}"/>
            </a:ext>
          </a:extLst>
        </xdr:cNvPr>
        <xdr:cNvPicPr>
          <a:picLocks noChangeAspect="1"/>
        </xdr:cNvPicPr>
      </xdr:nvPicPr>
      <xdr:blipFill>
        <a:blip xmlns:r="http://schemas.openxmlformats.org/officeDocument/2006/relationships" r:embed="rId2"/>
        <a:stretch>
          <a:fillRect/>
        </a:stretch>
      </xdr:blipFill>
      <xdr:spPr>
        <a:xfrm>
          <a:off x="66675" y="23040975"/>
          <a:ext cx="6372225" cy="4164380"/>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0</xdr:col>
      <xdr:colOff>58392</xdr:colOff>
      <xdr:row>66</xdr:row>
      <xdr:rowOff>0</xdr:rowOff>
    </xdr:from>
    <xdr:to>
      <xdr:col>9</xdr:col>
      <xdr:colOff>493548</xdr:colOff>
      <xdr:row>78</xdr:row>
      <xdr:rowOff>65689</xdr:rowOff>
    </xdr:to>
    <xdr:pic>
      <xdr:nvPicPr>
        <xdr:cNvPr id="2" name="図 1">
          <a:extLst>
            <a:ext uri="{FF2B5EF4-FFF2-40B4-BE49-F238E27FC236}">
              <a16:creationId xmlns:a16="http://schemas.microsoft.com/office/drawing/2014/main" id="{834958A0-2B62-4DC2-A5D1-1B8DCBD29A2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8392" y="18602325"/>
          <a:ext cx="5692956" cy="4066189"/>
        </a:xfrm>
        <a:prstGeom prst="rect">
          <a:avLst/>
        </a:prstGeom>
      </xdr:spPr>
    </xdr:pic>
    <xdr:clientData/>
  </xdr:twoCellAnchor>
  <xdr:twoCellAnchor editAs="oneCell">
    <xdr:from>
      <xdr:col>0</xdr:col>
      <xdr:colOff>109483</xdr:colOff>
      <xdr:row>78</xdr:row>
      <xdr:rowOff>175172</xdr:rowOff>
    </xdr:from>
    <xdr:to>
      <xdr:col>9</xdr:col>
      <xdr:colOff>500848</xdr:colOff>
      <xdr:row>90</xdr:row>
      <xdr:rowOff>205865</xdr:rowOff>
    </xdr:to>
    <xdr:pic>
      <xdr:nvPicPr>
        <xdr:cNvPr id="3" name="図 2">
          <a:extLst>
            <a:ext uri="{FF2B5EF4-FFF2-40B4-BE49-F238E27FC236}">
              <a16:creationId xmlns:a16="http://schemas.microsoft.com/office/drawing/2014/main" id="{16F843A0-A1C3-43D8-8CCD-FEC31542223F}"/>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09483" y="22777997"/>
          <a:ext cx="5649165" cy="4031193"/>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0</xdr:col>
      <xdr:colOff>0</xdr:colOff>
      <xdr:row>66</xdr:row>
      <xdr:rowOff>47625</xdr:rowOff>
    </xdr:from>
    <xdr:to>
      <xdr:col>10</xdr:col>
      <xdr:colOff>590550</xdr:colOff>
      <xdr:row>91</xdr:row>
      <xdr:rowOff>295275</xdr:rowOff>
    </xdr:to>
    <xdr:pic>
      <xdr:nvPicPr>
        <xdr:cNvPr id="2" name="図 1">
          <a:extLst>
            <a:ext uri="{FF2B5EF4-FFF2-40B4-BE49-F238E27FC236}">
              <a16:creationId xmlns:a16="http://schemas.microsoft.com/office/drawing/2014/main" id="{9FE85824-E32F-43B2-88CD-66608385D2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0" y="18649950"/>
          <a:ext cx="6477000" cy="8582025"/>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xdr:from>
      <xdr:col>1</xdr:col>
      <xdr:colOff>581025</xdr:colOff>
      <xdr:row>70</xdr:row>
      <xdr:rowOff>19050</xdr:rowOff>
    </xdr:from>
    <xdr:to>
      <xdr:col>8</xdr:col>
      <xdr:colOff>352425</xdr:colOff>
      <xdr:row>79</xdr:row>
      <xdr:rowOff>314325</xdr:rowOff>
    </xdr:to>
    <xdr:sp macro="" textlink="">
      <xdr:nvSpPr>
        <xdr:cNvPr id="2" name="テキスト ボックス 1">
          <a:extLst>
            <a:ext uri="{FF2B5EF4-FFF2-40B4-BE49-F238E27FC236}">
              <a16:creationId xmlns:a16="http://schemas.microsoft.com/office/drawing/2014/main" id="{1DA8AD54-A459-4424-B124-88FD0B0689F1}"/>
            </a:ext>
          </a:extLst>
        </xdr:cNvPr>
        <xdr:cNvSpPr txBox="1"/>
      </xdr:nvSpPr>
      <xdr:spPr>
        <a:xfrm>
          <a:off x="809625" y="19640550"/>
          <a:ext cx="4171950" cy="329565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kumimoji="1" lang="ja-JP" altLang="en-US" sz="1100"/>
        </a:p>
      </xdr:txBody>
    </xdr:sp>
    <xdr:clientData/>
  </xdr:twoCellAnchor>
  <xdr:twoCellAnchor editAs="oneCell">
    <xdr:from>
      <xdr:col>0</xdr:col>
      <xdr:colOff>0</xdr:colOff>
      <xdr:row>68</xdr:row>
      <xdr:rowOff>104774</xdr:rowOff>
    </xdr:from>
    <xdr:to>
      <xdr:col>10</xdr:col>
      <xdr:colOff>428625</xdr:colOff>
      <xdr:row>93</xdr:row>
      <xdr:rowOff>76200</xdr:rowOff>
    </xdr:to>
    <xdr:pic>
      <xdr:nvPicPr>
        <xdr:cNvPr id="3" name="図 2">
          <a:extLst>
            <a:ext uri="{FF2B5EF4-FFF2-40B4-BE49-F238E27FC236}">
              <a16:creationId xmlns:a16="http://schemas.microsoft.com/office/drawing/2014/main" id="{4D3ACD0F-7362-4502-B301-E83D788F0F4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9059524"/>
          <a:ext cx="6315075" cy="830580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xdr:from>
      <xdr:col>8</xdr:col>
      <xdr:colOff>95250</xdr:colOff>
      <xdr:row>61</xdr:row>
      <xdr:rowOff>6350</xdr:rowOff>
    </xdr:from>
    <xdr:to>
      <xdr:col>9</xdr:col>
      <xdr:colOff>406400</xdr:colOff>
      <xdr:row>64</xdr:row>
      <xdr:rowOff>32038</xdr:rowOff>
    </xdr:to>
    <xdr:grpSp>
      <xdr:nvGrpSpPr>
        <xdr:cNvPr id="2" name="グループ化 1">
          <a:extLst>
            <a:ext uri="{FF2B5EF4-FFF2-40B4-BE49-F238E27FC236}">
              <a16:creationId xmlns:a16="http://schemas.microsoft.com/office/drawing/2014/main" id="{328904E1-E276-4A59-AD07-69B5D537FD2D}"/>
            </a:ext>
          </a:extLst>
        </xdr:cNvPr>
        <xdr:cNvGrpSpPr/>
      </xdr:nvGrpSpPr>
      <xdr:grpSpPr>
        <a:xfrm>
          <a:off x="4724400" y="17656175"/>
          <a:ext cx="939800" cy="797213"/>
          <a:chOff x="4832350" y="17564100"/>
          <a:chExt cx="939800" cy="787688"/>
        </a:xfrm>
      </xdr:grpSpPr>
      <xdr:pic>
        <xdr:nvPicPr>
          <xdr:cNvPr id="3" name="図 2">
            <a:extLst>
              <a:ext uri="{FF2B5EF4-FFF2-40B4-BE49-F238E27FC236}">
                <a16:creationId xmlns:a16="http://schemas.microsoft.com/office/drawing/2014/main" id="{F491D9A6-EBCD-4740-8E16-DCABB9E2E4C7}"/>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029200" y="17564100"/>
            <a:ext cx="565150" cy="565150"/>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4" name="正方形/長方形 3">
            <a:extLst>
              <a:ext uri="{FF2B5EF4-FFF2-40B4-BE49-F238E27FC236}">
                <a16:creationId xmlns:a16="http://schemas.microsoft.com/office/drawing/2014/main" id="{51D5FE1B-F490-4DED-831E-211EE83B0115}"/>
              </a:ext>
            </a:extLst>
          </xdr:cNvPr>
          <xdr:cNvSpPr/>
        </xdr:nvSpPr>
        <xdr:spPr>
          <a:xfrm>
            <a:off x="4832350" y="18059400"/>
            <a:ext cx="939800" cy="292388"/>
          </a:xfrm>
          <a:prstGeom prst="rect">
            <a:avLst/>
          </a:prstGeom>
          <a:noFill/>
        </xdr:spPr>
        <xdr:txBody>
          <a:bodyPr wrap="square" lIns="91440" tIns="45720" rIns="91440" bIns="45720">
            <a:spAutoFit/>
          </a:bodyPr>
          <a:lstStyle/>
          <a:p>
            <a:pPr algn="ctr"/>
            <a:r>
              <a:rPr lang="ja-JP" altLang="en-US" sz="1200" b="0" cap="none" spc="0">
                <a:ln w="0"/>
                <a:solidFill>
                  <a:schemeClr val="tx1"/>
                </a:solidFill>
                <a:effectLst>
                  <a:outerShdw blurRad="38100" dist="19050" dir="2700000" algn="tl" rotWithShape="0">
                    <a:schemeClr val="dk1">
                      <a:alpha val="40000"/>
                    </a:schemeClr>
                  </a:outerShdw>
                </a:effectLst>
                <a:latin typeface="BIZ UD明朝 Medium" panose="02020500000000000000" pitchFamily="17" charset="-128"/>
                <a:ea typeface="BIZ UD明朝 Medium" panose="02020500000000000000" pitchFamily="17" charset="-128"/>
              </a:rPr>
              <a:t>公式</a:t>
            </a:r>
            <a:r>
              <a:rPr lang="en-US" altLang="ja-JP" sz="1200" b="0" cap="none" spc="0">
                <a:ln w="0"/>
                <a:solidFill>
                  <a:schemeClr val="tx1"/>
                </a:solidFill>
                <a:effectLst>
                  <a:outerShdw blurRad="38100" dist="19050" dir="2700000" algn="tl" rotWithShape="0">
                    <a:schemeClr val="dk1">
                      <a:alpha val="40000"/>
                    </a:schemeClr>
                  </a:outerShdw>
                </a:effectLst>
                <a:latin typeface="BIZ UD明朝 Medium" panose="02020500000000000000" pitchFamily="17" charset="-128"/>
                <a:ea typeface="BIZ UD明朝 Medium" panose="02020500000000000000" pitchFamily="17" charset="-128"/>
              </a:rPr>
              <a:t>LINE</a:t>
            </a:r>
            <a:endParaRPr lang="ja-JP" altLang="en-US" sz="1200" b="0" cap="none" spc="0">
              <a:ln w="0"/>
              <a:solidFill>
                <a:schemeClr val="tx1"/>
              </a:solidFill>
              <a:effectLst>
                <a:outerShdw blurRad="38100" dist="19050" dir="2700000" algn="tl" rotWithShape="0">
                  <a:schemeClr val="dk1">
                    <a:alpha val="40000"/>
                  </a:schemeClr>
                </a:outerShdw>
              </a:effectLst>
              <a:latin typeface="BIZ UD明朝 Medium" panose="02020500000000000000" pitchFamily="17" charset="-128"/>
              <a:ea typeface="BIZ UD明朝 Medium" panose="02020500000000000000" pitchFamily="17" charset="-128"/>
            </a:endParaRPr>
          </a:p>
        </xdr:txBody>
      </xdr:sp>
    </xdr:grpSp>
    <xdr:clientData/>
  </xdr:twoCellAnchor>
  <xdr:twoCellAnchor>
    <xdr:from>
      <xdr:col>9</xdr:col>
      <xdr:colOff>260350</xdr:colOff>
      <xdr:row>60</xdr:row>
      <xdr:rowOff>203200</xdr:rowOff>
    </xdr:from>
    <xdr:to>
      <xdr:col>10</xdr:col>
      <xdr:colOff>571500</xdr:colOff>
      <xdr:row>64</xdr:row>
      <xdr:rowOff>25688</xdr:rowOff>
    </xdr:to>
    <xdr:grpSp>
      <xdr:nvGrpSpPr>
        <xdr:cNvPr id="5" name="グループ化 4">
          <a:extLst>
            <a:ext uri="{FF2B5EF4-FFF2-40B4-BE49-F238E27FC236}">
              <a16:creationId xmlns:a16="http://schemas.microsoft.com/office/drawing/2014/main" id="{3377074C-3074-463D-A157-D799C7D53BF0}"/>
            </a:ext>
          </a:extLst>
        </xdr:cNvPr>
        <xdr:cNvGrpSpPr/>
      </xdr:nvGrpSpPr>
      <xdr:grpSpPr>
        <a:xfrm>
          <a:off x="5518150" y="17595850"/>
          <a:ext cx="939800" cy="851188"/>
          <a:chOff x="5537200" y="17513300"/>
          <a:chExt cx="939800" cy="838488"/>
        </a:xfrm>
      </xdr:grpSpPr>
      <xdr:grpSp>
        <xdr:nvGrpSpPr>
          <xdr:cNvPr id="6" name="グループ化 5">
            <a:extLst>
              <a:ext uri="{FF2B5EF4-FFF2-40B4-BE49-F238E27FC236}">
                <a16:creationId xmlns:a16="http://schemas.microsoft.com/office/drawing/2014/main" id="{BF46D205-4A70-4C26-AE2D-AEED65983DF7}"/>
              </a:ext>
            </a:extLst>
          </xdr:cNvPr>
          <xdr:cNvGrpSpPr/>
        </xdr:nvGrpSpPr>
        <xdr:grpSpPr>
          <a:xfrm>
            <a:off x="5689479" y="17513300"/>
            <a:ext cx="711321" cy="758896"/>
            <a:chOff x="5689479" y="17513300"/>
            <a:chExt cx="711321" cy="758896"/>
          </a:xfrm>
        </xdr:grpSpPr>
        <xdr:pic>
          <xdr:nvPicPr>
            <xdr:cNvPr id="8" name="図 7">
              <a:extLst>
                <a:ext uri="{FF2B5EF4-FFF2-40B4-BE49-F238E27FC236}">
                  <a16:creationId xmlns:a16="http://schemas.microsoft.com/office/drawing/2014/main" id="{9CB2B1EF-D92D-47AA-B1E0-476FA8E503FB}"/>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689479" y="17513300"/>
              <a:ext cx="660521" cy="758896"/>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9" name="テキスト ボックス 8">
              <a:extLst>
                <a:ext uri="{FF2B5EF4-FFF2-40B4-BE49-F238E27FC236}">
                  <a16:creationId xmlns:a16="http://schemas.microsoft.com/office/drawing/2014/main" id="{421B576C-2C0A-453B-8B46-D13976F1B361}"/>
                </a:ext>
              </a:extLst>
            </xdr:cNvPr>
            <xdr:cNvSpPr txBox="1"/>
          </xdr:nvSpPr>
          <xdr:spPr>
            <a:xfrm>
              <a:off x="5702300" y="18135600"/>
              <a:ext cx="698500" cy="1270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kumimoji="1" lang="ja-JP" altLang="en-US" sz="1100"/>
            </a:p>
          </xdr:txBody>
        </xdr:sp>
      </xdr:grpSp>
      <xdr:sp macro="" textlink="">
        <xdr:nvSpPr>
          <xdr:cNvPr id="7" name="正方形/長方形 6">
            <a:extLst>
              <a:ext uri="{FF2B5EF4-FFF2-40B4-BE49-F238E27FC236}">
                <a16:creationId xmlns:a16="http://schemas.microsoft.com/office/drawing/2014/main" id="{C88EF587-ACF4-4F5B-AD2F-767D7BE27127}"/>
              </a:ext>
            </a:extLst>
          </xdr:cNvPr>
          <xdr:cNvSpPr/>
        </xdr:nvSpPr>
        <xdr:spPr>
          <a:xfrm>
            <a:off x="5537200" y="18059400"/>
            <a:ext cx="939800" cy="292388"/>
          </a:xfrm>
          <a:prstGeom prst="rect">
            <a:avLst/>
          </a:prstGeom>
          <a:noFill/>
        </xdr:spPr>
        <xdr:txBody>
          <a:bodyPr wrap="square" lIns="91440" tIns="45720" rIns="91440" bIns="45720">
            <a:spAutoFit/>
          </a:bodyPr>
          <a:lstStyle/>
          <a:p>
            <a:pPr algn="ctr"/>
            <a:r>
              <a:rPr lang="en-US" altLang="ja-JP" sz="1200" b="0" cap="none" spc="0">
                <a:ln w="0"/>
                <a:solidFill>
                  <a:schemeClr val="tx1"/>
                </a:solidFill>
                <a:effectLst>
                  <a:outerShdw blurRad="38100" dist="19050" dir="2700000" algn="tl" rotWithShape="0">
                    <a:schemeClr val="dk1">
                      <a:alpha val="40000"/>
                    </a:schemeClr>
                  </a:outerShdw>
                </a:effectLst>
                <a:latin typeface="BIZ UD明朝 Medium" panose="02020500000000000000" pitchFamily="17" charset="-128"/>
                <a:ea typeface="BIZ UD明朝 Medium" panose="02020500000000000000" pitchFamily="17" charset="-128"/>
              </a:rPr>
              <a:t>Instagram</a:t>
            </a:r>
            <a:endParaRPr lang="ja-JP" altLang="en-US" sz="1200" b="0" cap="none" spc="0">
              <a:ln w="0"/>
              <a:solidFill>
                <a:schemeClr val="tx1"/>
              </a:solidFill>
              <a:effectLst>
                <a:outerShdw blurRad="38100" dist="19050" dir="2700000" algn="tl" rotWithShape="0">
                  <a:schemeClr val="dk1">
                    <a:alpha val="40000"/>
                  </a:schemeClr>
                </a:outerShdw>
              </a:effectLst>
              <a:latin typeface="BIZ UD明朝 Medium" panose="02020500000000000000" pitchFamily="17" charset="-128"/>
              <a:ea typeface="BIZ UD明朝 Medium" panose="02020500000000000000" pitchFamily="17" charset="-128"/>
            </a:endParaRPr>
          </a:p>
        </xdr:txBody>
      </xdr:sp>
    </xdr:grpSp>
    <xdr:clientData/>
  </xdr:twoCellAnchor>
  <xdr:twoCellAnchor editAs="oneCell">
    <xdr:from>
      <xdr:col>0</xdr:col>
      <xdr:colOff>19050</xdr:colOff>
      <xdr:row>66</xdr:row>
      <xdr:rowOff>57150</xdr:rowOff>
    </xdr:from>
    <xdr:to>
      <xdr:col>11</xdr:col>
      <xdr:colOff>4420</xdr:colOff>
      <xdr:row>93</xdr:row>
      <xdr:rowOff>247651</xdr:rowOff>
    </xdr:to>
    <xdr:pic>
      <xdr:nvPicPr>
        <xdr:cNvPr id="10" name="図 9">
          <a:extLst>
            <a:ext uri="{FF2B5EF4-FFF2-40B4-BE49-F238E27FC236}">
              <a16:creationId xmlns:a16="http://schemas.microsoft.com/office/drawing/2014/main" id="{98AF2D1B-3F4F-4CD2-BA11-D38C252AC848}"/>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9050" y="18659475"/>
          <a:ext cx="6500470" cy="9191626"/>
        </a:xfrm>
        <a:prstGeom prst="rect">
          <a:avLst/>
        </a:prstGeom>
      </xdr:spPr>
    </xdr:pic>
    <xdr:clientData/>
  </xdr:twoCellAnchor>
  <xdr:twoCellAnchor editAs="oneCell">
    <xdr:from>
      <xdr:col>0</xdr:col>
      <xdr:colOff>19050</xdr:colOff>
      <xdr:row>94</xdr:row>
      <xdr:rowOff>67492</xdr:rowOff>
    </xdr:from>
    <xdr:to>
      <xdr:col>11</xdr:col>
      <xdr:colOff>4420</xdr:colOff>
      <xdr:row>121</xdr:row>
      <xdr:rowOff>256358</xdr:rowOff>
    </xdr:to>
    <xdr:pic>
      <xdr:nvPicPr>
        <xdr:cNvPr id="11" name="図 10">
          <a:extLst>
            <a:ext uri="{FF2B5EF4-FFF2-40B4-BE49-F238E27FC236}">
              <a16:creationId xmlns:a16="http://schemas.microsoft.com/office/drawing/2014/main" id="{7D731E18-82AF-4852-9CA0-3A5729EC7F85}"/>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xdr:blipFill>
      <xdr:spPr>
        <a:xfrm>
          <a:off x="19050" y="28004317"/>
          <a:ext cx="6500470" cy="918999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0</xdr:col>
      <xdr:colOff>0</xdr:colOff>
      <xdr:row>93</xdr:row>
      <xdr:rowOff>83819</xdr:rowOff>
    </xdr:from>
    <xdr:to>
      <xdr:col>10</xdr:col>
      <xdr:colOff>457615</xdr:colOff>
      <xdr:row>119</xdr:row>
      <xdr:rowOff>295275</xdr:rowOff>
    </xdr:to>
    <xdr:pic>
      <xdr:nvPicPr>
        <xdr:cNvPr id="2" name="図 1">
          <a:extLst>
            <a:ext uri="{FF2B5EF4-FFF2-40B4-BE49-F238E27FC236}">
              <a16:creationId xmlns:a16="http://schemas.microsoft.com/office/drawing/2014/main" id="{F6312C74-5AAE-46E6-B571-EC67BCC1D5D5}"/>
            </a:ext>
          </a:extLst>
        </xdr:cNvPr>
        <xdr:cNvPicPr>
          <a:picLocks noChangeAspect="1"/>
        </xdr:cNvPicPr>
      </xdr:nvPicPr>
      <xdr:blipFill>
        <a:blip xmlns:r="http://schemas.openxmlformats.org/officeDocument/2006/relationships" r:embed="rId1"/>
        <a:stretch>
          <a:fillRect/>
        </a:stretch>
      </xdr:blipFill>
      <xdr:spPr>
        <a:xfrm>
          <a:off x="0" y="27687269"/>
          <a:ext cx="6344065" cy="8879206"/>
        </a:xfrm>
        <a:prstGeom prst="rect">
          <a:avLst/>
        </a:prstGeom>
      </xdr:spPr>
    </xdr:pic>
    <xdr:clientData/>
  </xdr:twoCellAnchor>
  <xdr:twoCellAnchor editAs="oneCell">
    <xdr:from>
      <xdr:col>0</xdr:col>
      <xdr:colOff>0</xdr:colOff>
      <xdr:row>66</xdr:row>
      <xdr:rowOff>30480</xdr:rowOff>
    </xdr:from>
    <xdr:to>
      <xdr:col>10</xdr:col>
      <xdr:colOff>456956</xdr:colOff>
      <xdr:row>93</xdr:row>
      <xdr:rowOff>87098</xdr:rowOff>
    </xdr:to>
    <xdr:pic>
      <xdr:nvPicPr>
        <xdr:cNvPr id="3" name="図 2">
          <a:extLst>
            <a:ext uri="{FF2B5EF4-FFF2-40B4-BE49-F238E27FC236}">
              <a16:creationId xmlns:a16="http://schemas.microsoft.com/office/drawing/2014/main" id="{587A45B6-FD33-4C78-8941-33C0C13CB23B}"/>
            </a:ext>
          </a:extLst>
        </xdr:cNvPr>
        <xdr:cNvPicPr>
          <a:picLocks noChangeAspect="1"/>
        </xdr:cNvPicPr>
      </xdr:nvPicPr>
      <xdr:blipFill>
        <a:blip xmlns:r="http://schemas.openxmlformats.org/officeDocument/2006/relationships" r:embed="rId2"/>
        <a:stretch>
          <a:fillRect/>
        </a:stretch>
      </xdr:blipFill>
      <xdr:spPr>
        <a:xfrm>
          <a:off x="0" y="18632805"/>
          <a:ext cx="6343406" cy="9057743"/>
        </a:xfrm>
        <a:prstGeom prst="rect">
          <a:avLst/>
        </a:prstGeom>
      </xdr:spPr>
    </xdr:pic>
    <xdr:clientData/>
  </xdr:twoCellAnchor>
</xdr:wsDr>
</file>

<file path=xl/richData/rdRichValueTypes.xml><?xml version="1.0" encoding="utf-8"?>
<rvTypesInfo xmlns="http://schemas.microsoft.com/office/spreadsheetml/2017/richdata2">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v>11</v>
  </rv>
</rvData>
</file>

<file path=xl/richData/rdrichvaluestructure.xml><?xml version="1.0" encoding="utf-8"?>
<rvStructures xmlns="http://schemas.microsoft.com/office/spreadsheetml/2017/richdata" count="1">
  <s t="_error">
    <k n="errorType" t="i"/>
  </s>
</rvStructures>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35.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38.bin"/></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39.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40.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42.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43.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44.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45.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46.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47.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48.bin"/></Relationships>
</file>

<file path=xl/worksheets/_rels/sheet50.xml.rels><?xml version="1.0" encoding="UTF-8" standalone="yes"?>
<Relationships xmlns="http://schemas.openxmlformats.org/package/2006/relationships"><Relationship Id="rId1" Type="http://schemas.openxmlformats.org/officeDocument/2006/relationships/printerSettings" Target="../printerSettings/printerSettings49.bin"/></Relationships>
</file>

<file path=xl/worksheets/_rels/sheet51.xml.rels><?xml version="1.0" encoding="UTF-8" standalone="yes"?>
<Relationships xmlns="http://schemas.openxmlformats.org/package/2006/relationships"><Relationship Id="rId1" Type="http://schemas.openxmlformats.org/officeDocument/2006/relationships/printerSettings" Target="../printerSettings/printerSettings50.bin"/></Relationships>
</file>

<file path=xl/worksheets/_rels/sheet52.xml.rels><?xml version="1.0" encoding="UTF-8" standalone="yes"?>
<Relationships xmlns="http://schemas.openxmlformats.org/package/2006/relationships"><Relationship Id="rId1" Type="http://schemas.openxmlformats.org/officeDocument/2006/relationships/printerSettings" Target="../printerSettings/printerSettings51.bin"/></Relationships>
</file>

<file path=xl/worksheets/_rels/sheet53.xml.rels><?xml version="1.0" encoding="UTF-8" standalone="yes"?>
<Relationships xmlns="http://schemas.openxmlformats.org/package/2006/relationships"><Relationship Id="rId1" Type="http://schemas.openxmlformats.org/officeDocument/2006/relationships/printerSettings" Target="../printerSettings/printerSettings52.bin"/></Relationships>
</file>

<file path=xl/worksheets/_rels/sheet54.xml.rels><?xml version="1.0" encoding="UTF-8" standalone="yes"?>
<Relationships xmlns="http://schemas.openxmlformats.org/package/2006/relationships"><Relationship Id="rId1" Type="http://schemas.openxmlformats.org/officeDocument/2006/relationships/printerSettings" Target="../printerSettings/printerSettings53.bin"/></Relationships>
</file>

<file path=xl/worksheets/_rels/sheet55.xml.rels><?xml version="1.0" encoding="UTF-8" standalone="yes"?>
<Relationships xmlns="http://schemas.openxmlformats.org/package/2006/relationships"><Relationship Id="rId1" Type="http://schemas.openxmlformats.org/officeDocument/2006/relationships/printerSettings" Target="../printerSettings/printerSettings54.bin"/></Relationships>
</file>

<file path=xl/worksheets/_rels/sheet56.xml.rels><?xml version="1.0" encoding="UTF-8" standalone="yes"?>
<Relationships xmlns="http://schemas.openxmlformats.org/package/2006/relationships"><Relationship Id="rId1" Type="http://schemas.openxmlformats.org/officeDocument/2006/relationships/printerSettings" Target="../printerSettings/printerSettings55.bin"/></Relationships>
</file>

<file path=xl/worksheets/_rels/sheet57.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56.bin"/></Relationships>
</file>

<file path=xl/worksheets/_rels/sheet58.xml.rels><?xml version="1.0" encoding="UTF-8" standalone="yes"?>
<Relationships xmlns="http://schemas.openxmlformats.org/package/2006/relationships"><Relationship Id="rId1" Type="http://schemas.openxmlformats.org/officeDocument/2006/relationships/printerSettings" Target="../printerSettings/printerSettings57.bin"/></Relationships>
</file>

<file path=xl/worksheets/_rels/sheet59.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58.bin"/></Relationships>
</file>

<file path=xl/worksheets/_rels/sheet60.xml.rels><?xml version="1.0" encoding="UTF-8" standalone="yes"?>
<Relationships xmlns="http://schemas.openxmlformats.org/package/2006/relationships"><Relationship Id="rId1" Type="http://schemas.openxmlformats.org/officeDocument/2006/relationships/printerSettings" Target="../printerSettings/printerSettings59.bin"/></Relationships>
</file>

<file path=xl/worksheets/_rels/sheet61.xml.rels><?xml version="1.0" encoding="UTF-8" standalone="yes"?>
<Relationships xmlns="http://schemas.openxmlformats.org/package/2006/relationships"><Relationship Id="rId1" Type="http://schemas.openxmlformats.org/officeDocument/2006/relationships/printerSettings" Target="../printerSettings/printerSettings60.bin"/></Relationships>
</file>

<file path=xl/worksheets/_rels/sheet62.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61.bin"/></Relationships>
</file>

<file path=xl/worksheets/_rels/sheet63.xml.rels><?xml version="1.0" encoding="UTF-8" standalone="yes"?>
<Relationships xmlns="http://schemas.openxmlformats.org/package/2006/relationships"><Relationship Id="rId1" Type="http://schemas.openxmlformats.org/officeDocument/2006/relationships/printerSettings" Target="../printerSettings/printerSettings62.bin"/></Relationships>
</file>

<file path=xl/worksheets/_rels/sheet64.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65.xml.rels><?xml version="1.0" encoding="UTF-8" standalone="yes"?>
<Relationships xmlns="http://schemas.openxmlformats.org/package/2006/relationships"><Relationship Id="rId1" Type="http://schemas.openxmlformats.org/officeDocument/2006/relationships/printerSettings" Target="../printerSettings/printerSettings63.bin"/></Relationships>
</file>

<file path=xl/worksheets/_rels/sheet66.xml.rels><?xml version="1.0" encoding="UTF-8" standalone="yes"?>
<Relationships xmlns="http://schemas.openxmlformats.org/package/2006/relationships"><Relationship Id="rId1" Type="http://schemas.openxmlformats.org/officeDocument/2006/relationships/printerSettings" Target="../printerSettings/printerSettings64.bin"/></Relationships>
</file>

<file path=xl/worksheets/_rels/sheet67.xml.rels><?xml version="1.0" encoding="UTF-8" standalone="yes"?>
<Relationships xmlns="http://schemas.openxmlformats.org/package/2006/relationships"><Relationship Id="rId1" Type="http://schemas.openxmlformats.org/officeDocument/2006/relationships/printerSettings" Target="../printerSettings/printerSettings65.bin"/></Relationships>
</file>

<file path=xl/worksheets/_rels/sheet68.xml.rels><?xml version="1.0" encoding="UTF-8" standalone="yes"?>
<Relationships xmlns="http://schemas.openxmlformats.org/package/2006/relationships"><Relationship Id="rId1" Type="http://schemas.openxmlformats.org/officeDocument/2006/relationships/printerSettings" Target="../printerSettings/printerSettings66.bin"/></Relationships>
</file>

<file path=xl/worksheets/_rels/sheet69.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67.bin"/></Relationships>
</file>

<file path=xl/worksheets/_rels/sheet70.xml.rels><?xml version="1.0" encoding="UTF-8" standalone="yes"?>
<Relationships xmlns="http://schemas.openxmlformats.org/package/2006/relationships"><Relationship Id="rId1" Type="http://schemas.openxmlformats.org/officeDocument/2006/relationships/printerSettings" Target="../printerSettings/printerSettings68.bin"/></Relationships>
</file>

<file path=xl/worksheets/_rels/sheet71.xml.rels><?xml version="1.0" encoding="UTF-8" standalone="yes"?>
<Relationships xmlns="http://schemas.openxmlformats.org/package/2006/relationships"><Relationship Id="rId1" Type="http://schemas.openxmlformats.org/officeDocument/2006/relationships/printerSettings" Target="../printerSettings/printerSettings69.bin"/></Relationships>
</file>

<file path=xl/worksheets/_rels/sheet72.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70.bin"/></Relationships>
</file>

<file path=xl/worksheets/_rels/sheet73.xml.rels><?xml version="1.0" encoding="UTF-8" standalone="yes"?>
<Relationships xmlns="http://schemas.openxmlformats.org/package/2006/relationships"><Relationship Id="rId1" Type="http://schemas.openxmlformats.org/officeDocument/2006/relationships/printerSettings" Target="../printerSettings/printerSettings71.bin"/></Relationships>
</file>

<file path=xl/worksheets/_rels/sheet74.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72.bin"/></Relationships>
</file>

<file path=xl/worksheets/_rels/sheet75.xml.rels><?xml version="1.0" encoding="UTF-8" standalone="yes"?>
<Relationships xmlns="http://schemas.openxmlformats.org/package/2006/relationships"><Relationship Id="rId1" Type="http://schemas.openxmlformats.org/officeDocument/2006/relationships/printerSettings" Target="../printerSettings/printerSettings73.bin"/></Relationships>
</file>

<file path=xl/worksheets/_rels/sheet76.xml.rels><?xml version="1.0" encoding="UTF-8" standalone="yes"?>
<Relationships xmlns="http://schemas.openxmlformats.org/package/2006/relationships"><Relationship Id="rId1" Type="http://schemas.openxmlformats.org/officeDocument/2006/relationships/printerSettings" Target="../printerSettings/printerSettings74.bin"/></Relationships>
</file>

<file path=xl/worksheets/_rels/sheet77.xml.rels><?xml version="1.0" encoding="UTF-8" standalone="yes"?>
<Relationships xmlns="http://schemas.openxmlformats.org/package/2006/relationships"><Relationship Id="rId1" Type="http://schemas.openxmlformats.org/officeDocument/2006/relationships/printerSettings" Target="../printerSettings/printerSettings75.bin"/></Relationships>
</file>

<file path=xl/worksheets/_rels/sheet78.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76.bin"/></Relationships>
</file>

<file path=xl/worksheets/_rels/sheet79.xml.rels><?xml version="1.0" encoding="UTF-8" standalone="yes"?>
<Relationships xmlns="http://schemas.openxmlformats.org/package/2006/relationships"><Relationship Id="rId1" Type="http://schemas.openxmlformats.org/officeDocument/2006/relationships/printerSettings" Target="../printerSettings/printerSettings77.bin"/></Relationships>
</file>

<file path=xl/worksheets/_rels/sheet80.xml.rels><?xml version="1.0" encoding="UTF-8" standalone="yes"?>
<Relationships xmlns="http://schemas.openxmlformats.org/package/2006/relationships"><Relationship Id="rId1" Type="http://schemas.openxmlformats.org/officeDocument/2006/relationships/printerSettings" Target="../printerSettings/printerSettings78.bin"/></Relationships>
</file>

<file path=xl/worksheets/_rels/sheet81.xml.rels><?xml version="1.0" encoding="UTF-8" standalone="yes"?>
<Relationships xmlns="http://schemas.openxmlformats.org/package/2006/relationships"><Relationship Id="rId1" Type="http://schemas.openxmlformats.org/officeDocument/2006/relationships/printerSettings" Target="../printerSettings/printerSettings79.bin"/></Relationships>
</file>

<file path=xl/worksheets/_rels/sheet82.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80.bin"/></Relationships>
</file>

<file path=xl/worksheets/_rels/sheet83.xml.rels><?xml version="1.0" encoding="UTF-8" standalone="yes"?>
<Relationships xmlns="http://schemas.openxmlformats.org/package/2006/relationships"><Relationship Id="rId1" Type="http://schemas.openxmlformats.org/officeDocument/2006/relationships/printerSettings" Target="../printerSettings/printerSettings81.bin"/></Relationships>
</file>

<file path=xl/worksheets/_rels/sheet84.xml.rels><?xml version="1.0" encoding="UTF-8" standalone="yes"?>
<Relationships xmlns="http://schemas.openxmlformats.org/package/2006/relationships"><Relationship Id="rId1" Type="http://schemas.openxmlformats.org/officeDocument/2006/relationships/printerSettings" Target="../printerSettings/printerSettings82.bin"/></Relationships>
</file>

<file path=xl/worksheets/_rels/sheet85.xml.rels><?xml version="1.0" encoding="UTF-8" standalone="yes"?>
<Relationships xmlns="http://schemas.openxmlformats.org/package/2006/relationships"><Relationship Id="rId1" Type="http://schemas.openxmlformats.org/officeDocument/2006/relationships/printerSettings" Target="../printerSettings/printerSettings83.bin"/></Relationships>
</file>

<file path=xl/worksheets/_rels/sheet86.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84.bin"/></Relationships>
</file>

<file path=xl/worksheets/_rels/sheet87.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85.bin"/></Relationships>
</file>

<file path=xl/worksheets/_rels/sheet88.xml.rels><?xml version="1.0" encoding="UTF-8" standalone="yes"?>
<Relationships xmlns="http://schemas.openxmlformats.org/package/2006/relationships"><Relationship Id="rId1" Type="http://schemas.openxmlformats.org/officeDocument/2006/relationships/printerSettings" Target="../printerSettings/printerSettings86.bin"/></Relationships>
</file>

<file path=xl/worksheets/_rels/sheet89.xml.rels><?xml version="1.0" encoding="UTF-8" standalone="yes"?>
<Relationships xmlns="http://schemas.openxmlformats.org/package/2006/relationships"><Relationship Id="rId1" Type="http://schemas.openxmlformats.org/officeDocument/2006/relationships/printerSettings" Target="../printerSettings/printerSettings87.bin"/></Relationships>
</file>

<file path=xl/worksheets/_rels/sheet90.xml.rels><?xml version="1.0" encoding="UTF-8" standalone="yes"?>
<Relationships xmlns="http://schemas.openxmlformats.org/package/2006/relationships"><Relationship Id="rId1" Type="http://schemas.openxmlformats.org/officeDocument/2006/relationships/printerSettings" Target="../printerSettings/printerSettings88.bin"/></Relationships>
</file>

<file path=xl/worksheets/_rels/sheet91.xml.rels><?xml version="1.0" encoding="UTF-8" standalone="yes"?>
<Relationships xmlns="http://schemas.openxmlformats.org/package/2006/relationships"><Relationship Id="rId1" Type="http://schemas.openxmlformats.org/officeDocument/2006/relationships/printerSettings" Target="../printerSettings/printerSettings89.bin"/></Relationships>
</file>

<file path=xl/worksheets/_rels/sheet92.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90.bin"/></Relationships>
</file>

<file path=xl/worksheets/_rels/sheet93.xml.rels><?xml version="1.0" encoding="UTF-8" standalone="yes"?>
<Relationships xmlns="http://schemas.openxmlformats.org/package/2006/relationships"><Relationship Id="rId1" Type="http://schemas.openxmlformats.org/officeDocument/2006/relationships/printerSettings" Target="../printerSettings/printerSettings91.bin"/></Relationships>
</file>

<file path=xl/worksheets/_rels/sheet94.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92.bin"/></Relationships>
</file>

<file path=xl/worksheets/_rels/sheet95.xml.rels><?xml version="1.0" encoding="UTF-8" standalone="yes"?>
<Relationships xmlns="http://schemas.openxmlformats.org/package/2006/relationships"><Relationship Id="rId1" Type="http://schemas.openxmlformats.org/officeDocument/2006/relationships/printerSettings" Target="../printerSettings/printerSettings93.bin"/></Relationships>
</file>

<file path=xl/worksheets/_rels/sheet96.xml.rels><?xml version="1.0" encoding="UTF-8" standalone="yes"?>
<Relationships xmlns="http://schemas.openxmlformats.org/package/2006/relationships"><Relationship Id="rId1" Type="http://schemas.openxmlformats.org/officeDocument/2006/relationships/printerSettings" Target="../printerSettings/printerSettings94.bin"/></Relationships>
</file>

<file path=xl/worksheets/_rels/sheet97.xml.rels><?xml version="1.0" encoding="UTF-8" standalone="yes"?>
<Relationships xmlns="http://schemas.openxmlformats.org/package/2006/relationships"><Relationship Id="rId1" Type="http://schemas.openxmlformats.org/officeDocument/2006/relationships/printerSettings" Target="../printerSettings/printerSettings95.bin"/></Relationships>
</file>

<file path=xl/worksheets/_rels/sheet98.xml.rels><?xml version="1.0" encoding="UTF-8" standalone="yes"?>
<Relationships xmlns="http://schemas.openxmlformats.org/package/2006/relationships"><Relationship Id="rId1" Type="http://schemas.openxmlformats.org/officeDocument/2006/relationships/printerSettings" Target="../printerSettings/printerSettings96.bin"/></Relationships>
</file>

<file path=xl/worksheets/_rels/sheet99.xml.rels><?xml version="1.0" encoding="UTF-8" standalone="yes"?>
<Relationships xmlns="http://schemas.openxmlformats.org/package/2006/relationships"><Relationship Id="rId1" Type="http://schemas.openxmlformats.org/officeDocument/2006/relationships/printerSettings" Target="../printerSettings/printerSettings97.bin"/></Relationships>
</file>

<file path=xl/worksheets/_rels/sheet100.xml.rels><?xml version="1.0" encoding="UTF-8" standalone="yes"?>
<Relationships xmlns="http://schemas.openxmlformats.org/package/2006/relationships"><Relationship Id="rId1" Type="http://schemas.openxmlformats.org/officeDocument/2006/relationships/printerSettings" Target="../printerSettings/printerSettings98.bin"/></Relationships>
</file>

<file path=xl/worksheets/_rels/sheet101.xml.rels><?xml version="1.0" encoding="UTF-8" standalone="yes"?>
<Relationships xmlns="http://schemas.openxmlformats.org/package/2006/relationships"><Relationship Id="rId1" Type="http://schemas.openxmlformats.org/officeDocument/2006/relationships/printerSettings" Target="../printerSettings/printerSettings99.bin"/></Relationships>
</file>

<file path=xl/worksheets/_rels/sheet102.xml.rels><?xml version="1.0" encoding="UTF-8" standalone="yes"?>
<Relationships xmlns="http://schemas.openxmlformats.org/package/2006/relationships"><Relationship Id="rId1" Type="http://schemas.openxmlformats.org/officeDocument/2006/relationships/printerSettings" Target="../printerSettings/printerSettings100.bin"/></Relationships>
</file>

<file path=xl/worksheets/_rels/sheet103.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101.bin"/></Relationships>
</file>

<file path=xl/worksheets/_rels/sheet104.xml.rels><?xml version="1.0" encoding="UTF-8" standalone="yes"?>
<Relationships xmlns="http://schemas.openxmlformats.org/package/2006/relationships"><Relationship Id="rId1" Type="http://schemas.openxmlformats.org/officeDocument/2006/relationships/printerSettings" Target="../printerSettings/printerSettings102.bin"/></Relationships>
</file>

<file path=xl/worksheets/_rels/sheet105.xml.rels><?xml version="1.0" encoding="UTF-8" standalone="yes"?>
<Relationships xmlns="http://schemas.openxmlformats.org/package/2006/relationships"><Relationship Id="rId1" Type="http://schemas.openxmlformats.org/officeDocument/2006/relationships/printerSettings" Target="../printerSettings/printerSettings103.bin"/></Relationships>
</file>

<file path=xl/worksheets/_rels/sheet106.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10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4F8370-1097-4BFC-A944-0F2CD12FAAF5}">
  <sheetPr codeName="Sheet1"/>
  <dimension ref="B1:Y150"/>
  <sheetViews>
    <sheetView tabSelected="1" view="pageBreakPreview" zoomScale="70" zoomScaleNormal="100" zoomScaleSheetLayoutView="70" workbookViewId="0">
      <pane xSplit="6" ySplit="7" topLeftCell="G8" activePane="bottomRight" state="frozen"/>
      <selection pane="topRight" activeCell="G1" sqref="G1"/>
      <selection pane="bottomLeft" activeCell="A8" sqref="A8"/>
      <selection pane="bottomRight"/>
    </sheetView>
  </sheetViews>
  <sheetFormatPr defaultColWidth="9" defaultRowHeight="14.25" x14ac:dyDescent="0.15"/>
  <cols>
    <col min="1" max="1" width="1.75" style="5" customWidth="1"/>
    <col min="2" max="2" width="8.25" style="1" hidden="1" customWidth="1"/>
    <col min="3" max="3" width="7.125" style="2" customWidth="1"/>
    <col min="4" max="4" width="5" style="2" customWidth="1"/>
    <col min="5" max="5" width="4.125" style="3" hidden="1" customWidth="1"/>
    <col min="6" max="6" width="7" style="2" customWidth="1"/>
    <col min="7" max="7" width="57" style="4" customWidth="1"/>
    <col min="8" max="8" width="8.75" style="4" customWidth="1"/>
    <col min="9" max="9" width="49.5" style="1" customWidth="1"/>
    <col min="10" max="10" width="18" style="1" customWidth="1"/>
    <col min="11" max="11" width="7.375" style="2" customWidth="1"/>
    <col min="12" max="12" width="17.625" style="1" customWidth="1"/>
    <col min="13" max="14" width="9.75" style="1" customWidth="1"/>
    <col min="15" max="15" width="9.125" style="5" hidden="1" customWidth="1"/>
    <col min="16" max="16" width="9" style="5" hidden="1" customWidth="1"/>
    <col min="17" max="16384" width="9" style="5"/>
  </cols>
  <sheetData>
    <row r="1" spans="2:16" ht="13.5" customHeight="1" x14ac:dyDescent="0.15">
      <c r="B1" s="148"/>
      <c r="C1" s="146"/>
      <c r="D1" s="146"/>
      <c r="E1" s="151"/>
      <c r="F1" s="146"/>
      <c r="G1" s="147"/>
      <c r="H1" s="147"/>
      <c r="I1" s="148"/>
      <c r="J1" s="148"/>
      <c r="K1" s="146"/>
      <c r="L1" s="148"/>
      <c r="M1" s="148"/>
      <c r="N1" s="148"/>
    </row>
    <row r="2" spans="2:16" ht="21.75" customHeight="1" x14ac:dyDescent="0.15">
      <c r="B2" s="149"/>
      <c r="C2" s="150" t="s">
        <v>1850</v>
      </c>
      <c r="D2" s="146"/>
      <c r="E2" s="152"/>
      <c r="F2" s="153"/>
      <c r="G2" s="147"/>
      <c r="H2" s="147"/>
      <c r="I2" s="148"/>
      <c r="J2" s="148"/>
      <c r="K2" s="148"/>
      <c r="L2" s="148"/>
      <c r="M2" s="148"/>
      <c r="N2" s="154" t="s">
        <v>2088</v>
      </c>
      <c r="O2" s="8"/>
    </row>
    <row r="3" spans="2:16" ht="5.25" customHeight="1" x14ac:dyDescent="0.15">
      <c r="B3" s="148"/>
      <c r="C3" s="146"/>
      <c r="D3" s="146"/>
      <c r="E3" s="151"/>
      <c r="F3" s="146"/>
      <c r="G3" s="147"/>
      <c r="H3" s="147"/>
      <c r="I3" s="153"/>
      <c r="J3" s="148"/>
      <c r="K3" s="146"/>
      <c r="L3" s="148"/>
      <c r="M3" s="148"/>
      <c r="N3" s="148"/>
    </row>
    <row r="4" spans="2:16" ht="12.75" customHeight="1" x14ac:dyDescent="0.15">
      <c r="B4" s="9"/>
      <c r="C4" s="10"/>
      <c r="D4" s="10"/>
      <c r="E4" s="9"/>
      <c r="F4" s="9"/>
      <c r="G4" s="9"/>
      <c r="H4" s="9"/>
      <c r="I4" s="9"/>
      <c r="J4" s="9"/>
      <c r="K4" s="9"/>
      <c r="L4" s="9"/>
      <c r="M4" s="9" t="s">
        <v>327</v>
      </c>
      <c r="N4" s="9" t="s">
        <v>327</v>
      </c>
      <c r="O4" s="11"/>
    </row>
    <row r="5" spans="2:16" ht="12.75" customHeight="1" x14ac:dyDescent="0.15">
      <c r="B5" s="12" t="s">
        <v>77</v>
      </c>
      <c r="C5" s="12" t="s">
        <v>92</v>
      </c>
      <c r="D5" s="12" t="s">
        <v>328</v>
      </c>
      <c r="E5" s="12" t="s">
        <v>1825</v>
      </c>
      <c r="F5" s="12" t="s">
        <v>59</v>
      </c>
      <c r="G5" s="12" t="s">
        <v>1811</v>
      </c>
      <c r="H5" s="12" t="s">
        <v>329</v>
      </c>
      <c r="I5" s="12" t="s">
        <v>371</v>
      </c>
      <c r="J5" s="12" t="s">
        <v>1812</v>
      </c>
      <c r="K5" s="12" t="s">
        <v>330</v>
      </c>
      <c r="L5" s="12" t="s">
        <v>331</v>
      </c>
      <c r="M5" s="12" t="s">
        <v>1813</v>
      </c>
      <c r="N5" s="12" t="s">
        <v>1813</v>
      </c>
      <c r="O5" s="13"/>
    </row>
    <row r="6" spans="2:16" ht="12.75" customHeight="1" x14ac:dyDescent="0.15">
      <c r="B6" s="14"/>
      <c r="C6" s="14"/>
      <c r="D6" s="12" t="s">
        <v>1814</v>
      </c>
      <c r="E6" s="14"/>
      <c r="F6" s="14"/>
      <c r="G6" s="14"/>
      <c r="H6" s="14"/>
      <c r="I6" s="14"/>
      <c r="J6" s="14"/>
      <c r="K6" s="14"/>
      <c r="L6" s="14"/>
      <c r="M6" s="12" t="s">
        <v>1815</v>
      </c>
      <c r="N6" s="12" t="s">
        <v>1816</v>
      </c>
      <c r="O6" s="15" t="s">
        <v>332</v>
      </c>
      <c r="P6" s="5" t="s">
        <v>333</v>
      </c>
    </row>
    <row r="7" spans="2:16" ht="12.75" customHeight="1" x14ac:dyDescent="0.15">
      <c r="B7" s="16"/>
      <c r="C7" s="16" t="s">
        <v>337</v>
      </c>
      <c r="D7" s="16"/>
      <c r="E7" s="17"/>
      <c r="F7" s="17"/>
      <c r="G7" s="17"/>
      <c r="H7" s="17"/>
      <c r="I7" s="17"/>
      <c r="J7" s="17"/>
      <c r="K7" s="17"/>
      <c r="L7" s="16" t="s">
        <v>338</v>
      </c>
      <c r="M7" s="16" t="s">
        <v>339</v>
      </c>
      <c r="N7" s="16" t="s">
        <v>339</v>
      </c>
      <c r="O7" s="13"/>
    </row>
    <row r="8" spans="2:16" ht="27.75" customHeight="1" x14ac:dyDescent="0.15">
      <c r="B8" s="14" t="s">
        <v>78</v>
      </c>
      <c r="C8" s="18" t="s">
        <v>353</v>
      </c>
      <c r="D8" s="18">
        <v>1</v>
      </c>
      <c r="E8" s="19">
        <v>3</v>
      </c>
      <c r="F8" s="14">
        <v>1</v>
      </c>
      <c r="G8" s="20" t="s">
        <v>73</v>
      </c>
      <c r="H8" s="105" t="s">
        <v>1818</v>
      </c>
      <c r="I8" s="22" t="s">
        <v>31</v>
      </c>
      <c r="J8" s="14" t="s">
        <v>30</v>
      </c>
      <c r="K8" s="14">
        <v>120</v>
      </c>
      <c r="L8" s="14" t="s">
        <v>22</v>
      </c>
      <c r="M8" s="14" t="s">
        <v>341</v>
      </c>
      <c r="N8" s="14" t="s">
        <v>341</v>
      </c>
      <c r="O8" s="15">
        <v>1</v>
      </c>
      <c r="P8" s="5" t="b">
        <f t="shared" ref="P8:P39" si="0">IF(D7=D8,P7,NOT(P7))</f>
        <v>1</v>
      </c>
    </row>
    <row r="9" spans="2:16" ht="27.75" customHeight="1" x14ac:dyDescent="0.15">
      <c r="B9" s="14" t="s">
        <v>79</v>
      </c>
      <c r="C9" s="18" t="s">
        <v>353</v>
      </c>
      <c r="D9" s="18">
        <v>2</v>
      </c>
      <c r="E9" s="19">
        <v>4</v>
      </c>
      <c r="F9" s="18">
        <v>2</v>
      </c>
      <c r="G9" s="20" t="s">
        <v>0</v>
      </c>
      <c r="H9" s="21" t="s">
        <v>1818</v>
      </c>
      <c r="I9" s="22" t="s">
        <v>33</v>
      </c>
      <c r="J9" s="14" t="s">
        <v>32</v>
      </c>
      <c r="K9" s="14">
        <v>120</v>
      </c>
      <c r="L9" s="14" t="s">
        <v>22</v>
      </c>
      <c r="M9" s="14" t="s">
        <v>341</v>
      </c>
      <c r="N9" s="14" t="s">
        <v>341</v>
      </c>
      <c r="O9" s="15">
        <v>1</v>
      </c>
      <c r="P9" s="5" t="b">
        <f t="shared" si="0"/>
        <v>0</v>
      </c>
    </row>
    <row r="10" spans="2:16" ht="27.75" customHeight="1" x14ac:dyDescent="0.15">
      <c r="B10" s="14" t="s">
        <v>78</v>
      </c>
      <c r="C10" s="18" t="s">
        <v>353</v>
      </c>
      <c r="D10" s="18">
        <v>3</v>
      </c>
      <c r="E10" s="19">
        <v>5</v>
      </c>
      <c r="F10" s="14">
        <v>3</v>
      </c>
      <c r="G10" s="20" t="s">
        <v>1</v>
      </c>
      <c r="H10" s="21" t="s">
        <v>1818</v>
      </c>
      <c r="I10" s="22" t="s">
        <v>35</v>
      </c>
      <c r="J10" s="14" t="s">
        <v>34</v>
      </c>
      <c r="K10" s="14">
        <v>120</v>
      </c>
      <c r="L10" s="14" t="s">
        <v>22</v>
      </c>
      <c r="M10" s="14" t="s">
        <v>341</v>
      </c>
      <c r="N10" s="14" t="s">
        <v>341</v>
      </c>
      <c r="O10" s="15">
        <v>1</v>
      </c>
      <c r="P10" s="5" t="b">
        <f t="shared" si="0"/>
        <v>1</v>
      </c>
    </row>
    <row r="11" spans="2:16" ht="27.75" customHeight="1" x14ac:dyDescent="0.15">
      <c r="B11" s="14" t="s">
        <v>80</v>
      </c>
      <c r="C11" s="18" t="s">
        <v>353</v>
      </c>
      <c r="D11" s="18">
        <v>4</v>
      </c>
      <c r="E11" s="19">
        <v>6</v>
      </c>
      <c r="F11" s="18">
        <v>7</v>
      </c>
      <c r="G11" s="20" t="s">
        <v>2</v>
      </c>
      <c r="H11" s="21" t="s">
        <v>1818</v>
      </c>
      <c r="I11" s="22" t="s">
        <v>37</v>
      </c>
      <c r="J11" s="14" t="s">
        <v>36</v>
      </c>
      <c r="K11" s="14">
        <v>120</v>
      </c>
      <c r="L11" s="14" t="s">
        <v>22</v>
      </c>
      <c r="M11" s="14" t="s">
        <v>341</v>
      </c>
      <c r="N11" s="14" t="s">
        <v>341</v>
      </c>
      <c r="O11" s="15">
        <v>1</v>
      </c>
      <c r="P11" s="5" t="b">
        <f t="shared" si="0"/>
        <v>0</v>
      </c>
    </row>
    <row r="12" spans="2:16" ht="27.75" customHeight="1" x14ac:dyDescent="0.15">
      <c r="B12" s="14" t="s">
        <v>78</v>
      </c>
      <c r="C12" s="18" t="s">
        <v>353</v>
      </c>
      <c r="D12" s="18">
        <v>5</v>
      </c>
      <c r="E12" s="19">
        <v>7</v>
      </c>
      <c r="F12" s="18">
        <v>8</v>
      </c>
      <c r="G12" s="20" t="s">
        <v>3</v>
      </c>
      <c r="H12" s="21" t="s">
        <v>1818</v>
      </c>
      <c r="I12" s="22" t="s">
        <v>39</v>
      </c>
      <c r="J12" s="14" t="s">
        <v>38</v>
      </c>
      <c r="K12" s="14">
        <v>120</v>
      </c>
      <c r="L12" s="14" t="s">
        <v>22</v>
      </c>
      <c r="M12" s="14" t="s">
        <v>341</v>
      </c>
      <c r="N12" s="14" t="s">
        <v>341</v>
      </c>
      <c r="O12" s="15">
        <v>1</v>
      </c>
      <c r="P12" s="5" t="b">
        <f t="shared" si="0"/>
        <v>1</v>
      </c>
    </row>
    <row r="13" spans="2:16" ht="30" customHeight="1" x14ac:dyDescent="0.15">
      <c r="B13" s="14" t="s">
        <v>81</v>
      </c>
      <c r="C13" s="18" t="s">
        <v>340</v>
      </c>
      <c r="D13" s="18">
        <v>6</v>
      </c>
      <c r="E13" s="19">
        <v>8</v>
      </c>
      <c r="F13" s="14">
        <v>337</v>
      </c>
      <c r="G13" s="20" t="s">
        <v>93</v>
      </c>
      <c r="H13" s="21" t="s">
        <v>1818</v>
      </c>
      <c r="I13" s="22" t="s">
        <v>95</v>
      </c>
      <c r="J13" s="14" t="s">
        <v>94</v>
      </c>
      <c r="K13" s="14">
        <v>173</v>
      </c>
      <c r="L13" s="14" t="s">
        <v>16</v>
      </c>
      <c r="M13" s="14" t="s">
        <v>1878</v>
      </c>
      <c r="N13" s="14" t="s">
        <v>1819</v>
      </c>
      <c r="O13" s="15">
        <v>2</v>
      </c>
      <c r="P13" s="5" t="b">
        <f t="shared" si="0"/>
        <v>0</v>
      </c>
    </row>
    <row r="14" spans="2:16" ht="27.75" customHeight="1" x14ac:dyDescent="0.15">
      <c r="B14" s="14" t="s">
        <v>81</v>
      </c>
      <c r="C14" s="18" t="s">
        <v>340</v>
      </c>
      <c r="D14" s="18">
        <v>6</v>
      </c>
      <c r="E14" s="19">
        <v>9</v>
      </c>
      <c r="F14" s="14">
        <v>338</v>
      </c>
      <c r="G14" s="20" t="s">
        <v>342</v>
      </c>
      <c r="H14" s="21"/>
      <c r="I14" s="22" t="s">
        <v>96</v>
      </c>
      <c r="J14" s="14" t="s">
        <v>343</v>
      </c>
      <c r="K14" s="14">
        <v>47</v>
      </c>
      <c r="L14" s="14" t="s">
        <v>16</v>
      </c>
      <c r="M14" s="14" t="s">
        <v>344</v>
      </c>
      <c r="N14" s="14" t="s">
        <v>341</v>
      </c>
      <c r="O14" s="15">
        <v>2</v>
      </c>
      <c r="P14" s="5" t="b">
        <f t="shared" si="0"/>
        <v>0</v>
      </c>
    </row>
    <row r="15" spans="2:16" ht="30" customHeight="1" x14ac:dyDescent="0.15">
      <c r="B15" s="14" t="s">
        <v>79</v>
      </c>
      <c r="C15" s="18" t="s">
        <v>340</v>
      </c>
      <c r="D15" s="18">
        <v>7</v>
      </c>
      <c r="E15" s="19">
        <v>10</v>
      </c>
      <c r="F15" s="14">
        <v>344</v>
      </c>
      <c r="G15" s="20" t="s">
        <v>97</v>
      </c>
      <c r="H15" s="21" t="s">
        <v>1818</v>
      </c>
      <c r="I15" s="22" t="s">
        <v>99</v>
      </c>
      <c r="J15" s="14" t="s">
        <v>98</v>
      </c>
      <c r="K15" s="14">
        <v>117</v>
      </c>
      <c r="L15" s="14" t="s">
        <v>16</v>
      </c>
      <c r="M15" s="14" t="s">
        <v>341</v>
      </c>
      <c r="N15" s="14" t="s">
        <v>1819</v>
      </c>
      <c r="O15" s="15">
        <v>2</v>
      </c>
      <c r="P15" s="5" t="b">
        <f t="shared" si="0"/>
        <v>1</v>
      </c>
    </row>
    <row r="16" spans="2:16" ht="27.75" customHeight="1" x14ac:dyDescent="0.15">
      <c r="B16" s="14" t="s">
        <v>79</v>
      </c>
      <c r="C16" s="18" t="s">
        <v>340</v>
      </c>
      <c r="D16" s="18">
        <v>7</v>
      </c>
      <c r="E16" s="19">
        <v>11</v>
      </c>
      <c r="F16" s="18" t="s">
        <v>82</v>
      </c>
      <c r="G16" s="20" t="s">
        <v>354</v>
      </c>
      <c r="H16" s="21"/>
      <c r="I16" s="22" t="s">
        <v>355</v>
      </c>
      <c r="J16" s="14" t="s">
        <v>356</v>
      </c>
      <c r="K16" s="14">
        <v>0</v>
      </c>
      <c r="L16" s="14" t="s">
        <v>82</v>
      </c>
      <c r="M16" s="14" t="s">
        <v>82</v>
      </c>
      <c r="N16" s="14" t="s">
        <v>341</v>
      </c>
      <c r="O16" s="15">
        <v>2</v>
      </c>
      <c r="P16" s="5" t="b">
        <f t="shared" si="0"/>
        <v>1</v>
      </c>
    </row>
    <row r="17" spans="2:16" ht="30" customHeight="1" x14ac:dyDescent="0.15">
      <c r="B17" s="14" t="s">
        <v>80</v>
      </c>
      <c r="C17" s="18" t="s">
        <v>340</v>
      </c>
      <c r="D17" s="18">
        <v>7</v>
      </c>
      <c r="E17" s="19">
        <v>12</v>
      </c>
      <c r="F17" s="14">
        <v>347</v>
      </c>
      <c r="G17" s="20" t="s">
        <v>357</v>
      </c>
      <c r="H17" s="21"/>
      <c r="I17" s="22" t="s">
        <v>100</v>
      </c>
      <c r="J17" s="14" t="s">
        <v>358</v>
      </c>
      <c r="K17" s="14">
        <v>29</v>
      </c>
      <c r="L17" s="14" t="s">
        <v>16</v>
      </c>
      <c r="M17" s="14" t="s">
        <v>341</v>
      </c>
      <c r="N17" s="14" t="s">
        <v>1819</v>
      </c>
      <c r="O17" s="15">
        <v>2</v>
      </c>
      <c r="P17" s="5" t="b">
        <f t="shared" si="0"/>
        <v>1</v>
      </c>
    </row>
    <row r="18" spans="2:16" ht="36" customHeight="1" x14ac:dyDescent="0.15">
      <c r="B18" s="14" t="s">
        <v>80</v>
      </c>
      <c r="C18" s="18" t="s">
        <v>340</v>
      </c>
      <c r="D18" s="18">
        <v>8</v>
      </c>
      <c r="E18" s="19">
        <v>13</v>
      </c>
      <c r="F18" s="14">
        <v>345</v>
      </c>
      <c r="G18" s="20" t="s">
        <v>101</v>
      </c>
      <c r="H18" s="21" t="s">
        <v>1818</v>
      </c>
      <c r="I18" s="22" t="s">
        <v>102</v>
      </c>
      <c r="J18" s="14" t="s">
        <v>91</v>
      </c>
      <c r="K18" s="14">
        <v>90</v>
      </c>
      <c r="L18" s="14" t="s">
        <v>17</v>
      </c>
      <c r="M18" s="14" t="s">
        <v>344</v>
      </c>
      <c r="N18" s="14" t="s">
        <v>341</v>
      </c>
      <c r="O18" s="15">
        <v>2</v>
      </c>
      <c r="P18" s="5" t="b">
        <f t="shared" si="0"/>
        <v>0</v>
      </c>
    </row>
    <row r="19" spans="2:16" ht="36" customHeight="1" x14ac:dyDescent="0.15">
      <c r="B19" s="14" t="s">
        <v>79</v>
      </c>
      <c r="C19" s="18" t="s">
        <v>340</v>
      </c>
      <c r="D19" s="18">
        <v>9</v>
      </c>
      <c r="E19" s="19">
        <v>14</v>
      </c>
      <c r="F19" s="14">
        <v>389</v>
      </c>
      <c r="G19" s="20" t="s">
        <v>103</v>
      </c>
      <c r="H19" s="21" t="s">
        <v>1818</v>
      </c>
      <c r="I19" s="22" t="s">
        <v>105</v>
      </c>
      <c r="J19" s="14" t="s">
        <v>104</v>
      </c>
      <c r="K19" s="14">
        <v>90</v>
      </c>
      <c r="L19" s="14" t="s">
        <v>16</v>
      </c>
      <c r="M19" s="14" t="s">
        <v>348</v>
      </c>
      <c r="N19" s="14" t="s">
        <v>341</v>
      </c>
      <c r="O19" s="15">
        <v>2</v>
      </c>
      <c r="P19" s="5" t="b">
        <f t="shared" si="0"/>
        <v>1</v>
      </c>
    </row>
    <row r="20" spans="2:16" ht="36" customHeight="1" x14ac:dyDescent="0.15">
      <c r="B20" s="14" t="s">
        <v>79</v>
      </c>
      <c r="C20" s="18" t="s">
        <v>340</v>
      </c>
      <c r="D20" s="18">
        <v>10</v>
      </c>
      <c r="E20" s="19">
        <v>15</v>
      </c>
      <c r="F20" s="14">
        <v>390</v>
      </c>
      <c r="G20" s="20" t="s">
        <v>106</v>
      </c>
      <c r="H20" s="21" t="s">
        <v>1818</v>
      </c>
      <c r="I20" s="22" t="s">
        <v>107</v>
      </c>
      <c r="J20" s="14" t="s">
        <v>60</v>
      </c>
      <c r="K20" s="14">
        <v>80</v>
      </c>
      <c r="L20" s="14" t="s">
        <v>16</v>
      </c>
      <c r="M20" s="14" t="s">
        <v>344</v>
      </c>
      <c r="N20" s="14" t="s">
        <v>349</v>
      </c>
      <c r="O20" s="15">
        <v>2</v>
      </c>
      <c r="P20" s="5" t="b">
        <f t="shared" si="0"/>
        <v>0</v>
      </c>
    </row>
    <row r="21" spans="2:16" ht="36" customHeight="1" x14ac:dyDescent="0.15">
      <c r="B21" s="14" t="s">
        <v>79</v>
      </c>
      <c r="C21" s="18" t="s">
        <v>340</v>
      </c>
      <c r="D21" s="18">
        <v>11</v>
      </c>
      <c r="E21" s="19">
        <v>16</v>
      </c>
      <c r="F21" s="18">
        <v>391</v>
      </c>
      <c r="G21" s="20" t="s">
        <v>108</v>
      </c>
      <c r="H21" s="21" t="s">
        <v>1818</v>
      </c>
      <c r="I21" s="22" t="s">
        <v>110</v>
      </c>
      <c r="J21" s="14" t="s">
        <v>109</v>
      </c>
      <c r="K21" s="14">
        <v>90</v>
      </c>
      <c r="L21" s="14" t="s">
        <v>17</v>
      </c>
      <c r="M21" s="14" t="s">
        <v>341</v>
      </c>
      <c r="N21" s="14" t="s">
        <v>347</v>
      </c>
      <c r="O21" s="15">
        <v>2</v>
      </c>
      <c r="P21" s="5" t="b">
        <f t="shared" si="0"/>
        <v>1</v>
      </c>
    </row>
    <row r="22" spans="2:16" ht="27.75" customHeight="1" x14ac:dyDescent="0.15">
      <c r="B22" s="14" t="s">
        <v>81</v>
      </c>
      <c r="C22" s="18" t="s">
        <v>345</v>
      </c>
      <c r="D22" s="18">
        <v>12</v>
      </c>
      <c r="E22" s="19">
        <v>17</v>
      </c>
      <c r="F22" s="14">
        <v>11</v>
      </c>
      <c r="G22" s="20" t="s">
        <v>4</v>
      </c>
      <c r="H22" s="21" t="s">
        <v>1818</v>
      </c>
      <c r="I22" s="22" t="s">
        <v>112</v>
      </c>
      <c r="J22" s="14" t="s">
        <v>111</v>
      </c>
      <c r="K22" s="14">
        <v>120</v>
      </c>
      <c r="L22" s="14" t="s">
        <v>16</v>
      </c>
      <c r="M22" s="14" t="s">
        <v>344</v>
      </c>
      <c r="N22" s="14" t="s">
        <v>346</v>
      </c>
      <c r="O22" s="15">
        <v>3</v>
      </c>
      <c r="P22" s="5" t="b">
        <f t="shared" si="0"/>
        <v>0</v>
      </c>
    </row>
    <row r="23" spans="2:16" ht="27.75" customHeight="1" x14ac:dyDescent="0.15">
      <c r="B23" s="14" t="s">
        <v>80</v>
      </c>
      <c r="C23" s="18" t="s">
        <v>345</v>
      </c>
      <c r="D23" s="18">
        <v>13</v>
      </c>
      <c r="E23" s="19">
        <v>18</v>
      </c>
      <c r="F23" s="14">
        <v>12</v>
      </c>
      <c r="G23" s="20" t="s">
        <v>113</v>
      </c>
      <c r="H23" s="21" t="s">
        <v>1818</v>
      </c>
      <c r="I23" s="22" t="s">
        <v>115</v>
      </c>
      <c r="J23" s="14" t="s">
        <v>114</v>
      </c>
      <c r="K23" s="14">
        <v>90</v>
      </c>
      <c r="L23" s="14" t="s">
        <v>16</v>
      </c>
      <c r="M23" s="14" t="s">
        <v>341</v>
      </c>
      <c r="N23" s="14" t="s">
        <v>349</v>
      </c>
      <c r="O23" s="15">
        <v>3</v>
      </c>
      <c r="P23" s="5" t="b">
        <f t="shared" si="0"/>
        <v>1</v>
      </c>
    </row>
    <row r="24" spans="2:16" ht="27.75" customHeight="1" x14ac:dyDescent="0.15">
      <c r="B24" s="14" t="s">
        <v>81</v>
      </c>
      <c r="C24" s="18" t="s">
        <v>345</v>
      </c>
      <c r="D24" s="18">
        <v>14</v>
      </c>
      <c r="E24" s="19">
        <v>19</v>
      </c>
      <c r="F24" s="14">
        <v>14</v>
      </c>
      <c r="G24" s="20" t="s">
        <v>116</v>
      </c>
      <c r="H24" s="21" t="s">
        <v>1818</v>
      </c>
      <c r="I24" s="22" t="s">
        <v>118</v>
      </c>
      <c r="J24" s="14" t="s">
        <v>117</v>
      </c>
      <c r="K24" s="14">
        <v>110</v>
      </c>
      <c r="L24" s="14" t="s">
        <v>16</v>
      </c>
      <c r="M24" s="14" t="s">
        <v>341</v>
      </c>
      <c r="N24" s="14" t="s">
        <v>347</v>
      </c>
      <c r="O24" s="15">
        <v>3</v>
      </c>
      <c r="P24" s="5" t="b">
        <f t="shared" si="0"/>
        <v>0</v>
      </c>
    </row>
    <row r="25" spans="2:16" ht="27.75" customHeight="1" x14ac:dyDescent="0.15">
      <c r="B25" s="14" t="s">
        <v>79</v>
      </c>
      <c r="C25" s="18" t="s">
        <v>345</v>
      </c>
      <c r="D25" s="18">
        <v>15</v>
      </c>
      <c r="E25" s="19">
        <v>20</v>
      </c>
      <c r="F25" s="18">
        <v>16</v>
      </c>
      <c r="G25" s="20" t="s">
        <v>119</v>
      </c>
      <c r="H25" s="21" t="s">
        <v>1818</v>
      </c>
      <c r="I25" s="22" t="s">
        <v>121</v>
      </c>
      <c r="J25" s="14" t="s">
        <v>120</v>
      </c>
      <c r="K25" s="14">
        <v>70</v>
      </c>
      <c r="L25" s="14" t="s">
        <v>16</v>
      </c>
      <c r="M25" s="14" t="s">
        <v>344</v>
      </c>
      <c r="N25" s="14" t="s">
        <v>341</v>
      </c>
      <c r="O25" s="15">
        <v>3</v>
      </c>
      <c r="P25" s="5" t="b">
        <f t="shared" si="0"/>
        <v>1</v>
      </c>
    </row>
    <row r="26" spans="2:16" ht="30" customHeight="1" x14ac:dyDescent="0.15">
      <c r="B26" s="14" t="s">
        <v>79</v>
      </c>
      <c r="C26" s="18" t="s">
        <v>345</v>
      </c>
      <c r="D26" s="18">
        <v>16</v>
      </c>
      <c r="E26" s="19">
        <v>21</v>
      </c>
      <c r="F26" s="14">
        <v>17</v>
      </c>
      <c r="G26" s="20" t="s">
        <v>5</v>
      </c>
      <c r="H26" s="21" t="s">
        <v>1818</v>
      </c>
      <c r="I26" s="22" t="s">
        <v>41</v>
      </c>
      <c r="J26" s="14" t="s">
        <v>40</v>
      </c>
      <c r="K26" s="14">
        <v>120</v>
      </c>
      <c r="L26" s="14" t="s">
        <v>16</v>
      </c>
      <c r="M26" s="14" t="s">
        <v>344</v>
      </c>
      <c r="N26" s="14" t="s">
        <v>341</v>
      </c>
      <c r="O26" s="15">
        <v>3</v>
      </c>
      <c r="P26" s="5" t="b">
        <f t="shared" si="0"/>
        <v>0</v>
      </c>
    </row>
    <row r="27" spans="2:16" ht="27.75" customHeight="1" x14ac:dyDescent="0.15">
      <c r="B27" s="14" t="s">
        <v>79</v>
      </c>
      <c r="C27" s="18" t="s">
        <v>345</v>
      </c>
      <c r="D27" s="18">
        <v>17</v>
      </c>
      <c r="E27" s="19">
        <v>22</v>
      </c>
      <c r="F27" s="14">
        <v>18</v>
      </c>
      <c r="G27" s="20" t="s">
        <v>122</v>
      </c>
      <c r="H27" s="21" t="s">
        <v>1818</v>
      </c>
      <c r="I27" s="22" t="s">
        <v>24</v>
      </c>
      <c r="J27" s="14" t="s">
        <v>123</v>
      </c>
      <c r="K27" s="14">
        <v>120</v>
      </c>
      <c r="L27" s="14" t="s">
        <v>16</v>
      </c>
      <c r="M27" s="14" t="s">
        <v>344</v>
      </c>
      <c r="N27" s="14" t="s">
        <v>348</v>
      </c>
      <c r="O27" s="15">
        <v>3</v>
      </c>
      <c r="P27" s="5" t="b">
        <f t="shared" si="0"/>
        <v>1</v>
      </c>
    </row>
    <row r="28" spans="2:16" ht="27.75" customHeight="1" x14ac:dyDescent="0.15">
      <c r="B28" s="14" t="s">
        <v>79</v>
      </c>
      <c r="C28" s="18" t="s">
        <v>345</v>
      </c>
      <c r="D28" s="18">
        <v>17</v>
      </c>
      <c r="E28" s="19">
        <v>23</v>
      </c>
      <c r="F28" s="18">
        <v>339</v>
      </c>
      <c r="G28" s="20" t="s">
        <v>342</v>
      </c>
      <c r="H28" s="21"/>
      <c r="I28" s="22" t="s">
        <v>25</v>
      </c>
      <c r="J28" s="14" t="s">
        <v>359</v>
      </c>
      <c r="K28" s="14">
        <v>12</v>
      </c>
      <c r="L28" s="14" t="s">
        <v>16</v>
      </c>
      <c r="M28" s="14" t="s">
        <v>341</v>
      </c>
      <c r="N28" s="14" t="s">
        <v>348</v>
      </c>
      <c r="O28" s="15">
        <v>3</v>
      </c>
      <c r="P28" s="5" t="b">
        <f t="shared" si="0"/>
        <v>1</v>
      </c>
    </row>
    <row r="29" spans="2:16" ht="27.75" customHeight="1" x14ac:dyDescent="0.15">
      <c r="B29" s="14" t="s">
        <v>79</v>
      </c>
      <c r="C29" s="18" t="s">
        <v>345</v>
      </c>
      <c r="D29" s="18">
        <v>18</v>
      </c>
      <c r="E29" s="19">
        <v>24</v>
      </c>
      <c r="F29" s="18">
        <v>19</v>
      </c>
      <c r="G29" s="20" t="s">
        <v>124</v>
      </c>
      <c r="H29" s="21" t="s">
        <v>1818</v>
      </c>
      <c r="I29" s="22" t="s">
        <v>126</v>
      </c>
      <c r="J29" s="14" t="s">
        <v>125</v>
      </c>
      <c r="K29" s="14">
        <v>90</v>
      </c>
      <c r="L29" s="14" t="s">
        <v>16</v>
      </c>
      <c r="M29" s="14" t="s">
        <v>344</v>
      </c>
      <c r="N29" s="14" t="s">
        <v>341</v>
      </c>
      <c r="O29" s="15">
        <v>3</v>
      </c>
      <c r="P29" s="5" t="b">
        <f t="shared" si="0"/>
        <v>0</v>
      </c>
    </row>
    <row r="30" spans="2:16" ht="30" customHeight="1" x14ac:dyDescent="0.15">
      <c r="B30" s="14" t="s">
        <v>79</v>
      </c>
      <c r="C30" s="18" t="s">
        <v>345</v>
      </c>
      <c r="D30" s="18">
        <v>18</v>
      </c>
      <c r="E30" s="19">
        <v>25</v>
      </c>
      <c r="F30" s="14">
        <v>350</v>
      </c>
      <c r="G30" s="20" t="s">
        <v>342</v>
      </c>
      <c r="H30" s="21"/>
      <c r="I30" s="22" t="s">
        <v>127</v>
      </c>
      <c r="J30" s="14" t="s">
        <v>82</v>
      </c>
      <c r="K30" s="14">
        <v>30</v>
      </c>
      <c r="L30" s="14" t="s">
        <v>16</v>
      </c>
      <c r="M30" s="14" t="s">
        <v>341</v>
      </c>
      <c r="N30" s="14" t="s">
        <v>1820</v>
      </c>
      <c r="O30" s="15">
        <v>3</v>
      </c>
      <c r="P30" s="5" t="b">
        <f t="shared" si="0"/>
        <v>0</v>
      </c>
    </row>
    <row r="31" spans="2:16" ht="27.75" customHeight="1" x14ac:dyDescent="0.15">
      <c r="B31" s="14" t="s">
        <v>81</v>
      </c>
      <c r="C31" s="18" t="s">
        <v>345</v>
      </c>
      <c r="D31" s="18">
        <v>19</v>
      </c>
      <c r="E31" s="19">
        <v>26</v>
      </c>
      <c r="F31" s="18">
        <v>116</v>
      </c>
      <c r="G31" s="20" t="s">
        <v>128</v>
      </c>
      <c r="H31" s="21" t="s">
        <v>1818</v>
      </c>
      <c r="I31" s="22" t="s">
        <v>130</v>
      </c>
      <c r="J31" s="14" t="s">
        <v>129</v>
      </c>
      <c r="K31" s="14">
        <v>90</v>
      </c>
      <c r="L31" s="14" t="s">
        <v>16</v>
      </c>
      <c r="M31" s="14" t="s">
        <v>348</v>
      </c>
      <c r="N31" s="14" t="s">
        <v>341</v>
      </c>
      <c r="O31" s="15">
        <v>3</v>
      </c>
      <c r="P31" s="5" t="b">
        <f t="shared" si="0"/>
        <v>1</v>
      </c>
    </row>
    <row r="32" spans="2:16" ht="27.75" customHeight="1" x14ac:dyDescent="0.15">
      <c r="B32" s="14" t="s">
        <v>81</v>
      </c>
      <c r="C32" s="18" t="s">
        <v>345</v>
      </c>
      <c r="D32" s="18">
        <v>20</v>
      </c>
      <c r="E32" s="19">
        <v>27</v>
      </c>
      <c r="F32" s="14">
        <v>117</v>
      </c>
      <c r="G32" s="20" t="s">
        <v>6</v>
      </c>
      <c r="H32" s="21" t="s">
        <v>1818</v>
      </c>
      <c r="I32" s="22" t="s">
        <v>132</v>
      </c>
      <c r="J32" s="14" t="s">
        <v>131</v>
      </c>
      <c r="K32" s="14">
        <v>120</v>
      </c>
      <c r="L32" s="14" t="s">
        <v>16</v>
      </c>
      <c r="M32" s="14" t="s">
        <v>344</v>
      </c>
      <c r="N32" s="14" t="s">
        <v>347</v>
      </c>
      <c r="O32" s="15">
        <v>3</v>
      </c>
      <c r="P32" s="5" t="b">
        <f t="shared" si="0"/>
        <v>0</v>
      </c>
    </row>
    <row r="33" spans="2:16" ht="30" customHeight="1" x14ac:dyDescent="0.15">
      <c r="B33" s="14" t="s">
        <v>81</v>
      </c>
      <c r="C33" s="18" t="s">
        <v>345</v>
      </c>
      <c r="D33" s="18">
        <v>21</v>
      </c>
      <c r="E33" s="19">
        <v>28</v>
      </c>
      <c r="F33" s="14">
        <v>119</v>
      </c>
      <c r="G33" s="20" t="s">
        <v>7</v>
      </c>
      <c r="H33" s="106" t="s">
        <v>1818</v>
      </c>
      <c r="I33" s="22" t="s">
        <v>134</v>
      </c>
      <c r="J33" s="14" t="s">
        <v>133</v>
      </c>
      <c r="K33" s="14">
        <v>90</v>
      </c>
      <c r="L33" s="14" t="s">
        <v>16</v>
      </c>
      <c r="M33" s="14" t="s">
        <v>348</v>
      </c>
      <c r="N33" s="14" t="s">
        <v>341</v>
      </c>
      <c r="O33" s="15">
        <v>3</v>
      </c>
      <c r="P33" s="5" t="b">
        <f t="shared" si="0"/>
        <v>1</v>
      </c>
    </row>
    <row r="34" spans="2:16" ht="27.75" customHeight="1" x14ac:dyDescent="0.15">
      <c r="B34" s="14" t="s">
        <v>80</v>
      </c>
      <c r="C34" s="18" t="s">
        <v>345</v>
      </c>
      <c r="D34" s="18">
        <v>22</v>
      </c>
      <c r="E34" s="19">
        <v>29</v>
      </c>
      <c r="F34" s="14">
        <v>120</v>
      </c>
      <c r="G34" s="20" t="s">
        <v>135</v>
      </c>
      <c r="H34" s="21" t="s">
        <v>1818</v>
      </c>
      <c r="I34" s="22" t="s">
        <v>136</v>
      </c>
      <c r="J34" s="14" t="s">
        <v>83</v>
      </c>
      <c r="K34" s="14">
        <v>120</v>
      </c>
      <c r="L34" s="14" t="s">
        <v>17</v>
      </c>
      <c r="M34" s="14" t="s">
        <v>344</v>
      </c>
      <c r="N34" s="14" t="s">
        <v>341</v>
      </c>
      <c r="O34" s="15">
        <v>3</v>
      </c>
      <c r="P34" s="5" t="b">
        <f t="shared" si="0"/>
        <v>0</v>
      </c>
    </row>
    <row r="35" spans="2:16" ht="27.75" customHeight="1" x14ac:dyDescent="0.15">
      <c r="B35" s="14" t="s">
        <v>80</v>
      </c>
      <c r="C35" s="18" t="s">
        <v>345</v>
      </c>
      <c r="D35" s="18">
        <v>23</v>
      </c>
      <c r="E35" s="19">
        <v>30</v>
      </c>
      <c r="F35" s="14">
        <v>121</v>
      </c>
      <c r="G35" s="20" t="s">
        <v>8</v>
      </c>
      <c r="H35" s="21" t="s">
        <v>1818</v>
      </c>
      <c r="I35" s="22" t="s">
        <v>43</v>
      </c>
      <c r="J35" s="14" t="s">
        <v>42</v>
      </c>
      <c r="K35" s="14">
        <v>120</v>
      </c>
      <c r="L35" s="14" t="s">
        <v>16</v>
      </c>
      <c r="M35" s="14" t="s">
        <v>344</v>
      </c>
      <c r="N35" s="14" t="s">
        <v>344</v>
      </c>
      <c r="O35" s="15">
        <v>3</v>
      </c>
      <c r="P35" s="5" t="b">
        <f t="shared" si="0"/>
        <v>1</v>
      </c>
    </row>
    <row r="36" spans="2:16" ht="27.75" customHeight="1" x14ac:dyDescent="0.15">
      <c r="B36" s="14" t="s">
        <v>80</v>
      </c>
      <c r="C36" s="18" t="s">
        <v>345</v>
      </c>
      <c r="D36" s="18">
        <v>24</v>
      </c>
      <c r="E36" s="19">
        <v>31</v>
      </c>
      <c r="F36" s="14">
        <v>122</v>
      </c>
      <c r="G36" s="20" t="s">
        <v>9</v>
      </c>
      <c r="H36" s="21" t="s">
        <v>1818</v>
      </c>
      <c r="I36" s="22" t="s">
        <v>138</v>
      </c>
      <c r="J36" s="14" t="s">
        <v>137</v>
      </c>
      <c r="K36" s="14">
        <v>180</v>
      </c>
      <c r="L36" s="14" t="s">
        <v>16</v>
      </c>
      <c r="M36" s="14" t="s">
        <v>344</v>
      </c>
      <c r="N36" s="14" t="s">
        <v>348</v>
      </c>
      <c r="O36" s="15">
        <v>3</v>
      </c>
      <c r="P36" s="5" t="b">
        <f t="shared" si="0"/>
        <v>0</v>
      </c>
    </row>
    <row r="37" spans="2:16" ht="27.75" customHeight="1" x14ac:dyDescent="0.15">
      <c r="B37" s="14" t="s">
        <v>81</v>
      </c>
      <c r="C37" s="18" t="s">
        <v>345</v>
      </c>
      <c r="D37" s="18">
        <v>24</v>
      </c>
      <c r="E37" s="19">
        <v>32</v>
      </c>
      <c r="F37" s="14">
        <v>157</v>
      </c>
      <c r="G37" s="20" t="s">
        <v>342</v>
      </c>
      <c r="H37" s="21"/>
      <c r="I37" s="22" t="s">
        <v>139</v>
      </c>
      <c r="J37" s="14" t="s">
        <v>360</v>
      </c>
      <c r="K37" s="14">
        <v>29</v>
      </c>
      <c r="L37" s="14" t="s">
        <v>16</v>
      </c>
      <c r="M37" s="14" t="s">
        <v>341</v>
      </c>
      <c r="N37" s="14" t="s">
        <v>1821</v>
      </c>
      <c r="O37" s="15">
        <v>3</v>
      </c>
      <c r="P37" s="5" t="b">
        <f t="shared" si="0"/>
        <v>0</v>
      </c>
    </row>
    <row r="38" spans="2:16" ht="27.75" customHeight="1" x14ac:dyDescent="0.15">
      <c r="B38" s="14" t="s">
        <v>79</v>
      </c>
      <c r="C38" s="18" t="s">
        <v>345</v>
      </c>
      <c r="D38" s="18">
        <v>25</v>
      </c>
      <c r="E38" s="19">
        <v>33</v>
      </c>
      <c r="F38" s="18">
        <v>123</v>
      </c>
      <c r="G38" s="20" t="s">
        <v>10</v>
      </c>
      <c r="H38" s="21" t="s">
        <v>1818</v>
      </c>
      <c r="I38" s="22" t="s">
        <v>141</v>
      </c>
      <c r="J38" s="14" t="s">
        <v>140</v>
      </c>
      <c r="K38" s="14">
        <v>120</v>
      </c>
      <c r="L38" s="14" t="s">
        <v>16</v>
      </c>
      <c r="M38" s="14" t="s">
        <v>344</v>
      </c>
      <c r="N38" s="14" t="s">
        <v>347</v>
      </c>
      <c r="O38" s="15">
        <v>3</v>
      </c>
      <c r="P38" s="5" t="b">
        <f t="shared" si="0"/>
        <v>1</v>
      </c>
    </row>
    <row r="39" spans="2:16" ht="27.75" customHeight="1" x14ac:dyDescent="0.15">
      <c r="B39" s="14" t="s">
        <v>78</v>
      </c>
      <c r="C39" s="18" t="s">
        <v>345</v>
      </c>
      <c r="D39" s="18">
        <v>26</v>
      </c>
      <c r="E39" s="19">
        <v>34</v>
      </c>
      <c r="F39" s="14">
        <v>124</v>
      </c>
      <c r="G39" s="20" t="s">
        <v>18</v>
      </c>
      <c r="H39" s="21" t="s">
        <v>1818</v>
      </c>
      <c r="I39" s="22" t="s">
        <v>19</v>
      </c>
      <c r="J39" s="14" t="s">
        <v>142</v>
      </c>
      <c r="K39" s="14">
        <v>45</v>
      </c>
      <c r="L39" s="14" t="s">
        <v>16</v>
      </c>
      <c r="M39" s="14" t="s">
        <v>341</v>
      </c>
      <c r="N39" s="14" t="s">
        <v>349</v>
      </c>
      <c r="O39" s="15">
        <v>3</v>
      </c>
      <c r="P39" s="5" t="b">
        <f t="shared" si="0"/>
        <v>0</v>
      </c>
    </row>
    <row r="40" spans="2:16" ht="27.75" customHeight="1" x14ac:dyDescent="0.15">
      <c r="B40" s="14" t="s">
        <v>81</v>
      </c>
      <c r="C40" s="18" t="s">
        <v>345</v>
      </c>
      <c r="D40" s="18">
        <v>27</v>
      </c>
      <c r="E40" s="19">
        <v>35</v>
      </c>
      <c r="F40" s="14">
        <v>125</v>
      </c>
      <c r="G40" s="20" t="s">
        <v>143</v>
      </c>
      <c r="H40" s="21" t="s">
        <v>1818</v>
      </c>
      <c r="I40" s="22" t="s">
        <v>145</v>
      </c>
      <c r="J40" s="14" t="s">
        <v>144</v>
      </c>
      <c r="K40" s="14">
        <v>150</v>
      </c>
      <c r="L40" s="14" t="s">
        <v>16</v>
      </c>
      <c r="M40" s="14" t="s">
        <v>348</v>
      </c>
      <c r="N40" s="14" t="s">
        <v>347</v>
      </c>
      <c r="O40" s="15">
        <v>3</v>
      </c>
      <c r="P40" s="5" t="b">
        <f t="shared" ref="P40:P71" si="1">IF(D39=D40,P39,NOT(P39))</f>
        <v>1</v>
      </c>
    </row>
    <row r="41" spans="2:16" ht="30" customHeight="1" x14ac:dyDescent="0.15">
      <c r="B41" s="14" t="s">
        <v>81</v>
      </c>
      <c r="C41" s="18" t="s">
        <v>345</v>
      </c>
      <c r="D41" s="18">
        <v>28</v>
      </c>
      <c r="E41" s="19">
        <v>36</v>
      </c>
      <c r="F41" s="14">
        <v>126</v>
      </c>
      <c r="G41" s="20" t="s">
        <v>146</v>
      </c>
      <c r="H41" s="21" t="s">
        <v>1818</v>
      </c>
      <c r="I41" s="22" t="s">
        <v>147</v>
      </c>
      <c r="J41" s="14" t="s">
        <v>26</v>
      </c>
      <c r="K41" s="14">
        <v>218</v>
      </c>
      <c r="L41" s="14" t="s">
        <v>1601</v>
      </c>
      <c r="M41" s="14" t="s">
        <v>1877</v>
      </c>
      <c r="N41" s="14" t="s">
        <v>1878</v>
      </c>
      <c r="O41" s="15">
        <v>3</v>
      </c>
      <c r="P41" s="5" t="b">
        <f t="shared" si="1"/>
        <v>0</v>
      </c>
    </row>
    <row r="42" spans="2:16" ht="27.75" customHeight="1" x14ac:dyDescent="0.15">
      <c r="B42" s="14" t="s">
        <v>81</v>
      </c>
      <c r="C42" s="18" t="s">
        <v>345</v>
      </c>
      <c r="D42" s="18">
        <v>29</v>
      </c>
      <c r="E42" s="19">
        <v>37</v>
      </c>
      <c r="F42" s="14">
        <v>300</v>
      </c>
      <c r="G42" s="20" t="s">
        <v>11</v>
      </c>
      <c r="H42" s="21" t="s">
        <v>1818</v>
      </c>
      <c r="I42" s="22" t="s">
        <v>148</v>
      </c>
      <c r="J42" s="14" t="s">
        <v>74</v>
      </c>
      <c r="K42" s="14">
        <v>120</v>
      </c>
      <c r="L42" s="14" t="s">
        <v>16</v>
      </c>
      <c r="M42" s="14" t="s">
        <v>344</v>
      </c>
      <c r="N42" s="14" t="s">
        <v>341</v>
      </c>
      <c r="O42" s="15">
        <v>3</v>
      </c>
      <c r="P42" s="5" t="b">
        <f t="shared" si="1"/>
        <v>1</v>
      </c>
    </row>
    <row r="43" spans="2:16" ht="27.75" customHeight="1" x14ac:dyDescent="0.15">
      <c r="B43" s="14" t="s">
        <v>81</v>
      </c>
      <c r="C43" s="18" t="s">
        <v>345</v>
      </c>
      <c r="D43" s="18">
        <v>30</v>
      </c>
      <c r="E43" s="19">
        <v>38</v>
      </c>
      <c r="F43" s="14">
        <v>301</v>
      </c>
      <c r="G43" s="20" t="s">
        <v>12</v>
      </c>
      <c r="H43" s="21" t="s">
        <v>1818</v>
      </c>
      <c r="I43" s="22" t="s">
        <v>149</v>
      </c>
      <c r="J43" s="14" t="s">
        <v>75</v>
      </c>
      <c r="K43" s="14">
        <v>150</v>
      </c>
      <c r="L43" s="14" t="s">
        <v>22</v>
      </c>
      <c r="M43" s="14" t="s">
        <v>341</v>
      </c>
      <c r="N43" s="14" t="s">
        <v>349</v>
      </c>
      <c r="O43" s="15">
        <v>3</v>
      </c>
      <c r="P43" s="5" t="b">
        <f t="shared" si="1"/>
        <v>0</v>
      </c>
    </row>
    <row r="44" spans="2:16" ht="27.75" customHeight="1" x14ac:dyDescent="0.15">
      <c r="B44" s="14" t="s">
        <v>81</v>
      </c>
      <c r="C44" s="18" t="s">
        <v>345</v>
      </c>
      <c r="D44" s="18">
        <v>31</v>
      </c>
      <c r="E44" s="19">
        <v>39</v>
      </c>
      <c r="F44" s="14">
        <v>302</v>
      </c>
      <c r="G44" s="20" t="s">
        <v>150</v>
      </c>
      <c r="H44" s="21" t="s">
        <v>1818</v>
      </c>
      <c r="I44" s="22" t="s">
        <v>152</v>
      </c>
      <c r="J44" s="14" t="s">
        <v>151</v>
      </c>
      <c r="K44" s="14">
        <v>120</v>
      </c>
      <c r="L44" s="14" t="s">
        <v>16</v>
      </c>
      <c r="M44" s="14" t="s">
        <v>344</v>
      </c>
      <c r="N44" s="14" t="s">
        <v>348</v>
      </c>
      <c r="O44" s="15">
        <v>3</v>
      </c>
      <c r="P44" s="5" t="b">
        <f t="shared" si="1"/>
        <v>1</v>
      </c>
    </row>
    <row r="45" spans="2:16" ht="27.75" customHeight="1" x14ac:dyDescent="0.15">
      <c r="B45" s="14" t="s">
        <v>79</v>
      </c>
      <c r="C45" s="18" t="s">
        <v>345</v>
      </c>
      <c r="D45" s="18">
        <v>32</v>
      </c>
      <c r="E45" s="19">
        <v>40</v>
      </c>
      <c r="F45" s="14">
        <v>303</v>
      </c>
      <c r="G45" s="20" t="s">
        <v>153</v>
      </c>
      <c r="H45" s="21" t="s">
        <v>1818</v>
      </c>
      <c r="I45" s="22" t="s">
        <v>155</v>
      </c>
      <c r="J45" s="14" t="s">
        <v>154</v>
      </c>
      <c r="K45" s="14">
        <v>120</v>
      </c>
      <c r="L45" s="14" t="s">
        <v>16</v>
      </c>
      <c r="M45" s="14" t="s">
        <v>344</v>
      </c>
      <c r="N45" s="14" t="s">
        <v>344</v>
      </c>
      <c r="O45" s="15">
        <v>3</v>
      </c>
      <c r="P45" s="5" t="b">
        <f t="shared" si="1"/>
        <v>0</v>
      </c>
    </row>
    <row r="46" spans="2:16" ht="32.25" customHeight="1" x14ac:dyDescent="0.15">
      <c r="B46" s="14" t="s">
        <v>81</v>
      </c>
      <c r="C46" s="18" t="s">
        <v>345</v>
      </c>
      <c r="D46" s="18">
        <v>33</v>
      </c>
      <c r="E46" s="19">
        <v>41</v>
      </c>
      <c r="F46" s="14">
        <v>305</v>
      </c>
      <c r="G46" s="20" t="s">
        <v>156</v>
      </c>
      <c r="H46" s="21" t="s">
        <v>1818</v>
      </c>
      <c r="I46" s="22" t="s">
        <v>158</v>
      </c>
      <c r="J46" s="14" t="s">
        <v>157</v>
      </c>
      <c r="K46" s="14">
        <v>60</v>
      </c>
      <c r="L46" s="14" t="s">
        <v>16</v>
      </c>
      <c r="M46" s="14" t="s">
        <v>348</v>
      </c>
      <c r="N46" s="14" t="s">
        <v>347</v>
      </c>
      <c r="O46" s="15">
        <v>3</v>
      </c>
      <c r="P46" s="5" t="b">
        <f t="shared" si="1"/>
        <v>1</v>
      </c>
    </row>
    <row r="47" spans="2:16" ht="27.75" customHeight="1" x14ac:dyDescent="0.15">
      <c r="B47" s="14" t="s">
        <v>79</v>
      </c>
      <c r="C47" s="18" t="s">
        <v>345</v>
      </c>
      <c r="D47" s="18">
        <v>34</v>
      </c>
      <c r="E47" s="19">
        <v>42</v>
      </c>
      <c r="F47" s="14">
        <v>306</v>
      </c>
      <c r="G47" s="20" t="s">
        <v>159</v>
      </c>
      <c r="H47" s="21" t="s">
        <v>1818</v>
      </c>
      <c r="I47" s="22" t="s">
        <v>161</v>
      </c>
      <c r="J47" s="14" t="s">
        <v>160</v>
      </c>
      <c r="K47" s="14">
        <v>110</v>
      </c>
      <c r="L47" s="14" t="s">
        <v>16</v>
      </c>
      <c r="M47" s="14" t="s">
        <v>344</v>
      </c>
      <c r="N47" s="14" t="s">
        <v>341</v>
      </c>
      <c r="O47" s="15">
        <v>3</v>
      </c>
      <c r="P47" s="5" t="b">
        <f t="shared" si="1"/>
        <v>0</v>
      </c>
    </row>
    <row r="48" spans="2:16" ht="27.75" customHeight="1" x14ac:dyDescent="0.15">
      <c r="B48" s="14" t="s">
        <v>79</v>
      </c>
      <c r="C48" s="18" t="s">
        <v>345</v>
      </c>
      <c r="D48" s="18">
        <v>35</v>
      </c>
      <c r="E48" s="19">
        <v>43</v>
      </c>
      <c r="F48" s="18">
        <v>308</v>
      </c>
      <c r="G48" s="20" t="s">
        <v>13</v>
      </c>
      <c r="H48" s="21" t="s">
        <v>1818</v>
      </c>
      <c r="I48" s="22" t="s">
        <v>162</v>
      </c>
      <c r="J48" s="14" t="s">
        <v>61</v>
      </c>
      <c r="K48" s="14">
        <v>120</v>
      </c>
      <c r="L48" s="14" t="s">
        <v>16</v>
      </c>
      <c r="M48" s="14" t="s">
        <v>341</v>
      </c>
      <c r="N48" s="14" t="s">
        <v>349</v>
      </c>
      <c r="O48" s="15">
        <v>3</v>
      </c>
      <c r="P48" s="5" t="b">
        <f t="shared" si="1"/>
        <v>1</v>
      </c>
    </row>
    <row r="49" spans="2:25" ht="27.75" customHeight="1" x14ac:dyDescent="0.15">
      <c r="B49" s="14" t="s">
        <v>81</v>
      </c>
      <c r="C49" s="18" t="s">
        <v>345</v>
      </c>
      <c r="D49" s="18">
        <v>36</v>
      </c>
      <c r="E49" s="19">
        <v>44</v>
      </c>
      <c r="F49" s="14">
        <v>312</v>
      </c>
      <c r="G49" s="20" t="s">
        <v>76</v>
      </c>
      <c r="H49" s="21" t="s">
        <v>1818</v>
      </c>
      <c r="I49" s="22" t="s">
        <v>163</v>
      </c>
      <c r="J49" s="14" t="s">
        <v>62</v>
      </c>
      <c r="K49" s="14">
        <v>120</v>
      </c>
      <c r="L49" s="14" t="s">
        <v>16</v>
      </c>
      <c r="M49" s="14" t="s">
        <v>348</v>
      </c>
      <c r="N49" s="14" t="s">
        <v>347</v>
      </c>
      <c r="O49" s="15">
        <v>3</v>
      </c>
      <c r="P49" s="5" t="b">
        <f t="shared" si="1"/>
        <v>0</v>
      </c>
    </row>
    <row r="50" spans="2:25" ht="27.75" customHeight="1" x14ac:dyDescent="0.15">
      <c r="B50" s="14" t="s">
        <v>79</v>
      </c>
      <c r="C50" s="18" t="s">
        <v>345</v>
      </c>
      <c r="D50" s="18">
        <v>37</v>
      </c>
      <c r="E50" s="19">
        <v>45</v>
      </c>
      <c r="F50" s="14">
        <v>313</v>
      </c>
      <c r="G50" s="20" t="s">
        <v>14</v>
      </c>
      <c r="H50" s="21" t="s">
        <v>1818</v>
      </c>
      <c r="I50" s="22" t="s">
        <v>164</v>
      </c>
      <c r="J50" s="14" t="s">
        <v>44</v>
      </c>
      <c r="K50" s="14">
        <v>120</v>
      </c>
      <c r="L50" s="14" t="s">
        <v>16</v>
      </c>
      <c r="M50" s="14" t="s">
        <v>344</v>
      </c>
      <c r="N50" s="14" t="s">
        <v>341</v>
      </c>
      <c r="O50" s="15">
        <v>3</v>
      </c>
      <c r="P50" s="5" t="b">
        <f t="shared" si="1"/>
        <v>1</v>
      </c>
    </row>
    <row r="51" spans="2:25" ht="27.75" customHeight="1" x14ac:dyDescent="0.15">
      <c r="B51" s="14" t="s">
        <v>80</v>
      </c>
      <c r="C51" s="18" t="s">
        <v>345</v>
      </c>
      <c r="D51" s="18">
        <v>38</v>
      </c>
      <c r="E51" s="19">
        <v>46</v>
      </c>
      <c r="F51" s="14">
        <v>314</v>
      </c>
      <c r="G51" s="20" t="s">
        <v>165</v>
      </c>
      <c r="H51" s="21" t="s">
        <v>1818</v>
      </c>
      <c r="I51" s="22" t="s">
        <v>166</v>
      </c>
      <c r="J51" s="14" t="s">
        <v>63</v>
      </c>
      <c r="K51" s="14">
        <v>90</v>
      </c>
      <c r="L51" s="14" t="s">
        <v>16</v>
      </c>
      <c r="M51" s="14" t="s">
        <v>341</v>
      </c>
      <c r="N51" s="14" t="s">
        <v>341</v>
      </c>
      <c r="O51" s="15">
        <v>3</v>
      </c>
      <c r="P51" s="5" t="b">
        <f t="shared" si="1"/>
        <v>0</v>
      </c>
    </row>
    <row r="52" spans="2:25" ht="27.75" customHeight="1" x14ac:dyDescent="0.15">
      <c r="B52" s="14" t="s">
        <v>81</v>
      </c>
      <c r="C52" s="18" t="s">
        <v>345</v>
      </c>
      <c r="D52" s="18">
        <v>39</v>
      </c>
      <c r="E52" s="19">
        <v>47</v>
      </c>
      <c r="F52" s="18">
        <v>315</v>
      </c>
      <c r="G52" s="20" t="s">
        <v>15</v>
      </c>
      <c r="H52" s="21" t="s">
        <v>1818</v>
      </c>
      <c r="I52" s="22" t="s">
        <v>64</v>
      </c>
      <c r="J52" s="14" t="s">
        <v>47</v>
      </c>
      <c r="K52" s="14">
        <v>90</v>
      </c>
      <c r="L52" s="14" t="s">
        <v>22</v>
      </c>
      <c r="M52" s="14" t="s">
        <v>341</v>
      </c>
      <c r="N52" s="14" t="s">
        <v>1822</v>
      </c>
      <c r="O52" s="15">
        <v>3</v>
      </c>
      <c r="P52" s="5" t="b">
        <f t="shared" si="1"/>
        <v>1</v>
      </c>
    </row>
    <row r="53" spans="2:25" ht="27.75" customHeight="1" x14ac:dyDescent="0.15">
      <c r="B53" s="14" t="s">
        <v>81</v>
      </c>
      <c r="C53" s="18" t="s">
        <v>345</v>
      </c>
      <c r="D53" s="18">
        <v>40</v>
      </c>
      <c r="E53" s="19">
        <v>48</v>
      </c>
      <c r="F53" s="14">
        <v>316</v>
      </c>
      <c r="G53" s="20" t="s">
        <v>167</v>
      </c>
      <c r="H53" s="21" t="s">
        <v>1818</v>
      </c>
      <c r="I53" s="22" t="s">
        <v>66</v>
      </c>
      <c r="J53" s="14" t="s">
        <v>65</v>
      </c>
      <c r="K53" s="14">
        <v>69</v>
      </c>
      <c r="L53" s="14" t="s">
        <v>16</v>
      </c>
      <c r="M53" s="14" t="s">
        <v>344</v>
      </c>
      <c r="N53" s="14" t="s">
        <v>341</v>
      </c>
      <c r="O53" s="15">
        <v>3</v>
      </c>
      <c r="P53" s="5" t="b">
        <f t="shared" si="1"/>
        <v>0</v>
      </c>
    </row>
    <row r="54" spans="2:25" ht="27.75" customHeight="1" x14ac:dyDescent="0.15">
      <c r="B54" s="14" t="s">
        <v>81</v>
      </c>
      <c r="C54" s="18" t="s">
        <v>345</v>
      </c>
      <c r="D54" s="18">
        <v>41</v>
      </c>
      <c r="E54" s="19">
        <v>49</v>
      </c>
      <c r="F54" s="14">
        <v>317</v>
      </c>
      <c r="G54" s="20" t="s">
        <v>168</v>
      </c>
      <c r="H54" s="21" t="s">
        <v>1818</v>
      </c>
      <c r="I54" s="22" t="s">
        <v>169</v>
      </c>
      <c r="J54" s="14" t="s">
        <v>27</v>
      </c>
      <c r="K54" s="14">
        <v>90</v>
      </c>
      <c r="L54" s="14" t="s">
        <v>16</v>
      </c>
      <c r="M54" s="14" t="s">
        <v>344</v>
      </c>
      <c r="N54" s="14" t="s">
        <v>349</v>
      </c>
      <c r="O54" s="15">
        <v>3</v>
      </c>
      <c r="P54" s="5" t="b">
        <f t="shared" si="1"/>
        <v>1</v>
      </c>
    </row>
    <row r="55" spans="2:25" ht="30" customHeight="1" x14ac:dyDescent="0.15">
      <c r="B55" s="14" t="s">
        <v>79</v>
      </c>
      <c r="C55" s="18" t="s">
        <v>345</v>
      </c>
      <c r="D55" s="18">
        <v>42</v>
      </c>
      <c r="E55" s="19">
        <v>50</v>
      </c>
      <c r="F55" s="14">
        <v>318</v>
      </c>
      <c r="G55" s="20" t="s">
        <v>170</v>
      </c>
      <c r="H55" s="21" t="s">
        <v>1818</v>
      </c>
      <c r="I55" s="22" t="s">
        <v>171</v>
      </c>
      <c r="J55" s="14" t="s">
        <v>67</v>
      </c>
      <c r="K55" s="14">
        <v>90</v>
      </c>
      <c r="L55" s="14" t="s">
        <v>17</v>
      </c>
      <c r="M55" s="14" t="s">
        <v>344</v>
      </c>
      <c r="N55" s="14" t="s">
        <v>341</v>
      </c>
      <c r="O55" s="15">
        <v>3</v>
      </c>
      <c r="P55" s="5" t="b">
        <f t="shared" si="1"/>
        <v>0</v>
      </c>
    </row>
    <row r="56" spans="2:25" ht="27.75" customHeight="1" x14ac:dyDescent="0.15">
      <c r="B56" s="14" t="s">
        <v>81</v>
      </c>
      <c r="C56" s="18" t="s">
        <v>345</v>
      </c>
      <c r="D56" s="18">
        <v>43</v>
      </c>
      <c r="E56" s="19">
        <v>51</v>
      </c>
      <c r="F56" s="14">
        <v>322</v>
      </c>
      <c r="G56" s="20" t="s">
        <v>172</v>
      </c>
      <c r="H56" s="21" t="s">
        <v>1818</v>
      </c>
      <c r="I56" s="22" t="s">
        <v>173</v>
      </c>
      <c r="J56" s="14" t="s">
        <v>68</v>
      </c>
      <c r="K56" s="14">
        <v>60</v>
      </c>
      <c r="L56" s="14" t="s">
        <v>16</v>
      </c>
      <c r="M56" s="14" t="s">
        <v>341</v>
      </c>
      <c r="N56" s="14" t="s">
        <v>341</v>
      </c>
      <c r="O56" s="15">
        <v>3</v>
      </c>
      <c r="P56" s="5" t="b">
        <f t="shared" si="1"/>
        <v>1</v>
      </c>
    </row>
    <row r="57" spans="2:25" ht="27.75" customHeight="1" x14ac:dyDescent="0.15">
      <c r="B57" s="14" t="s">
        <v>81</v>
      </c>
      <c r="C57" s="18" t="s">
        <v>345</v>
      </c>
      <c r="D57" s="18">
        <v>44</v>
      </c>
      <c r="E57" s="19">
        <v>52</v>
      </c>
      <c r="F57" s="18">
        <v>323</v>
      </c>
      <c r="G57" s="20" t="s">
        <v>174</v>
      </c>
      <c r="H57" s="21" t="s">
        <v>1818</v>
      </c>
      <c r="I57" s="22" t="s">
        <v>70</v>
      </c>
      <c r="J57" s="14" t="s">
        <v>69</v>
      </c>
      <c r="K57" s="14">
        <v>80</v>
      </c>
      <c r="L57" s="14" t="s">
        <v>22</v>
      </c>
      <c r="M57" s="14" t="s">
        <v>341</v>
      </c>
      <c r="N57" s="14" t="s">
        <v>341</v>
      </c>
      <c r="O57" s="15">
        <v>3</v>
      </c>
      <c r="P57" s="5" t="b">
        <f t="shared" si="1"/>
        <v>0</v>
      </c>
    </row>
    <row r="58" spans="2:25" ht="30.75" customHeight="1" x14ac:dyDescent="0.15">
      <c r="B58" s="14" t="s">
        <v>81</v>
      </c>
      <c r="C58" s="18" t="s">
        <v>345</v>
      </c>
      <c r="D58" s="18">
        <v>45</v>
      </c>
      <c r="E58" s="19">
        <v>53</v>
      </c>
      <c r="F58" s="14">
        <v>324</v>
      </c>
      <c r="G58" s="20" t="s">
        <v>175</v>
      </c>
      <c r="H58" s="21" t="s">
        <v>1818</v>
      </c>
      <c r="I58" s="22" t="s">
        <v>176</v>
      </c>
      <c r="J58" s="14" t="s">
        <v>48</v>
      </c>
      <c r="K58" s="14">
        <v>90</v>
      </c>
      <c r="L58" s="14" t="s">
        <v>22</v>
      </c>
      <c r="M58" s="14" t="s">
        <v>341</v>
      </c>
      <c r="N58" s="14" t="s">
        <v>1822</v>
      </c>
      <c r="O58" s="15">
        <v>3</v>
      </c>
      <c r="P58" s="5" t="b">
        <f t="shared" si="1"/>
        <v>1</v>
      </c>
    </row>
    <row r="59" spans="2:25" ht="27.75" customHeight="1" x14ac:dyDescent="0.15">
      <c r="B59" s="14" t="s">
        <v>81</v>
      </c>
      <c r="C59" s="18" t="s">
        <v>345</v>
      </c>
      <c r="D59" s="18">
        <v>46</v>
      </c>
      <c r="E59" s="19">
        <v>54</v>
      </c>
      <c r="F59" s="14">
        <v>325</v>
      </c>
      <c r="G59" s="20" t="s">
        <v>177</v>
      </c>
      <c r="H59" s="21" t="s">
        <v>1818</v>
      </c>
      <c r="I59" s="22" t="s">
        <v>178</v>
      </c>
      <c r="J59" s="14" t="s">
        <v>71</v>
      </c>
      <c r="K59" s="14">
        <v>210</v>
      </c>
      <c r="L59" s="14" t="s">
        <v>16</v>
      </c>
      <c r="M59" s="14" t="s">
        <v>350</v>
      </c>
      <c r="N59" s="14" t="s">
        <v>350</v>
      </c>
      <c r="O59" s="15">
        <v>3</v>
      </c>
      <c r="P59" s="5" t="b">
        <f t="shared" si="1"/>
        <v>0</v>
      </c>
    </row>
    <row r="60" spans="2:25" ht="27.75" customHeight="1" x14ac:dyDescent="0.15">
      <c r="B60" s="14" t="s">
        <v>81</v>
      </c>
      <c r="C60" s="18" t="s">
        <v>345</v>
      </c>
      <c r="D60" s="18">
        <v>47</v>
      </c>
      <c r="E60" s="19">
        <v>55</v>
      </c>
      <c r="F60" s="14">
        <v>326</v>
      </c>
      <c r="G60" s="20" t="s">
        <v>179</v>
      </c>
      <c r="H60" s="21" t="s">
        <v>1818</v>
      </c>
      <c r="I60" s="22" t="s">
        <v>180</v>
      </c>
      <c r="J60" s="14" t="s">
        <v>50</v>
      </c>
      <c r="K60" s="14">
        <v>102</v>
      </c>
      <c r="L60" s="14" t="s">
        <v>72</v>
      </c>
      <c r="M60" s="14" t="s">
        <v>341</v>
      </c>
      <c r="N60" s="14" t="s">
        <v>341</v>
      </c>
      <c r="O60" s="15">
        <v>3</v>
      </c>
      <c r="P60" s="5" t="b">
        <f t="shared" si="1"/>
        <v>1</v>
      </c>
    </row>
    <row r="61" spans="2:25" ht="27.75" customHeight="1" x14ac:dyDescent="0.15">
      <c r="B61" s="14" t="s">
        <v>81</v>
      </c>
      <c r="C61" s="18" t="s">
        <v>345</v>
      </c>
      <c r="D61" s="18">
        <v>48</v>
      </c>
      <c r="E61" s="19">
        <v>56</v>
      </c>
      <c r="F61" s="14">
        <v>327</v>
      </c>
      <c r="G61" s="20" t="s">
        <v>181</v>
      </c>
      <c r="H61" s="21" t="s">
        <v>1818</v>
      </c>
      <c r="I61" s="22" t="s">
        <v>182</v>
      </c>
      <c r="J61" s="14" t="s">
        <v>29</v>
      </c>
      <c r="K61" s="14">
        <v>60</v>
      </c>
      <c r="L61" s="14" t="s">
        <v>16</v>
      </c>
      <c r="M61" s="14" t="s">
        <v>344</v>
      </c>
      <c r="N61" s="14" t="s">
        <v>344</v>
      </c>
      <c r="O61" s="15">
        <v>3</v>
      </c>
      <c r="P61" s="5" t="b">
        <f t="shared" si="1"/>
        <v>0</v>
      </c>
      <c r="Q61" s="23"/>
      <c r="R61" s="23"/>
      <c r="S61" s="23"/>
      <c r="T61" s="23"/>
      <c r="U61" s="23"/>
      <c r="V61" s="23"/>
      <c r="W61" s="23"/>
      <c r="X61" s="23"/>
      <c r="Y61" s="23"/>
    </row>
    <row r="62" spans="2:25" ht="27.75" customHeight="1" x14ac:dyDescent="0.15">
      <c r="B62" s="14" t="s">
        <v>80</v>
      </c>
      <c r="C62" s="18" t="s">
        <v>345</v>
      </c>
      <c r="D62" s="18">
        <v>49</v>
      </c>
      <c r="E62" s="19">
        <v>57</v>
      </c>
      <c r="F62" s="14">
        <v>328</v>
      </c>
      <c r="G62" s="20" t="s">
        <v>1826</v>
      </c>
      <c r="H62" s="21" t="s">
        <v>1818</v>
      </c>
      <c r="I62" s="22" t="s">
        <v>183</v>
      </c>
      <c r="J62" s="14" t="s">
        <v>84</v>
      </c>
      <c r="K62" s="14">
        <v>80</v>
      </c>
      <c r="L62" s="14" t="s">
        <v>16</v>
      </c>
      <c r="M62" s="14" t="s">
        <v>344</v>
      </c>
      <c r="N62" s="14" t="s">
        <v>341</v>
      </c>
      <c r="O62" s="15">
        <v>3</v>
      </c>
      <c r="P62" s="5" t="b">
        <f t="shared" si="1"/>
        <v>1</v>
      </c>
    </row>
    <row r="63" spans="2:25" ht="27.75" customHeight="1" x14ac:dyDescent="0.15">
      <c r="B63" s="14" t="s">
        <v>81</v>
      </c>
      <c r="C63" s="18" t="s">
        <v>345</v>
      </c>
      <c r="D63" s="18">
        <v>50</v>
      </c>
      <c r="E63" s="19">
        <v>58</v>
      </c>
      <c r="F63" s="18">
        <v>341</v>
      </c>
      <c r="G63" s="20" t="s">
        <v>184</v>
      </c>
      <c r="H63" s="21" t="s">
        <v>1818</v>
      </c>
      <c r="I63" s="22" t="s">
        <v>185</v>
      </c>
      <c r="J63" s="14" t="s">
        <v>49</v>
      </c>
      <c r="K63" s="14">
        <v>90</v>
      </c>
      <c r="L63" s="14" t="s">
        <v>16</v>
      </c>
      <c r="M63" s="14" t="s">
        <v>341</v>
      </c>
      <c r="N63" s="14" t="s">
        <v>1822</v>
      </c>
      <c r="O63" s="15">
        <v>3</v>
      </c>
      <c r="P63" s="5" t="b">
        <f t="shared" si="1"/>
        <v>0</v>
      </c>
    </row>
    <row r="64" spans="2:25" ht="30" customHeight="1" x14ac:dyDescent="0.15">
      <c r="B64" s="14" t="s">
        <v>81</v>
      </c>
      <c r="C64" s="18" t="s">
        <v>345</v>
      </c>
      <c r="D64" s="18">
        <v>51</v>
      </c>
      <c r="E64" s="19">
        <v>59</v>
      </c>
      <c r="F64" s="14">
        <v>342</v>
      </c>
      <c r="G64" s="20" t="s">
        <v>186</v>
      </c>
      <c r="H64" s="21" t="s">
        <v>1818</v>
      </c>
      <c r="I64" s="22" t="s">
        <v>188</v>
      </c>
      <c r="J64" s="14" t="s">
        <v>187</v>
      </c>
      <c r="K64" s="14">
        <v>90</v>
      </c>
      <c r="L64" s="14" t="s">
        <v>16</v>
      </c>
      <c r="M64" s="14" t="s">
        <v>344</v>
      </c>
      <c r="N64" s="14" t="s">
        <v>1823</v>
      </c>
      <c r="O64" s="15">
        <v>3</v>
      </c>
      <c r="P64" s="5" t="b">
        <f t="shared" si="1"/>
        <v>1</v>
      </c>
    </row>
    <row r="65" spans="2:16" ht="30" customHeight="1" x14ac:dyDescent="0.15">
      <c r="B65" s="14" t="s">
        <v>79</v>
      </c>
      <c r="C65" s="18" t="s">
        <v>345</v>
      </c>
      <c r="D65" s="18">
        <v>52</v>
      </c>
      <c r="E65" s="19">
        <v>60</v>
      </c>
      <c r="F65" s="14">
        <v>343</v>
      </c>
      <c r="G65" s="20" t="s">
        <v>190</v>
      </c>
      <c r="H65" s="21" t="s">
        <v>1818</v>
      </c>
      <c r="I65" s="22" t="s">
        <v>192</v>
      </c>
      <c r="J65" s="14" t="s">
        <v>191</v>
      </c>
      <c r="K65" s="14">
        <v>90</v>
      </c>
      <c r="L65" s="14" t="s">
        <v>17</v>
      </c>
      <c r="M65" s="14" t="s">
        <v>344</v>
      </c>
      <c r="N65" s="14" t="s">
        <v>341</v>
      </c>
      <c r="O65" s="15">
        <v>3</v>
      </c>
      <c r="P65" s="5" t="b">
        <f t="shared" si="1"/>
        <v>0</v>
      </c>
    </row>
    <row r="66" spans="2:16" ht="27.75" customHeight="1" x14ac:dyDescent="0.15">
      <c r="B66" s="14" t="s">
        <v>81</v>
      </c>
      <c r="C66" s="18" t="s">
        <v>345</v>
      </c>
      <c r="D66" s="18">
        <v>53</v>
      </c>
      <c r="E66" s="19">
        <v>61</v>
      </c>
      <c r="F66" s="14">
        <v>348</v>
      </c>
      <c r="G66" s="20" t="s">
        <v>193</v>
      </c>
      <c r="H66" s="21" t="s">
        <v>1818</v>
      </c>
      <c r="I66" s="22" t="s">
        <v>195</v>
      </c>
      <c r="J66" s="14" t="s">
        <v>194</v>
      </c>
      <c r="K66" s="14">
        <v>90</v>
      </c>
      <c r="L66" s="14" t="s">
        <v>16</v>
      </c>
      <c r="M66" s="14" t="s">
        <v>348</v>
      </c>
      <c r="N66" s="14" t="s">
        <v>347</v>
      </c>
      <c r="O66" s="15">
        <v>3</v>
      </c>
      <c r="P66" s="5" t="b">
        <f t="shared" si="1"/>
        <v>1</v>
      </c>
    </row>
    <row r="67" spans="2:16" ht="27.75" customHeight="1" x14ac:dyDescent="0.15">
      <c r="B67" s="14" t="s">
        <v>79</v>
      </c>
      <c r="C67" s="18" t="s">
        <v>345</v>
      </c>
      <c r="D67" s="18">
        <v>54</v>
      </c>
      <c r="E67" s="19">
        <v>62</v>
      </c>
      <c r="F67" s="14">
        <v>349</v>
      </c>
      <c r="G67" s="20" t="s">
        <v>196</v>
      </c>
      <c r="H67" s="21" t="s">
        <v>1818</v>
      </c>
      <c r="I67" s="22" t="s">
        <v>197</v>
      </c>
      <c r="J67" s="14" t="s">
        <v>28</v>
      </c>
      <c r="K67" s="14">
        <v>45</v>
      </c>
      <c r="L67" s="14" t="s">
        <v>16</v>
      </c>
      <c r="M67" s="14" t="s">
        <v>344</v>
      </c>
      <c r="N67" s="14" t="s">
        <v>347</v>
      </c>
      <c r="O67" s="15">
        <v>3</v>
      </c>
      <c r="P67" s="5" t="b">
        <f t="shared" si="1"/>
        <v>0</v>
      </c>
    </row>
    <row r="68" spans="2:16" ht="27.75" customHeight="1" x14ac:dyDescent="0.15">
      <c r="B68" s="14" t="s">
        <v>81</v>
      </c>
      <c r="C68" s="18" t="s">
        <v>345</v>
      </c>
      <c r="D68" s="18">
        <v>55</v>
      </c>
      <c r="E68" s="19">
        <v>63</v>
      </c>
      <c r="F68" s="14">
        <v>353</v>
      </c>
      <c r="G68" s="20" t="s">
        <v>198</v>
      </c>
      <c r="H68" s="21" t="s">
        <v>1818</v>
      </c>
      <c r="I68" s="22" t="s">
        <v>199</v>
      </c>
      <c r="J68" s="14" t="s">
        <v>45</v>
      </c>
      <c r="K68" s="14">
        <v>60</v>
      </c>
      <c r="L68" s="14" t="s">
        <v>22</v>
      </c>
      <c r="M68" s="14" t="s">
        <v>341</v>
      </c>
      <c r="N68" s="14" t="s">
        <v>349</v>
      </c>
      <c r="O68" s="15">
        <v>3</v>
      </c>
      <c r="P68" s="5" t="b">
        <f t="shared" si="1"/>
        <v>1</v>
      </c>
    </row>
    <row r="69" spans="2:16" ht="27.75" customHeight="1" x14ac:dyDescent="0.15">
      <c r="B69" s="14" t="s">
        <v>81</v>
      </c>
      <c r="C69" s="18" t="s">
        <v>345</v>
      </c>
      <c r="D69" s="18">
        <v>56</v>
      </c>
      <c r="E69" s="19">
        <v>64</v>
      </c>
      <c r="F69" s="14">
        <v>354</v>
      </c>
      <c r="G69" s="20" t="s">
        <v>200</v>
      </c>
      <c r="H69" s="21" t="s">
        <v>1818</v>
      </c>
      <c r="I69" s="22" t="s">
        <v>202</v>
      </c>
      <c r="J69" s="14" t="s">
        <v>201</v>
      </c>
      <c r="K69" s="14">
        <v>120</v>
      </c>
      <c r="L69" s="14" t="s">
        <v>16</v>
      </c>
      <c r="M69" s="14" t="s">
        <v>344</v>
      </c>
      <c r="N69" s="14" t="s">
        <v>348</v>
      </c>
      <c r="O69" s="15">
        <v>3</v>
      </c>
      <c r="P69" s="5" t="b">
        <f t="shared" si="1"/>
        <v>0</v>
      </c>
    </row>
    <row r="70" spans="2:16" ht="27.75" customHeight="1" x14ac:dyDescent="0.15">
      <c r="B70" s="14" t="s">
        <v>80</v>
      </c>
      <c r="C70" s="18" t="s">
        <v>345</v>
      </c>
      <c r="D70" s="18">
        <v>57</v>
      </c>
      <c r="E70" s="19">
        <v>65</v>
      </c>
      <c r="F70" s="18">
        <v>355</v>
      </c>
      <c r="G70" s="20" t="s">
        <v>203</v>
      </c>
      <c r="H70" s="21" t="s">
        <v>1818</v>
      </c>
      <c r="I70" s="22" t="s">
        <v>205</v>
      </c>
      <c r="J70" s="14" t="s">
        <v>204</v>
      </c>
      <c r="K70" s="14">
        <v>120</v>
      </c>
      <c r="L70" s="14" t="s">
        <v>16</v>
      </c>
      <c r="M70" s="14" t="s">
        <v>344</v>
      </c>
      <c r="N70" s="14" t="s">
        <v>349</v>
      </c>
      <c r="O70" s="15">
        <v>3</v>
      </c>
      <c r="P70" s="5" t="b">
        <f t="shared" si="1"/>
        <v>1</v>
      </c>
    </row>
    <row r="71" spans="2:16" ht="27.75" customHeight="1" x14ac:dyDescent="0.15">
      <c r="B71" s="14" t="s">
        <v>81</v>
      </c>
      <c r="C71" s="18" t="s">
        <v>345</v>
      </c>
      <c r="D71" s="18">
        <v>58</v>
      </c>
      <c r="E71" s="19">
        <v>66</v>
      </c>
      <c r="F71" s="14">
        <v>356</v>
      </c>
      <c r="G71" s="20" t="s">
        <v>206</v>
      </c>
      <c r="H71" s="21" t="s">
        <v>1818</v>
      </c>
      <c r="I71" s="22" t="s">
        <v>208</v>
      </c>
      <c r="J71" s="14" t="s">
        <v>207</v>
      </c>
      <c r="K71" s="14">
        <v>78</v>
      </c>
      <c r="L71" s="14" t="s">
        <v>16</v>
      </c>
      <c r="M71" s="14" t="s">
        <v>344</v>
      </c>
      <c r="N71" s="14" t="s">
        <v>341</v>
      </c>
      <c r="O71" s="15">
        <v>3</v>
      </c>
      <c r="P71" s="5" t="b">
        <f t="shared" si="1"/>
        <v>0</v>
      </c>
    </row>
    <row r="72" spans="2:16" ht="30" customHeight="1" x14ac:dyDescent="0.15">
      <c r="B72" s="14" t="s">
        <v>81</v>
      </c>
      <c r="C72" s="18" t="s">
        <v>345</v>
      </c>
      <c r="D72" s="18">
        <v>59</v>
      </c>
      <c r="E72" s="19">
        <v>67</v>
      </c>
      <c r="F72" s="14">
        <v>357</v>
      </c>
      <c r="G72" s="20" t="s">
        <v>209</v>
      </c>
      <c r="H72" s="21" t="s">
        <v>1818</v>
      </c>
      <c r="I72" s="22" t="s">
        <v>211</v>
      </c>
      <c r="J72" s="14" t="s">
        <v>210</v>
      </c>
      <c r="K72" s="14">
        <v>50</v>
      </c>
      <c r="L72" s="14" t="s">
        <v>22</v>
      </c>
      <c r="M72" s="14" t="s">
        <v>341</v>
      </c>
      <c r="N72" s="14" t="s">
        <v>341</v>
      </c>
      <c r="O72" s="15">
        <v>3</v>
      </c>
      <c r="P72" s="5" t="b">
        <f t="shared" ref="P72:P103" si="2">IF(D71=D72,P71,NOT(P71))</f>
        <v>1</v>
      </c>
    </row>
    <row r="73" spans="2:16" ht="27.75" customHeight="1" x14ac:dyDescent="0.15">
      <c r="B73" s="14" t="s">
        <v>79</v>
      </c>
      <c r="C73" s="18" t="s">
        <v>345</v>
      </c>
      <c r="D73" s="18">
        <v>60</v>
      </c>
      <c r="E73" s="19">
        <v>68</v>
      </c>
      <c r="F73" s="14">
        <v>358</v>
      </c>
      <c r="G73" s="20" t="s">
        <v>212</v>
      </c>
      <c r="H73" s="21" t="s">
        <v>1818</v>
      </c>
      <c r="I73" s="22" t="s">
        <v>214</v>
      </c>
      <c r="J73" s="14" t="s">
        <v>213</v>
      </c>
      <c r="K73" s="14">
        <v>60</v>
      </c>
      <c r="L73" s="14" t="s">
        <v>17</v>
      </c>
      <c r="M73" s="14" t="s">
        <v>344</v>
      </c>
      <c r="N73" s="14" t="s">
        <v>341</v>
      </c>
      <c r="O73" s="15">
        <v>3</v>
      </c>
      <c r="P73" s="5" t="b">
        <f t="shared" si="2"/>
        <v>0</v>
      </c>
    </row>
    <row r="74" spans="2:16" ht="27.75" customHeight="1" x14ac:dyDescent="0.15">
      <c r="B74" s="14" t="s">
        <v>81</v>
      </c>
      <c r="C74" s="18" t="s">
        <v>345</v>
      </c>
      <c r="D74" s="18">
        <v>61</v>
      </c>
      <c r="E74" s="19">
        <v>69</v>
      </c>
      <c r="F74" s="14">
        <v>361</v>
      </c>
      <c r="G74" s="20" t="s">
        <v>215</v>
      </c>
      <c r="H74" s="21" t="s">
        <v>1818</v>
      </c>
      <c r="I74" s="22" t="s">
        <v>217</v>
      </c>
      <c r="J74" s="14" t="s">
        <v>216</v>
      </c>
      <c r="K74" s="14">
        <v>60</v>
      </c>
      <c r="L74" s="14" t="s">
        <v>22</v>
      </c>
      <c r="M74" s="14" t="s">
        <v>341</v>
      </c>
      <c r="N74" s="14" t="s">
        <v>349</v>
      </c>
      <c r="O74" s="15">
        <v>3</v>
      </c>
      <c r="P74" s="5" t="b">
        <f t="shared" si="2"/>
        <v>1</v>
      </c>
    </row>
    <row r="75" spans="2:16" ht="30" customHeight="1" x14ac:dyDescent="0.15">
      <c r="B75" s="14" t="s">
        <v>79</v>
      </c>
      <c r="C75" s="18" t="s">
        <v>345</v>
      </c>
      <c r="D75" s="18">
        <v>62</v>
      </c>
      <c r="E75" s="19">
        <v>70</v>
      </c>
      <c r="F75" s="14">
        <v>362</v>
      </c>
      <c r="G75" s="20" t="s">
        <v>218</v>
      </c>
      <c r="H75" s="21" t="s">
        <v>1818</v>
      </c>
      <c r="I75" s="22" t="s">
        <v>220</v>
      </c>
      <c r="J75" s="14" t="s">
        <v>219</v>
      </c>
      <c r="K75" s="14">
        <v>70</v>
      </c>
      <c r="L75" s="14" t="s">
        <v>16</v>
      </c>
      <c r="M75" s="14" t="s">
        <v>341</v>
      </c>
      <c r="N75" s="14" t="s">
        <v>341</v>
      </c>
      <c r="O75" s="15">
        <v>3</v>
      </c>
      <c r="P75" s="5" t="b">
        <f t="shared" si="2"/>
        <v>0</v>
      </c>
    </row>
    <row r="76" spans="2:16" ht="30" customHeight="1" x14ac:dyDescent="0.15">
      <c r="B76" s="14" t="s">
        <v>79</v>
      </c>
      <c r="C76" s="18" t="s">
        <v>345</v>
      </c>
      <c r="D76" s="18">
        <v>63</v>
      </c>
      <c r="E76" s="19">
        <v>71</v>
      </c>
      <c r="F76" s="14">
        <v>363</v>
      </c>
      <c r="G76" s="20" t="s">
        <v>221</v>
      </c>
      <c r="H76" s="21" t="s">
        <v>1818</v>
      </c>
      <c r="I76" s="22" t="s">
        <v>223</v>
      </c>
      <c r="J76" s="14" t="s">
        <v>222</v>
      </c>
      <c r="K76" s="14">
        <v>135</v>
      </c>
      <c r="L76" s="14" t="s">
        <v>22</v>
      </c>
      <c r="M76" s="14" t="s">
        <v>341</v>
      </c>
      <c r="N76" s="14" t="s">
        <v>349</v>
      </c>
      <c r="O76" s="15">
        <v>3</v>
      </c>
      <c r="P76" s="5" t="b">
        <f t="shared" si="2"/>
        <v>1</v>
      </c>
    </row>
    <row r="77" spans="2:16" ht="30" customHeight="1" x14ac:dyDescent="0.15">
      <c r="B77" s="14" t="s">
        <v>81</v>
      </c>
      <c r="C77" s="18" t="s">
        <v>345</v>
      </c>
      <c r="D77" s="18">
        <v>64</v>
      </c>
      <c r="E77" s="19">
        <v>72</v>
      </c>
      <c r="F77" s="18">
        <v>365</v>
      </c>
      <c r="G77" s="20" t="s">
        <v>224</v>
      </c>
      <c r="H77" s="21" t="s">
        <v>1818</v>
      </c>
      <c r="I77" s="22" t="s">
        <v>226</v>
      </c>
      <c r="J77" s="14" t="s">
        <v>225</v>
      </c>
      <c r="K77" s="14">
        <v>80</v>
      </c>
      <c r="L77" s="14" t="s">
        <v>16</v>
      </c>
      <c r="M77" s="14" t="s">
        <v>344</v>
      </c>
      <c r="N77" s="14" t="s">
        <v>341</v>
      </c>
      <c r="O77" s="15">
        <v>3</v>
      </c>
      <c r="P77" s="5" t="b">
        <f t="shared" si="2"/>
        <v>0</v>
      </c>
    </row>
    <row r="78" spans="2:16" ht="30" customHeight="1" x14ac:dyDescent="0.15">
      <c r="B78" s="14" t="s">
        <v>79</v>
      </c>
      <c r="C78" s="18" t="s">
        <v>345</v>
      </c>
      <c r="D78" s="18">
        <v>65</v>
      </c>
      <c r="E78" s="19">
        <v>73</v>
      </c>
      <c r="F78" s="14">
        <v>366</v>
      </c>
      <c r="G78" s="20" t="s">
        <v>227</v>
      </c>
      <c r="H78" s="21" t="s">
        <v>1818</v>
      </c>
      <c r="I78" s="22" t="s">
        <v>229</v>
      </c>
      <c r="J78" s="14" t="s">
        <v>228</v>
      </c>
      <c r="K78" s="14">
        <v>75</v>
      </c>
      <c r="L78" s="14" t="s">
        <v>16</v>
      </c>
      <c r="M78" s="14" t="s">
        <v>344</v>
      </c>
      <c r="N78" s="14" t="s">
        <v>349</v>
      </c>
      <c r="O78" s="15">
        <v>3</v>
      </c>
      <c r="P78" s="5" t="b">
        <f t="shared" si="2"/>
        <v>1</v>
      </c>
    </row>
    <row r="79" spans="2:16" ht="36.75" customHeight="1" x14ac:dyDescent="0.15">
      <c r="B79" s="14" t="s">
        <v>79</v>
      </c>
      <c r="C79" s="18" t="s">
        <v>345</v>
      </c>
      <c r="D79" s="18">
        <v>66</v>
      </c>
      <c r="E79" s="19">
        <v>74</v>
      </c>
      <c r="F79" s="18">
        <v>367</v>
      </c>
      <c r="G79" s="20" t="s">
        <v>230</v>
      </c>
      <c r="H79" s="21" t="s">
        <v>1818</v>
      </c>
      <c r="I79" s="22" t="s">
        <v>232</v>
      </c>
      <c r="J79" s="14" t="s">
        <v>231</v>
      </c>
      <c r="K79" s="14">
        <v>120</v>
      </c>
      <c r="L79" s="14" t="s">
        <v>16</v>
      </c>
      <c r="M79" s="14" t="s">
        <v>344</v>
      </c>
      <c r="N79" s="14" t="s">
        <v>348</v>
      </c>
      <c r="O79" s="15">
        <v>3</v>
      </c>
      <c r="P79" s="5" t="b">
        <f t="shared" si="2"/>
        <v>0</v>
      </c>
    </row>
    <row r="80" spans="2:16" ht="30" customHeight="1" x14ac:dyDescent="0.15">
      <c r="B80" s="14" t="s">
        <v>81</v>
      </c>
      <c r="C80" s="18" t="s">
        <v>345</v>
      </c>
      <c r="D80" s="18">
        <v>67</v>
      </c>
      <c r="E80" s="19">
        <v>75</v>
      </c>
      <c r="F80" s="18">
        <v>368</v>
      </c>
      <c r="G80" s="20" t="s">
        <v>233</v>
      </c>
      <c r="H80" s="21" t="s">
        <v>1818</v>
      </c>
      <c r="I80" s="22" t="s">
        <v>235</v>
      </c>
      <c r="J80" s="14" t="s">
        <v>234</v>
      </c>
      <c r="K80" s="14">
        <v>75</v>
      </c>
      <c r="L80" s="14" t="s">
        <v>17</v>
      </c>
      <c r="M80" s="14" t="s">
        <v>341</v>
      </c>
      <c r="N80" s="14" t="s">
        <v>349</v>
      </c>
      <c r="O80" s="15">
        <v>3</v>
      </c>
      <c r="P80" s="5" t="b">
        <f t="shared" si="2"/>
        <v>1</v>
      </c>
    </row>
    <row r="81" spans="2:16" ht="30" customHeight="1" x14ac:dyDescent="0.15">
      <c r="B81" s="14" t="s">
        <v>81</v>
      </c>
      <c r="C81" s="18" t="s">
        <v>345</v>
      </c>
      <c r="D81" s="18">
        <v>68</v>
      </c>
      <c r="E81" s="19">
        <v>76</v>
      </c>
      <c r="F81" s="14">
        <v>369</v>
      </c>
      <c r="G81" s="20" t="s">
        <v>236</v>
      </c>
      <c r="H81" s="21" t="s">
        <v>1818</v>
      </c>
      <c r="I81" s="22" t="s">
        <v>238</v>
      </c>
      <c r="J81" s="14" t="s">
        <v>237</v>
      </c>
      <c r="K81" s="14">
        <v>90</v>
      </c>
      <c r="L81" s="14" t="s">
        <v>16</v>
      </c>
      <c r="M81" s="14" t="s">
        <v>344</v>
      </c>
      <c r="N81" s="14" t="s">
        <v>349</v>
      </c>
      <c r="O81" s="15">
        <v>3</v>
      </c>
      <c r="P81" s="5" t="b">
        <f t="shared" si="2"/>
        <v>0</v>
      </c>
    </row>
    <row r="82" spans="2:16" ht="27.75" customHeight="1" x14ac:dyDescent="0.15">
      <c r="B82" s="14" t="s">
        <v>79</v>
      </c>
      <c r="C82" s="18" t="s">
        <v>345</v>
      </c>
      <c r="D82" s="18">
        <v>69</v>
      </c>
      <c r="E82" s="19">
        <v>77</v>
      </c>
      <c r="F82" s="18">
        <v>370</v>
      </c>
      <c r="G82" s="20" t="s">
        <v>239</v>
      </c>
      <c r="H82" s="21" t="s">
        <v>1818</v>
      </c>
      <c r="I82" s="22" t="s">
        <v>241</v>
      </c>
      <c r="J82" s="14" t="s">
        <v>240</v>
      </c>
      <c r="K82" s="14">
        <v>90</v>
      </c>
      <c r="L82" s="14" t="s">
        <v>22</v>
      </c>
      <c r="M82" s="14" t="s">
        <v>341</v>
      </c>
      <c r="N82" s="14" t="s">
        <v>341</v>
      </c>
      <c r="O82" s="15">
        <v>3</v>
      </c>
      <c r="P82" s="5" t="b">
        <f t="shared" si="2"/>
        <v>1</v>
      </c>
    </row>
    <row r="83" spans="2:16" ht="30" customHeight="1" x14ac:dyDescent="0.15">
      <c r="B83" s="14" t="s">
        <v>79</v>
      </c>
      <c r="C83" s="18" t="s">
        <v>345</v>
      </c>
      <c r="D83" s="18">
        <v>70</v>
      </c>
      <c r="E83" s="19">
        <v>78</v>
      </c>
      <c r="F83" s="18">
        <v>371</v>
      </c>
      <c r="G83" s="20" t="s">
        <v>242</v>
      </c>
      <c r="H83" s="21" t="s">
        <v>1818</v>
      </c>
      <c r="I83" s="22" t="s">
        <v>244</v>
      </c>
      <c r="J83" s="14" t="s">
        <v>243</v>
      </c>
      <c r="K83" s="14">
        <v>90</v>
      </c>
      <c r="L83" s="14" t="s">
        <v>17</v>
      </c>
      <c r="M83" s="14" t="s">
        <v>341</v>
      </c>
      <c r="N83" s="14" t="s">
        <v>341</v>
      </c>
      <c r="O83" s="15">
        <v>3</v>
      </c>
      <c r="P83" s="5" t="b">
        <f t="shared" si="2"/>
        <v>0</v>
      </c>
    </row>
    <row r="84" spans="2:16" ht="30" customHeight="1" x14ac:dyDescent="0.15">
      <c r="B84" s="14" t="s">
        <v>81</v>
      </c>
      <c r="C84" s="18" t="s">
        <v>345</v>
      </c>
      <c r="D84" s="18">
        <v>71</v>
      </c>
      <c r="E84" s="19">
        <v>79</v>
      </c>
      <c r="F84" s="18">
        <v>372</v>
      </c>
      <c r="G84" s="20" t="s">
        <v>245</v>
      </c>
      <c r="H84" s="21" t="s">
        <v>1818</v>
      </c>
      <c r="I84" s="22" t="s">
        <v>247</v>
      </c>
      <c r="J84" s="14" t="s">
        <v>246</v>
      </c>
      <c r="K84" s="14">
        <v>62</v>
      </c>
      <c r="L84" s="14" t="s">
        <v>22</v>
      </c>
      <c r="M84" s="14" t="s">
        <v>344</v>
      </c>
      <c r="N84" s="14" t="s">
        <v>349</v>
      </c>
      <c r="O84" s="15">
        <v>3</v>
      </c>
      <c r="P84" s="5" t="b">
        <f t="shared" si="2"/>
        <v>1</v>
      </c>
    </row>
    <row r="85" spans="2:16" ht="30" customHeight="1" x14ac:dyDescent="0.15">
      <c r="B85" s="14" t="s">
        <v>81</v>
      </c>
      <c r="C85" s="18" t="s">
        <v>345</v>
      </c>
      <c r="D85" s="18">
        <v>72</v>
      </c>
      <c r="E85" s="19">
        <v>80</v>
      </c>
      <c r="F85" s="18">
        <v>376</v>
      </c>
      <c r="G85" s="20" t="s">
        <v>248</v>
      </c>
      <c r="H85" s="21" t="s">
        <v>1818</v>
      </c>
      <c r="I85" s="22" t="s">
        <v>249</v>
      </c>
      <c r="J85" s="14" t="s">
        <v>51</v>
      </c>
      <c r="K85" s="14">
        <v>165</v>
      </c>
      <c r="L85" s="14" t="s">
        <v>16</v>
      </c>
      <c r="M85" s="14" t="s">
        <v>344</v>
      </c>
      <c r="N85" s="14" t="s">
        <v>349</v>
      </c>
      <c r="O85" s="15">
        <v>3</v>
      </c>
      <c r="P85" s="5" t="b">
        <f t="shared" si="2"/>
        <v>0</v>
      </c>
    </row>
    <row r="86" spans="2:16" ht="30" customHeight="1" x14ac:dyDescent="0.15">
      <c r="B86" s="14" t="s">
        <v>79</v>
      </c>
      <c r="C86" s="18" t="s">
        <v>345</v>
      </c>
      <c r="D86" s="18">
        <v>73</v>
      </c>
      <c r="E86" s="19">
        <v>81</v>
      </c>
      <c r="F86" s="14">
        <v>377</v>
      </c>
      <c r="G86" s="20" t="s">
        <v>250</v>
      </c>
      <c r="H86" s="21" t="s">
        <v>1818</v>
      </c>
      <c r="I86" s="22" t="s">
        <v>251</v>
      </c>
      <c r="J86" s="14" t="s">
        <v>54</v>
      </c>
      <c r="K86" s="14">
        <v>60</v>
      </c>
      <c r="L86" s="14" t="s">
        <v>16</v>
      </c>
      <c r="M86" s="14" t="s">
        <v>344</v>
      </c>
      <c r="N86" s="14" t="s">
        <v>349</v>
      </c>
      <c r="O86" s="15">
        <v>3</v>
      </c>
      <c r="P86" s="5" t="b">
        <f t="shared" si="2"/>
        <v>1</v>
      </c>
    </row>
    <row r="87" spans="2:16" ht="30" customHeight="1" x14ac:dyDescent="0.15">
      <c r="B87" s="14" t="s">
        <v>81</v>
      </c>
      <c r="C87" s="18" t="s">
        <v>345</v>
      </c>
      <c r="D87" s="18">
        <v>74</v>
      </c>
      <c r="E87" s="19">
        <v>82</v>
      </c>
      <c r="F87" s="14">
        <v>378</v>
      </c>
      <c r="G87" s="20" t="s">
        <v>252</v>
      </c>
      <c r="H87" s="21" t="s">
        <v>1818</v>
      </c>
      <c r="I87" s="22" t="s">
        <v>253</v>
      </c>
      <c r="J87" s="14" t="s">
        <v>56</v>
      </c>
      <c r="K87" s="14">
        <v>60</v>
      </c>
      <c r="L87" s="14" t="s">
        <v>16</v>
      </c>
      <c r="M87" s="14" t="s">
        <v>344</v>
      </c>
      <c r="N87" s="14" t="s">
        <v>348</v>
      </c>
      <c r="O87" s="15">
        <v>3</v>
      </c>
      <c r="P87" s="5" t="b">
        <f t="shared" si="2"/>
        <v>0</v>
      </c>
    </row>
    <row r="88" spans="2:16" ht="30" customHeight="1" x14ac:dyDescent="0.15">
      <c r="B88" s="14" t="s">
        <v>81</v>
      </c>
      <c r="C88" s="18" t="s">
        <v>345</v>
      </c>
      <c r="D88" s="18">
        <v>75</v>
      </c>
      <c r="E88" s="19">
        <v>83</v>
      </c>
      <c r="F88" s="18">
        <v>379</v>
      </c>
      <c r="G88" s="20" t="s">
        <v>254</v>
      </c>
      <c r="H88" s="21" t="s">
        <v>1818</v>
      </c>
      <c r="I88" s="22" t="s">
        <v>255</v>
      </c>
      <c r="J88" s="14" t="s">
        <v>55</v>
      </c>
      <c r="K88" s="14">
        <v>80</v>
      </c>
      <c r="L88" s="14" t="s">
        <v>16</v>
      </c>
      <c r="M88" s="14" t="s">
        <v>344</v>
      </c>
      <c r="N88" s="14" t="s">
        <v>344</v>
      </c>
      <c r="O88" s="15">
        <v>3</v>
      </c>
      <c r="P88" s="5" t="b">
        <f t="shared" si="2"/>
        <v>1</v>
      </c>
    </row>
    <row r="89" spans="2:16" ht="30" customHeight="1" x14ac:dyDescent="0.15">
      <c r="B89" s="14" t="s">
        <v>81</v>
      </c>
      <c r="C89" s="18" t="s">
        <v>345</v>
      </c>
      <c r="D89" s="18">
        <v>76</v>
      </c>
      <c r="E89" s="19">
        <v>84</v>
      </c>
      <c r="F89" s="14">
        <v>380</v>
      </c>
      <c r="G89" s="20" t="s">
        <v>256</v>
      </c>
      <c r="H89" s="21" t="s">
        <v>1818</v>
      </c>
      <c r="I89" s="22" t="s">
        <v>257</v>
      </c>
      <c r="J89" s="14" t="s">
        <v>53</v>
      </c>
      <c r="K89" s="14">
        <v>90</v>
      </c>
      <c r="L89" s="14" t="s">
        <v>16</v>
      </c>
      <c r="M89" s="14" t="s">
        <v>341</v>
      </c>
      <c r="N89" s="14" t="s">
        <v>1824</v>
      </c>
      <c r="O89" s="15">
        <v>3</v>
      </c>
      <c r="P89" s="5" t="b">
        <f t="shared" si="2"/>
        <v>0</v>
      </c>
    </row>
    <row r="90" spans="2:16" ht="30" customHeight="1" x14ac:dyDescent="0.15">
      <c r="B90" s="14" t="s">
        <v>79</v>
      </c>
      <c r="C90" s="18" t="s">
        <v>345</v>
      </c>
      <c r="D90" s="18">
        <v>77</v>
      </c>
      <c r="E90" s="19">
        <v>85</v>
      </c>
      <c r="F90" s="14">
        <v>381</v>
      </c>
      <c r="G90" s="20" t="s">
        <v>258</v>
      </c>
      <c r="H90" s="21" t="s">
        <v>1818</v>
      </c>
      <c r="I90" s="22" t="s">
        <v>259</v>
      </c>
      <c r="J90" s="14" t="s">
        <v>57</v>
      </c>
      <c r="K90" s="14">
        <v>70</v>
      </c>
      <c r="L90" s="14" t="s">
        <v>16</v>
      </c>
      <c r="M90" s="14" t="s">
        <v>344</v>
      </c>
      <c r="N90" s="14" t="s">
        <v>349</v>
      </c>
      <c r="O90" s="15">
        <v>3</v>
      </c>
      <c r="P90" s="5" t="b">
        <f t="shared" si="2"/>
        <v>1</v>
      </c>
    </row>
    <row r="91" spans="2:16" ht="30" customHeight="1" x14ac:dyDescent="0.15">
      <c r="B91" s="14" t="s">
        <v>80</v>
      </c>
      <c r="C91" s="18" t="s">
        <v>345</v>
      </c>
      <c r="D91" s="18">
        <v>78</v>
      </c>
      <c r="E91" s="19">
        <v>86</v>
      </c>
      <c r="F91" s="14">
        <v>382</v>
      </c>
      <c r="G91" s="20" t="s">
        <v>260</v>
      </c>
      <c r="H91" s="21" t="s">
        <v>1818</v>
      </c>
      <c r="I91" s="22" t="s">
        <v>261</v>
      </c>
      <c r="J91" s="14" t="s">
        <v>58</v>
      </c>
      <c r="K91" s="14">
        <v>120</v>
      </c>
      <c r="L91" s="14" t="s">
        <v>22</v>
      </c>
      <c r="M91" s="14" t="s">
        <v>344</v>
      </c>
      <c r="N91" s="14" t="s">
        <v>347</v>
      </c>
      <c r="O91" s="15">
        <v>3</v>
      </c>
      <c r="P91" s="5" t="b">
        <f t="shared" si="2"/>
        <v>0</v>
      </c>
    </row>
    <row r="92" spans="2:16" ht="30" customHeight="1" x14ac:dyDescent="0.15">
      <c r="B92" s="14" t="s">
        <v>80</v>
      </c>
      <c r="C92" s="18" t="s">
        <v>345</v>
      </c>
      <c r="D92" s="18">
        <v>79</v>
      </c>
      <c r="E92" s="19">
        <v>87</v>
      </c>
      <c r="F92" s="14">
        <v>383</v>
      </c>
      <c r="G92" s="20" t="s">
        <v>262</v>
      </c>
      <c r="H92" s="21" t="s">
        <v>1818</v>
      </c>
      <c r="I92" s="22" t="s">
        <v>264</v>
      </c>
      <c r="J92" s="14" t="s">
        <v>263</v>
      </c>
      <c r="K92" s="14">
        <v>40</v>
      </c>
      <c r="L92" s="14" t="s">
        <v>16</v>
      </c>
      <c r="M92" s="14" t="s">
        <v>341</v>
      </c>
      <c r="N92" s="14" t="s">
        <v>349</v>
      </c>
      <c r="O92" s="15">
        <v>3</v>
      </c>
      <c r="P92" s="5" t="b">
        <f t="shared" si="2"/>
        <v>1</v>
      </c>
    </row>
    <row r="93" spans="2:16" ht="30" customHeight="1" x14ac:dyDescent="0.15">
      <c r="B93" s="14" t="s">
        <v>81</v>
      </c>
      <c r="C93" s="18" t="s">
        <v>345</v>
      </c>
      <c r="D93" s="18">
        <v>80</v>
      </c>
      <c r="E93" s="19">
        <v>88</v>
      </c>
      <c r="F93" s="14">
        <v>385</v>
      </c>
      <c r="G93" s="20" t="s">
        <v>265</v>
      </c>
      <c r="H93" s="21" t="s">
        <v>1818</v>
      </c>
      <c r="I93" s="22" t="s">
        <v>1817</v>
      </c>
      <c r="J93" s="14" t="s">
        <v>266</v>
      </c>
      <c r="K93" s="14">
        <v>60</v>
      </c>
      <c r="L93" s="14" t="s">
        <v>17</v>
      </c>
      <c r="M93" s="14" t="s">
        <v>344</v>
      </c>
      <c r="N93" s="14" t="s">
        <v>341</v>
      </c>
      <c r="O93" s="15">
        <v>3</v>
      </c>
      <c r="P93" s="5" t="b">
        <f t="shared" si="2"/>
        <v>0</v>
      </c>
    </row>
    <row r="94" spans="2:16" ht="30" customHeight="1" x14ac:dyDescent="0.15">
      <c r="B94" s="14" t="s">
        <v>81</v>
      </c>
      <c r="C94" s="18" t="s">
        <v>345</v>
      </c>
      <c r="D94" s="18">
        <v>81</v>
      </c>
      <c r="E94" s="19">
        <v>89</v>
      </c>
      <c r="F94" s="18">
        <v>386</v>
      </c>
      <c r="G94" s="20" t="s">
        <v>267</v>
      </c>
      <c r="H94" s="21" t="s">
        <v>1818</v>
      </c>
      <c r="I94" s="22" t="s">
        <v>269</v>
      </c>
      <c r="J94" s="14" t="s">
        <v>268</v>
      </c>
      <c r="K94" s="14">
        <v>60</v>
      </c>
      <c r="L94" s="14" t="s">
        <v>22</v>
      </c>
      <c r="M94" s="14" t="s">
        <v>344</v>
      </c>
      <c r="N94" s="14" t="s">
        <v>341</v>
      </c>
      <c r="O94" s="15">
        <v>3</v>
      </c>
      <c r="P94" s="5" t="b">
        <f t="shared" si="2"/>
        <v>1</v>
      </c>
    </row>
    <row r="95" spans="2:16" ht="30" customHeight="1" x14ac:dyDescent="0.15">
      <c r="B95" s="14" t="s">
        <v>81</v>
      </c>
      <c r="C95" s="18" t="s">
        <v>345</v>
      </c>
      <c r="D95" s="18">
        <v>82</v>
      </c>
      <c r="E95" s="19">
        <v>90</v>
      </c>
      <c r="F95" s="18">
        <v>387</v>
      </c>
      <c r="G95" s="20" t="s">
        <v>270</v>
      </c>
      <c r="H95" s="21" t="s">
        <v>1818</v>
      </c>
      <c r="I95" s="22" t="s">
        <v>272</v>
      </c>
      <c r="J95" s="14" t="s">
        <v>271</v>
      </c>
      <c r="K95" s="14">
        <v>46</v>
      </c>
      <c r="L95" s="14" t="s">
        <v>273</v>
      </c>
      <c r="M95" s="14" t="s">
        <v>344</v>
      </c>
      <c r="N95" s="14" t="s">
        <v>341</v>
      </c>
      <c r="O95" s="15">
        <v>3</v>
      </c>
      <c r="P95" s="5" t="b">
        <f t="shared" si="2"/>
        <v>0</v>
      </c>
    </row>
    <row r="96" spans="2:16" ht="30" customHeight="1" x14ac:dyDescent="0.15">
      <c r="B96" s="14" t="s">
        <v>78</v>
      </c>
      <c r="C96" s="18" t="s">
        <v>345</v>
      </c>
      <c r="D96" s="18">
        <v>83</v>
      </c>
      <c r="E96" s="19">
        <v>91</v>
      </c>
      <c r="F96" s="18">
        <v>388</v>
      </c>
      <c r="G96" s="20" t="s">
        <v>274</v>
      </c>
      <c r="H96" s="21" t="s">
        <v>1818</v>
      </c>
      <c r="I96" s="22" t="s">
        <v>276</v>
      </c>
      <c r="J96" s="14" t="s">
        <v>275</v>
      </c>
      <c r="K96" s="14">
        <v>60</v>
      </c>
      <c r="L96" s="14" t="s">
        <v>16</v>
      </c>
      <c r="M96" s="14" t="s">
        <v>344</v>
      </c>
      <c r="N96" s="14" t="s">
        <v>349</v>
      </c>
      <c r="O96" s="15">
        <v>3</v>
      </c>
      <c r="P96" s="5" t="b">
        <f t="shared" si="2"/>
        <v>1</v>
      </c>
    </row>
    <row r="97" spans="2:25" ht="30" customHeight="1" x14ac:dyDescent="0.15">
      <c r="B97" s="14" t="s">
        <v>81</v>
      </c>
      <c r="C97" s="18" t="s">
        <v>352</v>
      </c>
      <c r="D97" s="18">
        <v>84</v>
      </c>
      <c r="E97" s="19">
        <v>92</v>
      </c>
      <c r="F97" s="18">
        <v>304</v>
      </c>
      <c r="G97" s="20" t="s">
        <v>277</v>
      </c>
      <c r="H97" s="21" t="s">
        <v>1818</v>
      </c>
      <c r="I97" s="22" t="s">
        <v>279</v>
      </c>
      <c r="J97" s="14" t="s">
        <v>278</v>
      </c>
      <c r="K97" s="14">
        <v>18</v>
      </c>
      <c r="L97" s="14" t="s">
        <v>17</v>
      </c>
      <c r="M97" s="14" t="s">
        <v>341</v>
      </c>
      <c r="N97" s="14" t="s">
        <v>349</v>
      </c>
      <c r="O97" s="15">
        <v>4</v>
      </c>
      <c r="P97" s="5" t="b">
        <f t="shared" si="2"/>
        <v>0</v>
      </c>
    </row>
    <row r="98" spans="2:25" ht="27.75" customHeight="1" x14ac:dyDescent="0.15">
      <c r="B98" s="14" t="s">
        <v>79</v>
      </c>
      <c r="C98" s="18" t="s">
        <v>352</v>
      </c>
      <c r="D98" s="18">
        <v>85</v>
      </c>
      <c r="E98" s="19">
        <v>93</v>
      </c>
      <c r="F98" s="18">
        <v>309</v>
      </c>
      <c r="G98" s="20" t="s">
        <v>280</v>
      </c>
      <c r="H98" s="21" t="s">
        <v>1818</v>
      </c>
      <c r="I98" s="22" t="s">
        <v>281</v>
      </c>
      <c r="J98" s="14" t="s">
        <v>86</v>
      </c>
      <c r="K98" s="14">
        <v>19</v>
      </c>
      <c r="L98" s="14" t="s">
        <v>16</v>
      </c>
      <c r="M98" s="14" t="s">
        <v>341</v>
      </c>
      <c r="N98" s="14" t="s">
        <v>349</v>
      </c>
      <c r="O98" s="15">
        <v>4</v>
      </c>
      <c r="P98" s="5" t="b">
        <f t="shared" si="2"/>
        <v>1</v>
      </c>
    </row>
    <row r="99" spans="2:25" ht="27.75" customHeight="1" x14ac:dyDescent="0.15">
      <c r="B99" s="14" t="s">
        <v>81</v>
      </c>
      <c r="C99" s="18" t="s">
        <v>352</v>
      </c>
      <c r="D99" s="18">
        <v>86</v>
      </c>
      <c r="E99" s="19">
        <v>94</v>
      </c>
      <c r="F99" s="14">
        <v>310</v>
      </c>
      <c r="G99" s="20" t="s">
        <v>282</v>
      </c>
      <c r="H99" s="21" t="s">
        <v>1818</v>
      </c>
      <c r="I99" s="22" t="s">
        <v>284</v>
      </c>
      <c r="J99" s="14" t="s">
        <v>283</v>
      </c>
      <c r="K99" s="14">
        <v>17</v>
      </c>
      <c r="L99" s="14" t="s">
        <v>16</v>
      </c>
      <c r="M99" s="14" t="s">
        <v>341</v>
      </c>
      <c r="N99" s="14" t="s">
        <v>349</v>
      </c>
      <c r="O99" s="15">
        <v>4</v>
      </c>
      <c r="P99" s="5" t="b">
        <f t="shared" si="2"/>
        <v>0</v>
      </c>
    </row>
    <row r="100" spans="2:25" ht="30" customHeight="1" x14ac:dyDescent="0.15">
      <c r="B100" s="14" t="s">
        <v>79</v>
      </c>
      <c r="C100" s="18" t="s">
        <v>352</v>
      </c>
      <c r="D100" s="18">
        <v>87</v>
      </c>
      <c r="E100" s="19">
        <v>95</v>
      </c>
      <c r="F100" s="18">
        <v>311</v>
      </c>
      <c r="G100" s="20" t="s">
        <v>285</v>
      </c>
      <c r="H100" s="21" t="s">
        <v>1818</v>
      </c>
      <c r="I100" s="22" t="s">
        <v>287</v>
      </c>
      <c r="J100" s="14" t="s">
        <v>286</v>
      </c>
      <c r="K100" s="14">
        <v>19</v>
      </c>
      <c r="L100" s="14" t="s">
        <v>16</v>
      </c>
      <c r="M100" s="14" t="s">
        <v>344</v>
      </c>
      <c r="N100" s="14" t="s">
        <v>349</v>
      </c>
      <c r="O100" s="15">
        <v>4</v>
      </c>
      <c r="P100" s="5" t="b">
        <f t="shared" si="2"/>
        <v>1</v>
      </c>
    </row>
    <row r="101" spans="2:25" ht="27.75" customHeight="1" x14ac:dyDescent="0.15">
      <c r="B101" s="14" t="s">
        <v>81</v>
      </c>
      <c r="C101" s="18" t="s">
        <v>352</v>
      </c>
      <c r="D101" s="18">
        <v>88</v>
      </c>
      <c r="E101" s="19">
        <v>96</v>
      </c>
      <c r="F101" s="14">
        <v>319</v>
      </c>
      <c r="G101" s="20" t="s">
        <v>288</v>
      </c>
      <c r="H101" s="21" t="s">
        <v>1818</v>
      </c>
      <c r="I101" s="22" t="s">
        <v>289</v>
      </c>
      <c r="J101" s="14" t="s">
        <v>46</v>
      </c>
      <c r="K101" s="14">
        <v>18</v>
      </c>
      <c r="L101" s="14" t="s">
        <v>16</v>
      </c>
      <c r="M101" s="14" t="s">
        <v>341</v>
      </c>
      <c r="N101" s="14" t="s">
        <v>349</v>
      </c>
      <c r="O101" s="15">
        <v>4</v>
      </c>
      <c r="P101" s="5" t="b">
        <f t="shared" si="2"/>
        <v>0</v>
      </c>
    </row>
    <row r="102" spans="2:25" ht="30" customHeight="1" x14ac:dyDescent="0.15">
      <c r="B102" s="14" t="s">
        <v>81</v>
      </c>
      <c r="C102" s="18" t="s">
        <v>352</v>
      </c>
      <c r="D102" s="18">
        <v>89</v>
      </c>
      <c r="E102" s="19">
        <v>97</v>
      </c>
      <c r="F102" s="14">
        <v>320</v>
      </c>
      <c r="G102" s="20" t="s">
        <v>290</v>
      </c>
      <c r="H102" s="21" t="s">
        <v>1818</v>
      </c>
      <c r="I102" s="22" t="s">
        <v>292</v>
      </c>
      <c r="J102" s="14" t="s">
        <v>291</v>
      </c>
      <c r="K102" s="14">
        <v>19</v>
      </c>
      <c r="L102" s="14" t="s">
        <v>16</v>
      </c>
      <c r="M102" s="14" t="s">
        <v>341</v>
      </c>
      <c r="N102" s="14" t="s">
        <v>349</v>
      </c>
      <c r="O102" s="15">
        <v>4</v>
      </c>
      <c r="P102" s="5" t="b">
        <f t="shared" si="2"/>
        <v>1</v>
      </c>
      <c r="Q102" s="24"/>
      <c r="R102" s="24"/>
      <c r="S102" s="24"/>
      <c r="T102" s="24"/>
      <c r="U102" s="24"/>
      <c r="V102" s="24"/>
      <c r="W102" s="24"/>
      <c r="X102" s="24"/>
      <c r="Y102" s="24"/>
    </row>
    <row r="103" spans="2:25" ht="30" customHeight="1" x14ac:dyDescent="0.15">
      <c r="B103" s="14" t="s">
        <v>79</v>
      </c>
      <c r="C103" s="18" t="s">
        <v>352</v>
      </c>
      <c r="D103" s="18">
        <v>90</v>
      </c>
      <c r="E103" s="19">
        <v>98</v>
      </c>
      <c r="F103" s="18">
        <v>321</v>
      </c>
      <c r="G103" s="20" t="s">
        <v>20</v>
      </c>
      <c r="H103" s="21" t="s">
        <v>1818</v>
      </c>
      <c r="I103" s="22" t="s">
        <v>21</v>
      </c>
      <c r="J103" s="14" t="s">
        <v>293</v>
      </c>
      <c r="K103" s="14">
        <v>12</v>
      </c>
      <c r="L103" s="14" t="s">
        <v>22</v>
      </c>
      <c r="M103" s="14" t="s">
        <v>341</v>
      </c>
      <c r="N103" s="14" t="s">
        <v>349</v>
      </c>
      <c r="O103" s="15">
        <v>4</v>
      </c>
      <c r="P103" s="5" t="b">
        <f t="shared" si="2"/>
        <v>0</v>
      </c>
    </row>
    <row r="104" spans="2:25" ht="27.75" customHeight="1" x14ac:dyDescent="0.15">
      <c r="B104" s="14" t="s">
        <v>79</v>
      </c>
      <c r="C104" s="18" t="s">
        <v>352</v>
      </c>
      <c r="D104" s="18">
        <v>91</v>
      </c>
      <c r="E104" s="19">
        <v>99</v>
      </c>
      <c r="F104" s="14">
        <v>329</v>
      </c>
      <c r="G104" s="20" t="s">
        <v>23</v>
      </c>
      <c r="H104" s="21" t="s">
        <v>1818</v>
      </c>
      <c r="I104" s="22" t="s">
        <v>21</v>
      </c>
      <c r="J104" s="14" t="s">
        <v>294</v>
      </c>
      <c r="K104" s="14">
        <v>19</v>
      </c>
      <c r="L104" s="14" t="s">
        <v>22</v>
      </c>
      <c r="M104" s="14" t="s">
        <v>341</v>
      </c>
      <c r="N104" s="14" t="s">
        <v>349</v>
      </c>
      <c r="O104" s="15">
        <v>4</v>
      </c>
      <c r="P104" s="5" t="b">
        <f t="shared" ref="P104:P118" si="3">IF(D103=D104,P103,NOT(P103))</f>
        <v>1</v>
      </c>
    </row>
    <row r="105" spans="2:25" ht="27.75" customHeight="1" x14ac:dyDescent="0.15">
      <c r="B105" s="14" t="s">
        <v>81</v>
      </c>
      <c r="C105" s="18" t="s">
        <v>352</v>
      </c>
      <c r="D105" s="18">
        <v>92</v>
      </c>
      <c r="E105" s="19">
        <v>100</v>
      </c>
      <c r="F105" s="18">
        <v>330</v>
      </c>
      <c r="G105" s="20" t="s">
        <v>295</v>
      </c>
      <c r="H105" s="21" t="s">
        <v>1818</v>
      </c>
      <c r="I105" s="22" t="s">
        <v>297</v>
      </c>
      <c r="J105" s="14" t="s">
        <v>296</v>
      </c>
      <c r="K105" s="14">
        <v>19</v>
      </c>
      <c r="L105" s="14" t="s">
        <v>16</v>
      </c>
      <c r="M105" s="14" t="s">
        <v>341</v>
      </c>
      <c r="N105" s="14" t="s">
        <v>349</v>
      </c>
      <c r="O105" s="15">
        <v>4</v>
      </c>
      <c r="P105" s="5" t="b">
        <f t="shared" si="3"/>
        <v>0</v>
      </c>
    </row>
    <row r="106" spans="2:25" ht="30" customHeight="1" x14ac:dyDescent="0.15">
      <c r="B106" s="14" t="s">
        <v>81</v>
      </c>
      <c r="C106" s="18" t="s">
        <v>352</v>
      </c>
      <c r="D106" s="18">
        <v>93</v>
      </c>
      <c r="E106" s="19">
        <v>101</v>
      </c>
      <c r="F106" s="14">
        <v>332</v>
      </c>
      <c r="G106" s="20" t="s">
        <v>298</v>
      </c>
      <c r="H106" s="21" t="s">
        <v>1818</v>
      </c>
      <c r="I106" s="22" t="s">
        <v>300</v>
      </c>
      <c r="J106" s="14" t="s">
        <v>299</v>
      </c>
      <c r="K106" s="14">
        <v>19</v>
      </c>
      <c r="L106" s="14" t="s">
        <v>16</v>
      </c>
      <c r="M106" s="14" t="s">
        <v>344</v>
      </c>
      <c r="N106" s="14" t="s">
        <v>349</v>
      </c>
      <c r="O106" s="15">
        <v>4</v>
      </c>
      <c r="P106" s="5" t="b">
        <f t="shared" si="3"/>
        <v>1</v>
      </c>
    </row>
    <row r="107" spans="2:25" ht="30" customHeight="1" x14ac:dyDescent="0.15">
      <c r="B107" s="14" t="s">
        <v>81</v>
      </c>
      <c r="C107" s="18" t="s">
        <v>352</v>
      </c>
      <c r="D107" s="18">
        <v>94</v>
      </c>
      <c r="E107" s="19">
        <v>102</v>
      </c>
      <c r="F107" s="14">
        <v>333</v>
      </c>
      <c r="G107" s="20" t="s">
        <v>301</v>
      </c>
      <c r="H107" s="21" t="s">
        <v>1818</v>
      </c>
      <c r="I107" s="22" t="s">
        <v>303</v>
      </c>
      <c r="J107" s="14" t="s">
        <v>302</v>
      </c>
      <c r="K107" s="14">
        <v>19</v>
      </c>
      <c r="L107" s="14" t="s">
        <v>17</v>
      </c>
      <c r="M107" s="14" t="s">
        <v>341</v>
      </c>
      <c r="N107" s="14" t="s">
        <v>349</v>
      </c>
      <c r="O107" s="15">
        <v>4</v>
      </c>
      <c r="P107" s="5" t="b">
        <f t="shared" si="3"/>
        <v>0</v>
      </c>
    </row>
    <row r="108" spans="2:25" ht="27.75" customHeight="1" x14ac:dyDescent="0.15">
      <c r="B108" s="14" t="s">
        <v>81</v>
      </c>
      <c r="C108" s="18" t="s">
        <v>352</v>
      </c>
      <c r="D108" s="18">
        <v>95</v>
      </c>
      <c r="E108" s="19">
        <v>103</v>
      </c>
      <c r="F108" s="14">
        <v>334</v>
      </c>
      <c r="G108" s="20" t="s">
        <v>304</v>
      </c>
      <c r="H108" s="21" t="s">
        <v>1818</v>
      </c>
      <c r="I108" s="22" t="s">
        <v>305</v>
      </c>
      <c r="J108" s="14" t="s">
        <v>87</v>
      </c>
      <c r="K108" s="14">
        <v>19</v>
      </c>
      <c r="L108" s="14" t="s">
        <v>16</v>
      </c>
      <c r="M108" s="14" t="s">
        <v>341</v>
      </c>
      <c r="N108" s="14" t="s">
        <v>349</v>
      </c>
      <c r="O108" s="15">
        <v>4</v>
      </c>
      <c r="P108" s="5" t="b">
        <f t="shared" si="3"/>
        <v>1</v>
      </c>
    </row>
    <row r="109" spans="2:25" ht="27.75" customHeight="1" x14ac:dyDescent="0.15">
      <c r="B109" s="14" t="s">
        <v>81</v>
      </c>
      <c r="C109" s="18" t="s">
        <v>352</v>
      </c>
      <c r="D109" s="18">
        <v>96</v>
      </c>
      <c r="E109" s="19">
        <v>104</v>
      </c>
      <c r="F109" s="14">
        <v>335</v>
      </c>
      <c r="G109" s="20" t="s">
        <v>306</v>
      </c>
      <c r="H109" s="21" t="s">
        <v>1818</v>
      </c>
      <c r="I109" s="22" t="s">
        <v>308</v>
      </c>
      <c r="J109" s="14" t="s">
        <v>307</v>
      </c>
      <c r="K109" s="14">
        <v>19</v>
      </c>
      <c r="L109" s="14" t="s">
        <v>16</v>
      </c>
      <c r="M109" s="14" t="s">
        <v>341</v>
      </c>
      <c r="N109" s="14" t="s">
        <v>341</v>
      </c>
      <c r="O109" s="15">
        <v>4</v>
      </c>
      <c r="P109" s="5" t="b">
        <f t="shared" si="3"/>
        <v>0</v>
      </c>
    </row>
    <row r="110" spans="2:25" ht="27.75" customHeight="1" x14ac:dyDescent="0.15">
      <c r="B110" s="14" t="s">
        <v>81</v>
      </c>
      <c r="C110" s="18" t="s">
        <v>352</v>
      </c>
      <c r="D110" s="18">
        <v>97</v>
      </c>
      <c r="E110" s="19">
        <v>105</v>
      </c>
      <c r="F110" s="18">
        <v>336</v>
      </c>
      <c r="G110" s="20" t="s">
        <v>309</v>
      </c>
      <c r="H110" s="21" t="s">
        <v>1818</v>
      </c>
      <c r="I110" s="22" t="s">
        <v>311</v>
      </c>
      <c r="J110" s="14" t="s">
        <v>310</v>
      </c>
      <c r="K110" s="14">
        <v>19</v>
      </c>
      <c r="L110" s="14" t="s">
        <v>16</v>
      </c>
      <c r="M110" s="14" t="s">
        <v>341</v>
      </c>
      <c r="N110" s="14" t="s">
        <v>341</v>
      </c>
      <c r="O110" s="15">
        <v>4</v>
      </c>
      <c r="P110" s="5" t="b">
        <f t="shared" si="3"/>
        <v>1</v>
      </c>
    </row>
    <row r="111" spans="2:25" ht="27.75" customHeight="1" x14ac:dyDescent="0.15">
      <c r="B111" s="14" t="s">
        <v>80</v>
      </c>
      <c r="C111" s="18" t="s">
        <v>352</v>
      </c>
      <c r="D111" s="18">
        <v>98</v>
      </c>
      <c r="E111" s="19">
        <v>106</v>
      </c>
      <c r="F111" s="18">
        <v>340</v>
      </c>
      <c r="G111" s="20" t="s">
        <v>312</v>
      </c>
      <c r="H111" s="21" t="s">
        <v>1818</v>
      </c>
      <c r="I111" s="22" t="s">
        <v>264</v>
      </c>
      <c r="J111" s="14" t="s">
        <v>313</v>
      </c>
      <c r="K111" s="14">
        <v>19</v>
      </c>
      <c r="L111" s="14" t="s">
        <v>16</v>
      </c>
      <c r="M111" s="14" t="s">
        <v>341</v>
      </c>
      <c r="N111" s="14" t="s">
        <v>349</v>
      </c>
      <c r="O111" s="15">
        <v>4</v>
      </c>
      <c r="P111" s="5" t="b">
        <f t="shared" si="3"/>
        <v>0</v>
      </c>
    </row>
    <row r="112" spans="2:25" ht="27.75" customHeight="1" x14ac:dyDescent="0.15">
      <c r="B112" s="14" t="s">
        <v>81</v>
      </c>
      <c r="C112" s="18" t="s">
        <v>352</v>
      </c>
      <c r="D112" s="18">
        <v>99</v>
      </c>
      <c r="E112" s="19">
        <v>107</v>
      </c>
      <c r="F112" s="14">
        <v>346</v>
      </c>
      <c r="G112" s="20" t="s">
        <v>314</v>
      </c>
      <c r="H112" s="21" t="s">
        <v>1818</v>
      </c>
      <c r="I112" s="22" t="s">
        <v>315</v>
      </c>
      <c r="J112" s="14" t="s">
        <v>88</v>
      </c>
      <c r="K112" s="14">
        <v>19</v>
      </c>
      <c r="L112" s="14" t="s">
        <v>16</v>
      </c>
      <c r="M112" s="14" t="s">
        <v>341</v>
      </c>
      <c r="N112" s="14" t="s">
        <v>349</v>
      </c>
      <c r="O112" s="15">
        <v>4</v>
      </c>
      <c r="P112" s="5" t="b">
        <f t="shared" si="3"/>
        <v>1</v>
      </c>
    </row>
    <row r="113" spans="2:25" ht="27.75" customHeight="1" x14ac:dyDescent="0.15">
      <c r="B113" s="14" t="s">
        <v>79</v>
      </c>
      <c r="C113" s="18" t="s">
        <v>352</v>
      </c>
      <c r="D113" s="18">
        <v>100</v>
      </c>
      <c r="E113" s="19">
        <v>108</v>
      </c>
      <c r="F113" s="18">
        <v>351</v>
      </c>
      <c r="G113" s="20" t="s">
        <v>316</v>
      </c>
      <c r="H113" s="21" t="s">
        <v>1818</v>
      </c>
      <c r="I113" s="22" t="s">
        <v>317</v>
      </c>
      <c r="J113" s="14" t="s">
        <v>89</v>
      </c>
      <c r="K113" s="14">
        <v>19</v>
      </c>
      <c r="L113" s="14" t="s">
        <v>16</v>
      </c>
      <c r="M113" s="14" t="s">
        <v>341</v>
      </c>
      <c r="N113" s="14" t="s">
        <v>349</v>
      </c>
      <c r="O113" s="15">
        <v>4</v>
      </c>
      <c r="P113" s="5" t="b">
        <f t="shared" si="3"/>
        <v>0</v>
      </c>
    </row>
    <row r="114" spans="2:25" ht="27.75" customHeight="1" x14ac:dyDescent="0.15">
      <c r="B114" s="14" t="s">
        <v>79</v>
      </c>
      <c r="C114" s="18" t="s">
        <v>352</v>
      </c>
      <c r="D114" s="18">
        <v>101</v>
      </c>
      <c r="E114" s="19">
        <v>109</v>
      </c>
      <c r="F114" s="18">
        <v>352</v>
      </c>
      <c r="G114" s="20" t="s">
        <v>318</v>
      </c>
      <c r="H114" s="21" t="s">
        <v>1818</v>
      </c>
      <c r="I114" s="22" t="s">
        <v>319</v>
      </c>
      <c r="J114" s="14" t="s">
        <v>90</v>
      </c>
      <c r="K114" s="14">
        <v>18</v>
      </c>
      <c r="L114" s="14" t="s">
        <v>22</v>
      </c>
      <c r="M114" s="14" t="s">
        <v>341</v>
      </c>
      <c r="N114" s="14" t="s">
        <v>349</v>
      </c>
      <c r="O114" s="15">
        <v>4</v>
      </c>
      <c r="P114" s="5" t="b">
        <f t="shared" si="3"/>
        <v>1</v>
      </c>
    </row>
    <row r="115" spans="2:25" ht="27.75" customHeight="1" x14ac:dyDescent="0.15">
      <c r="B115" s="14" t="s">
        <v>80</v>
      </c>
      <c r="C115" s="18" t="s">
        <v>352</v>
      </c>
      <c r="D115" s="18">
        <v>102</v>
      </c>
      <c r="E115" s="19">
        <v>110</v>
      </c>
      <c r="F115" s="18">
        <v>373</v>
      </c>
      <c r="G115" s="20" t="s">
        <v>320</v>
      </c>
      <c r="H115" s="21" t="s">
        <v>1818</v>
      </c>
      <c r="I115" s="22" t="s">
        <v>322</v>
      </c>
      <c r="J115" s="14" t="s">
        <v>321</v>
      </c>
      <c r="K115" s="14">
        <v>19</v>
      </c>
      <c r="L115" s="14" t="s">
        <v>22</v>
      </c>
      <c r="M115" s="14" t="s">
        <v>341</v>
      </c>
      <c r="N115" s="14" t="s">
        <v>347</v>
      </c>
      <c r="O115" s="15">
        <v>4</v>
      </c>
      <c r="P115" s="5" t="b">
        <f t="shared" si="3"/>
        <v>0</v>
      </c>
    </row>
    <row r="116" spans="2:25" ht="27.75" customHeight="1" x14ac:dyDescent="0.15">
      <c r="B116" s="14" t="s">
        <v>81</v>
      </c>
      <c r="C116" s="18" t="s">
        <v>352</v>
      </c>
      <c r="D116" s="18">
        <v>103</v>
      </c>
      <c r="E116" s="19">
        <v>111</v>
      </c>
      <c r="F116" s="14">
        <v>375</v>
      </c>
      <c r="G116" s="20" t="s">
        <v>323</v>
      </c>
      <c r="H116" s="21" t="s">
        <v>1818</v>
      </c>
      <c r="I116" s="22" t="s">
        <v>324</v>
      </c>
      <c r="J116" s="14" t="s">
        <v>52</v>
      </c>
      <c r="K116" s="14">
        <v>19</v>
      </c>
      <c r="L116" s="14" t="s">
        <v>16</v>
      </c>
      <c r="M116" s="14" t="s">
        <v>344</v>
      </c>
      <c r="N116" s="14" t="s">
        <v>349</v>
      </c>
      <c r="O116" s="15">
        <v>4</v>
      </c>
      <c r="P116" s="5" t="b">
        <f t="shared" si="3"/>
        <v>1</v>
      </c>
    </row>
    <row r="117" spans="2:25" ht="27.75" customHeight="1" x14ac:dyDescent="0.15">
      <c r="B117" s="14" t="s">
        <v>81</v>
      </c>
      <c r="C117" s="18" t="s">
        <v>352</v>
      </c>
      <c r="D117" s="18">
        <v>104</v>
      </c>
      <c r="E117" s="19">
        <v>112</v>
      </c>
      <c r="F117" s="14">
        <v>384</v>
      </c>
      <c r="G117" s="20" t="s">
        <v>325</v>
      </c>
      <c r="H117" s="21" t="s">
        <v>1818</v>
      </c>
      <c r="I117" s="22" t="s">
        <v>326</v>
      </c>
      <c r="J117" s="14" t="s">
        <v>85</v>
      </c>
      <c r="K117" s="14">
        <v>18</v>
      </c>
      <c r="L117" s="14" t="s">
        <v>16</v>
      </c>
      <c r="M117" s="14" t="s">
        <v>344</v>
      </c>
      <c r="N117" s="14" t="s">
        <v>349</v>
      </c>
      <c r="O117" s="15">
        <v>4</v>
      </c>
      <c r="P117" s="5" t="b">
        <f t="shared" si="3"/>
        <v>0</v>
      </c>
      <c r="Q117" s="23"/>
      <c r="R117" s="23"/>
      <c r="S117" s="23"/>
      <c r="T117" s="23"/>
      <c r="U117" s="23"/>
      <c r="V117" s="23"/>
      <c r="W117" s="23"/>
      <c r="X117" s="23"/>
      <c r="Y117" s="23"/>
    </row>
    <row r="118" spans="2:25" ht="30" customHeight="1" x14ac:dyDescent="0.15">
      <c r="B118" s="14" t="s">
        <v>81</v>
      </c>
      <c r="C118" s="18" t="s">
        <v>1879</v>
      </c>
      <c r="D118" s="18">
        <v>105</v>
      </c>
      <c r="E118" s="19">
        <v>113</v>
      </c>
      <c r="F118" s="17">
        <v>392</v>
      </c>
      <c r="G118" s="20" t="s">
        <v>1876</v>
      </c>
      <c r="H118" s="21" t="s">
        <v>1818</v>
      </c>
      <c r="I118" s="25" t="s">
        <v>189</v>
      </c>
      <c r="J118" s="17" t="s">
        <v>351</v>
      </c>
      <c r="K118" s="17">
        <v>19</v>
      </c>
      <c r="L118" s="17" t="s">
        <v>16</v>
      </c>
      <c r="M118" s="14" t="s">
        <v>344</v>
      </c>
      <c r="N118" s="17" t="s">
        <v>1823</v>
      </c>
      <c r="O118" s="15">
        <v>4</v>
      </c>
      <c r="P118" s="5" t="b">
        <f t="shared" si="3"/>
        <v>1</v>
      </c>
    </row>
    <row r="119" spans="2:25" ht="19.5" customHeight="1" x14ac:dyDescent="0.15">
      <c r="B119" s="26"/>
      <c r="I119" s="26"/>
      <c r="J119" s="26"/>
      <c r="K119" s="26"/>
      <c r="L119" s="26"/>
      <c r="M119" s="26"/>
      <c r="N119" s="26"/>
      <c r="O119" s="26"/>
    </row>
    <row r="120" spans="2:25" ht="19.5" customHeight="1" x14ac:dyDescent="0.15">
      <c r="B120" s="2"/>
      <c r="C120" s="2" t="s">
        <v>337</v>
      </c>
      <c r="D120" s="27" t="s">
        <v>334</v>
      </c>
      <c r="I120" s="26"/>
      <c r="J120" s="26"/>
      <c r="K120" s="26"/>
      <c r="L120" s="26"/>
      <c r="M120" s="26"/>
      <c r="N120" s="26"/>
      <c r="O120" s="26"/>
    </row>
    <row r="121" spans="2:25" ht="19.5" customHeight="1" x14ac:dyDescent="0.15">
      <c r="B121" s="2"/>
      <c r="C121" s="2" t="s">
        <v>338</v>
      </c>
      <c r="D121" s="27" t="s">
        <v>335</v>
      </c>
      <c r="I121" s="26"/>
      <c r="J121" s="26"/>
      <c r="K121" s="26"/>
      <c r="L121" s="26"/>
      <c r="M121" s="26"/>
      <c r="N121" s="26"/>
      <c r="O121" s="26"/>
    </row>
    <row r="122" spans="2:25" ht="19.5" customHeight="1" x14ac:dyDescent="0.15">
      <c r="B122" s="2"/>
      <c r="C122" s="2" t="s">
        <v>2089</v>
      </c>
      <c r="D122" s="27" t="s">
        <v>336</v>
      </c>
      <c r="G122" s="28"/>
      <c r="H122" s="28"/>
      <c r="I122" s="26"/>
      <c r="J122" s="26"/>
      <c r="K122" s="26"/>
      <c r="L122" s="26"/>
      <c r="M122" s="26"/>
      <c r="N122" s="26"/>
      <c r="O122" s="26"/>
    </row>
    <row r="123" spans="2:25" ht="19.5" customHeight="1" x14ac:dyDescent="0.15">
      <c r="B123" s="2"/>
      <c r="C123" s="2" t="s">
        <v>2090</v>
      </c>
      <c r="D123" s="27" t="s">
        <v>2091</v>
      </c>
      <c r="F123" s="29"/>
      <c r="G123" s="24"/>
      <c r="H123" s="24"/>
      <c r="I123" s="24"/>
      <c r="J123" s="24"/>
      <c r="K123" s="24"/>
      <c r="L123" s="24"/>
      <c r="M123" s="24"/>
      <c r="N123" s="24"/>
      <c r="O123" s="24"/>
      <c r="P123" s="24"/>
      <c r="Q123" s="24"/>
      <c r="R123" s="24"/>
      <c r="S123" s="24"/>
      <c r="T123" s="24"/>
      <c r="U123" s="24"/>
      <c r="V123" s="24"/>
      <c r="W123" s="24"/>
      <c r="X123" s="24"/>
      <c r="Y123" s="24"/>
    </row>
    <row r="124" spans="2:25" ht="19.5" customHeight="1" x14ac:dyDescent="0.15">
      <c r="B124" s="2"/>
      <c r="C124" s="27"/>
      <c r="D124" s="3"/>
      <c r="K124" s="1"/>
    </row>
    <row r="125" spans="2:25" ht="19.5" customHeight="1" x14ac:dyDescent="0.15"/>
    <row r="126" spans="2:25" ht="19.5" customHeight="1" x14ac:dyDescent="0.15">
      <c r="E126" s="6"/>
      <c r="F126" s="7"/>
      <c r="G126" s="30"/>
      <c r="H126" s="30"/>
    </row>
    <row r="127" spans="2:25" ht="19.5" customHeight="1" x14ac:dyDescent="0.15">
      <c r="E127" s="6"/>
      <c r="F127" s="7"/>
      <c r="G127" s="30"/>
      <c r="H127" s="30"/>
      <c r="K127" s="1"/>
    </row>
    <row r="128" spans="2:25" ht="19.5" customHeight="1" x14ac:dyDescent="0.15"/>
    <row r="129" spans="5:11" ht="19.5" customHeight="1" x14ac:dyDescent="0.15">
      <c r="E129" s="6"/>
      <c r="F129" s="7"/>
      <c r="G129" s="30"/>
      <c r="H129" s="30"/>
    </row>
    <row r="130" spans="5:11" ht="19.5" customHeight="1" x14ac:dyDescent="0.15">
      <c r="E130" s="6"/>
      <c r="F130" s="7"/>
      <c r="G130" s="30"/>
      <c r="H130" s="30"/>
      <c r="K130" s="1"/>
    </row>
    <row r="131" spans="5:11" ht="19.5" customHeight="1" x14ac:dyDescent="0.15"/>
    <row r="132" spans="5:11" ht="19.5" customHeight="1" x14ac:dyDescent="0.15">
      <c r="E132" s="6"/>
      <c r="F132" s="7"/>
      <c r="G132" s="30"/>
      <c r="H132" s="30"/>
      <c r="K132" s="1"/>
    </row>
    <row r="133" spans="5:11" ht="19.5" customHeight="1" x14ac:dyDescent="0.15"/>
    <row r="134" spans="5:11" ht="19.5" customHeight="1" x14ac:dyDescent="0.15">
      <c r="E134" s="6"/>
      <c r="F134" s="7"/>
      <c r="G134" s="30"/>
      <c r="H134" s="30"/>
    </row>
    <row r="135" spans="5:11" ht="19.5" customHeight="1" x14ac:dyDescent="0.15">
      <c r="E135" s="6"/>
      <c r="F135" s="7"/>
      <c r="G135" s="30"/>
      <c r="H135" s="30"/>
      <c r="K135" s="1"/>
    </row>
    <row r="136" spans="5:11" ht="19.5" customHeight="1" x14ac:dyDescent="0.15"/>
    <row r="137" spans="5:11" ht="19.5" customHeight="1" x14ac:dyDescent="0.15">
      <c r="E137" s="6"/>
      <c r="F137" s="7"/>
      <c r="G137" s="30"/>
      <c r="H137" s="30"/>
    </row>
    <row r="147" spans="2:15" x14ac:dyDescent="0.15">
      <c r="I147" s="26"/>
      <c r="J147" s="26"/>
      <c r="K147" s="26"/>
      <c r="L147" s="26"/>
      <c r="M147" s="26"/>
      <c r="N147" s="26"/>
    </row>
    <row r="148" spans="2:15" x14ac:dyDescent="0.15">
      <c r="B148" s="23"/>
      <c r="C148" s="15"/>
      <c r="D148" s="15"/>
      <c r="E148" s="31"/>
      <c r="F148" s="15"/>
      <c r="I148" s="23"/>
      <c r="J148" s="23"/>
      <c r="K148" s="23"/>
      <c r="L148" s="23"/>
      <c r="M148" s="23"/>
      <c r="N148" s="23"/>
      <c r="O148" s="23"/>
    </row>
    <row r="149" spans="2:15" ht="16.5" customHeight="1" x14ac:dyDescent="0.15"/>
    <row r="150" spans="2:15" ht="30.75" customHeight="1" x14ac:dyDescent="0.15"/>
  </sheetData>
  <autoFilter ref="A7:Y118" xr:uid="{ED16EEB0-44D8-4C47-85B6-C4A8435C93FF}">
    <sortState ref="A8:Y118">
      <sortCondition ref="E7:E118"/>
    </sortState>
  </autoFilter>
  <sortState ref="B8:P118">
    <sortCondition ref="O8:O118"/>
    <sortCondition ref="E8:E118"/>
  </sortState>
  <phoneticPr fontId="2"/>
  <conditionalFormatting sqref="B8:O40 B43:D118 F43:O118 E42 E44 E46 E48 E50 E52 E54 E56 E58 E60 E62 E64 E66 E68 E70 E72 E74 E76 E78 E80 E82 E84 E86 E88 E90 E92 E94 E96 E98 E100 E102 E104 E106 E108 E110 E112 E114 E116 E118">
    <cfRule type="expression" dxfId="456" priority="9">
      <formula>$O7&lt;&gt;$O8</formula>
    </cfRule>
    <cfRule type="expression" dxfId="455" priority="10">
      <formula>$O8&lt;&gt;$O9</formula>
    </cfRule>
    <cfRule type="expression" dxfId="454" priority="11">
      <formula>$P8</formula>
    </cfRule>
  </conditionalFormatting>
  <conditionalFormatting sqref="B42:D42 F42:O42">
    <cfRule type="expression" dxfId="453" priority="77">
      <formula>#REF!&lt;&gt;$O42</formula>
    </cfRule>
    <cfRule type="expression" dxfId="452" priority="78">
      <formula>$O42&lt;&gt;$O43</formula>
    </cfRule>
    <cfRule type="expression" dxfId="451" priority="79">
      <formula>$P42</formula>
    </cfRule>
  </conditionalFormatting>
  <conditionalFormatting sqref="B41:O41 E43 E45 E47 E49 E51 E53 E55 E57 E59 E61 E63 E65 E67 E69 E71 E73 E75 E77 E79 E81 E83 E85 E87 E89 E91 E93 E95 E97 E99 E101 E103 E105 E107 E109 E111 E113 E115 E117">
    <cfRule type="expression" dxfId="450" priority="80">
      <formula>$O40&lt;&gt;$O41</formula>
    </cfRule>
    <cfRule type="expression" dxfId="449" priority="81">
      <formula>$O41&lt;&gt;#REF!</formula>
    </cfRule>
    <cfRule type="expression" dxfId="448" priority="82">
      <formula>$P41</formula>
    </cfRule>
  </conditionalFormatting>
  <hyperlinks>
    <hyperlink ref="H33" location="'119'!A1" display="■" xr:uid="{D8F7B656-A56F-4D4F-9EE6-25554AFC69B5}"/>
    <hyperlink ref="H101" location="'319'!A1" display="■" xr:uid="{0527F3D2-737D-4599-AEBC-4DB10C15D244}"/>
    <hyperlink ref="H87" location="'378'!A1" display="■" xr:uid="{F55A5FFA-74EE-4556-9D5C-4C9C01595C0C}"/>
    <hyperlink ref="H64" location="'342'!A1" display="■" xr:uid="{5136500D-E394-4EEF-9E6B-D8B6DF6F2BE4}"/>
    <hyperlink ref="H68" location="'353'!A1" display="■" xr:uid="{0B9C2F7E-9C35-4342-9526-91A92F46B9A0}"/>
    <hyperlink ref="H113" location="'351'!A1" display="■" xr:uid="{DDC5F83E-B0D4-4E2B-ABC9-3247D87CE390}"/>
    <hyperlink ref="H55" location="'318'!A1" display="■" xr:uid="{45829C86-9727-4873-BF0A-E20F23135991}"/>
    <hyperlink ref="H39" location="'124'!A1" display="■" xr:uid="{C08CA7DC-7469-42C2-B238-879B0E72DE9C}"/>
    <hyperlink ref="H89" location="'380'!A1" display="■" xr:uid="{8933D934-7C55-40C2-8816-472C8EE90F19}"/>
    <hyperlink ref="H40" location="'125'!A1" display="■" xr:uid="{00E18A18-930C-408B-888A-8DC983DA0F31}"/>
    <hyperlink ref="H56" location="'322'!A1" display="■" xr:uid="{FC13073A-47E8-4FD9-A802-9FB4A525250F}"/>
    <hyperlink ref="H104" location="'329'!A1" display="■" xr:uid="{790CAC73-7821-4124-8BE3-DB2FAE218D48}"/>
    <hyperlink ref="H90" location="'381'!A1" display="■" xr:uid="{A4792267-28B4-4630-B1F8-7B004761FDD9}"/>
    <hyperlink ref="H91" location="'382'!A1" display="■" xr:uid="{0485D383-1CC6-42D8-A1E2-38900601BCAD}"/>
    <hyperlink ref="H41" location="'126'!A1" display="■" xr:uid="{F1D3A5D1-C40E-4050-BF36-BBC175DD93A7}"/>
    <hyperlink ref="H92" location="'383'!A1" display="■" xr:uid="{EC0404C7-F47A-484C-81A3-20585C470C76}"/>
    <hyperlink ref="H93" location="'385'!A1" display="■" xr:uid="{20A9D716-CE53-402E-A5DF-B4342FADE8FB}"/>
    <hyperlink ref="H65" location="'343'!A1" display="■" xr:uid="{EE8CFB9E-6C5B-4D8C-BFB7-C972B06F2BA6}"/>
    <hyperlink ref="H8" location="'1'!A1" display="■" xr:uid="{0A248B2A-09B6-48D4-BC9F-91DD4F46D9FF}"/>
    <hyperlink ref="H58" location="'324'!A1" display="■" xr:uid="{00512B01-B60B-43D4-AAE6-6B4333997D10}"/>
    <hyperlink ref="H59" location="'325'!A1" display="■" xr:uid="{72360349-1EB6-4D1F-9A5F-A1582055F688}"/>
    <hyperlink ref="H60" location="'326'!A1" display="■" xr:uid="{5C27AC63-5351-4F94-B52E-A71EDC5E4F27}"/>
    <hyperlink ref="H42" location="'300'!A1" display="■" xr:uid="{1EE4F8C5-2CDF-42AB-9E84-9BAD422399FA}"/>
    <hyperlink ref="H35" location="'121'!A1" display="■" xr:uid="{7088AE0B-DD2B-4F8B-9B70-F4D3A41A84BF}"/>
    <hyperlink ref="H69" location="'354'!A1" display="■" xr:uid="{E5334FFF-EDB5-4727-9ADC-8FB466B0E676}"/>
    <hyperlink ref="H105" location="'330'!A1" display="■" xr:uid="{205693A7-ABAF-4398-AABC-70E9638C0121}"/>
    <hyperlink ref="H72" location="'357'!A1" display="■" xr:uid="{08E68041-DDC0-4DE7-9E46-016F8C57EDBA}"/>
    <hyperlink ref="H73" location="'358'!A1" display="■" xr:uid="{B3F25EAC-737A-4046-96E7-C606199316C1}"/>
    <hyperlink ref="H94" location="'386'!A1" display="■" xr:uid="{A969F150-6C08-404D-9EAD-5A857A302A04}"/>
    <hyperlink ref="H74" location="'361'!A1" display="■" xr:uid="{166E3A40-5441-4044-B487-695D471B59CF}"/>
    <hyperlink ref="H95" location="'387'!A1" display="■" xr:uid="{B3FA3BCA-31D6-4769-A5A3-F1BCDC83DDD0}"/>
    <hyperlink ref="H43" location="'301'!A1" display="■" xr:uid="{955CD658-F508-4958-9E40-CD293FBE3112}"/>
    <hyperlink ref="H10" location="'3'!A1" display="■" xr:uid="{BCEE659C-EB83-413C-9190-B0D198D9E146}"/>
    <hyperlink ref="H44" location="'302'!A1" display="■" xr:uid="{EE241CE7-535F-4D17-9CB3-41FA2EFB0364}"/>
    <hyperlink ref="H116" location="'375'!A1" display="■" xr:uid="{78422187-D51C-44D6-B536-E566ADBE2996}"/>
    <hyperlink ref="H106" location="'332'!A1" display="■" xr:uid="{4F2FFF38-2FFE-47B1-AB4D-205B15FA0C9F}"/>
    <hyperlink ref="H11" location="'7'!A1" display="■" xr:uid="{9B0FE150-4953-457C-B1A9-0DB30D32B91A}"/>
    <hyperlink ref="H75" location="'362'!A1" display="■" xr:uid="{9C46FD3C-7578-42B1-915D-BC1786FF699D}"/>
    <hyperlink ref="H96" location="'388'!A1" display="■" xr:uid="{71257BD6-4F83-47BB-83A6-E9E284FDDDE6}"/>
    <hyperlink ref="H76" location="'363'!A1" display="■" xr:uid="{156C992C-1A8E-4599-B676-8257A84DD7FB}"/>
    <hyperlink ref="H77" location="'365'!A1" display="■" xr:uid="{1419E4A0-60C0-4283-B982-8AFCD329671F}"/>
    <hyperlink ref="H79" location="'367'!A1" display="■" xr:uid="{5CA7F73B-2C6F-4A5C-903E-27535125C6BD}"/>
    <hyperlink ref="H12" location="'8'!A1" display="■" xr:uid="{10BCED3D-03EB-46C5-B774-BE602E3596F9}"/>
    <hyperlink ref="H61" location="'327'!A1" display="■" xr:uid="{E0453E40-8706-482C-A9B3-AB252EAA139F}"/>
    <hyperlink ref="H13" location="'337'!A1" display="■" xr:uid="{ADD0133D-667C-4287-BA1D-C269997652FF}"/>
    <hyperlink ref="H107" location="'333'!A1" display="■" xr:uid="{F107CB9F-E397-413E-9621-AE3D3A94E9DE}"/>
    <hyperlink ref="H45" location="'303'!A1" display="■" xr:uid="{C57BD162-C7A9-4DDB-8B24-A34C63CC76DF}"/>
    <hyperlink ref="H108" location="'334'!A1" display="■" xr:uid="{7A451312-6E9B-4FA4-89E5-BFC0C7008583}"/>
    <hyperlink ref="H46" location="'305'!A1" display="■" xr:uid="{DD67C02C-207D-4C6E-921C-62FD9A4AF3DD}"/>
    <hyperlink ref="H109" location="'335'!A1" display="■" xr:uid="{37B2978A-F249-4CE9-8E1F-79DF73F96E18}"/>
    <hyperlink ref="H81" location="'369'!A1" display="■" xr:uid="{B2636697-AEAE-40C6-A4FF-BEFB21A4CBEA}"/>
    <hyperlink ref="H66" location="'348'!A1" display="■" xr:uid="{6315E6D5-B15D-4ECC-B644-CE699BB4CBC4}"/>
    <hyperlink ref="H47" location="'306'!A1" display="■" xr:uid="{438EE0C0-4536-4E68-BD5F-397C8734663E}"/>
    <hyperlink ref="H15" location="'344'!A1" display="■" xr:uid="{6EA1B089-4800-43BE-9D28-F9C6FEBEB57A}"/>
    <hyperlink ref="H97" location="'304'!A1" display="■" xr:uid="{D6DFF716-28E5-49E7-8DE0-82FDDE80DE8F}"/>
    <hyperlink ref="H114" location="'352'!A1" display="■" xr:uid="{5322D271-009C-43AF-992D-8D6519EE9291}"/>
    <hyperlink ref="H115" location="'373'!A1" display="■" xr:uid="{219F3052-0724-4178-AFAA-C01FC127EB85}"/>
    <hyperlink ref="H18" location="'345'!A1" display="■" xr:uid="{3E2AF33D-60CF-40A7-8BFF-3081C0D5FBBA}"/>
    <hyperlink ref="H49" location="'312'!A1" display="■" xr:uid="{9E05EBB7-3367-4612-BEA7-66710210B89C}"/>
    <hyperlink ref="H50" location="'313'!A1" display="■" xr:uid="{906DE3C7-FB1C-4456-83BF-B3973D4F55C5}"/>
    <hyperlink ref="H19" location="'389'!A1" display="■" xr:uid="{07C3DC73-9ECB-494C-8259-3300F4850AE8}"/>
    <hyperlink ref="H20" location="'390'!A1" display="■" xr:uid="{2841214F-0AC6-4EE3-A07D-33368365B647}"/>
    <hyperlink ref="H67" location="'349'!A1" display="■" xr:uid="{F4186A76-F741-4A15-80D0-C6508E28F9FD}"/>
    <hyperlink ref="H82" location="'370'!A1" display="■" xr:uid="{FB539845-232B-47E1-A5E3-CD9CBF941B8A}"/>
    <hyperlink ref="H21" location="'391'!A1" display="■" xr:uid="{C34982C7-4EB4-48FE-8B57-6D540878929F}"/>
    <hyperlink ref="H83" location="'371'!A1" display="■" xr:uid="{27F78A80-A844-4186-90A6-4DB2441EB80D}"/>
    <hyperlink ref="H51" location="'314'!A1" display="■" xr:uid="{B3DDBB03-1C1D-4564-AD9C-395A662FF204}"/>
    <hyperlink ref="H103" location="'321'!A1" display="■" xr:uid="{D72BCF1F-323C-4800-BBA1-BBFD08FA06BD}"/>
    <hyperlink ref="H117" location="'384'!A1" display="■" xr:uid="{562D81DE-5672-4205-9091-1F2A8807B36C}"/>
    <hyperlink ref="H84" location="'372'!A1" display="■" xr:uid="{92AC8131-3B7D-40FD-86D0-8102981C7263}"/>
    <hyperlink ref="H22" location="'11'!A1" display="■" xr:uid="{0C673BA2-10A8-4B3C-A053-D0B0DDAFDF13}"/>
    <hyperlink ref="H85" location="'376'!A1" display="■" xr:uid="{63147624-118B-4ECF-ACD2-B6B0053214BB}"/>
    <hyperlink ref="H88" location="'379'!A1" display="■" xr:uid="{9FD46C2E-888D-4719-8F66-6B820E50159C}"/>
    <hyperlink ref="H111" location="'340'!A1" display="■" xr:uid="{124CE99E-2E40-481F-8C96-851653923D99}"/>
    <hyperlink ref="H98" location="'309'!A1" display="■" xr:uid="{B32C89E6-6999-433A-B7E1-68B6162517D4}"/>
    <hyperlink ref="H23" location="'12'!A1" display="■" xr:uid="{3E478DCF-0564-4A50-9FEE-E9373EBF05ED}"/>
    <hyperlink ref="H52" location="'315'!A1" display="■" xr:uid="{ED653A9B-BE1F-4C59-801D-9AC5415AEB47}"/>
    <hyperlink ref="H24" location="'14'!A1" display="■" xr:uid="{D1017319-9812-49C9-A94F-AEA3E471A5D2}"/>
    <hyperlink ref="H25" location="'16'!A1" display="■" xr:uid="{A37EB10C-9868-4754-98F6-9692F1037748}"/>
    <hyperlink ref="H99" location="'310'!A1" display="■" xr:uid="{DDFA6509-E12F-4348-82DC-0239C03DCB16}"/>
    <hyperlink ref="H53" location="'316'!A1" display="■" xr:uid="{CC8367F8-731F-45BB-A7FB-0C7FBAD54133}"/>
    <hyperlink ref="H86" location="'377'!A1" display="■" xr:uid="{004D7561-6B5F-4C22-84D1-A4BA905FA57B}"/>
    <hyperlink ref="H26" location="'17'!A1" display="■" xr:uid="{2AC4F0EA-609F-4F68-9D0F-32429BCEB10E}"/>
    <hyperlink ref="H27" location="'18'!A1" display="■" xr:uid="{644757C7-65C8-442D-AC17-6F30F272B73F}"/>
    <hyperlink ref="H62" location="'328'!A1" display="■" xr:uid="{3C1005F9-E631-4BE2-9DC2-9C4BA937E568}"/>
    <hyperlink ref="H31" location="'116'!A1" display="■" xr:uid="{8ECF250D-20A0-4A70-AF48-0DEED0E400C7}"/>
    <hyperlink ref="H54" location="'317'!A1" display="■" xr:uid="{D10B54D6-CA46-4AD0-B045-5472CD57F8A5}"/>
    <hyperlink ref="H100" location="'311'!A1" display="■" xr:uid="{8C73D8FF-8C57-4FEB-A077-74534AEA80D5}"/>
    <hyperlink ref="H63" location="'341'!A1" display="■" xr:uid="{97018072-E5AF-4DBA-9DEB-177A24BFD37F}"/>
    <hyperlink ref="H112" location="'346'!A1" display="■" xr:uid="{36EE4C96-BD59-4B1E-8D6A-4FE149501B14}"/>
    <hyperlink ref="H32" location="'117'!A1" display="■" xr:uid="{767615B0-EB24-4071-9B9D-900E89AE075B}"/>
    <hyperlink ref="H29" location="'19'!A1" display="■" xr:uid="{AB8D87E8-C4F5-406A-930B-1C4C6F6A6046}"/>
    <hyperlink ref="H36" location="'122'!A1" display="■" xr:uid="{4F72A103-B43D-4C42-A412-8FF4EBF1869B}"/>
    <hyperlink ref="H38" location="'123'!A1" display="■" xr:uid="{FC02431B-1C7A-4562-860A-EAD5218A839D}"/>
    <hyperlink ref="H48" location="'308'!A1" display="■" xr:uid="{85D7C7BA-1EF4-476F-8AA9-2E002821F2B8}"/>
    <hyperlink ref="H57" location="'323'!A1" display="■" xr:uid="{F15A46D6-3B13-46E5-BD84-3C5629F60DA9}"/>
    <hyperlink ref="H102" location="'320'!A1" display="■" xr:uid="{1E7EBB43-2DD9-416B-AB8B-5EB099614312}"/>
    <hyperlink ref="H71" location="'356'!A1" display="■" xr:uid="{F73B273B-0681-4107-BF7B-0CF930DBD2BF}"/>
    <hyperlink ref="H80" location="'368'!A1" display="■" xr:uid="{2C7310BF-10FB-4DD3-A92F-4EF5292880FD}"/>
    <hyperlink ref="H110" location="'336'!A1" display="■" xr:uid="{48745780-762B-497F-A750-3EFA3A86DFF2}"/>
    <hyperlink ref="H9" location="'2'!A1" display="■" xr:uid="{D0569445-1B16-4291-B678-9542AF350AF6}"/>
    <hyperlink ref="H78" location="'366'!A1" display="■" xr:uid="{E1E9B5ED-32D8-44C6-AF4F-011F5B0D2E79}"/>
    <hyperlink ref="H34" location="'120'!A1" display="■" xr:uid="{6236D327-A701-4383-99C8-7A22B4951CF9}"/>
    <hyperlink ref="H70" location="'355'!A1" display="■" xr:uid="{BAF17B27-EFA9-4B8F-87E6-540326BEFD12}"/>
    <hyperlink ref="H118" location="'392'!A1" display="■" xr:uid="{C231620F-158D-467B-8E49-D24EDCAA0576}"/>
  </hyperlinks>
  <printOptions horizontalCentered="1"/>
  <pageMargins left="0.11811023622047245" right="0.19685039370078741" top="0.78740157480314965" bottom="0.78740157480314965" header="0.31496062992125984" footer="0.78740157480314965"/>
  <pageSetup paperSize="8" scale="58" fitToHeight="2" orientation="portrait" r:id="rId1"/>
  <headerFooter differentFirst="1" alignWithMargins="0">
    <firstFooter>&amp;L※裏面もご覧ください。</firstFooter>
  </headerFooter>
  <rowBreaks count="1" manualBreakCount="1">
    <brk id="63" max="13" man="1"/>
  </rowBreak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353EF37-1075-4C5F-B3AB-D58A45959588}">
  <sheetPr codeName="Sheet2"/>
  <dimension ref="A1:N66"/>
  <sheetViews>
    <sheetView view="pageBreakPreview" zoomScaleNormal="100" zoomScaleSheetLayoutView="100" workbookViewId="0">
      <selection activeCell="J1" sqref="J1:K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361</v>
      </c>
      <c r="B1" s="226"/>
      <c r="C1" s="72"/>
      <c r="D1" s="72"/>
      <c r="E1" s="73"/>
      <c r="F1" s="32" t="s">
        <v>362</v>
      </c>
      <c r="G1" s="227">
        <v>45545</v>
      </c>
      <c r="H1" s="228"/>
      <c r="I1" s="33" t="s">
        <v>363</v>
      </c>
      <c r="J1" s="229">
        <v>46113</v>
      </c>
      <c r="K1" s="230"/>
      <c r="L1" s="34"/>
      <c r="M1" s="34"/>
      <c r="N1" s="34"/>
    </row>
    <row r="2" spans="1:14" ht="27" customHeight="1" x14ac:dyDescent="0.4">
      <c r="A2" s="231" t="s">
        <v>364</v>
      </c>
      <c r="B2" s="232"/>
      <c r="C2" s="235" t="s">
        <v>73</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1</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30</v>
      </c>
      <c r="D5" s="270"/>
      <c r="E5" s="271"/>
      <c r="F5" s="40" t="s">
        <v>369</v>
      </c>
      <c r="G5" s="269" t="s">
        <v>370</v>
      </c>
      <c r="H5" s="270"/>
      <c r="I5" s="270"/>
      <c r="J5" s="270"/>
      <c r="K5" s="272"/>
      <c r="L5" s="37"/>
      <c r="M5" s="37"/>
      <c r="N5" s="37"/>
    </row>
    <row r="6" spans="1:14" ht="27" customHeight="1" x14ac:dyDescent="0.4">
      <c r="A6" s="273" t="s">
        <v>371</v>
      </c>
      <c r="B6" s="274"/>
      <c r="C6" s="251" t="s">
        <v>31</v>
      </c>
      <c r="D6" s="252"/>
      <c r="E6" s="252"/>
      <c r="F6" s="252"/>
      <c r="G6" s="252"/>
      <c r="H6" s="257" t="s">
        <v>372</v>
      </c>
      <c r="I6" s="101" t="s">
        <v>373</v>
      </c>
      <c r="J6" s="259">
        <v>10</v>
      </c>
      <c r="K6" s="260"/>
      <c r="L6" s="41"/>
      <c r="M6" s="41"/>
      <c r="N6" s="41"/>
    </row>
    <row r="7" spans="1:14" ht="27" customHeight="1" x14ac:dyDescent="0.4">
      <c r="A7" s="231"/>
      <c r="B7" s="232"/>
      <c r="C7" s="253"/>
      <c r="D7" s="254"/>
      <c r="E7" s="254"/>
      <c r="F7" s="254"/>
      <c r="G7" s="254"/>
      <c r="H7" s="258"/>
      <c r="I7" s="261" t="s">
        <v>374</v>
      </c>
      <c r="J7" s="263" t="s">
        <v>375</v>
      </c>
      <c r="K7" s="264"/>
      <c r="L7" s="41"/>
      <c r="M7" s="41"/>
      <c r="N7" s="41"/>
    </row>
    <row r="8" spans="1:14" ht="27" customHeight="1" x14ac:dyDescent="0.4">
      <c r="A8" s="233"/>
      <c r="B8" s="234"/>
      <c r="C8" s="255"/>
      <c r="D8" s="256"/>
      <c r="E8" s="256"/>
      <c r="F8" s="256"/>
      <c r="G8" s="256"/>
      <c r="H8" s="42" t="s">
        <v>376</v>
      </c>
      <c r="I8" s="262"/>
      <c r="J8" s="265">
        <v>15</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381</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388</v>
      </c>
      <c r="F22" s="280"/>
      <c r="G22" s="296"/>
      <c r="H22" s="297"/>
      <c r="I22" s="43" t="s">
        <v>389</v>
      </c>
      <c r="J22" s="275" t="s">
        <v>82</v>
      </c>
      <c r="K22" s="276"/>
      <c r="L22" s="41"/>
      <c r="M22" s="41"/>
      <c r="N22" s="41"/>
    </row>
    <row r="23" spans="1:14" ht="27" customHeight="1" x14ac:dyDescent="0.4">
      <c r="A23" s="231"/>
      <c r="B23" s="232"/>
      <c r="C23" s="277" t="s">
        <v>390</v>
      </c>
      <c r="D23" s="278"/>
      <c r="E23" s="277" t="s">
        <v>391</v>
      </c>
      <c r="F23" s="278"/>
      <c r="G23" s="298"/>
      <c r="H23" s="299"/>
      <c r="I23" s="43" t="s">
        <v>392</v>
      </c>
      <c r="J23" s="275" t="s">
        <v>82</v>
      </c>
      <c r="K23" s="276"/>
      <c r="L23" s="41"/>
      <c r="M23" s="41"/>
      <c r="N23" s="41"/>
    </row>
    <row r="24" spans="1:14" ht="27" customHeight="1" x14ac:dyDescent="0.4">
      <c r="A24" s="233"/>
      <c r="B24" s="234"/>
      <c r="C24" s="279" t="s">
        <v>393</v>
      </c>
      <c r="D24" s="280"/>
      <c r="E24" s="279" t="s">
        <v>393</v>
      </c>
      <c r="F24" s="280"/>
      <c r="G24" s="300"/>
      <c r="H24" s="301"/>
      <c r="I24" s="44" t="s">
        <v>394</v>
      </c>
      <c r="J24" s="281" t="s">
        <v>82</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9</v>
      </c>
      <c r="D26" s="50">
        <v>16</v>
      </c>
      <c r="E26" s="50">
        <v>18</v>
      </c>
      <c r="F26" s="50">
        <v>17</v>
      </c>
      <c r="G26" s="50">
        <v>30</v>
      </c>
      <c r="H26" s="50">
        <v>30</v>
      </c>
      <c r="I26" s="324">
        <f>SUM(C26:H26)</f>
        <v>120</v>
      </c>
      <c r="J26" s="325"/>
      <c r="K26" s="51" t="s">
        <v>22</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18</v>
      </c>
      <c r="F29" s="56"/>
      <c r="G29" s="56">
        <v>4</v>
      </c>
      <c r="H29" s="56"/>
      <c r="I29" s="56"/>
      <c r="J29" s="56"/>
      <c r="K29" s="57"/>
      <c r="L29" s="47"/>
      <c r="M29" s="47"/>
      <c r="N29" s="47"/>
    </row>
    <row r="30" spans="1:14" ht="27" customHeight="1" thickBot="1" x14ac:dyDescent="0.45">
      <c r="A30" s="96"/>
      <c r="B30" s="58" t="s">
        <v>417</v>
      </c>
      <c r="C30" s="59" t="s">
        <v>418</v>
      </c>
      <c r="D30" s="59" t="s">
        <v>418</v>
      </c>
      <c r="E30" s="59">
        <v>8</v>
      </c>
      <c r="F30" s="59">
        <v>1</v>
      </c>
      <c r="G30" s="59">
        <v>4</v>
      </c>
      <c r="H30" s="59"/>
      <c r="I30" s="59">
        <v>5</v>
      </c>
      <c r="J30" s="59"/>
      <c r="K30" s="60">
        <v>1</v>
      </c>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423</v>
      </c>
      <c r="D32" s="303"/>
      <c r="E32" s="304"/>
      <c r="F32" s="302" t="s">
        <v>424</v>
      </c>
      <c r="G32" s="303"/>
      <c r="H32" s="304"/>
      <c r="I32" s="302" t="s">
        <v>425</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428</v>
      </c>
      <c r="D39" s="315"/>
      <c r="E39" s="316"/>
      <c r="F39" s="314" t="s">
        <v>429</v>
      </c>
      <c r="G39" s="315"/>
      <c r="H39" s="316"/>
      <c r="I39" s="314" t="s">
        <v>430</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t="s">
        <v>439</v>
      </c>
      <c r="H46" s="62" t="s">
        <v>440</v>
      </c>
      <c r="I46" s="97" t="s">
        <v>441</v>
      </c>
      <c r="J46" s="348" t="s">
        <v>442</v>
      </c>
      <c r="K46" s="349"/>
    </row>
    <row r="47" spans="1:11" ht="20.25" customHeight="1" x14ac:dyDescent="0.4">
      <c r="A47" s="328"/>
      <c r="B47" s="329"/>
      <c r="C47" s="345" t="s">
        <v>443</v>
      </c>
      <c r="D47" s="346"/>
      <c r="E47" s="350" t="s">
        <v>444</v>
      </c>
      <c r="F47" s="350"/>
      <c r="G47" s="97" t="s">
        <v>445</v>
      </c>
      <c r="H47" s="62" t="s">
        <v>446</v>
      </c>
      <c r="I47" s="97" t="s">
        <v>447</v>
      </c>
      <c r="J47" s="348" t="s">
        <v>448</v>
      </c>
      <c r="K47" s="349"/>
    </row>
    <row r="48" spans="1:11" ht="20.25" customHeight="1" x14ac:dyDescent="0.4">
      <c r="A48" s="328"/>
      <c r="B48" s="329"/>
      <c r="C48" s="345" t="s">
        <v>449</v>
      </c>
      <c r="D48" s="346"/>
      <c r="E48" s="350" t="s">
        <v>370</v>
      </c>
      <c r="F48" s="350"/>
      <c r="G48" s="97"/>
      <c r="H48" s="62"/>
      <c r="I48" s="97"/>
      <c r="J48" s="348"/>
      <c r="K48" s="349"/>
    </row>
    <row r="49" spans="1:14" ht="20.25" customHeight="1" x14ac:dyDescent="0.4">
      <c r="A49" s="328"/>
      <c r="B49" s="329"/>
      <c r="C49" s="345" t="s">
        <v>450</v>
      </c>
      <c r="D49" s="346"/>
      <c r="E49" s="350" t="s">
        <v>451</v>
      </c>
      <c r="F49" s="350"/>
      <c r="G49" s="97" t="s">
        <v>452</v>
      </c>
      <c r="H49" s="62" t="s">
        <v>453</v>
      </c>
      <c r="I49" s="97"/>
      <c r="J49" s="348"/>
      <c r="K49" s="349"/>
      <c r="L49" s="63"/>
      <c r="M49" s="63"/>
      <c r="N49" s="63"/>
    </row>
    <row r="50" spans="1:14" ht="20.25" customHeight="1" x14ac:dyDescent="0.4">
      <c r="A50" s="328"/>
      <c r="B50" s="329"/>
      <c r="C50" s="345" t="s">
        <v>454</v>
      </c>
      <c r="D50" s="346"/>
      <c r="E50" s="351"/>
      <c r="F50" s="351"/>
      <c r="G50" s="97"/>
      <c r="H50" s="62"/>
      <c r="I50" s="97"/>
      <c r="J50" s="348"/>
      <c r="K50" s="349"/>
      <c r="L50" s="63"/>
    </row>
    <row r="51" spans="1:14" ht="20.25" customHeight="1" x14ac:dyDescent="0.4">
      <c r="A51" s="328"/>
      <c r="B51" s="329"/>
      <c r="C51" s="345" t="s">
        <v>455</v>
      </c>
      <c r="D51" s="346"/>
      <c r="E51" s="351"/>
      <c r="F51" s="351"/>
      <c r="G51" s="97"/>
      <c r="H51" s="62"/>
      <c r="I51" s="97"/>
      <c r="J51" s="348"/>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t="s">
        <v>463</v>
      </c>
      <c r="D55" s="361"/>
      <c r="E55" s="362" t="s">
        <v>438</v>
      </c>
      <c r="F55" s="362"/>
      <c r="G55" s="98" t="s">
        <v>464</v>
      </c>
      <c r="H55" s="66" t="s">
        <v>370</v>
      </c>
      <c r="I55" s="66" t="s">
        <v>370</v>
      </c>
      <c r="J55" s="363" t="s">
        <v>465</v>
      </c>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469</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447" priority="2" stopIfTrue="1">
      <formula>$K$4=""</formula>
    </cfRule>
  </conditionalFormatting>
  <conditionalFormatting sqref="G1:H1 C5:E5 G5:K5 H8 C6:G11 H11 C22:F22 G29 G46:K46 E47:K49 J6:K6 C2:C3 C26:I27 K26:K27 C12 C29:E29 K3 I2 J8:K8 J7">
    <cfRule type="containsBlanks" dxfId="446"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445" priority="4">
      <formula>LEN(TRIM(C24))=0</formula>
    </cfRule>
  </conditionalFormatting>
  <conditionalFormatting sqref="E24:F24">
    <cfRule type="containsBlanks" dxfId="444" priority="3">
      <formula>LEN(TRIM(E24))=0</formula>
    </cfRule>
  </conditionalFormatting>
  <conditionalFormatting sqref="J9:K9 J11:K11 J10">
    <cfRule type="containsBlanks" dxfId="443"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F5E07050-692E-4592-BC0B-73D29D5DA116}">
      <formula1>0</formula1>
    </dataValidation>
    <dataValidation type="list" allowBlank="1" showInputMessage="1" showErrorMessage="1" sqref="J2:K2" xr:uid="{0D47F5CB-64FA-4927-A52C-FF232B6EF6DE}">
      <formula1>"保育所,認定こども園,小規模保育事業"</formula1>
    </dataValidation>
  </dataValidations>
  <hyperlinks>
    <hyperlink ref="A1:B1" location="公表用一覧!A1" display="&lt; 戻る" xr:uid="{050FFBE9-C7CA-4471-AA0D-E4A97454D95C}"/>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3700D4-2CEB-4349-88EB-DB49406724C3}">
  <sheetPr codeName="Sheet3"/>
  <dimension ref="A1:N66"/>
  <sheetViews>
    <sheetView view="pageBreakPreview" zoomScaleNormal="100" zoomScaleSheetLayoutView="100" workbookViewId="0">
      <selection activeCell="J2" sqref="J2:K2"/>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361</v>
      </c>
      <c r="B1" s="226"/>
      <c r="C1" s="72"/>
      <c r="D1" s="72"/>
      <c r="E1" s="73"/>
      <c r="F1" s="32" t="s">
        <v>362</v>
      </c>
      <c r="G1" s="227">
        <v>45545</v>
      </c>
      <c r="H1" s="228"/>
      <c r="I1" s="33" t="s">
        <v>363</v>
      </c>
      <c r="J1" s="229">
        <v>46113</v>
      </c>
      <c r="K1" s="230"/>
      <c r="L1" s="34"/>
      <c r="M1" s="34"/>
      <c r="N1" s="34"/>
    </row>
    <row r="2" spans="1:14" ht="27" customHeight="1" x14ac:dyDescent="0.4">
      <c r="A2" s="231" t="s">
        <v>364</v>
      </c>
      <c r="B2" s="232"/>
      <c r="C2" s="235" t="s">
        <v>0</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2</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32</v>
      </c>
      <c r="D5" s="270"/>
      <c r="E5" s="271"/>
      <c r="F5" s="40" t="s">
        <v>369</v>
      </c>
      <c r="G5" s="269" t="s">
        <v>370</v>
      </c>
      <c r="H5" s="270"/>
      <c r="I5" s="270"/>
      <c r="J5" s="270"/>
      <c r="K5" s="272"/>
      <c r="L5" s="37"/>
      <c r="M5" s="37"/>
      <c r="N5" s="37"/>
    </row>
    <row r="6" spans="1:14" ht="27" customHeight="1" x14ac:dyDescent="0.4">
      <c r="A6" s="273" t="s">
        <v>371</v>
      </c>
      <c r="B6" s="274"/>
      <c r="C6" s="251" t="s">
        <v>33</v>
      </c>
      <c r="D6" s="252"/>
      <c r="E6" s="252"/>
      <c r="F6" s="252"/>
      <c r="G6" s="252"/>
      <c r="H6" s="257" t="s">
        <v>372</v>
      </c>
      <c r="I6" s="101" t="s">
        <v>373</v>
      </c>
      <c r="J6" s="259">
        <v>5</v>
      </c>
      <c r="K6" s="260"/>
      <c r="L6" s="41"/>
      <c r="M6" s="41"/>
      <c r="N6" s="41"/>
    </row>
    <row r="7" spans="1:14" ht="27" customHeight="1" x14ac:dyDescent="0.4">
      <c r="A7" s="231"/>
      <c r="B7" s="232"/>
      <c r="C7" s="253"/>
      <c r="D7" s="254"/>
      <c r="E7" s="254"/>
      <c r="F7" s="254"/>
      <c r="G7" s="254"/>
      <c r="H7" s="258"/>
      <c r="I7" s="261" t="s">
        <v>374</v>
      </c>
      <c r="J7" s="263" t="s">
        <v>471</v>
      </c>
      <c r="K7" s="264"/>
      <c r="L7" s="41"/>
      <c r="M7" s="41"/>
      <c r="N7" s="41"/>
    </row>
    <row r="8" spans="1:14" ht="27" customHeight="1" x14ac:dyDescent="0.4">
      <c r="A8" s="233"/>
      <c r="B8" s="234"/>
      <c r="C8" s="255"/>
      <c r="D8" s="256"/>
      <c r="E8" s="256"/>
      <c r="F8" s="256"/>
      <c r="G8" s="256"/>
      <c r="H8" s="42" t="s">
        <v>376</v>
      </c>
      <c r="I8" s="262"/>
      <c r="J8" s="265">
        <v>5</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472</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388</v>
      </c>
      <c r="F22" s="280"/>
      <c r="G22" s="296"/>
      <c r="H22" s="297"/>
      <c r="I22" s="43" t="s">
        <v>389</v>
      </c>
      <c r="J22" s="275" t="s">
        <v>82</v>
      </c>
      <c r="K22" s="276"/>
      <c r="L22" s="41"/>
      <c r="M22" s="41"/>
      <c r="N22" s="41"/>
    </row>
    <row r="23" spans="1:14" ht="27" customHeight="1" x14ac:dyDescent="0.4">
      <c r="A23" s="231"/>
      <c r="B23" s="232"/>
      <c r="C23" s="277" t="s">
        <v>390</v>
      </c>
      <c r="D23" s="278"/>
      <c r="E23" s="277" t="s">
        <v>391</v>
      </c>
      <c r="F23" s="278"/>
      <c r="G23" s="298"/>
      <c r="H23" s="299"/>
      <c r="I23" s="43" t="s">
        <v>392</v>
      </c>
      <c r="J23" s="275" t="s">
        <v>82</v>
      </c>
      <c r="K23" s="276"/>
      <c r="L23" s="41"/>
      <c r="M23" s="41"/>
      <c r="N23" s="41"/>
    </row>
    <row r="24" spans="1:14" ht="27" customHeight="1" x14ac:dyDescent="0.4">
      <c r="A24" s="233"/>
      <c r="B24" s="234"/>
      <c r="C24" s="279" t="s">
        <v>393</v>
      </c>
      <c r="D24" s="280"/>
      <c r="E24" s="279" t="s">
        <v>393</v>
      </c>
      <c r="F24" s="280"/>
      <c r="G24" s="300"/>
      <c r="H24" s="301"/>
      <c r="I24" s="44" t="s">
        <v>394</v>
      </c>
      <c r="J24" s="281" t="s">
        <v>82</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9</v>
      </c>
      <c r="D26" s="50">
        <v>16</v>
      </c>
      <c r="E26" s="50">
        <v>18</v>
      </c>
      <c r="F26" s="50">
        <v>25</v>
      </c>
      <c r="G26" s="50">
        <v>26</v>
      </c>
      <c r="H26" s="50">
        <v>26</v>
      </c>
      <c r="I26" s="324">
        <f>SUM(C26:H26)</f>
        <v>120</v>
      </c>
      <c r="J26" s="325"/>
      <c r="K26" s="51" t="s">
        <v>22</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19</v>
      </c>
      <c r="F29" s="56">
        <v>2</v>
      </c>
      <c r="G29" s="56">
        <v>3</v>
      </c>
      <c r="H29" s="56"/>
      <c r="I29" s="56"/>
      <c r="J29" s="56"/>
      <c r="K29" s="57"/>
      <c r="L29" s="47"/>
      <c r="M29" s="47"/>
      <c r="N29" s="47"/>
    </row>
    <row r="30" spans="1:14" ht="27" customHeight="1" thickBot="1" x14ac:dyDescent="0.45">
      <c r="A30" s="96"/>
      <c r="B30" s="58" t="s">
        <v>417</v>
      </c>
      <c r="C30" s="59" t="s">
        <v>418</v>
      </c>
      <c r="D30" s="59" t="s">
        <v>418</v>
      </c>
      <c r="E30" s="59">
        <v>9</v>
      </c>
      <c r="F30" s="59">
        <v>3</v>
      </c>
      <c r="G30" s="59">
        <v>3</v>
      </c>
      <c r="H30" s="59"/>
      <c r="I30" s="59">
        <v>13</v>
      </c>
      <c r="J30" s="59"/>
      <c r="K30" s="60">
        <v>1</v>
      </c>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423</v>
      </c>
      <c r="D32" s="303"/>
      <c r="E32" s="304"/>
      <c r="F32" s="302" t="s">
        <v>424</v>
      </c>
      <c r="G32" s="303"/>
      <c r="H32" s="304"/>
      <c r="I32" s="302" t="s">
        <v>425</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428</v>
      </c>
      <c r="D39" s="315"/>
      <c r="E39" s="316"/>
      <c r="F39" s="314" t="s">
        <v>429</v>
      </c>
      <c r="G39" s="315"/>
      <c r="H39" s="316"/>
      <c r="I39" s="314" t="s">
        <v>430</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t="s">
        <v>439</v>
      </c>
      <c r="H46" s="62" t="s">
        <v>440</v>
      </c>
      <c r="I46" s="97" t="s">
        <v>441</v>
      </c>
      <c r="J46" s="348" t="s">
        <v>442</v>
      </c>
      <c r="K46" s="349"/>
    </row>
    <row r="47" spans="1:11" ht="20.25" customHeight="1" x14ac:dyDescent="0.4">
      <c r="A47" s="328"/>
      <c r="B47" s="329"/>
      <c r="C47" s="345" t="s">
        <v>443</v>
      </c>
      <c r="D47" s="346"/>
      <c r="E47" s="350" t="s">
        <v>444</v>
      </c>
      <c r="F47" s="350"/>
      <c r="G47" s="97" t="s">
        <v>445</v>
      </c>
      <c r="H47" s="62" t="s">
        <v>446</v>
      </c>
      <c r="I47" s="97" t="s">
        <v>447</v>
      </c>
      <c r="J47" s="348" t="s">
        <v>448</v>
      </c>
      <c r="K47" s="349"/>
    </row>
    <row r="48" spans="1:11" ht="20.25" customHeight="1" x14ac:dyDescent="0.4">
      <c r="A48" s="328"/>
      <c r="B48" s="329"/>
      <c r="C48" s="345" t="s">
        <v>449</v>
      </c>
      <c r="D48" s="346"/>
      <c r="E48" s="350" t="s">
        <v>370</v>
      </c>
      <c r="F48" s="350"/>
      <c r="G48" s="97"/>
      <c r="H48" s="62"/>
      <c r="I48" s="97"/>
      <c r="J48" s="348"/>
      <c r="K48" s="349"/>
    </row>
    <row r="49" spans="1:14" ht="20.25" customHeight="1" x14ac:dyDescent="0.4">
      <c r="A49" s="328"/>
      <c r="B49" s="329"/>
      <c r="C49" s="345" t="s">
        <v>450</v>
      </c>
      <c r="D49" s="346"/>
      <c r="E49" s="350" t="s">
        <v>451</v>
      </c>
      <c r="F49" s="350"/>
      <c r="G49" s="97" t="s">
        <v>452</v>
      </c>
      <c r="H49" s="62" t="s">
        <v>453</v>
      </c>
      <c r="I49" s="97"/>
      <c r="J49" s="348"/>
      <c r="K49" s="349"/>
      <c r="L49" s="63"/>
      <c r="M49" s="63"/>
      <c r="N49" s="63"/>
    </row>
    <row r="50" spans="1:14" ht="20.25" customHeight="1" x14ac:dyDescent="0.4">
      <c r="A50" s="328"/>
      <c r="B50" s="329"/>
      <c r="C50" s="345" t="s">
        <v>454</v>
      </c>
      <c r="D50" s="346"/>
      <c r="E50" s="351"/>
      <c r="F50" s="351"/>
      <c r="G50" s="97"/>
      <c r="H50" s="62"/>
      <c r="I50" s="97"/>
      <c r="J50" s="348"/>
      <c r="K50" s="349"/>
      <c r="L50" s="63"/>
    </row>
    <row r="51" spans="1:14" ht="20.25" customHeight="1" x14ac:dyDescent="0.4">
      <c r="A51" s="328"/>
      <c r="B51" s="329"/>
      <c r="C51" s="345" t="s">
        <v>455</v>
      </c>
      <c r="D51" s="346"/>
      <c r="E51" s="351"/>
      <c r="F51" s="351"/>
      <c r="G51" s="97"/>
      <c r="H51" s="62"/>
      <c r="I51" s="97"/>
      <c r="J51" s="348"/>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t="s">
        <v>463</v>
      </c>
      <c r="D55" s="361"/>
      <c r="E55" s="362" t="s">
        <v>438</v>
      </c>
      <c r="F55" s="362"/>
      <c r="G55" s="98" t="s">
        <v>464</v>
      </c>
      <c r="H55" s="66" t="s">
        <v>370</v>
      </c>
      <c r="I55" s="66" t="s">
        <v>370</v>
      </c>
      <c r="J55" s="363" t="s">
        <v>465</v>
      </c>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473</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442" priority="2" stopIfTrue="1">
      <formula>$K$4=""</formula>
    </cfRule>
  </conditionalFormatting>
  <conditionalFormatting sqref="G1:H1 C5:E5 G5:K5 H8 C6:G11 H11 C22:F22 G29 G46:K46 E47:K49 J6:K6 C2:C3 C26:I27 K26:K27 C12 C29:E29 K3 I2 J8:K8 J7">
    <cfRule type="containsBlanks" dxfId="441"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440" priority="4">
      <formula>LEN(TRIM(C24))=0</formula>
    </cfRule>
  </conditionalFormatting>
  <conditionalFormatting sqref="E24:F24">
    <cfRule type="containsBlanks" dxfId="439" priority="3">
      <formula>LEN(TRIM(E24))=0</formula>
    </cfRule>
  </conditionalFormatting>
  <conditionalFormatting sqref="J9:K9 J11:K11 J10">
    <cfRule type="containsBlanks" dxfId="438"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62FABF8A-827D-44EB-BB92-D65734E7D82D}">
      <formula1>0</formula1>
    </dataValidation>
    <dataValidation type="list" allowBlank="1" showInputMessage="1" showErrorMessage="1" sqref="J2:K2" xr:uid="{AB7FAFB3-5F87-46C7-84C6-BDD8C7127FD3}">
      <formula1>"保育所,認定こども園,小規模保育事業"</formula1>
    </dataValidation>
  </dataValidations>
  <hyperlinks>
    <hyperlink ref="A1:B1" location="公表用一覧!A1" display="&lt; 戻る" xr:uid="{AE36C0AC-2979-4376-8C56-61AECB3BEAE1}"/>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868332A-EA81-4EEB-9D75-AE0DCCE54CFB}">
  <sheetPr codeName="Sheet5"/>
  <dimension ref="A1:N66"/>
  <sheetViews>
    <sheetView view="pageBreakPreview" zoomScaleNormal="100" zoomScaleSheetLayoutView="100" workbookViewId="0">
      <selection activeCell="J2" sqref="J2:K2"/>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361</v>
      </c>
      <c r="B1" s="226"/>
      <c r="C1" s="72"/>
      <c r="D1" s="72"/>
      <c r="E1" s="73"/>
      <c r="F1" s="32" t="s">
        <v>362</v>
      </c>
      <c r="G1" s="227">
        <v>45545</v>
      </c>
      <c r="H1" s="228"/>
      <c r="I1" s="33" t="s">
        <v>363</v>
      </c>
      <c r="J1" s="229">
        <v>46113</v>
      </c>
      <c r="K1" s="230"/>
      <c r="L1" s="34"/>
      <c r="M1" s="34"/>
      <c r="N1" s="34"/>
    </row>
    <row r="2" spans="1:14" ht="27" customHeight="1" x14ac:dyDescent="0.4">
      <c r="A2" s="231" t="s">
        <v>364</v>
      </c>
      <c r="B2" s="232"/>
      <c r="C2" s="235" t="s">
        <v>1</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3</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34</v>
      </c>
      <c r="D5" s="270"/>
      <c r="E5" s="271"/>
      <c r="F5" s="40" t="s">
        <v>369</v>
      </c>
      <c r="G5" s="269" t="s">
        <v>370</v>
      </c>
      <c r="H5" s="270"/>
      <c r="I5" s="270"/>
      <c r="J5" s="270"/>
      <c r="K5" s="272"/>
      <c r="L5" s="37"/>
      <c r="M5" s="37"/>
      <c r="N5" s="37"/>
    </row>
    <row r="6" spans="1:14" ht="27" customHeight="1" x14ac:dyDescent="0.4">
      <c r="A6" s="273" t="s">
        <v>371</v>
      </c>
      <c r="B6" s="274"/>
      <c r="C6" s="251" t="s">
        <v>35</v>
      </c>
      <c r="D6" s="252"/>
      <c r="E6" s="252"/>
      <c r="F6" s="252"/>
      <c r="G6" s="252"/>
      <c r="H6" s="257" t="s">
        <v>372</v>
      </c>
      <c r="I6" s="101" t="s">
        <v>373</v>
      </c>
      <c r="J6" s="259">
        <v>0</v>
      </c>
      <c r="K6" s="260"/>
      <c r="L6" s="41"/>
      <c r="M6" s="41"/>
      <c r="N6" s="41"/>
    </row>
    <row r="7" spans="1:14" ht="27" customHeight="1" x14ac:dyDescent="0.4">
      <c r="A7" s="231"/>
      <c r="B7" s="232"/>
      <c r="C7" s="253"/>
      <c r="D7" s="254"/>
      <c r="E7" s="254"/>
      <c r="F7" s="254"/>
      <c r="G7" s="254"/>
      <c r="H7" s="258"/>
      <c r="I7" s="261" t="s">
        <v>374</v>
      </c>
      <c r="J7" s="263" t="s">
        <v>375</v>
      </c>
      <c r="K7" s="264"/>
      <c r="L7" s="41"/>
      <c r="M7" s="41"/>
      <c r="N7" s="41"/>
    </row>
    <row r="8" spans="1:14" ht="27" customHeight="1" x14ac:dyDescent="0.4">
      <c r="A8" s="233"/>
      <c r="B8" s="234"/>
      <c r="C8" s="255"/>
      <c r="D8" s="256"/>
      <c r="E8" s="256"/>
      <c r="F8" s="256"/>
      <c r="G8" s="256"/>
      <c r="H8" s="42" t="s">
        <v>376</v>
      </c>
      <c r="I8" s="262"/>
      <c r="J8" s="265">
        <v>5</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472</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388</v>
      </c>
      <c r="F22" s="280"/>
      <c r="G22" s="296"/>
      <c r="H22" s="297"/>
      <c r="I22" s="43" t="s">
        <v>389</v>
      </c>
      <c r="J22" s="275" t="s">
        <v>82</v>
      </c>
      <c r="K22" s="276"/>
      <c r="L22" s="41"/>
      <c r="M22" s="41"/>
      <c r="N22" s="41"/>
    </row>
    <row r="23" spans="1:14" ht="27" customHeight="1" x14ac:dyDescent="0.4">
      <c r="A23" s="231"/>
      <c r="B23" s="232"/>
      <c r="C23" s="277" t="s">
        <v>390</v>
      </c>
      <c r="D23" s="278"/>
      <c r="E23" s="277" t="s">
        <v>391</v>
      </c>
      <c r="F23" s="278"/>
      <c r="G23" s="298"/>
      <c r="H23" s="299"/>
      <c r="I23" s="43" t="s">
        <v>392</v>
      </c>
      <c r="J23" s="275" t="s">
        <v>82</v>
      </c>
      <c r="K23" s="276"/>
      <c r="L23" s="41"/>
      <c r="M23" s="41"/>
      <c r="N23" s="41"/>
    </row>
    <row r="24" spans="1:14" ht="27" customHeight="1" x14ac:dyDescent="0.4">
      <c r="A24" s="233"/>
      <c r="B24" s="234"/>
      <c r="C24" s="279" t="s">
        <v>393</v>
      </c>
      <c r="D24" s="280"/>
      <c r="E24" s="279" t="s">
        <v>393</v>
      </c>
      <c r="F24" s="280"/>
      <c r="G24" s="300"/>
      <c r="H24" s="301"/>
      <c r="I24" s="44" t="s">
        <v>394</v>
      </c>
      <c r="J24" s="281" t="s">
        <v>82</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9</v>
      </c>
      <c r="D26" s="50">
        <v>16</v>
      </c>
      <c r="E26" s="50">
        <v>18</v>
      </c>
      <c r="F26" s="50">
        <v>23</v>
      </c>
      <c r="G26" s="50">
        <v>26</v>
      </c>
      <c r="H26" s="50">
        <v>28</v>
      </c>
      <c r="I26" s="324">
        <f>SUM(C26:H26)</f>
        <v>120</v>
      </c>
      <c r="J26" s="325"/>
      <c r="K26" s="51" t="s">
        <v>22</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17</v>
      </c>
      <c r="F29" s="56">
        <v>1</v>
      </c>
      <c r="G29" s="56">
        <v>3</v>
      </c>
      <c r="H29" s="56"/>
      <c r="I29" s="56"/>
      <c r="J29" s="56"/>
      <c r="K29" s="57"/>
      <c r="L29" s="47"/>
      <c r="M29" s="47"/>
      <c r="N29" s="47"/>
    </row>
    <row r="30" spans="1:14" ht="27" customHeight="1" thickBot="1" x14ac:dyDescent="0.45">
      <c r="A30" s="96"/>
      <c r="B30" s="58" t="s">
        <v>417</v>
      </c>
      <c r="C30" s="59" t="s">
        <v>418</v>
      </c>
      <c r="D30" s="59" t="s">
        <v>418</v>
      </c>
      <c r="E30" s="59">
        <v>10</v>
      </c>
      <c r="F30" s="59"/>
      <c r="G30" s="59">
        <v>4</v>
      </c>
      <c r="H30" s="59"/>
      <c r="I30" s="59">
        <v>7</v>
      </c>
      <c r="J30" s="59"/>
      <c r="K30" s="60">
        <v>1</v>
      </c>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423</v>
      </c>
      <c r="D32" s="303"/>
      <c r="E32" s="304"/>
      <c r="F32" s="302" t="s">
        <v>424</v>
      </c>
      <c r="G32" s="303"/>
      <c r="H32" s="304"/>
      <c r="I32" s="302" t="s">
        <v>425</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428</v>
      </c>
      <c r="D39" s="315"/>
      <c r="E39" s="316"/>
      <c r="F39" s="314" t="s">
        <v>429</v>
      </c>
      <c r="G39" s="315"/>
      <c r="H39" s="316"/>
      <c r="I39" s="314" t="s">
        <v>430</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t="s">
        <v>439</v>
      </c>
      <c r="H46" s="62" t="s">
        <v>440</v>
      </c>
      <c r="I46" s="97" t="s">
        <v>441</v>
      </c>
      <c r="J46" s="348" t="s">
        <v>442</v>
      </c>
      <c r="K46" s="349"/>
    </row>
    <row r="47" spans="1:11" ht="20.25" customHeight="1" x14ac:dyDescent="0.4">
      <c r="A47" s="328"/>
      <c r="B47" s="329"/>
      <c r="C47" s="345" t="s">
        <v>443</v>
      </c>
      <c r="D47" s="346"/>
      <c r="E47" s="350" t="s">
        <v>444</v>
      </c>
      <c r="F47" s="350"/>
      <c r="G47" s="97" t="s">
        <v>445</v>
      </c>
      <c r="H47" s="62" t="s">
        <v>446</v>
      </c>
      <c r="I47" s="97" t="s">
        <v>447</v>
      </c>
      <c r="J47" s="348" t="s">
        <v>448</v>
      </c>
      <c r="K47" s="349"/>
    </row>
    <row r="48" spans="1:11" ht="20.25" customHeight="1" x14ac:dyDescent="0.4">
      <c r="A48" s="328"/>
      <c r="B48" s="329"/>
      <c r="C48" s="345" t="s">
        <v>449</v>
      </c>
      <c r="D48" s="346"/>
      <c r="E48" s="350" t="s">
        <v>370</v>
      </c>
      <c r="F48" s="350"/>
      <c r="G48" s="97"/>
      <c r="H48" s="62"/>
      <c r="I48" s="97"/>
      <c r="J48" s="348"/>
      <c r="K48" s="349"/>
    </row>
    <row r="49" spans="1:14" ht="20.25" customHeight="1" x14ac:dyDescent="0.4">
      <c r="A49" s="328"/>
      <c r="B49" s="329"/>
      <c r="C49" s="345" t="s">
        <v>450</v>
      </c>
      <c r="D49" s="346"/>
      <c r="E49" s="350"/>
      <c r="F49" s="350"/>
      <c r="G49" s="97"/>
      <c r="H49" s="62"/>
      <c r="I49" s="97"/>
      <c r="J49" s="348"/>
      <c r="K49" s="349"/>
      <c r="L49" s="63"/>
      <c r="M49" s="63"/>
      <c r="N49" s="63"/>
    </row>
    <row r="50" spans="1:14" ht="20.25" customHeight="1" x14ac:dyDescent="0.4">
      <c r="A50" s="328"/>
      <c r="B50" s="329"/>
      <c r="C50" s="345" t="s">
        <v>454</v>
      </c>
      <c r="D50" s="346"/>
      <c r="E50" s="351"/>
      <c r="F50" s="351"/>
      <c r="G50" s="97"/>
      <c r="H50" s="62"/>
      <c r="I50" s="97"/>
      <c r="J50" s="348"/>
      <c r="K50" s="349"/>
      <c r="L50" s="63"/>
    </row>
    <row r="51" spans="1:14" ht="20.25" customHeight="1" x14ac:dyDescent="0.4">
      <c r="A51" s="328"/>
      <c r="B51" s="329"/>
      <c r="C51" s="345" t="s">
        <v>455</v>
      </c>
      <c r="D51" s="346"/>
      <c r="E51" s="351"/>
      <c r="F51" s="351"/>
      <c r="G51" s="97"/>
      <c r="H51" s="62"/>
      <c r="I51" s="97"/>
      <c r="J51" s="348"/>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t="s">
        <v>474</v>
      </c>
      <c r="D55" s="361"/>
      <c r="E55" s="362" t="s">
        <v>438</v>
      </c>
      <c r="F55" s="362"/>
      <c r="G55" s="98" t="s">
        <v>464</v>
      </c>
      <c r="H55" s="66" t="s">
        <v>370</v>
      </c>
      <c r="I55" s="66" t="s">
        <v>370</v>
      </c>
      <c r="J55" s="363" t="s">
        <v>465</v>
      </c>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475</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437" priority="2" stopIfTrue="1">
      <formula>$K$4=""</formula>
    </cfRule>
  </conditionalFormatting>
  <conditionalFormatting sqref="G1:H1 C5:E5 G5:K5 H8 C6:G11 H11 C22:F22 G29 G46:K46 E47:K49 J6:K6 C2:C3 C26:I27 K26:K27 C12 C29:E29 K3 I2 J8:K8 J7">
    <cfRule type="containsBlanks" dxfId="436"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435" priority="4">
      <formula>LEN(TRIM(C24))=0</formula>
    </cfRule>
  </conditionalFormatting>
  <conditionalFormatting sqref="E24:F24">
    <cfRule type="containsBlanks" dxfId="434" priority="3">
      <formula>LEN(TRIM(E24))=0</formula>
    </cfRule>
  </conditionalFormatting>
  <conditionalFormatting sqref="J9:K9 J11:K11 J10">
    <cfRule type="containsBlanks" dxfId="433"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16A1FF86-6240-4BCE-921B-5AF2BD06C224}">
      <formula1>0</formula1>
    </dataValidation>
    <dataValidation type="list" allowBlank="1" showInputMessage="1" showErrorMessage="1" sqref="J2:K2" xr:uid="{9BC99664-11FA-4BE8-A7B3-91B0ECC5C2F1}">
      <formula1>"保育所,認定こども園,小規模保育事業"</formula1>
    </dataValidation>
  </dataValidations>
  <hyperlinks>
    <hyperlink ref="A1:B1" location="公表用一覧!A1" display="&lt; 戻る" xr:uid="{D541A096-148C-430A-963C-BD94416BA678}"/>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7DA0F6-C16B-41BC-ADD2-F449FB7682CB}">
  <sheetPr codeName="Sheet6"/>
  <dimension ref="A1:N66"/>
  <sheetViews>
    <sheetView view="pageBreakPreview" zoomScaleNormal="100" zoomScaleSheetLayoutView="100" workbookViewId="0">
      <selection activeCell="J2" sqref="J2:K2"/>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361</v>
      </c>
      <c r="B1" s="226"/>
      <c r="C1" s="72"/>
      <c r="D1" s="72"/>
      <c r="E1" s="73"/>
      <c r="F1" s="32" t="s">
        <v>362</v>
      </c>
      <c r="G1" s="227">
        <v>45545</v>
      </c>
      <c r="H1" s="228"/>
      <c r="I1" s="33" t="s">
        <v>363</v>
      </c>
      <c r="J1" s="229">
        <v>46113</v>
      </c>
      <c r="K1" s="230"/>
      <c r="L1" s="34"/>
      <c r="M1" s="34"/>
      <c r="N1" s="34"/>
    </row>
    <row r="2" spans="1:14" ht="27" customHeight="1" x14ac:dyDescent="0.4">
      <c r="A2" s="231" t="s">
        <v>364</v>
      </c>
      <c r="B2" s="232"/>
      <c r="C2" s="235" t="s">
        <v>2</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7</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36</v>
      </c>
      <c r="D5" s="270"/>
      <c r="E5" s="271"/>
      <c r="F5" s="40" t="s">
        <v>369</v>
      </c>
      <c r="G5" s="269" t="s">
        <v>370</v>
      </c>
      <c r="H5" s="270"/>
      <c r="I5" s="270"/>
      <c r="J5" s="270"/>
      <c r="K5" s="272"/>
      <c r="L5" s="37"/>
      <c r="M5" s="37"/>
      <c r="N5" s="37"/>
    </row>
    <row r="6" spans="1:14" ht="27" customHeight="1" x14ac:dyDescent="0.4">
      <c r="A6" s="273" t="s">
        <v>371</v>
      </c>
      <c r="B6" s="274"/>
      <c r="C6" s="251" t="s">
        <v>37</v>
      </c>
      <c r="D6" s="252"/>
      <c r="E6" s="252"/>
      <c r="F6" s="252"/>
      <c r="G6" s="252"/>
      <c r="H6" s="257" t="s">
        <v>372</v>
      </c>
      <c r="I6" s="101" t="s">
        <v>373</v>
      </c>
      <c r="J6" s="259">
        <v>6</v>
      </c>
      <c r="K6" s="260"/>
      <c r="L6" s="41"/>
      <c r="M6" s="41"/>
      <c r="N6" s="41"/>
    </row>
    <row r="7" spans="1:14" ht="27" customHeight="1" x14ac:dyDescent="0.4">
      <c r="A7" s="231"/>
      <c r="B7" s="232"/>
      <c r="C7" s="253"/>
      <c r="D7" s="254"/>
      <c r="E7" s="254"/>
      <c r="F7" s="254"/>
      <c r="G7" s="254"/>
      <c r="H7" s="258"/>
      <c r="I7" s="261" t="s">
        <v>374</v>
      </c>
      <c r="J7" s="263" t="s">
        <v>476</v>
      </c>
      <c r="K7" s="264"/>
      <c r="L7" s="41"/>
      <c r="M7" s="41"/>
      <c r="N7" s="41"/>
    </row>
    <row r="8" spans="1:14" ht="27" customHeight="1" x14ac:dyDescent="0.4">
      <c r="A8" s="233"/>
      <c r="B8" s="234"/>
      <c r="C8" s="255"/>
      <c r="D8" s="256"/>
      <c r="E8" s="256"/>
      <c r="F8" s="256"/>
      <c r="G8" s="256"/>
      <c r="H8" s="42" t="s">
        <v>376</v>
      </c>
      <c r="I8" s="262"/>
      <c r="J8" s="265">
        <v>11</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472</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388</v>
      </c>
      <c r="F22" s="280"/>
      <c r="G22" s="296"/>
      <c r="H22" s="297"/>
      <c r="I22" s="43" t="s">
        <v>389</v>
      </c>
      <c r="J22" s="275" t="s">
        <v>82</v>
      </c>
      <c r="K22" s="276"/>
      <c r="L22" s="41"/>
      <c r="M22" s="41"/>
      <c r="N22" s="41"/>
    </row>
    <row r="23" spans="1:14" ht="27" customHeight="1" x14ac:dyDescent="0.4">
      <c r="A23" s="231"/>
      <c r="B23" s="232"/>
      <c r="C23" s="277" t="s">
        <v>390</v>
      </c>
      <c r="D23" s="278"/>
      <c r="E23" s="277" t="s">
        <v>391</v>
      </c>
      <c r="F23" s="278"/>
      <c r="G23" s="298"/>
      <c r="H23" s="299"/>
      <c r="I23" s="43" t="s">
        <v>392</v>
      </c>
      <c r="J23" s="275" t="s">
        <v>82</v>
      </c>
      <c r="K23" s="276"/>
      <c r="L23" s="41"/>
      <c r="M23" s="41"/>
      <c r="N23" s="41"/>
    </row>
    <row r="24" spans="1:14" ht="27" customHeight="1" x14ac:dyDescent="0.4">
      <c r="A24" s="233"/>
      <c r="B24" s="234"/>
      <c r="C24" s="279" t="s">
        <v>393</v>
      </c>
      <c r="D24" s="280"/>
      <c r="E24" s="279" t="s">
        <v>393</v>
      </c>
      <c r="F24" s="280"/>
      <c r="G24" s="300"/>
      <c r="H24" s="301"/>
      <c r="I24" s="44" t="s">
        <v>394</v>
      </c>
      <c r="J24" s="281" t="s">
        <v>82</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12</v>
      </c>
      <c r="D26" s="50">
        <v>16</v>
      </c>
      <c r="E26" s="50">
        <v>18</v>
      </c>
      <c r="F26" s="50">
        <v>24</v>
      </c>
      <c r="G26" s="50">
        <v>25</v>
      </c>
      <c r="H26" s="50">
        <v>25</v>
      </c>
      <c r="I26" s="324">
        <f>SUM(C26:H26)</f>
        <v>120</v>
      </c>
      <c r="J26" s="325"/>
      <c r="K26" s="51" t="s">
        <v>22</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16</v>
      </c>
      <c r="F29" s="56">
        <v>1</v>
      </c>
      <c r="G29" s="56">
        <v>3</v>
      </c>
      <c r="H29" s="56"/>
      <c r="I29" s="56"/>
      <c r="J29" s="56"/>
      <c r="K29" s="57"/>
      <c r="L29" s="47"/>
      <c r="M29" s="47"/>
      <c r="N29" s="47"/>
    </row>
    <row r="30" spans="1:14" ht="27" customHeight="1" thickBot="1" x14ac:dyDescent="0.45">
      <c r="A30" s="96"/>
      <c r="B30" s="58" t="s">
        <v>417</v>
      </c>
      <c r="C30" s="59" t="s">
        <v>418</v>
      </c>
      <c r="D30" s="59" t="s">
        <v>418</v>
      </c>
      <c r="E30" s="59">
        <v>11</v>
      </c>
      <c r="F30" s="59"/>
      <c r="G30" s="59">
        <v>3</v>
      </c>
      <c r="H30" s="59"/>
      <c r="I30" s="59">
        <v>4</v>
      </c>
      <c r="J30" s="59"/>
      <c r="K30" s="60">
        <v>1</v>
      </c>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423</v>
      </c>
      <c r="D32" s="303"/>
      <c r="E32" s="304"/>
      <c r="F32" s="302" t="s">
        <v>424</v>
      </c>
      <c r="G32" s="303"/>
      <c r="H32" s="304"/>
      <c r="I32" s="302" t="s">
        <v>425</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428</v>
      </c>
      <c r="D39" s="315"/>
      <c r="E39" s="316"/>
      <c r="F39" s="314" t="s">
        <v>429</v>
      </c>
      <c r="G39" s="315"/>
      <c r="H39" s="316"/>
      <c r="I39" s="314" t="s">
        <v>430</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t="s">
        <v>439</v>
      </c>
      <c r="H46" s="62" t="s">
        <v>440</v>
      </c>
      <c r="I46" s="97" t="s">
        <v>441</v>
      </c>
      <c r="J46" s="348" t="s">
        <v>442</v>
      </c>
      <c r="K46" s="349"/>
    </row>
    <row r="47" spans="1:11" ht="20.25" customHeight="1" x14ac:dyDescent="0.4">
      <c r="A47" s="328"/>
      <c r="B47" s="329"/>
      <c r="C47" s="345" t="s">
        <v>443</v>
      </c>
      <c r="D47" s="346"/>
      <c r="E47" s="350" t="s">
        <v>444</v>
      </c>
      <c r="F47" s="350"/>
      <c r="G47" s="97" t="s">
        <v>445</v>
      </c>
      <c r="H47" s="62" t="s">
        <v>446</v>
      </c>
      <c r="I47" s="97" t="s">
        <v>447</v>
      </c>
      <c r="J47" s="348" t="s">
        <v>448</v>
      </c>
      <c r="K47" s="349"/>
    </row>
    <row r="48" spans="1:11" ht="20.25" customHeight="1" x14ac:dyDescent="0.4">
      <c r="A48" s="328"/>
      <c r="B48" s="329"/>
      <c r="C48" s="345" t="s">
        <v>449</v>
      </c>
      <c r="D48" s="346"/>
      <c r="E48" s="350" t="s">
        <v>370</v>
      </c>
      <c r="F48" s="350"/>
      <c r="G48" s="97"/>
      <c r="H48" s="62"/>
      <c r="I48" s="97"/>
      <c r="J48" s="348"/>
      <c r="K48" s="349"/>
    </row>
    <row r="49" spans="1:14" ht="20.25" customHeight="1" x14ac:dyDescent="0.4">
      <c r="A49" s="328"/>
      <c r="B49" s="329"/>
      <c r="C49" s="345" t="s">
        <v>450</v>
      </c>
      <c r="D49" s="346"/>
      <c r="E49" s="350" t="s">
        <v>451</v>
      </c>
      <c r="F49" s="350"/>
      <c r="G49" s="97" t="s">
        <v>452</v>
      </c>
      <c r="H49" s="62" t="s">
        <v>453</v>
      </c>
      <c r="I49" s="97"/>
      <c r="J49" s="348"/>
      <c r="K49" s="349"/>
      <c r="L49" s="63"/>
      <c r="M49" s="63"/>
      <c r="N49" s="63"/>
    </row>
    <row r="50" spans="1:14" ht="20.25" customHeight="1" x14ac:dyDescent="0.4">
      <c r="A50" s="328"/>
      <c r="B50" s="329"/>
      <c r="C50" s="345" t="s">
        <v>454</v>
      </c>
      <c r="D50" s="346"/>
      <c r="E50" s="351"/>
      <c r="F50" s="351"/>
      <c r="G50" s="97"/>
      <c r="H50" s="62"/>
      <c r="I50" s="97"/>
      <c r="J50" s="348"/>
      <c r="K50" s="349"/>
      <c r="L50" s="63"/>
    </row>
    <row r="51" spans="1:14" ht="20.25" customHeight="1" x14ac:dyDescent="0.4">
      <c r="A51" s="328"/>
      <c r="B51" s="329"/>
      <c r="C51" s="345" t="s">
        <v>455</v>
      </c>
      <c r="D51" s="346"/>
      <c r="E51" s="351"/>
      <c r="F51" s="351"/>
      <c r="G51" s="97"/>
      <c r="H51" s="62"/>
      <c r="I51" s="97"/>
      <c r="J51" s="348"/>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t="s">
        <v>463</v>
      </c>
      <c r="D55" s="361"/>
      <c r="E55" s="362" t="s">
        <v>438</v>
      </c>
      <c r="F55" s="362"/>
      <c r="G55" s="98" t="s">
        <v>464</v>
      </c>
      <c r="H55" s="66" t="s">
        <v>370</v>
      </c>
      <c r="I55" s="66" t="s">
        <v>370</v>
      </c>
      <c r="J55" s="363" t="s">
        <v>465</v>
      </c>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477</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432" priority="2" stopIfTrue="1">
      <formula>$K$4=""</formula>
    </cfRule>
  </conditionalFormatting>
  <conditionalFormatting sqref="G1:H1 C5:E5 G5:K5 H8 C6:G11 H11 C22:F22 G29 G46:K46 E47:K49 J6:K6 C2:C3 C26:I27 K26:K27 C12 C29:E29 K3 I2 J8:K8 J7">
    <cfRule type="containsBlanks" dxfId="431"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430" priority="4">
      <formula>LEN(TRIM(C24))=0</formula>
    </cfRule>
  </conditionalFormatting>
  <conditionalFormatting sqref="E24:F24">
    <cfRule type="containsBlanks" dxfId="429" priority="3">
      <formula>LEN(TRIM(E24))=0</formula>
    </cfRule>
  </conditionalFormatting>
  <conditionalFormatting sqref="J9:K9 J11:K11 J10">
    <cfRule type="containsBlanks" dxfId="428"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F3998B28-FF58-42DA-8B5D-EE03BD07DF6E}">
      <formula1>0</formula1>
    </dataValidation>
    <dataValidation type="list" allowBlank="1" showInputMessage="1" showErrorMessage="1" sqref="J2:K2" xr:uid="{4973E7A9-49B3-4AAE-ADDD-3ED9095FC837}">
      <formula1>"保育所,認定こども園,小規模保育事業"</formula1>
    </dataValidation>
  </dataValidations>
  <hyperlinks>
    <hyperlink ref="A1:B1" location="公表用一覧!A1" display="&lt; 戻る" xr:uid="{4D95A6AD-59D7-4526-A641-81D1604A088B}"/>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DE0757-BA57-4BEA-B5A6-EECC8679EDD7}">
  <sheetPr codeName="Sheet7"/>
  <dimension ref="A1:N66"/>
  <sheetViews>
    <sheetView view="pageBreakPreview" zoomScaleNormal="100" zoomScaleSheetLayoutView="100" workbookViewId="0">
      <selection activeCell="J2" sqref="J2:K2"/>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361</v>
      </c>
      <c r="B1" s="226"/>
      <c r="C1" s="72"/>
      <c r="D1" s="72"/>
      <c r="E1" s="73"/>
      <c r="F1" s="32" t="s">
        <v>362</v>
      </c>
      <c r="G1" s="227">
        <v>45545</v>
      </c>
      <c r="H1" s="228"/>
      <c r="I1" s="33" t="s">
        <v>363</v>
      </c>
      <c r="J1" s="229">
        <v>46113</v>
      </c>
      <c r="K1" s="230"/>
      <c r="L1" s="34"/>
      <c r="M1" s="34"/>
      <c r="N1" s="34"/>
    </row>
    <row r="2" spans="1:14" ht="27" customHeight="1" x14ac:dyDescent="0.4">
      <c r="A2" s="231" t="s">
        <v>364</v>
      </c>
      <c r="B2" s="232"/>
      <c r="C2" s="235" t="s">
        <v>3</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8</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38</v>
      </c>
      <c r="D5" s="270"/>
      <c r="E5" s="271"/>
      <c r="F5" s="40" t="s">
        <v>369</v>
      </c>
      <c r="G5" s="269" t="s">
        <v>370</v>
      </c>
      <c r="H5" s="270"/>
      <c r="I5" s="270"/>
      <c r="J5" s="270"/>
      <c r="K5" s="272"/>
      <c r="L5" s="37"/>
      <c r="M5" s="37"/>
      <c r="N5" s="37"/>
    </row>
    <row r="6" spans="1:14" ht="27" customHeight="1" x14ac:dyDescent="0.4">
      <c r="A6" s="273" t="s">
        <v>371</v>
      </c>
      <c r="B6" s="274"/>
      <c r="C6" s="251" t="s">
        <v>39</v>
      </c>
      <c r="D6" s="252"/>
      <c r="E6" s="252"/>
      <c r="F6" s="252"/>
      <c r="G6" s="252"/>
      <c r="H6" s="257" t="s">
        <v>372</v>
      </c>
      <c r="I6" s="101" t="s">
        <v>373</v>
      </c>
      <c r="J6" s="259">
        <v>9</v>
      </c>
      <c r="K6" s="260"/>
      <c r="L6" s="41"/>
      <c r="M6" s="41"/>
      <c r="N6" s="41"/>
    </row>
    <row r="7" spans="1:14" ht="27" customHeight="1" x14ac:dyDescent="0.4">
      <c r="A7" s="231"/>
      <c r="B7" s="232"/>
      <c r="C7" s="253"/>
      <c r="D7" s="254"/>
      <c r="E7" s="254"/>
      <c r="F7" s="254"/>
      <c r="G7" s="254"/>
      <c r="H7" s="258"/>
      <c r="I7" s="261" t="s">
        <v>374</v>
      </c>
      <c r="J7" s="263" t="s">
        <v>478</v>
      </c>
      <c r="K7" s="264"/>
      <c r="L7" s="41"/>
      <c r="M7" s="41"/>
      <c r="N7" s="41"/>
    </row>
    <row r="8" spans="1:14" ht="27" customHeight="1" x14ac:dyDescent="0.4">
      <c r="A8" s="233"/>
      <c r="B8" s="234"/>
      <c r="C8" s="255"/>
      <c r="D8" s="256"/>
      <c r="E8" s="256"/>
      <c r="F8" s="256"/>
      <c r="G8" s="256"/>
      <c r="H8" s="42" t="s">
        <v>376</v>
      </c>
      <c r="I8" s="262"/>
      <c r="J8" s="265">
        <v>13.5</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472</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388</v>
      </c>
      <c r="F22" s="280"/>
      <c r="G22" s="296"/>
      <c r="H22" s="297"/>
      <c r="I22" s="43" t="s">
        <v>389</v>
      </c>
      <c r="J22" s="275" t="s">
        <v>82</v>
      </c>
      <c r="K22" s="276"/>
      <c r="L22" s="41"/>
      <c r="M22" s="41"/>
      <c r="N22" s="41"/>
    </row>
    <row r="23" spans="1:14" ht="27" customHeight="1" x14ac:dyDescent="0.4">
      <c r="A23" s="231"/>
      <c r="B23" s="232"/>
      <c r="C23" s="277" t="s">
        <v>390</v>
      </c>
      <c r="D23" s="278"/>
      <c r="E23" s="277" t="s">
        <v>391</v>
      </c>
      <c r="F23" s="278"/>
      <c r="G23" s="298"/>
      <c r="H23" s="299"/>
      <c r="I23" s="43" t="s">
        <v>392</v>
      </c>
      <c r="J23" s="275" t="s">
        <v>82</v>
      </c>
      <c r="K23" s="276"/>
      <c r="L23" s="41"/>
      <c r="M23" s="41"/>
      <c r="N23" s="41"/>
    </row>
    <row r="24" spans="1:14" ht="27" customHeight="1" x14ac:dyDescent="0.4">
      <c r="A24" s="233"/>
      <c r="B24" s="234"/>
      <c r="C24" s="279" t="s">
        <v>393</v>
      </c>
      <c r="D24" s="280"/>
      <c r="E24" s="279" t="s">
        <v>393</v>
      </c>
      <c r="F24" s="280"/>
      <c r="G24" s="300"/>
      <c r="H24" s="301"/>
      <c r="I24" s="44" t="s">
        <v>394</v>
      </c>
      <c r="J24" s="281" t="s">
        <v>82</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9</v>
      </c>
      <c r="D26" s="50">
        <v>16</v>
      </c>
      <c r="E26" s="50">
        <v>18</v>
      </c>
      <c r="F26" s="50">
        <v>22</v>
      </c>
      <c r="G26" s="50">
        <v>25</v>
      </c>
      <c r="H26" s="50">
        <v>30</v>
      </c>
      <c r="I26" s="324">
        <f>SUM(C26:H26)</f>
        <v>120</v>
      </c>
      <c r="J26" s="325"/>
      <c r="K26" s="51" t="s">
        <v>22</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17</v>
      </c>
      <c r="F29" s="56">
        <v>1</v>
      </c>
      <c r="G29" s="56">
        <v>3</v>
      </c>
      <c r="H29" s="56"/>
      <c r="I29" s="56"/>
      <c r="J29" s="56"/>
      <c r="K29" s="57"/>
      <c r="L29" s="47"/>
      <c r="M29" s="47"/>
      <c r="N29" s="47"/>
    </row>
    <row r="30" spans="1:14" ht="27" customHeight="1" thickBot="1" x14ac:dyDescent="0.45">
      <c r="A30" s="96"/>
      <c r="B30" s="58" t="s">
        <v>417</v>
      </c>
      <c r="C30" s="59" t="s">
        <v>418</v>
      </c>
      <c r="D30" s="59" t="s">
        <v>418</v>
      </c>
      <c r="E30" s="59">
        <v>13</v>
      </c>
      <c r="F30" s="59"/>
      <c r="G30" s="59">
        <v>3</v>
      </c>
      <c r="H30" s="59"/>
      <c r="I30" s="59">
        <v>3</v>
      </c>
      <c r="J30" s="59"/>
      <c r="K30" s="60">
        <v>1</v>
      </c>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423</v>
      </c>
      <c r="D32" s="303"/>
      <c r="E32" s="304"/>
      <c r="F32" s="302" t="s">
        <v>424</v>
      </c>
      <c r="G32" s="303"/>
      <c r="H32" s="304"/>
      <c r="I32" s="302" t="s">
        <v>425</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428</v>
      </c>
      <c r="D39" s="315"/>
      <c r="E39" s="316"/>
      <c r="F39" s="314" t="s">
        <v>429</v>
      </c>
      <c r="G39" s="315"/>
      <c r="H39" s="316"/>
      <c r="I39" s="314" t="s">
        <v>430</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t="s">
        <v>439</v>
      </c>
      <c r="H46" s="62" t="s">
        <v>440</v>
      </c>
      <c r="I46" s="97" t="s">
        <v>441</v>
      </c>
      <c r="J46" s="348" t="s">
        <v>442</v>
      </c>
      <c r="K46" s="349"/>
    </row>
    <row r="47" spans="1:11" ht="20.25" customHeight="1" x14ac:dyDescent="0.4">
      <c r="A47" s="328"/>
      <c r="B47" s="329"/>
      <c r="C47" s="345" t="s">
        <v>443</v>
      </c>
      <c r="D47" s="346"/>
      <c r="E47" s="350" t="s">
        <v>444</v>
      </c>
      <c r="F47" s="350"/>
      <c r="G47" s="97" t="s">
        <v>445</v>
      </c>
      <c r="H47" s="62" t="s">
        <v>446</v>
      </c>
      <c r="I47" s="97" t="s">
        <v>447</v>
      </c>
      <c r="J47" s="348" t="s">
        <v>448</v>
      </c>
      <c r="K47" s="349"/>
    </row>
    <row r="48" spans="1:11" ht="20.25" customHeight="1" x14ac:dyDescent="0.4">
      <c r="A48" s="328"/>
      <c r="B48" s="329"/>
      <c r="C48" s="345" t="s">
        <v>449</v>
      </c>
      <c r="D48" s="346"/>
      <c r="E48" s="350" t="s">
        <v>370</v>
      </c>
      <c r="F48" s="350"/>
      <c r="G48" s="97"/>
      <c r="H48" s="62"/>
      <c r="I48" s="97"/>
      <c r="J48" s="348"/>
      <c r="K48" s="349"/>
    </row>
    <row r="49" spans="1:14" ht="20.25" customHeight="1" x14ac:dyDescent="0.4">
      <c r="A49" s="328"/>
      <c r="B49" s="329"/>
      <c r="C49" s="345" t="s">
        <v>450</v>
      </c>
      <c r="D49" s="346"/>
      <c r="E49" s="350" t="s">
        <v>451</v>
      </c>
      <c r="F49" s="350"/>
      <c r="G49" s="97" t="s">
        <v>452</v>
      </c>
      <c r="H49" s="62" t="s">
        <v>453</v>
      </c>
      <c r="I49" s="97"/>
      <c r="J49" s="348"/>
      <c r="K49" s="349"/>
      <c r="L49" s="63"/>
      <c r="M49" s="63"/>
      <c r="N49" s="63"/>
    </row>
    <row r="50" spans="1:14" ht="20.25" customHeight="1" x14ac:dyDescent="0.4">
      <c r="A50" s="328"/>
      <c r="B50" s="329"/>
      <c r="C50" s="345" t="s">
        <v>454</v>
      </c>
      <c r="D50" s="346"/>
      <c r="E50" s="351"/>
      <c r="F50" s="351"/>
      <c r="G50" s="97"/>
      <c r="H50" s="62"/>
      <c r="I50" s="97"/>
      <c r="J50" s="348"/>
      <c r="K50" s="349"/>
      <c r="L50" s="63"/>
    </row>
    <row r="51" spans="1:14" ht="20.25" customHeight="1" x14ac:dyDescent="0.4">
      <c r="A51" s="328"/>
      <c r="B51" s="329"/>
      <c r="C51" s="345" t="s">
        <v>455</v>
      </c>
      <c r="D51" s="346"/>
      <c r="E51" s="351"/>
      <c r="F51" s="351"/>
      <c r="G51" s="97"/>
      <c r="H51" s="62"/>
      <c r="I51" s="97"/>
      <c r="J51" s="348"/>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t="s">
        <v>463</v>
      </c>
      <c r="D55" s="361"/>
      <c r="E55" s="362" t="s">
        <v>438</v>
      </c>
      <c r="F55" s="362"/>
      <c r="G55" s="98" t="s">
        <v>464</v>
      </c>
      <c r="H55" s="66" t="s">
        <v>370</v>
      </c>
      <c r="I55" s="66" t="s">
        <v>370</v>
      </c>
      <c r="J55" s="363" t="s">
        <v>465</v>
      </c>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477</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427" priority="2" stopIfTrue="1">
      <formula>$K$4=""</formula>
    </cfRule>
  </conditionalFormatting>
  <conditionalFormatting sqref="G1:H1 C5:E5 G5:K5 H8 C6:G11 H11 C22:F22 G29 G46:K46 E47:K49 J6:K6 C2:C3 C26:I27 K26:K27 C12 C29:E29 K3 I2 J8:K8 J7">
    <cfRule type="containsBlanks" dxfId="426"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425" priority="4">
      <formula>LEN(TRIM(C24))=0</formula>
    </cfRule>
  </conditionalFormatting>
  <conditionalFormatting sqref="E24:F24">
    <cfRule type="containsBlanks" dxfId="424" priority="3">
      <formula>LEN(TRIM(E24))=0</formula>
    </cfRule>
  </conditionalFormatting>
  <conditionalFormatting sqref="J9:K9 J11:K11 J10">
    <cfRule type="containsBlanks" dxfId="423"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B33634D5-702A-4C33-A021-E74D7B9D1375}">
      <formula1>0</formula1>
    </dataValidation>
    <dataValidation type="list" allowBlank="1" showInputMessage="1" showErrorMessage="1" sqref="J2:K2" xr:uid="{3FF3E705-7B88-42AF-9F5E-4CC3DCACB330}">
      <formula1>"保育所,認定こども園,小規模保育事業"</formula1>
    </dataValidation>
  </dataValidations>
  <hyperlinks>
    <hyperlink ref="A1:B1" location="公表用一覧!A1" display="&lt; 戻る" xr:uid="{1CC063B4-9CEE-4044-9704-B57F4F9449F5}"/>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B58BCE0-3036-4FC3-987A-1F65245AB9D7}">
  <sheetPr codeName="Sheet8"/>
  <dimension ref="A1:N66"/>
  <sheetViews>
    <sheetView view="pageBreakPreview" zoomScaleNormal="100" zoomScaleSheetLayoutView="100" workbookViewId="0">
      <selection sqref="A1:B1"/>
    </sheetView>
  </sheetViews>
  <sheetFormatPr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375" t="s">
        <v>532</v>
      </c>
      <c r="B1" s="375"/>
      <c r="C1" s="72"/>
      <c r="D1" s="72"/>
      <c r="E1" s="73"/>
      <c r="F1" s="32" t="s">
        <v>362</v>
      </c>
      <c r="G1" s="227">
        <v>45902</v>
      </c>
      <c r="H1" s="228"/>
      <c r="I1" s="33" t="s">
        <v>363</v>
      </c>
      <c r="J1" s="229">
        <v>46113</v>
      </c>
      <c r="K1" s="230"/>
      <c r="L1" s="34"/>
      <c r="M1" s="34"/>
      <c r="N1" s="34"/>
    </row>
    <row r="2" spans="1:14" ht="27" customHeight="1" x14ac:dyDescent="0.4">
      <c r="A2" s="231" t="s">
        <v>364</v>
      </c>
      <c r="B2" s="232"/>
      <c r="C2" s="235" t="s">
        <v>4</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11</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111</v>
      </c>
      <c r="D5" s="270"/>
      <c r="E5" s="271"/>
      <c r="F5" s="40" t="s">
        <v>369</v>
      </c>
      <c r="G5" s="376" t="str">
        <f>HYPERLINK("http://yagikita.jp/")</f>
        <v>http://yagikita.jp/</v>
      </c>
      <c r="H5" s="270"/>
      <c r="I5" s="270"/>
      <c r="J5" s="270"/>
      <c r="K5" s="272"/>
      <c r="L5" s="37"/>
      <c r="M5" s="37"/>
      <c r="N5" s="37"/>
    </row>
    <row r="6" spans="1:14" ht="27" customHeight="1" x14ac:dyDescent="0.4">
      <c r="A6" s="273" t="s">
        <v>371</v>
      </c>
      <c r="B6" s="274"/>
      <c r="C6" s="251" t="s">
        <v>112</v>
      </c>
      <c r="D6" s="252"/>
      <c r="E6" s="252"/>
      <c r="F6" s="252"/>
      <c r="G6" s="252"/>
      <c r="H6" s="257" t="s">
        <v>372</v>
      </c>
      <c r="I6" s="144" t="s">
        <v>373</v>
      </c>
      <c r="J6" s="259">
        <v>15</v>
      </c>
      <c r="K6" s="260"/>
      <c r="L6" s="41"/>
      <c r="M6" s="41"/>
      <c r="N6" s="41"/>
    </row>
    <row r="7" spans="1:14" ht="27" customHeight="1" x14ac:dyDescent="0.4">
      <c r="A7" s="231"/>
      <c r="B7" s="232"/>
      <c r="C7" s="253"/>
      <c r="D7" s="254"/>
      <c r="E7" s="254"/>
      <c r="F7" s="254"/>
      <c r="G7" s="254"/>
      <c r="H7" s="258"/>
      <c r="I7" s="261" t="s">
        <v>374</v>
      </c>
      <c r="J7" s="263" t="s">
        <v>479</v>
      </c>
      <c r="K7" s="264"/>
      <c r="L7" s="41"/>
      <c r="M7" s="41"/>
      <c r="N7" s="41"/>
    </row>
    <row r="8" spans="1:14" ht="27" customHeight="1" x14ac:dyDescent="0.4">
      <c r="A8" s="233"/>
      <c r="B8" s="234"/>
      <c r="C8" s="255"/>
      <c r="D8" s="256"/>
      <c r="E8" s="256"/>
      <c r="F8" s="256"/>
      <c r="G8" s="256"/>
      <c r="H8" s="42" t="s">
        <v>376</v>
      </c>
      <c r="I8" s="262"/>
      <c r="J8" s="265">
        <v>18</v>
      </c>
      <c r="K8" s="266"/>
      <c r="L8" s="41"/>
      <c r="M8" s="41"/>
      <c r="N8" s="41"/>
    </row>
    <row r="9" spans="1:14" ht="27" customHeight="1" x14ac:dyDescent="0.4">
      <c r="A9" s="245" t="s">
        <v>377</v>
      </c>
      <c r="B9" s="246"/>
      <c r="C9" s="251"/>
      <c r="D9" s="252"/>
      <c r="E9" s="252"/>
      <c r="F9" s="252"/>
      <c r="G9" s="252"/>
      <c r="H9" s="257" t="s">
        <v>372</v>
      </c>
      <c r="I9" s="144"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480</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388</v>
      </c>
      <c r="F22" s="280"/>
      <c r="G22" s="296"/>
      <c r="H22" s="297"/>
      <c r="I22" s="43" t="s">
        <v>389</v>
      </c>
      <c r="J22" s="275" t="s">
        <v>82</v>
      </c>
      <c r="K22" s="276"/>
      <c r="L22" s="41"/>
      <c r="M22" s="41"/>
      <c r="N22" s="41"/>
    </row>
    <row r="23" spans="1:14" ht="27" customHeight="1" x14ac:dyDescent="0.4">
      <c r="A23" s="231"/>
      <c r="B23" s="232"/>
      <c r="C23" s="277" t="s">
        <v>390</v>
      </c>
      <c r="D23" s="278"/>
      <c r="E23" s="277" t="s">
        <v>391</v>
      </c>
      <c r="F23" s="278"/>
      <c r="G23" s="298"/>
      <c r="H23" s="299"/>
      <c r="I23" s="43" t="s">
        <v>392</v>
      </c>
      <c r="J23" s="275" t="s">
        <v>82</v>
      </c>
      <c r="K23" s="276"/>
      <c r="L23" s="41"/>
      <c r="M23" s="41"/>
      <c r="N23" s="41"/>
    </row>
    <row r="24" spans="1:14" ht="27" customHeight="1" x14ac:dyDescent="0.4">
      <c r="A24" s="233"/>
      <c r="B24" s="234"/>
      <c r="C24" s="279" t="s">
        <v>481</v>
      </c>
      <c r="D24" s="280"/>
      <c r="E24" s="279" t="s">
        <v>482</v>
      </c>
      <c r="F24" s="280"/>
      <c r="G24" s="300"/>
      <c r="H24" s="301"/>
      <c r="I24" s="44" t="s">
        <v>394</v>
      </c>
      <c r="J24" s="281" t="s">
        <v>82</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12</v>
      </c>
      <c r="D26" s="50">
        <v>18</v>
      </c>
      <c r="E26" s="50">
        <v>18</v>
      </c>
      <c r="F26" s="50">
        <v>24</v>
      </c>
      <c r="G26" s="50">
        <v>24</v>
      </c>
      <c r="H26" s="50">
        <v>24</v>
      </c>
      <c r="I26" s="324">
        <f>SUM(C26:H26)</f>
        <v>120</v>
      </c>
      <c r="J26" s="325"/>
      <c r="K26" s="51" t="s">
        <v>16</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1</v>
      </c>
      <c r="E29" s="56">
        <v>16</v>
      </c>
      <c r="F29" s="56"/>
      <c r="G29" s="56">
        <v>2</v>
      </c>
      <c r="H29" s="56">
        <v>1</v>
      </c>
      <c r="I29" s="56"/>
      <c r="J29" s="56">
        <v>1</v>
      </c>
      <c r="K29" s="57"/>
      <c r="L29" s="47"/>
      <c r="M29" s="47"/>
      <c r="N29" s="47"/>
    </row>
    <row r="30" spans="1:14" ht="27" customHeight="1" thickBot="1" x14ac:dyDescent="0.45">
      <c r="A30" s="140"/>
      <c r="B30" s="58" t="s">
        <v>417</v>
      </c>
      <c r="C30" s="59" t="s">
        <v>418</v>
      </c>
      <c r="D30" s="59" t="s">
        <v>418</v>
      </c>
      <c r="E30" s="59">
        <v>3</v>
      </c>
      <c r="F30" s="59"/>
      <c r="G30" s="59">
        <v>2</v>
      </c>
      <c r="H30" s="59"/>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1880</v>
      </c>
      <c r="D32" s="303"/>
      <c r="E32" s="304"/>
      <c r="F32" s="302" t="s">
        <v>1881</v>
      </c>
      <c r="G32" s="303"/>
      <c r="H32" s="304"/>
      <c r="I32" s="302" t="s">
        <v>1882</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1883</v>
      </c>
      <c r="D39" s="315"/>
      <c r="E39" s="316"/>
      <c r="F39" s="314" t="s">
        <v>1884</v>
      </c>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155" t="s">
        <v>434</v>
      </c>
      <c r="H45" s="155" t="s">
        <v>435</v>
      </c>
      <c r="I45" s="155" t="s">
        <v>92</v>
      </c>
      <c r="J45" s="343" t="s">
        <v>436</v>
      </c>
      <c r="K45" s="344"/>
    </row>
    <row r="46" spans="1:11" ht="20.25" customHeight="1" x14ac:dyDescent="0.4">
      <c r="A46" s="328"/>
      <c r="B46" s="329"/>
      <c r="C46" s="345" t="s">
        <v>437</v>
      </c>
      <c r="D46" s="346"/>
      <c r="E46" s="347" t="s">
        <v>438</v>
      </c>
      <c r="F46" s="347"/>
      <c r="G46" s="156" t="s">
        <v>439</v>
      </c>
      <c r="H46" s="62" t="s">
        <v>845</v>
      </c>
      <c r="I46" s="156" t="s">
        <v>554</v>
      </c>
      <c r="J46" s="348" t="s">
        <v>1885</v>
      </c>
      <c r="K46" s="349"/>
    </row>
    <row r="47" spans="1:11" ht="20.25" customHeight="1" x14ac:dyDescent="0.4">
      <c r="A47" s="328"/>
      <c r="B47" s="329"/>
      <c r="C47" s="345" t="s">
        <v>443</v>
      </c>
      <c r="D47" s="346"/>
      <c r="E47" s="350" t="s">
        <v>483</v>
      </c>
      <c r="F47" s="350"/>
      <c r="G47" s="156" t="s">
        <v>509</v>
      </c>
      <c r="H47" s="62" t="s">
        <v>544</v>
      </c>
      <c r="I47" s="156" t="s">
        <v>511</v>
      </c>
      <c r="J47" s="348" t="s">
        <v>1885</v>
      </c>
      <c r="K47" s="349"/>
    </row>
    <row r="48" spans="1:11" ht="20.25" customHeight="1" x14ac:dyDescent="0.4">
      <c r="A48" s="328"/>
      <c r="B48" s="329"/>
      <c r="C48" s="345" t="s">
        <v>1886</v>
      </c>
      <c r="D48" s="346"/>
      <c r="E48" s="350" t="s">
        <v>438</v>
      </c>
      <c r="F48" s="350"/>
      <c r="G48" s="156" t="s">
        <v>775</v>
      </c>
      <c r="H48" s="62" t="s">
        <v>1887</v>
      </c>
      <c r="I48" s="156" t="s">
        <v>516</v>
      </c>
      <c r="J48" s="348" t="s">
        <v>1885</v>
      </c>
      <c r="K48" s="349"/>
    </row>
    <row r="49" spans="1:14" ht="20.25" customHeight="1" x14ac:dyDescent="0.4">
      <c r="A49" s="328"/>
      <c r="B49" s="329"/>
      <c r="C49" s="345" t="s">
        <v>1888</v>
      </c>
      <c r="D49" s="346"/>
      <c r="E49" s="350" t="s">
        <v>656</v>
      </c>
      <c r="F49" s="350"/>
      <c r="G49" s="156" t="s">
        <v>439</v>
      </c>
      <c r="H49" s="62" t="s">
        <v>1887</v>
      </c>
      <c r="I49" s="156" t="s">
        <v>554</v>
      </c>
      <c r="J49" s="348" t="s">
        <v>1885</v>
      </c>
      <c r="K49" s="349"/>
      <c r="L49" s="63"/>
      <c r="M49" s="63"/>
      <c r="N49" s="63"/>
    </row>
    <row r="50" spans="1:14" ht="20.25" customHeight="1" x14ac:dyDescent="0.4">
      <c r="A50" s="328"/>
      <c r="B50" s="329"/>
      <c r="C50" s="345"/>
      <c r="D50" s="346"/>
      <c r="E50" s="351"/>
      <c r="F50" s="351"/>
      <c r="G50" s="156"/>
      <c r="H50" s="62"/>
      <c r="I50" s="156"/>
      <c r="J50" s="348"/>
      <c r="K50" s="349"/>
      <c r="L50" s="63"/>
    </row>
    <row r="51" spans="1:14" ht="20.25" customHeight="1" x14ac:dyDescent="0.4">
      <c r="A51" s="328"/>
      <c r="B51" s="329"/>
      <c r="C51" s="345"/>
      <c r="D51" s="346"/>
      <c r="E51" s="351"/>
      <c r="F51" s="351"/>
      <c r="G51" s="156"/>
      <c r="H51" s="62"/>
      <c r="I51" s="156"/>
      <c r="J51" s="348"/>
      <c r="K51" s="349"/>
      <c r="L51" s="63"/>
    </row>
    <row r="52" spans="1:14" ht="12" customHeight="1" x14ac:dyDescent="0.4">
      <c r="A52" s="139"/>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155" t="s">
        <v>461</v>
      </c>
      <c r="H54" s="155" t="s">
        <v>441</v>
      </c>
      <c r="I54" s="157" t="s">
        <v>462</v>
      </c>
      <c r="J54" s="343" t="s">
        <v>92</v>
      </c>
      <c r="K54" s="344"/>
    </row>
    <row r="55" spans="1:14" ht="20.25" customHeight="1" x14ac:dyDescent="0.4">
      <c r="A55" s="328"/>
      <c r="B55" s="329"/>
      <c r="C55" s="360" t="s">
        <v>484</v>
      </c>
      <c r="D55" s="361"/>
      <c r="E55" s="362" t="s">
        <v>438</v>
      </c>
      <c r="F55" s="362"/>
      <c r="G55" s="158" t="s">
        <v>485</v>
      </c>
      <c r="H55" s="159" t="s">
        <v>370</v>
      </c>
      <c r="I55" s="159" t="s">
        <v>370</v>
      </c>
      <c r="J55" s="363" t="s">
        <v>1889</v>
      </c>
      <c r="K55" s="364"/>
    </row>
    <row r="56" spans="1:14" ht="20.25" customHeight="1" x14ac:dyDescent="0.4">
      <c r="A56" s="328"/>
      <c r="B56" s="329"/>
      <c r="C56" s="373" t="s">
        <v>486</v>
      </c>
      <c r="D56" s="374"/>
      <c r="E56" s="350" t="s">
        <v>438</v>
      </c>
      <c r="F56" s="350"/>
      <c r="G56" s="156" t="s">
        <v>487</v>
      </c>
      <c r="H56" s="160" t="s">
        <v>370</v>
      </c>
      <c r="I56" s="160" t="s">
        <v>370</v>
      </c>
      <c r="J56" s="348" t="s">
        <v>1889</v>
      </c>
      <c r="K56" s="349"/>
    </row>
    <row r="57" spans="1:14" ht="20.25" customHeight="1" x14ac:dyDescent="0.4">
      <c r="A57" s="328"/>
      <c r="B57" s="329"/>
      <c r="C57" s="373"/>
      <c r="D57" s="374"/>
      <c r="E57" s="350"/>
      <c r="F57" s="350"/>
      <c r="G57" s="156"/>
      <c r="H57" s="160"/>
      <c r="I57" s="160"/>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1890</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422" priority="5">
      <formula>LEN(TRIM(C24))=0</formula>
    </cfRule>
  </conditionalFormatting>
  <conditionalFormatting sqref="C9:G11 J9:K11 H11 C27:I27 K27">
    <cfRule type="expression" dxfId="421" priority="4" stopIfTrue="1">
      <formula>$K$4=""</formula>
    </cfRule>
  </conditionalFormatting>
  <conditionalFormatting sqref="E47:K49 C6:G11 H11 C26:I27 K26:K27 G1:H1 I2 C2:C3 K3 C5:E5 G5:K5 J6:K6 J7 H8 C12 C22:F22 C29:E29 G29 G46:K46">
    <cfRule type="containsBlanks" dxfId="420" priority="9">
      <formula>LEN(TRIM(C1))=0</formula>
    </cfRule>
  </conditionalFormatting>
  <conditionalFormatting sqref="G48:K48">
    <cfRule type="expression" priority="6" stopIfTrue="1">
      <formula>$E$48="なし"</formula>
    </cfRule>
  </conditionalFormatting>
  <conditionalFormatting sqref="I49:K49">
    <cfRule type="expression" priority="7" stopIfTrue="1">
      <formula>$H$49="現物"</formula>
    </cfRule>
  </conditionalFormatting>
  <conditionalFormatting sqref="J2:K2 C2:H4 K3:K4 C5:E5 G5:K5 C6:G11 J6:K11 H8 H11 C12:K20 C22:H22 J22:K24 G23:H23 C24:H24 C26:K27 C29:K30 I32:K37 C39:K44 G46:K51 E47:F51 C55:K57 C60:K64">
    <cfRule type="notContainsErrors" priority="3">
      <formula>NOT(ISERROR(C2))</formula>
    </cfRule>
  </conditionalFormatting>
  <conditionalFormatting sqref="J8:K9 J10 J11:K11">
    <cfRule type="containsBlanks" dxfId="419" priority="8">
      <formula>LEN(TRIM(J8))=0</formula>
    </cfRule>
  </conditionalFormatting>
  <conditionalFormatting sqref="C32:E37">
    <cfRule type="notContainsErrors" priority="2">
      <formula>NOT(ISERROR(C32))</formula>
    </cfRule>
  </conditionalFormatting>
  <conditionalFormatting sqref="F32:H37">
    <cfRule type="notContainsErrors" priority="1">
      <formula>NOT(ISERROR(F32))</formula>
    </cfRule>
  </conditionalFormatting>
  <dataValidations count="2">
    <dataValidation type="whole" operator="greaterThanOrEqual" allowBlank="1" showInputMessage="1" showErrorMessage="1" sqref="E29:K30 C29:D29" xr:uid="{1303FFF7-A4D3-40BE-A8FD-3A1E4E39F822}">
      <formula1>0</formula1>
    </dataValidation>
    <dataValidation type="list" allowBlank="1" showInputMessage="1" showErrorMessage="1" sqref="J2:K2" xr:uid="{71DEC4E7-4DF1-4E57-962C-3CAC1669F3A8}">
      <formula1>"保育所,認定こども園,小規模保育事業"</formula1>
    </dataValidation>
  </dataValidations>
  <hyperlinks>
    <hyperlink ref="A1:B1" location="公表用一覧!A1" display=" &lt;戻る" xr:uid="{BD4ED1C6-E3C9-41DF-AEBC-BCC892ECD74B}"/>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4A78B7-6EEE-4AE0-9A49-3C68D5DBA357}">
  <sheetPr codeName="Sheet9"/>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33" customWidth="1"/>
    <col min="2" max="11" width="8.25" style="133" customWidth="1"/>
    <col min="12" max="14" width="7.125" style="35" customWidth="1"/>
    <col min="15" max="16384" width="9" style="35"/>
  </cols>
  <sheetData>
    <row r="1" spans="1:14" ht="13.5" customHeight="1" thickBot="1" x14ac:dyDescent="0.45">
      <c r="A1" s="375" t="s">
        <v>532</v>
      </c>
      <c r="B1" s="375"/>
      <c r="C1" s="72"/>
      <c r="D1" s="72"/>
      <c r="E1" s="73"/>
      <c r="F1" s="32" t="s">
        <v>362</v>
      </c>
      <c r="G1" s="227"/>
      <c r="H1" s="228"/>
      <c r="I1" s="33" t="s">
        <v>363</v>
      </c>
      <c r="J1" s="229">
        <v>46113</v>
      </c>
      <c r="K1" s="230"/>
      <c r="L1" s="34"/>
      <c r="M1" s="34"/>
      <c r="N1" s="34"/>
    </row>
    <row r="2" spans="1:14" ht="27" customHeight="1" x14ac:dyDescent="0.4">
      <c r="A2" s="231" t="s">
        <v>364</v>
      </c>
      <c r="B2" s="232"/>
      <c r="C2" s="235" t="s">
        <v>113</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12</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114</v>
      </c>
      <c r="D5" s="270"/>
      <c r="E5" s="271"/>
      <c r="F5" s="40" t="s">
        <v>369</v>
      </c>
      <c r="G5" s="376" t="s">
        <v>1852</v>
      </c>
      <c r="H5" s="270"/>
      <c r="I5" s="270"/>
      <c r="J5" s="270"/>
      <c r="K5" s="272"/>
      <c r="L5" s="37"/>
      <c r="M5" s="37"/>
      <c r="N5" s="37"/>
    </row>
    <row r="6" spans="1:14" ht="27" customHeight="1" x14ac:dyDescent="0.4">
      <c r="A6" s="273" t="s">
        <v>371</v>
      </c>
      <c r="B6" s="274"/>
      <c r="C6" s="251" t="s">
        <v>115</v>
      </c>
      <c r="D6" s="252"/>
      <c r="E6" s="252"/>
      <c r="F6" s="252"/>
      <c r="G6" s="252"/>
      <c r="H6" s="257" t="s">
        <v>372</v>
      </c>
      <c r="I6" s="131" t="s">
        <v>373</v>
      </c>
      <c r="J6" s="259">
        <v>13</v>
      </c>
      <c r="K6" s="260"/>
      <c r="L6" s="41"/>
      <c r="M6" s="41"/>
      <c r="N6" s="41"/>
    </row>
    <row r="7" spans="1:14" ht="27" customHeight="1" x14ac:dyDescent="0.4">
      <c r="A7" s="231"/>
      <c r="B7" s="232"/>
      <c r="C7" s="253"/>
      <c r="D7" s="254"/>
      <c r="E7" s="254"/>
      <c r="F7" s="254"/>
      <c r="G7" s="254"/>
      <c r="H7" s="258"/>
      <c r="I7" s="261" t="s">
        <v>374</v>
      </c>
      <c r="J7" s="263" t="s">
        <v>1853</v>
      </c>
      <c r="K7" s="264"/>
      <c r="L7" s="41"/>
      <c r="M7" s="41"/>
      <c r="N7" s="41"/>
    </row>
    <row r="8" spans="1:14" ht="27" customHeight="1" x14ac:dyDescent="0.4">
      <c r="A8" s="233"/>
      <c r="B8" s="234"/>
      <c r="C8" s="255"/>
      <c r="D8" s="256"/>
      <c r="E8" s="256"/>
      <c r="F8" s="256"/>
      <c r="G8" s="256"/>
      <c r="H8" s="42" t="s">
        <v>376</v>
      </c>
      <c r="I8" s="262"/>
      <c r="J8" s="265">
        <v>23</v>
      </c>
      <c r="K8" s="266"/>
      <c r="L8" s="41"/>
      <c r="M8" s="41"/>
      <c r="N8" s="41"/>
    </row>
    <row r="9" spans="1:14" ht="27" customHeight="1" x14ac:dyDescent="0.4">
      <c r="A9" s="245" t="s">
        <v>377</v>
      </c>
      <c r="B9" s="246"/>
      <c r="C9" s="251"/>
      <c r="D9" s="252"/>
      <c r="E9" s="252"/>
      <c r="F9" s="252"/>
      <c r="G9" s="252"/>
      <c r="H9" s="257" t="s">
        <v>372</v>
      </c>
      <c r="I9" s="13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1854</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617</v>
      </c>
      <c r="F22" s="280"/>
      <c r="G22" s="296"/>
      <c r="H22" s="297"/>
      <c r="I22" s="43" t="s">
        <v>389</v>
      </c>
      <c r="J22" s="275" t="s">
        <v>1855</v>
      </c>
      <c r="K22" s="276"/>
      <c r="L22" s="41"/>
      <c r="M22" s="41"/>
      <c r="N22" s="41"/>
    </row>
    <row r="23" spans="1:14" ht="27" customHeight="1" x14ac:dyDescent="0.4">
      <c r="A23" s="231"/>
      <c r="B23" s="232"/>
      <c r="C23" s="277" t="s">
        <v>390</v>
      </c>
      <c r="D23" s="278"/>
      <c r="E23" s="277" t="s">
        <v>391</v>
      </c>
      <c r="F23" s="278"/>
      <c r="G23" s="298"/>
      <c r="H23" s="299"/>
      <c r="I23" s="43" t="s">
        <v>392</v>
      </c>
      <c r="J23" s="275" t="s">
        <v>1856</v>
      </c>
      <c r="K23" s="276"/>
      <c r="L23" s="41"/>
      <c r="M23" s="41"/>
      <c r="N23" s="41"/>
    </row>
    <row r="24" spans="1:14" ht="27" customHeight="1" x14ac:dyDescent="0.4">
      <c r="A24" s="233"/>
      <c r="B24" s="234"/>
      <c r="C24" s="279" t="s">
        <v>393</v>
      </c>
      <c r="D24" s="280"/>
      <c r="E24" s="279" t="s">
        <v>387</v>
      </c>
      <c r="F24" s="280"/>
      <c r="G24" s="300"/>
      <c r="H24" s="301"/>
      <c r="I24" s="44" t="s">
        <v>394</v>
      </c>
      <c r="J24" s="281" t="s">
        <v>1857</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12</v>
      </c>
      <c r="D26" s="50">
        <v>15</v>
      </c>
      <c r="E26" s="50">
        <v>15</v>
      </c>
      <c r="F26" s="50">
        <v>16</v>
      </c>
      <c r="G26" s="50">
        <v>16</v>
      </c>
      <c r="H26" s="50">
        <v>16</v>
      </c>
      <c r="I26" s="324">
        <f>SUM(C26:H26)</f>
        <v>90</v>
      </c>
      <c r="J26" s="325"/>
      <c r="K26" s="51" t="s">
        <v>16</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32"/>
      <c r="B29" s="55" t="s">
        <v>416</v>
      </c>
      <c r="C29" s="56">
        <v>1</v>
      </c>
      <c r="D29" s="56">
        <v>1</v>
      </c>
      <c r="E29" s="56">
        <v>15</v>
      </c>
      <c r="F29" s="56"/>
      <c r="G29" s="56"/>
      <c r="H29" s="56">
        <v>2</v>
      </c>
      <c r="I29" s="56"/>
      <c r="J29" s="56"/>
      <c r="K29" s="57"/>
      <c r="L29" s="47"/>
      <c r="M29" s="47"/>
      <c r="N29" s="47"/>
    </row>
    <row r="30" spans="1:14" ht="27" customHeight="1" thickBot="1" x14ac:dyDescent="0.45">
      <c r="A30" s="135"/>
      <c r="B30" s="58" t="s">
        <v>417</v>
      </c>
      <c r="C30" s="59" t="s">
        <v>418</v>
      </c>
      <c r="D30" s="59" t="s">
        <v>418</v>
      </c>
      <c r="E30" s="59">
        <v>6</v>
      </c>
      <c r="F30" s="59"/>
      <c r="G30" s="59">
        <v>1</v>
      </c>
      <c r="H30" s="59">
        <v>1</v>
      </c>
      <c r="I30" s="59"/>
      <c r="J30" s="59">
        <v>1</v>
      </c>
      <c r="K30" s="60">
        <v>3</v>
      </c>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1858</v>
      </c>
      <c r="D32" s="303"/>
      <c r="E32" s="304"/>
      <c r="F32" s="302" t="s">
        <v>1859</v>
      </c>
      <c r="G32" s="303"/>
      <c r="H32" s="304"/>
      <c r="I32" s="302" t="s">
        <v>1860</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925</v>
      </c>
      <c r="D39" s="315"/>
      <c r="E39" s="316"/>
      <c r="F39" s="314" t="s">
        <v>925</v>
      </c>
      <c r="G39" s="315"/>
      <c r="H39" s="316"/>
      <c r="I39" s="314" t="s">
        <v>925</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136" t="s">
        <v>434</v>
      </c>
      <c r="H45" s="136" t="s">
        <v>435</v>
      </c>
      <c r="I45" s="136" t="s">
        <v>92</v>
      </c>
      <c r="J45" s="343" t="s">
        <v>436</v>
      </c>
      <c r="K45" s="344"/>
    </row>
    <row r="46" spans="1:11" ht="20.25" customHeight="1" x14ac:dyDescent="0.4">
      <c r="A46" s="328"/>
      <c r="B46" s="329"/>
      <c r="C46" s="345" t="s">
        <v>437</v>
      </c>
      <c r="D46" s="346"/>
      <c r="E46" s="347" t="s">
        <v>438</v>
      </c>
      <c r="F46" s="347"/>
      <c r="G46" s="137" t="s">
        <v>439</v>
      </c>
      <c r="H46" s="75">
        <v>5200</v>
      </c>
      <c r="I46" s="137" t="s">
        <v>441</v>
      </c>
      <c r="J46" s="348" t="s">
        <v>517</v>
      </c>
      <c r="K46" s="349"/>
    </row>
    <row r="47" spans="1:11" ht="20.25" customHeight="1" x14ac:dyDescent="0.4">
      <c r="A47" s="328"/>
      <c r="B47" s="329"/>
      <c r="C47" s="345" t="s">
        <v>443</v>
      </c>
      <c r="D47" s="346"/>
      <c r="E47" s="350" t="s">
        <v>1861</v>
      </c>
      <c r="F47" s="350"/>
      <c r="G47" s="137" t="s">
        <v>439</v>
      </c>
      <c r="H47" s="62" t="s">
        <v>1862</v>
      </c>
      <c r="I47" s="137" t="s">
        <v>1863</v>
      </c>
      <c r="J47" s="348" t="s">
        <v>1864</v>
      </c>
      <c r="K47" s="349"/>
    </row>
    <row r="48" spans="1:11" ht="20.25" customHeight="1" x14ac:dyDescent="0.4">
      <c r="A48" s="328"/>
      <c r="B48" s="329"/>
      <c r="C48" s="345" t="s">
        <v>449</v>
      </c>
      <c r="D48" s="346"/>
      <c r="E48" s="350"/>
      <c r="F48" s="350"/>
      <c r="G48" s="137"/>
      <c r="H48" s="62"/>
      <c r="I48" s="137"/>
      <c r="J48" s="348"/>
      <c r="K48" s="349"/>
    </row>
    <row r="49" spans="1:14" ht="20.25" customHeight="1" x14ac:dyDescent="0.4">
      <c r="A49" s="328"/>
      <c r="B49" s="329"/>
      <c r="C49" s="345" t="s">
        <v>450</v>
      </c>
      <c r="D49" s="346"/>
      <c r="E49" s="350" t="s">
        <v>1544</v>
      </c>
      <c r="F49" s="350"/>
      <c r="G49" s="137" t="s">
        <v>439</v>
      </c>
      <c r="H49" s="62" t="s">
        <v>1865</v>
      </c>
      <c r="I49" s="137" t="s">
        <v>1866</v>
      </c>
      <c r="J49" s="348" t="s">
        <v>1864</v>
      </c>
      <c r="K49" s="349"/>
      <c r="L49" s="63"/>
      <c r="M49" s="63"/>
      <c r="N49" s="63"/>
    </row>
    <row r="50" spans="1:14" ht="20.25" customHeight="1" x14ac:dyDescent="0.4">
      <c r="A50" s="328"/>
      <c r="B50" s="329"/>
      <c r="C50" s="345" t="s">
        <v>454</v>
      </c>
      <c r="D50" s="346"/>
      <c r="E50" s="351"/>
      <c r="F50" s="351"/>
      <c r="G50" s="137"/>
      <c r="H50" s="62"/>
      <c r="I50" s="137"/>
      <c r="J50" s="348"/>
      <c r="K50" s="349"/>
      <c r="L50" s="63"/>
    </row>
    <row r="51" spans="1:14" ht="20.25" customHeight="1" x14ac:dyDescent="0.4">
      <c r="A51" s="328"/>
      <c r="B51" s="329"/>
      <c r="C51" s="345" t="s">
        <v>455</v>
      </c>
      <c r="D51" s="346"/>
      <c r="E51" s="351" t="s">
        <v>1867</v>
      </c>
      <c r="F51" s="351"/>
      <c r="G51" s="137" t="s">
        <v>1868</v>
      </c>
      <c r="H51" s="62" t="s">
        <v>1865</v>
      </c>
      <c r="I51" s="137" t="s">
        <v>1869</v>
      </c>
      <c r="J51" s="348" t="s">
        <v>1864</v>
      </c>
      <c r="K51" s="349"/>
      <c r="L51" s="63"/>
    </row>
    <row r="52" spans="1:14" ht="12" customHeight="1" x14ac:dyDescent="0.4">
      <c r="A52" s="134"/>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136" t="s">
        <v>461</v>
      </c>
      <c r="H54" s="136" t="s">
        <v>441</v>
      </c>
      <c r="I54" s="138" t="s">
        <v>462</v>
      </c>
      <c r="J54" s="343" t="s">
        <v>92</v>
      </c>
      <c r="K54" s="344"/>
    </row>
    <row r="55" spans="1:14" ht="20.25" customHeight="1" x14ac:dyDescent="0.4">
      <c r="A55" s="328"/>
      <c r="B55" s="329"/>
      <c r="C55" s="383" t="s">
        <v>1870</v>
      </c>
      <c r="D55" s="387"/>
      <c r="E55" s="388" t="s">
        <v>1871</v>
      </c>
      <c r="F55" s="389"/>
      <c r="G55" s="377" t="s">
        <v>1418</v>
      </c>
      <c r="H55" s="377" t="s">
        <v>925</v>
      </c>
      <c r="I55" s="377" t="s">
        <v>925</v>
      </c>
      <c r="J55" s="379" t="s">
        <v>1872</v>
      </c>
      <c r="K55" s="380"/>
    </row>
    <row r="56" spans="1:14" ht="20.25" customHeight="1" x14ac:dyDescent="0.4">
      <c r="A56" s="328"/>
      <c r="B56" s="329"/>
      <c r="C56" s="385" t="s">
        <v>1873</v>
      </c>
      <c r="D56" s="386"/>
      <c r="E56" s="390"/>
      <c r="F56" s="391"/>
      <c r="G56" s="378"/>
      <c r="H56" s="378"/>
      <c r="I56" s="378"/>
      <c r="J56" s="381"/>
      <c r="K56" s="382"/>
    </row>
    <row r="57" spans="1:14" ht="20.25" customHeight="1" x14ac:dyDescent="0.4">
      <c r="A57" s="328"/>
      <c r="B57" s="329"/>
      <c r="C57" s="385" t="s">
        <v>1874</v>
      </c>
      <c r="D57" s="386"/>
      <c r="E57" s="392"/>
      <c r="F57" s="393"/>
      <c r="G57" s="363"/>
      <c r="H57" s="363"/>
      <c r="I57" s="363"/>
      <c r="J57" s="383"/>
      <c r="K57" s="384"/>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1875</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2">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7"/>
    <mergeCell ref="G55:G57"/>
    <mergeCell ref="A60:B64"/>
    <mergeCell ref="C60:K64"/>
    <mergeCell ref="H55:H57"/>
    <mergeCell ref="I55:I57"/>
    <mergeCell ref="J55:K57"/>
    <mergeCell ref="C56:D56"/>
    <mergeCell ref="C57:D57"/>
    <mergeCell ref="B58:B59"/>
    <mergeCell ref="C58:K58"/>
    <mergeCell ref="C59:K59"/>
  </mergeCells>
  <phoneticPr fontId="2"/>
  <conditionalFormatting sqref="C24:F24">
    <cfRule type="containsBlanks" dxfId="418" priority="3">
      <formula>LEN(TRIM(C24))=0</formula>
    </cfRule>
  </conditionalFormatting>
  <conditionalFormatting sqref="C9:G11 J9:K11 H11 C27:I27 K27">
    <cfRule type="expression" dxfId="417"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E55 G55:J55 C56:D57 C60:K64">
    <cfRule type="notContainsErrors" priority="1">
      <formula>NOT(ISERROR(C2))</formula>
    </cfRule>
  </conditionalFormatting>
  <conditionalFormatting sqref="J9:K9 J10 J11:K11">
    <cfRule type="containsBlanks" dxfId="416" priority="6">
      <formula>LEN(TRIM(J9))=0</formula>
    </cfRule>
  </conditionalFormatting>
  <dataValidations count="2">
    <dataValidation type="list" allowBlank="1" showInputMessage="1" showErrorMessage="1" sqref="J2:K2" xr:uid="{D699242A-2298-4AEE-B898-4539F156ECB4}">
      <formula1>"保育所,認定こども園,小規模保育事業"</formula1>
    </dataValidation>
    <dataValidation type="whole" operator="greaterThanOrEqual" allowBlank="1" showInputMessage="1" showErrorMessage="1" sqref="E29:K30 C29:D29" xr:uid="{7F778EB9-7281-49B9-ADA0-B6483D94B821}">
      <formula1>0</formula1>
    </dataValidation>
  </dataValidations>
  <hyperlinks>
    <hyperlink ref="A1:B1" location="公表用一覧!A1" display=" &lt;戻る" xr:uid="{B7DD8187-39B8-4384-84C9-A92D67DB0D91}"/>
    <hyperlink ref="G5" display="http://zukubonjo.or.jp/" xr:uid="{0DB7F44B-C2A4-4398-A4E7-74871BBA1081}"/>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6D67D75-9410-4B82-BF0D-7FB040823857}">
  <sheetPr codeName="Sheet10"/>
  <dimension ref="A1:N68"/>
  <sheetViews>
    <sheetView view="pageBreakPreview" zoomScale="118" zoomScaleNormal="100" zoomScaleSheetLayoutView="118" workbookViewId="0">
      <selection sqref="A1:B1"/>
    </sheetView>
  </sheetViews>
  <sheetFormatPr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375" t="s">
        <v>532</v>
      </c>
      <c r="B1" s="375"/>
      <c r="C1" s="72"/>
      <c r="D1" s="72"/>
      <c r="E1" s="73"/>
      <c r="F1" s="32" t="s">
        <v>362</v>
      </c>
      <c r="G1" s="227" t="s">
        <v>1891</v>
      </c>
      <c r="H1" s="228"/>
      <c r="I1" s="33" t="s">
        <v>363</v>
      </c>
      <c r="J1" s="229">
        <v>46113</v>
      </c>
      <c r="K1" s="230"/>
      <c r="L1" s="34"/>
      <c r="M1" s="34"/>
      <c r="N1" s="34"/>
    </row>
    <row r="2" spans="1:14" ht="27" customHeight="1" x14ac:dyDescent="0.4">
      <c r="A2" s="231" t="s">
        <v>364</v>
      </c>
      <c r="B2" s="232"/>
      <c r="C2" s="235" t="s">
        <v>116</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14</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117</v>
      </c>
      <c r="D5" s="270"/>
      <c r="E5" s="271"/>
      <c r="F5" s="40" t="s">
        <v>369</v>
      </c>
      <c r="G5" s="376" t="str">
        <f>HYPERLINK("http://www.kayanoki-hoiku.com")</f>
        <v>http://www.kayanoki-hoiku.com</v>
      </c>
      <c r="H5" s="270"/>
      <c r="I5" s="270"/>
      <c r="J5" s="270"/>
      <c r="K5" s="272"/>
      <c r="L5" s="37"/>
      <c r="M5" s="37"/>
      <c r="N5" s="37"/>
    </row>
    <row r="6" spans="1:14" ht="27" customHeight="1" x14ac:dyDescent="0.4">
      <c r="A6" s="273" t="s">
        <v>371</v>
      </c>
      <c r="B6" s="274"/>
      <c r="C6" s="251" t="s">
        <v>118</v>
      </c>
      <c r="D6" s="252"/>
      <c r="E6" s="252"/>
      <c r="F6" s="252"/>
      <c r="G6" s="252"/>
      <c r="H6" s="257" t="s">
        <v>372</v>
      </c>
      <c r="I6" s="144" t="s">
        <v>373</v>
      </c>
      <c r="J6" s="259">
        <v>15</v>
      </c>
      <c r="K6" s="260"/>
      <c r="L6" s="41"/>
      <c r="M6" s="41"/>
      <c r="N6" s="41"/>
    </row>
    <row r="7" spans="1:14" ht="27" customHeight="1" x14ac:dyDescent="0.4">
      <c r="A7" s="231"/>
      <c r="B7" s="232"/>
      <c r="C7" s="253"/>
      <c r="D7" s="254"/>
      <c r="E7" s="254"/>
      <c r="F7" s="254"/>
      <c r="G7" s="254"/>
      <c r="H7" s="258"/>
      <c r="I7" s="261" t="s">
        <v>374</v>
      </c>
      <c r="J7" s="263" t="s">
        <v>1077</v>
      </c>
      <c r="K7" s="264"/>
      <c r="L7" s="41"/>
      <c r="M7" s="41"/>
      <c r="N7" s="41"/>
    </row>
    <row r="8" spans="1:14" ht="27" customHeight="1" x14ac:dyDescent="0.4">
      <c r="A8" s="233"/>
      <c r="B8" s="234"/>
      <c r="C8" s="255"/>
      <c r="D8" s="256"/>
      <c r="E8" s="256"/>
      <c r="F8" s="256"/>
      <c r="G8" s="256"/>
      <c r="H8" s="42" t="s">
        <v>376</v>
      </c>
      <c r="I8" s="262"/>
      <c r="J8" s="265">
        <v>20</v>
      </c>
      <c r="K8" s="266"/>
      <c r="L8" s="41"/>
      <c r="M8" s="41"/>
      <c r="N8" s="41"/>
    </row>
    <row r="9" spans="1:14" ht="27" customHeight="1" x14ac:dyDescent="0.4">
      <c r="A9" s="245" t="s">
        <v>377</v>
      </c>
      <c r="B9" s="246"/>
      <c r="C9" s="251" t="s">
        <v>370</v>
      </c>
      <c r="D9" s="252"/>
      <c r="E9" s="252"/>
      <c r="F9" s="252"/>
      <c r="G9" s="252"/>
      <c r="H9" s="257" t="s">
        <v>372</v>
      </c>
      <c r="I9" s="144" t="s">
        <v>373</v>
      </c>
      <c r="J9" s="394"/>
      <c r="K9" s="395"/>
      <c r="L9" s="41"/>
      <c r="M9" s="41"/>
      <c r="N9" s="41"/>
    </row>
    <row r="10" spans="1:14" ht="27" customHeight="1" x14ac:dyDescent="0.4">
      <c r="A10" s="247"/>
      <c r="B10" s="248"/>
      <c r="C10" s="253"/>
      <c r="D10" s="254"/>
      <c r="E10" s="254"/>
      <c r="F10" s="254"/>
      <c r="G10" s="254"/>
      <c r="H10" s="258"/>
      <c r="I10" s="261" t="s">
        <v>374</v>
      </c>
      <c r="J10" s="396"/>
      <c r="K10" s="397"/>
      <c r="L10" s="41"/>
      <c r="M10" s="41"/>
      <c r="N10" s="41"/>
    </row>
    <row r="11" spans="1:14" ht="27" customHeight="1" x14ac:dyDescent="0.4">
      <c r="A11" s="249"/>
      <c r="B11" s="250"/>
      <c r="C11" s="255"/>
      <c r="D11" s="256"/>
      <c r="E11" s="256"/>
      <c r="F11" s="256"/>
      <c r="G11" s="256"/>
      <c r="H11" s="42"/>
      <c r="I11" s="262"/>
      <c r="J11" s="398"/>
      <c r="K11" s="399"/>
      <c r="L11" s="41"/>
      <c r="M11" s="41"/>
      <c r="N11" s="41"/>
    </row>
    <row r="12" spans="1:14" ht="27" customHeight="1" x14ac:dyDescent="0.4">
      <c r="A12" s="273" t="s">
        <v>380</v>
      </c>
      <c r="B12" s="274"/>
      <c r="C12" s="283" t="s">
        <v>1012</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1078</v>
      </c>
      <c r="F22" s="280"/>
      <c r="G22" s="296"/>
      <c r="H22" s="297"/>
      <c r="I22" s="43" t="s">
        <v>389</v>
      </c>
      <c r="J22" s="400" t="s">
        <v>496</v>
      </c>
      <c r="K22" s="276"/>
      <c r="L22" s="41"/>
      <c r="M22" s="41"/>
      <c r="N22" s="41"/>
    </row>
    <row r="23" spans="1:14" ht="27" customHeight="1" x14ac:dyDescent="0.4">
      <c r="A23" s="231"/>
      <c r="B23" s="232"/>
      <c r="C23" s="277" t="s">
        <v>390</v>
      </c>
      <c r="D23" s="278"/>
      <c r="E23" s="277" t="s">
        <v>391</v>
      </c>
      <c r="F23" s="278"/>
      <c r="G23" s="298"/>
      <c r="H23" s="299"/>
      <c r="I23" s="43" t="s">
        <v>392</v>
      </c>
      <c r="J23" s="275">
        <v>15</v>
      </c>
      <c r="K23" s="276"/>
      <c r="L23" s="41"/>
      <c r="M23" s="41"/>
      <c r="N23" s="41"/>
    </row>
    <row r="24" spans="1:14" ht="27" customHeight="1" x14ac:dyDescent="0.4">
      <c r="A24" s="233"/>
      <c r="B24" s="234"/>
      <c r="C24" s="279" t="s">
        <v>393</v>
      </c>
      <c r="D24" s="280"/>
      <c r="E24" s="279" t="s">
        <v>664</v>
      </c>
      <c r="F24" s="280"/>
      <c r="G24" s="300"/>
      <c r="H24" s="301"/>
      <c r="I24" s="44" t="s">
        <v>394</v>
      </c>
      <c r="J24" s="281" t="s">
        <v>1079</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6</v>
      </c>
      <c r="D26" s="50">
        <v>16</v>
      </c>
      <c r="E26" s="50">
        <v>20</v>
      </c>
      <c r="F26" s="50">
        <v>22</v>
      </c>
      <c r="G26" s="50">
        <v>23</v>
      </c>
      <c r="H26" s="50">
        <v>23</v>
      </c>
      <c r="I26" s="324">
        <f>SUM(C26:H26)</f>
        <v>110</v>
      </c>
      <c r="J26" s="325"/>
      <c r="K26" s="51" t="s">
        <v>16</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1</v>
      </c>
      <c r="E29" s="56">
        <v>17</v>
      </c>
      <c r="F29" s="56">
        <v>1</v>
      </c>
      <c r="G29" s="56"/>
      <c r="H29" s="56">
        <v>3</v>
      </c>
      <c r="I29" s="56"/>
      <c r="J29" s="56">
        <v>1</v>
      </c>
      <c r="K29" s="57"/>
      <c r="L29" s="47"/>
      <c r="M29" s="47"/>
      <c r="N29" s="47"/>
    </row>
    <row r="30" spans="1:14" ht="27" customHeight="1" thickBot="1" x14ac:dyDescent="0.45">
      <c r="A30" s="140"/>
      <c r="B30" s="58" t="s">
        <v>417</v>
      </c>
      <c r="C30" s="59" t="s">
        <v>418</v>
      </c>
      <c r="D30" s="59" t="s">
        <v>418</v>
      </c>
      <c r="E30" s="59">
        <v>7</v>
      </c>
      <c r="F30" s="59"/>
      <c r="G30" s="59">
        <v>2</v>
      </c>
      <c r="H30" s="59"/>
      <c r="I30" s="59">
        <v>1</v>
      </c>
      <c r="J30" s="59"/>
      <c r="K30" s="60">
        <v>3</v>
      </c>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1017</v>
      </c>
      <c r="D32" s="303"/>
      <c r="E32" s="304"/>
      <c r="F32" s="302" t="s">
        <v>1892</v>
      </c>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c r="D39" s="315"/>
      <c r="E39" s="316"/>
      <c r="F39" s="314" t="s">
        <v>1019</v>
      </c>
      <c r="G39" s="315"/>
      <c r="H39" s="316"/>
      <c r="I39" s="314" t="s">
        <v>1020</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155" t="s">
        <v>434</v>
      </c>
      <c r="H45" s="155" t="s">
        <v>435</v>
      </c>
      <c r="I45" s="155" t="s">
        <v>92</v>
      </c>
      <c r="J45" s="343" t="s">
        <v>436</v>
      </c>
      <c r="K45" s="344"/>
    </row>
    <row r="46" spans="1:11" ht="20.25" customHeight="1" x14ac:dyDescent="0.4">
      <c r="A46" s="328"/>
      <c r="B46" s="329"/>
      <c r="C46" s="345" t="s">
        <v>437</v>
      </c>
      <c r="D46" s="346"/>
      <c r="E46" s="403" t="s">
        <v>438</v>
      </c>
      <c r="F46" s="403"/>
      <c r="G46" s="156" t="s">
        <v>439</v>
      </c>
      <c r="H46" s="62" t="s">
        <v>1021</v>
      </c>
      <c r="I46" s="156" t="s">
        <v>441</v>
      </c>
      <c r="J46" s="348" t="s">
        <v>1080</v>
      </c>
      <c r="K46" s="349"/>
    </row>
    <row r="47" spans="1:11" ht="20.25" customHeight="1" x14ac:dyDescent="0.4">
      <c r="A47" s="328"/>
      <c r="B47" s="329"/>
      <c r="C47" s="345" t="s">
        <v>443</v>
      </c>
      <c r="D47" s="346"/>
      <c r="E47" s="401" t="s">
        <v>444</v>
      </c>
      <c r="F47" s="401"/>
      <c r="G47" s="156" t="s">
        <v>445</v>
      </c>
      <c r="H47" s="62" t="s">
        <v>1081</v>
      </c>
      <c r="I47" s="156" t="s">
        <v>441</v>
      </c>
      <c r="J47" s="348" t="s">
        <v>1080</v>
      </c>
      <c r="K47" s="349"/>
    </row>
    <row r="48" spans="1:11" ht="20.25" customHeight="1" x14ac:dyDescent="0.4">
      <c r="A48" s="328"/>
      <c r="B48" s="329"/>
      <c r="C48" s="345" t="s">
        <v>449</v>
      </c>
      <c r="D48" s="346"/>
      <c r="E48" s="401"/>
      <c r="F48" s="401"/>
      <c r="G48" s="156"/>
      <c r="H48" s="62"/>
      <c r="I48" s="156"/>
      <c r="J48" s="348"/>
      <c r="K48" s="349"/>
    </row>
    <row r="49" spans="1:14" ht="20.25" customHeight="1" x14ac:dyDescent="0.4">
      <c r="A49" s="328"/>
      <c r="B49" s="329"/>
      <c r="C49" s="345" t="s">
        <v>450</v>
      </c>
      <c r="D49" s="346"/>
      <c r="E49" s="402" t="s">
        <v>1082</v>
      </c>
      <c r="F49" s="402"/>
      <c r="G49" s="156" t="s">
        <v>439</v>
      </c>
      <c r="H49" s="62" t="s">
        <v>1027</v>
      </c>
      <c r="I49" s="156" t="s">
        <v>441</v>
      </c>
      <c r="J49" s="348" t="s">
        <v>1080</v>
      </c>
      <c r="K49" s="349"/>
      <c r="L49" s="63"/>
      <c r="M49" s="63"/>
      <c r="N49" s="63"/>
    </row>
    <row r="50" spans="1:14" ht="20.25" customHeight="1" x14ac:dyDescent="0.4">
      <c r="A50" s="328"/>
      <c r="B50" s="329"/>
      <c r="C50" s="345" t="s">
        <v>454</v>
      </c>
      <c r="D50" s="346"/>
      <c r="E50" s="351" t="s">
        <v>1023</v>
      </c>
      <c r="F50" s="351"/>
      <c r="G50" s="156" t="s">
        <v>439</v>
      </c>
      <c r="H50" s="62">
        <v>950</v>
      </c>
      <c r="I50" s="156" t="s">
        <v>441</v>
      </c>
      <c r="J50" s="348" t="s">
        <v>1025</v>
      </c>
      <c r="K50" s="349"/>
      <c r="L50" s="63"/>
    </row>
    <row r="51" spans="1:14" ht="20.25" customHeight="1" x14ac:dyDescent="0.4">
      <c r="A51" s="328"/>
      <c r="B51" s="329"/>
      <c r="C51" s="345" t="s">
        <v>454</v>
      </c>
      <c r="D51" s="346"/>
      <c r="E51" s="351" t="s">
        <v>1758</v>
      </c>
      <c r="F51" s="351"/>
      <c r="G51" s="156" t="s">
        <v>439</v>
      </c>
      <c r="H51" s="62">
        <v>250</v>
      </c>
      <c r="I51" s="156" t="s">
        <v>441</v>
      </c>
      <c r="J51" s="348" t="s">
        <v>1025</v>
      </c>
      <c r="K51" s="349"/>
      <c r="L51" s="63"/>
    </row>
    <row r="52" spans="1:14" ht="20.25" customHeight="1" x14ac:dyDescent="0.4">
      <c r="A52" s="328"/>
      <c r="B52" s="329"/>
      <c r="C52" s="345" t="s">
        <v>1028</v>
      </c>
      <c r="D52" s="346"/>
      <c r="E52" s="404" t="s">
        <v>1759</v>
      </c>
      <c r="F52" s="405"/>
      <c r="G52" s="156" t="s">
        <v>1029</v>
      </c>
      <c r="H52" s="62">
        <v>2840</v>
      </c>
      <c r="I52" s="156" t="s">
        <v>918</v>
      </c>
      <c r="J52" s="385" t="s">
        <v>1025</v>
      </c>
      <c r="K52" s="406"/>
      <c r="L52" s="63"/>
    </row>
    <row r="53" spans="1:14" ht="20.25" customHeight="1" x14ac:dyDescent="0.4">
      <c r="A53" s="328"/>
      <c r="B53" s="329"/>
      <c r="C53" s="345" t="s">
        <v>1028</v>
      </c>
      <c r="D53" s="346"/>
      <c r="E53" s="404" t="s">
        <v>1758</v>
      </c>
      <c r="F53" s="405"/>
      <c r="G53" s="156" t="s">
        <v>1029</v>
      </c>
      <c r="H53" s="62">
        <v>960</v>
      </c>
      <c r="I53" s="156" t="s">
        <v>918</v>
      </c>
      <c r="J53" s="385" t="s">
        <v>1025</v>
      </c>
      <c r="K53" s="406"/>
      <c r="L53" s="63"/>
    </row>
    <row r="54" spans="1:14" ht="12" customHeight="1" x14ac:dyDescent="0.4">
      <c r="A54" s="139"/>
      <c r="B54" s="352" t="s">
        <v>456</v>
      </c>
      <c r="C54" s="354" t="s">
        <v>457</v>
      </c>
      <c r="D54" s="355"/>
      <c r="E54" s="355"/>
      <c r="F54" s="355"/>
      <c r="G54" s="355"/>
      <c r="H54" s="355"/>
      <c r="I54" s="355"/>
      <c r="J54" s="355"/>
      <c r="K54" s="356"/>
      <c r="L54" s="63"/>
    </row>
    <row r="55" spans="1:14" ht="12" customHeight="1" x14ac:dyDescent="0.4">
      <c r="A55" s="64"/>
      <c r="B55" s="353"/>
      <c r="C55" s="357" t="s">
        <v>458</v>
      </c>
      <c r="D55" s="358"/>
      <c r="E55" s="358"/>
      <c r="F55" s="358"/>
      <c r="G55" s="358"/>
      <c r="H55" s="358"/>
      <c r="I55" s="358"/>
      <c r="J55" s="358"/>
      <c r="K55" s="359"/>
      <c r="L55" s="63"/>
      <c r="M55" s="63"/>
      <c r="N55" s="63"/>
    </row>
    <row r="56" spans="1:14" ht="20.25" customHeight="1" x14ac:dyDescent="0.4">
      <c r="A56" s="338" t="s">
        <v>459</v>
      </c>
      <c r="B56" s="339"/>
      <c r="C56" s="340" t="s">
        <v>460</v>
      </c>
      <c r="D56" s="341"/>
      <c r="E56" s="342" t="s">
        <v>433</v>
      </c>
      <c r="F56" s="342"/>
      <c r="G56" s="155" t="s">
        <v>461</v>
      </c>
      <c r="H56" s="155" t="s">
        <v>441</v>
      </c>
      <c r="I56" s="157" t="s">
        <v>462</v>
      </c>
      <c r="J56" s="343" t="s">
        <v>92</v>
      </c>
      <c r="K56" s="344"/>
    </row>
    <row r="57" spans="1:14" ht="20.25" customHeight="1" x14ac:dyDescent="0.4">
      <c r="A57" s="328"/>
      <c r="B57" s="329"/>
      <c r="C57" s="360"/>
      <c r="D57" s="361"/>
      <c r="E57" s="362"/>
      <c r="F57" s="362"/>
      <c r="G57" s="158"/>
      <c r="H57" s="159"/>
      <c r="I57" s="159"/>
      <c r="J57" s="363"/>
      <c r="K57" s="364"/>
    </row>
    <row r="58" spans="1:14" ht="20.25" customHeight="1" x14ac:dyDescent="0.4">
      <c r="A58" s="328"/>
      <c r="B58" s="329"/>
      <c r="C58" s="373"/>
      <c r="D58" s="374"/>
      <c r="E58" s="350"/>
      <c r="F58" s="350"/>
      <c r="G58" s="156"/>
      <c r="H58" s="160"/>
      <c r="I58" s="160"/>
      <c r="J58" s="348"/>
      <c r="K58" s="349"/>
    </row>
    <row r="59" spans="1:14" ht="20.25" customHeight="1" x14ac:dyDescent="0.4">
      <c r="A59" s="328"/>
      <c r="B59" s="329"/>
      <c r="C59" s="373"/>
      <c r="D59" s="374"/>
      <c r="E59" s="350"/>
      <c r="F59" s="350"/>
      <c r="G59" s="156"/>
      <c r="H59" s="160"/>
      <c r="I59" s="160"/>
      <c r="J59" s="348"/>
      <c r="K59" s="349"/>
    </row>
    <row r="60" spans="1:14" ht="11.25" customHeight="1" x14ac:dyDescent="0.4">
      <c r="A60" s="68"/>
      <c r="B60" s="352" t="s">
        <v>456</v>
      </c>
      <c r="C60" s="354" t="s">
        <v>466</v>
      </c>
      <c r="D60" s="355"/>
      <c r="E60" s="355"/>
      <c r="F60" s="355"/>
      <c r="G60" s="355"/>
      <c r="H60" s="355"/>
      <c r="I60" s="355"/>
      <c r="J60" s="355"/>
      <c r="K60" s="356"/>
      <c r="L60" s="63"/>
      <c r="M60" s="63"/>
      <c r="N60" s="63"/>
    </row>
    <row r="61" spans="1:14" ht="11.25" customHeight="1" x14ac:dyDescent="0.4">
      <c r="A61" s="68"/>
      <c r="B61" s="365"/>
      <c r="C61" s="354" t="s">
        <v>467</v>
      </c>
      <c r="D61" s="355"/>
      <c r="E61" s="355"/>
      <c r="F61" s="355"/>
      <c r="G61" s="355"/>
      <c r="H61" s="355"/>
      <c r="I61" s="355"/>
      <c r="J61" s="355"/>
      <c r="K61" s="356"/>
      <c r="L61" s="63"/>
      <c r="M61" s="63"/>
      <c r="N61" s="63"/>
    </row>
    <row r="62" spans="1:14" ht="20.25" customHeight="1" x14ac:dyDescent="0.4">
      <c r="A62" s="338" t="s">
        <v>468</v>
      </c>
      <c r="B62" s="274"/>
      <c r="C62" s="368" t="s">
        <v>1893</v>
      </c>
      <c r="D62" s="369"/>
      <c r="E62" s="369"/>
      <c r="F62" s="369"/>
      <c r="G62" s="369"/>
      <c r="H62" s="369"/>
      <c r="I62" s="369"/>
      <c r="J62" s="369"/>
      <c r="K62" s="370"/>
    </row>
    <row r="63" spans="1:14" ht="20.25" customHeight="1" x14ac:dyDescent="0.4">
      <c r="A63" s="328"/>
      <c r="B63" s="232"/>
      <c r="C63" s="368"/>
      <c r="D63" s="369"/>
      <c r="E63" s="369"/>
      <c r="F63" s="369"/>
      <c r="G63" s="369"/>
      <c r="H63" s="369"/>
      <c r="I63" s="369"/>
      <c r="J63" s="369"/>
      <c r="K63" s="370"/>
    </row>
    <row r="64" spans="1:14" ht="20.25" customHeight="1" x14ac:dyDescent="0.4">
      <c r="A64" s="328"/>
      <c r="B64" s="232"/>
      <c r="C64" s="368"/>
      <c r="D64" s="369"/>
      <c r="E64" s="369"/>
      <c r="F64" s="369"/>
      <c r="G64" s="369"/>
      <c r="H64" s="369"/>
      <c r="I64" s="369"/>
      <c r="J64" s="369"/>
      <c r="K64" s="370"/>
    </row>
    <row r="65" spans="1:11" ht="20.25" customHeight="1" x14ac:dyDescent="0.4">
      <c r="A65" s="231"/>
      <c r="B65" s="232"/>
      <c r="C65" s="369"/>
      <c r="D65" s="369"/>
      <c r="E65" s="369"/>
      <c r="F65" s="369"/>
      <c r="G65" s="369"/>
      <c r="H65" s="369"/>
      <c r="I65" s="369"/>
      <c r="J65" s="369"/>
      <c r="K65" s="370"/>
    </row>
    <row r="66" spans="1:11" ht="20.25" customHeight="1" thickBot="1" x14ac:dyDescent="0.45">
      <c r="A66" s="366"/>
      <c r="B66" s="367"/>
      <c r="C66" s="371"/>
      <c r="D66" s="371"/>
      <c r="E66" s="371"/>
      <c r="F66" s="371"/>
      <c r="G66" s="371"/>
      <c r="H66" s="371"/>
      <c r="I66" s="371"/>
      <c r="J66" s="371"/>
      <c r="K66" s="372"/>
    </row>
    <row r="67" spans="1:11" ht="3.75" customHeight="1" x14ac:dyDescent="0.4">
      <c r="A67" s="69"/>
      <c r="B67" s="70"/>
      <c r="C67" s="70"/>
      <c r="D67" s="70"/>
      <c r="E67" s="70"/>
      <c r="F67" s="70"/>
      <c r="G67" s="70"/>
      <c r="H67" s="70"/>
      <c r="I67" s="70"/>
      <c r="J67" s="70"/>
      <c r="K67" s="71"/>
    </row>
    <row r="68" spans="1:11" ht="10.5" customHeight="1" x14ac:dyDescent="0.4">
      <c r="A68" s="69" t="s">
        <v>470</v>
      </c>
      <c r="B68" s="70"/>
      <c r="C68" s="70"/>
      <c r="D68" s="70"/>
      <c r="E68" s="70"/>
      <c r="F68" s="70"/>
      <c r="G68" s="70"/>
      <c r="H68" s="70"/>
      <c r="I68" s="70"/>
      <c r="J68" s="70"/>
      <c r="K68" s="71"/>
    </row>
  </sheetData>
  <sheetProtection selectLockedCells="1"/>
  <mergeCells count="109">
    <mergeCell ref="B60:B61"/>
    <mergeCell ref="C60:K60"/>
    <mergeCell ref="C61:K61"/>
    <mergeCell ref="A62:B66"/>
    <mergeCell ref="C62:K66"/>
    <mergeCell ref="C58:D58"/>
    <mergeCell ref="E58:F58"/>
    <mergeCell ref="J58:K58"/>
    <mergeCell ref="C59:D59"/>
    <mergeCell ref="E59:F59"/>
    <mergeCell ref="J59:K59"/>
    <mergeCell ref="J50:K50"/>
    <mergeCell ref="C51:D51"/>
    <mergeCell ref="E51:F51"/>
    <mergeCell ref="J51:K51"/>
    <mergeCell ref="B54:B55"/>
    <mergeCell ref="C54:K54"/>
    <mergeCell ref="C55:K55"/>
    <mergeCell ref="A56:B59"/>
    <mergeCell ref="C56:D56"/>
    <mergeCell ref="E56:F56"/>
    <mergeCell ref="J56:K56"/>
    <mergeCell ref="C57:D57"/>
    <mergeCell ref="E57:F57"/>
    <mergeCell ref="J57:K57"/>
    <mergeCell ref="C48:D48"/>
    <mergeCell ref="E48:F48"/>
    <mergeCell ref="J48:K48"/>
    <mergeCell ref="C49:D49"/>
    <mergeCell ref="E49:F49"/>
    <mergeCell ref="J49:K49"/>
    <mergeCell ref="A45:B53"/>
    <mergeCell ref="C45:D45"/>
    <mergeCell ref="E45:F45"/>
    <mergeCell ref="J45:K45"/>
    <mergeCell ref="C46:D46"/>
    <mergeCell ref="E46:F46"/>
    <mergeCell ref="J46:K46"/>
    <mergeCell ref="C47:D47"/>
    <mergeCell ref="E47:F47"/>
    <mergeCell ref="J47:K47"/>
    <mergeCell ref="C52:D52"/>
    <mergeCell ref="E52:F52"/>
    <mergeCell ref="J52:K52"/>
    <mergeCell ref="C53:D53"/>
    <mergeCell ref="E53:F53"/>
    <mergeCell ref="J53:K53"/>
    <mergeCell ref="C50:D50"/>
    <mergeCell ref="E50:F50"/>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12">
    <cfRule type="containsBlanks" dxfId="415" priority="2">
      <formula>LEN(TRIM(C12))=0</formula>
    </cfRule>
  </conditionalFormatting>
  <conditionalFormatting sqref="C24:F24">
    <cfRule type="containsBlanks" dxfId="414" priority="7">
      <formula>LEN(TRIM(C24))=0</formula>
    </cfRule>
  </conditionalFormatting>
  <conditionalFormatting sqref="C9:G11 J9:K11 H11 C27:I27 K27">
    <cfRule type="expression" dxfId="413" priority="6" stopIfTrue="1">
      <formula>$K$4=""</formula>
    </cfRule>
  </conditionalFormatting>
  <conditionalFormatting sqref="C12:K20">
    <cfRule type="notContainsErrors" priority="1">
      <formula>NOT(ISERROR(C12))</formula>
    </cfRule>
  </conditionalFormatting>
  <conditionalFormatting sqref="C32:K37">
    <cfRule type="notContainsErrors" priority="3">
      <formula>NOT(ISERROR(C32))</formula>
    </cfRule>
  </conditionalFormatting>
  <conditionalFormatting sqref="C39:K44">
    <cfRule type="notContainsErrors" priority="4">
      <formula>NOT(ISERROR(C39))</formula>
    </cfRule>
  </conditionalFormatting>
  <conditionalFormatting sqref="E47:K49 I50:K51 C6:G11 H11 C26:I27 K26:K27 G1:H1 I2 C2:C3 K3 C5:E5 G5:K5 J6:K6 J7 H8 C22:F22 C29:E29 G29 G46:K46">
    <cfRule type="containsBlanks" dxfId="412" priority="11">
      <formula>LEN(TRIM(C1))=0</formula>
    </cfRule>
  </conditionalFormatting>
  <conditionalFormatting sqref="G48:K48">
    <cfRule type="expression" priority="8" stopIfTrue="1">
      <formula>$E$48="なし"</formula>
    </cfRule>
  </conditionalFormatting>
  <conditionalFormatting sqref="I49:K51">
    <cfRule type="expression" priority="9" stopIfTrue="1">
      <formula>$H$49="現物"</formula>
    </cfRule>
  </conditionalFormatting>
  <conditionalFormatting sqref="J2:K2 C2:H4 K3:K4 C5:E5 G5:K5 C6:G11 J6:K11 H8 H11 C22:H22 J22:K24 G23:H23 C24:H24 C26:K27 C29:K30 G46:K51 E47:F51 E52:K53 C57:K59 C62:K66">
    <cfRule type="notContainsErrors" priority="5">
      <formula>NOT(ISERROR(C2))</formula>
    </cfRule>
  </conditionalFormatting>
  <conditionalFormatting sqref="J8:K9 J10 J11:K11">
    <cfRule type="containsBlanks" dxfId="411" priority="10">
      <formula>LEN(TRIM(J8))=0</formula>
    </cfRule>
  </conditionalFormatting>
  <dataValidations count="2">
    <dataValidation type="whole" operator="greaterThanOrEqual" allowBlank="1" showInputMessage="1" showErrorMessage="1" sqref="E29:K30 C29:D29" xr:uid="{D359E8A7-48D6-4212-A187-E7209C6C0978}">
      <formula1>0</formula1>
    </dataValidation>
    <dataValidation type="list" allowBlank="1" showInputMessage="1" showErrorMessage="1" sqref="J2:K2" xr:uid="{C67ADD61-8D9E-4DDB-A411-D18B7F4F79B0}">
      <formula1>"保育所,認定こども園,小規模保育事業"</formula1>
    </dataValidation>
  </dataValidations>
  <hyperlinks>
    <hyperlink ref="A1:B1" location="公表用一覧!A1" display=" &lt;戻る" xr:uid="{ABEDCBA7-E538-42D7-9AB3-B2675032C4E9}"/>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7" max="10"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1E8D967-1D43-46A3-A6B0-D1E5DB955FE3}">
  <sheetPr codeName="Sheet11"/>
  <dimension ref="A1:N66"/>
  <sheetViews>
    <sheetView zoomScaleNormal="100" zoomScaleSheetLayoutView="100" workbookViewId="0">
      <selection sqref="A1:B1"/>
    </sheetView>
  </sheetViews>
  <sheetFormatPr defaultRowHeight="26.25" customHeight="1" x14ac:dyDescent="0.4"/>
  <cols>
    <col min="1" max="1" width="3" style="111" customWidth="1"/>
    <col min="2" max="11" width="8.25" style="111" customWidth="1"/>
    <col min="12" max="14" width="7.125" style="35" customWidth="1"/>
    <col min="15" max="16384" width="9" style="35"/>
  </cols>
  <sheetData>
    <row r="1" spans="1:14" ht="13.5" customHeight="1" thickBot="1" x14ac:dyDescent="0.45">
      <c r="A1" s="375" t="s">
        <v>532</v>
      </c>
      <c r="B1" s="375"/>
      <c r="C1" s="72"/>
      <c r="D1" s="72"/>
      <c r="E1" s="73"/>
      <c r="F1" s="32" t="s">
        <v>362</v>
      </c>
      <c r="G1" s="227">
        <v>45741</v>
      </c>
      <c r="H1" s="228"/>
      <c r="I1" s="33" t="s">
        <v>363</v>
      </c>
      <c r="J1" s="229">
        <v>46113</v>
      </c>
      <c r="K1" s="230"/>
      <c r="L1" s="34"/>
      <c r="M1" s="34"/>
      <c r="N1" s="34"/>
    </row>
    <row r="2" spans="1:14" ht="27" customHeight="1" x14ac:dyDescent="0.4">
      <c r="A2" s="231" t="s">
        <v>364</v>
      </c>
      <c r="B2" s="232"/>
      <c r="C2" s="235" t="s">
        <v>119</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16</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120</v>
      </c>
      <c r="D5" s="270"/>
      <c r="E5" s="271"/>
      <c r="F5" s="40" t="s">
        <v>369</v>
      </c>
      <c r="G5" s="376" t="str">
        <f>HYPERLINK("http://kazenomura.jp")</f>
        <v>http://kazenomura.jp</v>
      </c>
      <c r="H5" s="270"/>
      <c r="I5" s="270"/>
      <c r="J5" s="270"/>
      <c r="K5" s="272"/>
      <c r="L5" s="37"/>
      <c r="M5" s="37"/>
      <c r="N5" s="37"/>
    </row>
    <row r="6" spans="1:14" ht="27" customHeight="1" x14ac:dyDescent="0.4">
      <c r="A6" s="273" t="s">
        <v>371</v>
      </c>
      <c r="B6" s="274"/>
      <c r="C6" s="251" t="s">
        <v>121</v>
      </c>
      <c r="D6" s="252"/>
      <c r="E6" s="252"/>
      <c r="F6" s="252"/>
      <c r="G6" s="252"/>
      <c r="H6" s="257" t="s">
        <v>372</v>
      </c>
      <c r="I6" s="107" t="s">
        <v>373</v>
      </c>
      <c r="J6" s="259">
        <v>8</v>
      </c>
      <c r="K6" s="260"/>
      <c r="L6" s="41"/>
      <c r="M6" s="41"/>
      <c r="N6" s="41"/>
    </row>
    <row r="7" spans="1:14" ht="27" customHeight="1" x14ac:dyDescent="0.4">
      <c r="A7" s="231"/>
      <c r="B7" s="232"/>
      <c r="C7" s="253"/>
      <c r="D7" s="254"/>
      <c r="E7" s="254"/>
      <c r="F7" s="254"/>
      <c r="G7" s="254"/>
      <c r="H7" s="258"/>
      <c r="I7" s="261" t="s">
        <v>374</v>
      </c>
      <c r="J7" s="263" t="s">
        <v>471</v>
      </c>
      <c r="K7" s="264"/>
      <c r="L7" s="41"/>
      <c r="M7" s="41"/>
      <c r="N7" s="41"/>
    </row>
    <row r="8" spans="1:14" ht="27" customHeight="1" x14ac:dyDescent="0.4">
      <c r="A8" s="233"/>
      <c r="B8" s="234"/>
      <c r="C8" s="255"/>
      <c r="D8" s="256"/>
      <c r="E8" s="256"/>
      <c r="F8" s="256"/>
      <c r="G8" s="256"/>
      <c r="H8" s="42" t="s">
        <v>376</v>
      </c>
      <c r="I8" s="262"/>
      <c r="J8" s="265">
        <v>15</v>
      </c>
      <c r="K8" s="266"/>
      <c r="L8" s="41"/>
      <c r="M8" s="41"/>
      <c r="N8" s="41"/>
    </row>
    <row r="9" spans="1:14" ht="27" customHeight="1" x14ac:dyDescent="0.4">
      <c r="A9" s="245" t="s">
        <v>377</v>
      </c>
      <c r="B9" s="246"/>
      <c r="C9" s="251"/>
      <c r="D9" s="252"/>
      <c r="E9" s="252"/>
      <c r="F9" s="252"/>
      <c r="G9" s="252"/>
      <c r="H9" s="257" t="s">
        <v>372</v>
      </c>
      <c r="I9" s="107"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1565</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388</v>
      </c>
      <c r="F22" s="280"/>
      <c r="G22" s="296"/>
      <c r="H22" s="297"/>
      <c r="I22" s="43" t="s">
        <v>389</v>
      </c>
      <c r="J22" s="275" t="s">
        <v>495</v>
      </c>
      <c r="K22" s="276"/>
      <c r="L22" s="41"/>
      <c r="M22" s="41"/>
      <c r="N22" s="41"/>
    </row>
    <row r="23" spans="1:14" ht="27" customHeight="1" x14ac:dyDescent="0.4">
      <c r="A23" s="231"/>
      <c r="B23" s="232"/>
      <c r="C23" s="277" t="s">
        <v>390</v>
      </c>
      <c r="D23" s="278"/>
      <c r="E23" s="277" t="s">
        <v>391</v>
      </c>
      <c r="F23" s="278"/>
      <c r="G23" s="298"/>
      <c r="H23" s="299"/>
      <c r="I23" s="43" t="s">
        <v>392</v>
      </c>
      <c r="J23" s="275" t="s">
        <v>82</v>
      </c>
      <c r="K23" s="276"/>
      <c r="L23" s="41"/>
      <c r="M23" s="41"/>
      <c r="N23" s="41"/>
    </row>
    <row r="24" spans="1:14" ht="27" customHeight="1" x14ac:dyDescent="0.4">
      <c r="A24" s="233"/>
      <c r="B24" s="234"/>
      <c r="C24" s="279" t="s">
        <v>481</v>
      </c>
      <c r="D24" s="280"/>
      <c r="E24" s="279" t="s">
        <v>393</v>
      </c>
      <c r="F24" s="280"/>
      <c r="G24" s="300"/>
      <c r="H24" s="301"/>
      <c r="I24" s="44" t="s">
        <v>394</v>
      </c>
      <c r="J24" s="281" t="s">
        <v>1566</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9</v>
      </c>
      <c r="D26" s="50">
        <v>11</v>
      </c>
      <c r="E26" s="50">
        <v>10</v>
      </c>
      <c r="F26" s="50">
        <v>10</v>
      </c>
      <c r="G26" s="50">
        <v>15</v>
      </c>
      <c r="H26" s="50">
        <v>15</v>
      </c>
      <c r="I26" s="324">
        <f>SUM(C26:H26)</f>
        <v>70</v>
      </c>
      <c r="J26" s="325"/>
      <c r="K26" s="51" t="s">
        <v>16</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8"/>
      <c r="B29" s="55" t="s">
        <v>416</v>
      </c>
      <c r="C29" s="56">
        <v>1</v>
      </c>
      <c r="D29" s="56">
        <v>1</v>
      </c>
      <c r="E29" s="56">
        <v>11</v>
      </c>
      <c r="F29" s="56"/>
      <c r="G29" s="56">
        <v>1</v>
      </c>
      <c r="H29" s="56"/>
      <c r="I29" s="56"/>
      <c r="J29" s="56"/>
      <c r="K29" s="57"/>
      <c r="L29" s="47"/>
      <c r="M29" s="47"/>
      <c r="N29" s="47"/>
    </row>
    <row r="30" spans="1:14" ht="27" customHeight="1" thickBot="1" x14ac:dyDescent="0.45">
      <c r="A30" s="114"/>
      <c r="B30" s="58" t="s">
        <v>417</v>
      </c>
      <c r="C30" s="59" t="s">
        <v>418</v>
      </c>
      <c r="D30" s="59" t="s">
        <v>418</v>
      </c>
      <c r="E30" s="59">
        <v>10</v>
      </c>
      <c r="F30" s="59"/>
      <c r="G30" s="59">
        <v>5</v>
      </c>
      <c r="H30" s="59"/>
      <c r="I30" s="59">
        <v>2</v>
      </c>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1827</v>
      </c>
      <c r="D32" s="303"/>
      <c r="E32" s="304"/>
      <c r="F32" s="302" t="s">
        <v>1828</v>
      </c>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c r="D39" s="315"/>
      <c r="E39" s="316"/>
      <c r="F39" s="314" t="s">
        <v>1829</v>
      </c>
      <c r="G39" s="315"/>
      <c r="H39" s="316"/>
      <c r="I39" s="314" t="s">
        <v>1830</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118" t="s">
        <v>434</v>
      </c>
      <c r="H45" s="118" t="s">
        <v>435</v>
      </c>
      <c r="I45" s="118" t="s">
        <v>92</v>
      </c>
      <c r="J45" s="343" t="s">
        <v>436</v>
      </c>
      <c r="K45" s="344"/>
    </row>
    <row r="46" spans="1:11" ht="20.25" customHeight="1" x14ac:dyDescent="0.4">
      <c r="A46" s="328"/>
      <c r="B46" s="329"/>
      <c r="C46" s="345" t="s">
        <v>437</v>
      </c>
      <c r="D46" s="346"/>
      <c r="E46" s="347" t="s">
        <v>438</v>
      </c>
      <c r="F46" s="347"/>
      <c r="G46" s="119" t="s">
        <v>439</v>
      </c>
      <c r="H46" s="62" t="s">
        <v>882</v>
      </c>
      <c r="I46" s="119" t="s">
        <v>441</v>
      </c>
      <c r="J46" s="348" t="s">
        <v>517</v>
      </c>
      <c r="K46" s="349"/>
    </row>
    <row r="47" spans="1:11" ht="20.25" customHeight="1" x14ac:dyDescent="0.4">
      <c r="A47" s="328"/>
      <c r="B47" s="329"/>
      <c r="C47" s="345" t="s">
        <v>443</v>
      </c>
      <c r="D47" s="346"/>
      <c r="E47" s="350" t="s">
        <v>1831</v>
      </c>
      <c r="F47" s="350"/>
      <c r="G47" s="119" t="s">
        <v>439</v>
      </c>
      <c r="H47" s="62" t="s">
        <v>1567</v>
      </c>
      <c r="I47" s="119" t="s">
        <v>677</v>
      </c>
      <c r="J47" s="348" t="s">
        <v>517</v>
      </c>
      <c r="K47" s="349"/>
    </row>
    <row r="48" spans="1:11" ht="20.25" customHeight="1" x14ac:dyDescent="0.4">
      <c r="A48" s="328"/>
      <c r="B48" s="329"/>
      <c r="C48" s="345" t="s">
        <v>449</v>
      </c>
      <c r="D48" s="346"/>
      <c r="E48" s="350" t="s">
        <v>370</v>
      </c>
      <c r="F48" s="350"/>
      <c r="G48" s="119"/>
      <c r="H48" s="62"/>
      <c r="I48" s="119"/>
      <c r="J48" s="348"/>
      <c r="K48" s="349"/>
    </row>
    <row r="49" spans="1:14" ht="20.25" customHeight="1" x14ac:dyDescent="0.4">
      <c r="A49" s="328"/>
      <c r="B49" s="329"/>
      <c r="C49" s="345" t="s">
        <v>450</v>
      </c>
      <c r="D49" s="346"/>
      <c r="E49" s="350" t="s">
        <v>1568</v>
      </c>
      <c r="F49" s="350"/>
      <c r="G49" s="119" t="s">
        <v>439</v>
      </c>
      <c r="H49" s="62" t="s">
        <v>1569</v>
      </c>
      <c r="I49" s="119" t="s">
        <v>441</v>
      </c>
      <c r="J49" s="348" t="s">
        <v>517</v>
      </c>
      <c r="K49" s="349"/>
      <c r="L49" s="63"/>
      <c r="M49" s="63"/>
      <c r="N49" s="63"/>
    </row>
    <row r="50" spans="1:14" ht="20.25" customHeight="1" x14ac:dyDescent="0.4">
      <c r="A50" s="328"/>
      <c r="B50" s="329"/>
      <c r="C50" s="345" t="s">
        <v>454</v>
      </c>
      <c r="D50" s="346"/>
      <c r="E50" s="351"/>
      <c r="F50" s="351"/>
      <c r="G50" s="119"/>
      <c r="H50" s="62"/>
      <c r="I50" s="119"/>
      <c r="J50" s="348"/>
      <c r="K50" s="349"/>
      <c r="L50" s="63"/>
    </row>
    <row r="51" spans="1:14" ht="20.25" customHeight="1" x14ac:dyDescent="0.4">
      <c r="A51" s="328"/>
      <c r="B51" s="329"/>
      <c r="C51" s="345" t="s">
        <v>455</v>
      </c>
      <c r="D51" s="346"/>
      <c r="E51" s="351" t="s">
        <v>895</v>
      </c>
      <c r="F51" s="351"/>
      <c r="G51" s="119" t="s">
        <v>1832</v>
      </c>
      <c r="H51" s="62" t="s">
        <v>1833</v>
      </c>
      <c r="I51" s="119" t="s">
        <v>1834</v>
      </c>
      <c r="J51" s="348" t="s">
        <v>517</v>
      </c>
      <c r="K51" s="349"/>
      <c r="L51" s="63"/>
    </row>
    <row r="52" spans="1:14" ht="12" customHeight="1" x14ac:dyDescent="0.4">
      <c r="A52" s="113"/>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118" t="s">
        <v>461</v>
      </c>
      <c r="H54" s="118" t="s">
        <v>441</v>
      </c>
      <c r="I54" s="120" t="s">
        <v>462</v>
      </c>
      <c r="J54" s="343" t="s">
        <v>92</v>
      </c>
      <c r="K54" s="344"/>
    </row>
    <row r="55" spans="1:14" ht="20.25" customHeight="1" x14ac:dyDescent="0.4">
      <c r="A55" s="328"/>
      <c r="B55" s="329"/>
      <c r="C55" s="360"/>
      <c r="D55" s="361"/>
      <c r="E55" s="362"/>
      <c r="F55" s="362"/>
      <c r="G55" s="121"/>
      <c r="H55" s="122"/>
      <c r="I55" s="122"/>
      <c r="J55" s="363"/>
      <c r="K55" s="364"/>
    </row>
    <row r="56" spans="1:14" ht="20.25" customHeight="1" x14ac:dyDescent="0.4">
      <c r="A56" s="328"/>
      <c r="B56" s="329"/>
      <c r="C56" s="373"/>
      <c r="D56" s="374"/>
      <c r="E56" s="350"/>
      <c r="F56" s="350"/>
      <c r="G56" s="119"/>
      <c r="H56" s="123"/>
      <c r="I56" s="123"/>
      <c r="J56" s="348"/>
      <c r="K56" s="349"/>
    </row>
    <row r="57" spans="1:14" ht="20.25" customHeight="1" x14ac:dyDescent="0.4">
      <c r="A57" s="328"/>
      <c r="B57" s="329"/>
      <c r="C57" s="373"/>
      <c r="D57" s="374"/>
      <c r="E57" s="350"/>
      <c r="F57" s="350"/>
      <c r="G57" s="119"/>
      <c r="H57" s="123"/>
      <c r="I57" s="123"/>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1835</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19.5" customHeight="1" thickBot="1" x14ac:dyDescent="0.45">
      <c r="A64" s="366"/>
      <c r="B64" s="367"/>
      <c r="C64" s="371"/>
      <c r="D64" s="371"/>
      <c r="E64" s="371"/>
      <c r="F64" s="371"/>
      <c r="G64" s="371"/>
      <c r="H64" s="371"/>
      <c r="I64" s="371"/>
      <c r="J64" s="371"/>
      <c r="K64" s="372"/>
    </row>
    <row r="65" spans="1:11" ht="12"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410" priority="3">
      <formula>LEN(TRIM(C24))=0</formula>
    </cfRule>
  </conditionalFormatting>
  <conditionalFormatting sqref="C9:G11 J9:K11 H11 C27:I27 K27">
    <cfRule type="expression" dxfId="409" priority="2" stopIfTrue="1">
      <formula>$K$4=""</formula>
    </cfRule>
  </conditionalFormatting>
  <conditionalFormatting sqref="E47:K49 C6:G11 H11 C26:I27 K26:K27 G1:H1 I2 C2:C3 K3 C5:E5 G5:K5 J6:K6 J7 H8 C12 C22:F22 C29:E29 G29 G46:K46">
    <cfRule type="containsBlanks" dxfId="40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407" priority="6">
      <formula>LEN(TRIM(J8))=0</formula>
    </cfRule>
  </conditionalFormatting>
  <dataValidations count="2">
    <dataValidation type="whole" operator="greaterThanOrEqual" allowBlank="1" showInputMessage="1" showErrorMessage="1" sqref="E29:K30 C29:D29" xr:uid="{F8CDFC59-46C5-4750-BD80-B38785207DC9}">
      <formula1>0</formula1>
    </dataValidation>
    <dataValidation type="list" allowBlank="1" showInputMessage="1" showErrorMessage="1" sqref="J2:K2" xr:uid="{E3549563-C17F-4318-A2A6-4FEE6A73C479}">
      <formula1>"保育所,認定こども園,小規模保育事業"</formula1>
    </dataValidation>
  </dataValidations>
  <hyperlinks>
    <hyperlink ref="A1:B1" location="公表用一覧!A1" display=" &lt;戻る" xr:uid="{B0BB4438-8093-46B4-9F1E-578E8B140A5C}"/>
  </hyperlinks>
  <pageMargins left="0.59055118110236227" right="0.39370078740157483" top="0.39370078740157483" bottom="0.39370078740157483" header="0" footer="0"/>
  <pageSetup paperSize="9" fitToWidth="0" fitToHeight="0" orientation="portrait"/>
  <headerFooter>
    <oddHeader>&amp;L&amp;P / &amp;N ページ</oddHeader>
  </headerFooter>
  <rowBreaks count="1" manualBreakCount="1">
    <brk id="66" max="10" man="1"/>
  </rowBreaks>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9EE485-4C47-497A-B50F-90F97D44581B}">
  <sheetPr codeName="Sheet12"/>
  <dimension ref="A1:N66"/>
  <sheetViews>
    <sheetView view="pageBreakPreview" zoomScaleNormal="100" zoomScaleSheetLayoutView="100" workbookViewId="0">
      <selection sqref="A1:B1"/>
    </sheetView>
  </sheetViews>
  <sheetFormatPr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407" t="s">
        <v>532</v>
      </c>
      <c r="B1" s="407"/>
      <c r="C1" s="72"/>
      <c r="D1" s="72"/>
      <c r="E1" s="73"/>
      <c r="F1" s="32" t="s">
        <v>362</v>
      </c>
      <c r="G1" s="227">
        <v>45545</v>
      </c>
      <c r="H1" s="228"/>
      <c r="I1" s="33" t="s">
        <v>363</v>
      </c>
      <c r="J1" s="229">
        <v>46113</v>
      </c>
      <c r="K1" s="230"/>
      <c r="L1" s="34"/>
      <c r="M1" s="34"/>
      <c r="N1" s="34"/>
    </row>
    <row r="2" spans="1:14" ht="27" customHeight="1" x14ac:dyDescent="0.4">
      <c r="A2" s="231" t="s">
        <v>364</v>
      </c>
      <c r="B2" s="232"/>
      <c r="C2" s="235" t="s">
        <v>488</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17</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489</v>
      </c>
      <c r="D5" s="270"/>
      <c r="E5" s="271"/>
      <c r="F5" s="40" t="s">
        <v>369</v>
      </c>
      <c r="G5" s="376" t="str">
        <f>HYPERLINK("https://minaminagareyama.ncf-kids.com/")</f>
        <v>https://minaminagareyama.ncf-kids.com/</v>
      </c>
      <c r="H5" s="270"/>
      <c r="I5" s="270"/>
      <c r="J5" s="270"/>
      <c r="K5" s="272"/>
      <c r="L5" s="37"/>
      <c r="M5" s="37"/>
      <c r="N5" s="37"/>
    </row>
    <row r="6" spans="1:14" ht="27" customHeight="1" x14ac:dyDescent="0.4">
      <c r="A6" s="273" t="s">
        <v>371</v>
      </c>
      <c r="B6" s="274"/>
      <c r="C6" s="251" t="s">
        <v>490</v>
      </c>
      <c r="D6" s="252"/>
      <c r="E6" s="252"/>
      <c r="F6" s="252"/>
      <c r="G6" s="252"/>
      <c r="H6" s="257" t="s">
        <v>372</v>
      </c>
      <c r="I6" s="144" t="s">
        <v>373</v>
      </c>
      <c r="J6" s="259">
        <v>10</v>
      </c>
      <c r="K6" s="260"/>
      <c r="L6" s="41"/>
      <c r="M6" s="41"/>
      <c r="N6" s="41"/>
    </row>
    <row r="7" spans="1:14" ht="27" customHeight="1" x14ac:dyDescent="0.4">
      <c r="A7" s="231"/>
      <c r="B7" s="232"/>
      <c r="C7" s="253"/>
      <c r="D7" s="254"/>
      <c r="E7" s="254"/>
      <c r="F7" s="254"/>
      <c r="G7" s="254"/>
      <c r="H7" s="258"/>
      <c r="I7" s="261" t="s">
        <v>374</v>
      </c>
      <c r="J7" s="263" t="s">
        <v>491</v>
      </c>
      <c r="K7" s="264"/>
      <c r="L7" s="41"/>
      <c r="M7" s="41"/>
      <c r="N7" s="41"/>
    </row>
    <row r="8" spans="1:14" ht="27" customHeight="1" x14ac:dyDescent="0.4">
      <c r="A8" s="233"/>
      <c r="B8" s="234"/>
      <c r="C8" s="255"/>
      <c r="D8" s="256"/>
      <c r="E8" s="256"/>
      <c r="F8" s="256"/>
      <c r="G8" s="256"/>
      <c r="H8" s="42" t="s">
        <v>492</v>
      </c>
      <c r="I8" s="262"/>
      <c r="J8" s="265">
        <v>8</v>
      </c>
      <c r="K8" s="266"/>
      <c r="L8" s="41"/>
      <c r="M8" s="41"/>
      <c r="N8" s="41"/>
    </row>
    <row r="9" spans="1:14" ht="27" customHeight="1" x14ac:dyDescent="0.4">
      <c r="A9" s="245" t="s">
        <v>377</v>
      </c>
      <c r="B9" s="246"/>
      <c r="C9" s="251"/>
      <c r="D9" s="252"/>
      <c r="E9" s="252"/>
      <c r="F9" s="252"/>
      <c r="G9" s="252"/>
      <c r="H9" s="257" t="s">
        <v>372</v>
      </c>
      <c r="I9" s="144"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408" t="s">
        <v>493</v>
      </c>
      <c r="D12" s="409"/>
      <c r="E12" s="409"/>
      <c r="F12" s="409"/>
      <c r="G12" s="409"/>
      <c r="H12" s="409"/>
      <c r="I12" s="409"/>
      <c r="J12" s="409"/>
      <c r="K12" s="410"/>
      <c r="L12" s="41"/>
      <c r="M12" s="41"/>
      <c r="N12" s="41"/>
    </row>
    <row r="13" spans="1:14" ht="27" customHeight="1" x14ac:dyDescent="0.4">
      <c r="A13" s="231"/>
      <c r="B13" s="232"/>
      <c r="C13" s="411"/>
      <c r="D13" s="412"/>
      <c r="E13" s="412"/>
      <c r="F13" s="412"/>
      <c r="G13" s="412"/>
      <c r="H13" s="412"/>
      <c r="I13" s="412"/>
      <c r="J13" s="412"/>
      <c r="K13" s="413"/>
      <c r="L13" s="41"/>
      <c r="M13" s="41"/>
      <c r="N13" s="41"/>
    </row>
    <row r="14" spans="1:14" ht="27" customHeight="1" x14ac:dyDescent="0.4">
      <c r="A14" s="231"/>
      <c r="B14" s="232"/>
      <c r="C14" s="411"/>
      <c r="D14" s="412"/>
      <c r="E14" s="412"/>
      <c r="F14" s="412"/>
      <c r="G14" s="412"/>
      <c r="H14" s="412"/>
      <c r="I14" s="412"/>
      <c r="J14" s="412"/>
      <c r="K14" s="413"/>
      <c r="L14" s="41"/>
      <c r="M14" s="41"/>
      <c r="N14" s="41"/>
    </row>
    <row r="15" spans="1:14" ht="27" customHeight="1" x14ac:dyDescent="0.4">
      <c r="A15" s="231"/>
      <c r="B15" s="232"/>
      <c r="C15" s="411"/>
      <c r="D15" s="412"/>
      <c r="E15" s="412"/>
      <c r="F15" s="412"/>
      <c r="G15" s="412"/>
      <c r="H15" s="412"/>
      <c r="I15" s="412"/>
      <c r="J15" s="412"/>
      <c r="K15" s="413"/>
      <c r="L15" s="41"/>
      <c r="M15" s="41"/>
      <c r="N15" s="41"/>
    </row>
    <row r="16" spans="1:14" ht="27" customHeight="1" x14ac:dyDescent="0.4">
      <c r="A16" s="231"/>
      <c r="B16" s="232"/>
      <c r="C16" s="411"/>
      <c r="D16" s="412"/>
      <c r="E16" s="412"/>
      <c r="F16" s="412"/>
      <c r="G16" s="412"/>
      <c r="H16" s="412"/>
      <c r="I16" s="412"/>
      <c r="J16" s="412"/>
      <c r="K16" s="413"/>
      <c r="L16" s="41"/>
      <c r="M16" s="41"/>
      <c r="N16" s="41"/>
    </row>
    <row r="17" spans="1:14" ht="27" customHeight="1" x14ac:dyDescent="0.4">
      <c r="A17" s="231"/>
      <c r="B17" s="232"/>
      <c r="C17" s="411"/>
      <c r="D17" s="412"/>
      <c r="E17" s="412"/>
      <c r="F17" s="412"/>
      <c r="G17" s="412"/>
      <c r="H17" s="412"/>
      <c r="I17" s="412"/>
      <c r="J17" s="412"/>
      <c r="K17" s="413"/>
      <c r="L17" s="41"/>
      <c r="M17" s="41"/>
      <c r="N17" s="41"/>
    </row>
    <row r="18" spans="1:14" ht="27" customHeight="1" x14ac:dyDescent="0.4">
      <c r="A18" s="231"/>
      <c r="B18" s="232"/>
      <c r="C18" s="411"/>
      <c r="D18" s="412"/>
      <c r="E18" s="412"/>
      <c r="F18" s="412"/>
      <c r="G18" s="412"/>
      <c r="H18" s="412"/>
      <c r="I18" s="412"/>
      <c r="J18" s="412"/>
      <c r="K18" s="413"/>
      <c r="L18" s="41"/>
      <c r="M18" s="41"/>
      <c r="N18" s="41"/>
    </row>
    <row r="19" spans="1:14" ht="27" customHeight="1" x14ac:dyDescent="0.4">
      <c r="A19" s="231"/>
      <c r="B19" s="232"/>
      <c r="C19" s="411"/>
      <c r="D19" s="412"/>
      <c r="E19" s="412"/>
      <c r="F19" s="412"/>
      <c r="G19" s="412"/>
      <c r="H19" s="412"/>
      <c r="I19" s="412"/>
      <c r="J19" s="412"/>
      <c r="K19" s="413"/>
      <c r="L19" s="41"/>
      <c r="M19" s="41"/>
      <c r="N19" s="41"/>
    </row>
    <row r="20" spans="1:14" ht="27" customHeight="1" x14ac:dyDescent="0.4">
      <c r="A20" s="233"/>
      <c r="B20" s="234"/>
      <c r="C20" s="414"/>
      <c r="D20" s="415"/>
      <c r="E20" s="415"/>
      <c r="F20" s="415"/>
      <c r="G20" s="415"/>
      <c r="H20" s="415"/>
      <c r="I20" s="415"/>
      <c r="J20" s="415"/>
      <c r="K20" s="416"/>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494</v>
      </c>
      <c r="D22" s="280"/>
      <c r="E22" s="279" t="s">
        <v>495</v>
      </c>
      <c r="F22" s="280"/>
      <c r="G22" s="296"/>
      <c r="H22" s="297"/>
      <c r="I22" s="43" t="s">
        <v>389</v>
      </c>
      <c r="J22" s="275" t="s">
        <v>496</v>
      </c>
      <c r="K22" s="276"/>
      <c r="L22" s="41"/>
      <c r="M22" s="41"/>
      <c r="N22" s="41"/>
    </row>
    <row r="23" spans="1:14" ht="27" customHeight="1" x14ac:dyDescent="0.4">
      <c r="A23" s="231"/>
      <c r="B23" s="232"/>
      <c r="C23" s="277" t="s">
        <v>390</v>
      </c>
      <c r="D23" s="278"/>
      <c r="E23" s="277" t="s">
        <v>391</v>
      </c>
      <c r="F23" s="278"/>
      <c r="G23" s="298"/>
      <c r="H23" s="299"/>
      <c r="I23" s="43" t="s">
        <v>392</v>
      </c>
      <c r="J23" s="275" t="s">
        <v>497</v>
      </c>
      <c r="K23" s="276"/>
      <c r="L23" s="41"/>
      <c r="M23" s="41"/>
      <c r="N23" s="41"/>
    </row>
    <row r="24" spans="1:14" ht="27" customHeight="1" x14ac:dyDescent="0.4">
      <c r="A24" s="233"/>
      <c r="B24" s="234"/>
      <c r="C24" s="279" t="s">
        <v>498</v>
      </c>
      <c r="D24" s="280"/>
      <c r="E24" s="279" t="s">
        <v>499</v>
      </c>
      <c r="F24" s="280"/>
      <c r="G24" s="300"/>
      <c r="H24" s="301"/>
      <c r="I24" s="44" t="s">
        <v>394</v>
      </c>
      <c r="J24" s="281" t="s">
        <v>500</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10</v>
      </c>
      <c r="D26" s="50">
        <v>15</v>
      </c>
      <c r="E26" s="50">
        <v>20</v>
      </c>
      <c r="F26" s="50">
        <v>25</v>
      </c>
      <c r="G26" s="50">
        <v>25</v>
      </c>
      <c r="H26" s="50">
        <v>25</v>
      </c>
      <c r="I26" s="324">
        <f>SUM(C26:H26)</f>
        <v>120</v>
      </c>
      <c r="J26" s="325"/>
      <c r="K26" s="51" t="s">
        <v>501</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1</v>
      </c>
      <c r="E29" s="56">
        <v>25</v>
      </c>
      <c r="F29" s="56">
        <v>0</v>
      </c>
      <c r="G29" s="56"/>
      <c r="H29" s="56">
        <v>1</v>
      </c>
      <c r="I29" s="56">
        <v>4</v>
      </c>
      <c r="J29" s="56">
        <v>0</v>
      </c>
      <c r="K29" s="57"/>
      <c r="L29" s="47"/>
      <c r="M29" s="47"/>
      <c r="N29" s="47"/>
    </row>
    <row r="30" spans="1:14" ht="27" customHeight="1" thickBot="1" x14ac:dyDescent="0.45">
      <c r="A30" s="140"/>
      <c r="B30" s="58" t="s">
        <v>417</v>
      </c>
      <c r="C30" s="59" t="s">
        <v>418</v>
      </c>
      <c r="D30" s="59" t="s">
        <v>418</v>
      </c>
      <c r="E30" s="59">
        <v>3</v>
      </c>
      <c r="F30" s="59">
        <v>0</v>
      </c>
      <c r="G30" s="59"/>
      <c r="H30" s="59">
        <v>0</v>
      </c>
      <c r="I30" s="59">
        <v>2</v>
      </c>
      <c r="J30" s="59">
        <v>0</v>
      </c>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502</v>
      </c>
      <c r="D32" s="303"/>
      <c r="E32" s="304"/>
      <c r="F32" s="302" t="s">
        <v>503</v>
      </c>
      <c r="G32" s="303"/>
      <c r="H32" s="304"/>
      <c r="I32" s="302" t="s">
        <v>504</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505</v>
      </c>
      <c r="D39" s="315"/>
      <c r="E39" s="316"/>
      <c r="F39" s="314" t="s">
        <v>506</v>
      </c>
      <c r="G39" s="315"/>
      <c r="H39" s="316"/>
      <c r="I39" s="314" t="s">
        <v>507</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155" t="s">
        <v>434</v>
      </c>
      <c r="H45" s="155" t="s">
        <v>435</v>
      </c>
      <c r="I45" s="155" t="s">
        <v>92</v>
      </c>
      <c r="J45" s="343" t="s">
        <v>436</v>
      </c>
      <c r="K45" s="344"/>
    </row>
    <row r="46" spans="1:11" ht="20.25" customHeight="1" x14ac:dyDescent="0.4">
      <c r="A46" s="328"/>
      <c r="B46" s="329"/>
      <c r="C46" s="345" t="s">
        <v>437</v>
      </c>
      <c r="D46" s="346"/>
      <c r="E46" s="347" t="s">
        <v>438</v>
      </c>
      <c r="F46" s="347"/>
      <c r="G46" s="156" t="s">
        <v>439</v>
      </c>
      <c r="H46" s="62" t="s">
        <v>574</v>
      </c>
      <c r="I46" s="156" t="s">
        <v>441</v>
      </c>
      <c r="J46" s="348" t="s">
        <v>508</v>
      </c>
      <c r="K46" s="349"/>
    </row>
    <row r="47" spans="1:11" ht="20.25" customHeight="1" x14ac:dyDescent="0.4">
      <c r="A47" s="328"/>
      <c r="B47" s="329"/>
      <c r="C47" s="345" t="s">
        <v>443</v>
      </c>
      <c r="D47" s="346"/>
      <c r="E47" s="350" t="s">
        <v>444</v>
      </c>
      <c r="F47" s="350"/>
      <c r="G47" s="156" t="s">
        <v>509</v>
      </c>
      <c r="H47" s="62" t="s">
        <v>510</v>
      </c>
      <c r="I47" s="156" t="s">
        <v>511</v>
      </c>
      <c r="J47" s="348" t="s">
        <v>508</v>
      </c>
      <c r="K47" s="349"/>
    </row>
    <row r="48" spans="1:11" ht="20.25" customHeight="1" x14ac:dyDescent="0.4">
      <c r="A48" s="328"/>
      <c r="B48" s="329"/>
      <c r="C48" s="345" t="s">
        <v>512</v>
      </c>
      <c r="D48" s="346"/>
      <c r="E48" s="350" t="s">
        <v>513</v>
      </c>
      <c r="F48" s="350"/>
      <c r="G48" s="156" t="s">
        <v>514</v>
      </c>
      <c r="H48" s="62" t="s">
        <v>515</v>
      </c>
      <c r="I48" s="156" t="s">
        <v>516</v>
      </c>
      <c r="J48" s="348" t="s">
        <v>517</v>
      </c>
      <c r="K48" s="349"/>
    </row>
    <row r="49" spans="1:14" ht="20.25" customHeight="1" x14ac:dyDescent="0.4">
      <c r="A49" s="328"/>
      <c r="B49" s="329"/>
      <c r="C49" s="345" t="s">
        <v>518</v>
      </c>
      <c r="D49" s="346"/>
      <c r="E49" s="350" t="s">
        <v>451</v>
      </c>
      <c r="F49" s="350"/>
      <c r="G49" s="156" t="s">
        <v>439</v>
      </c>
      <c r="H49" s="62" t="s">
        <v>519</v>
      </c>
      <c r="I49" s="156" t="s">
        <v>441</v>
      </c>
      <c r="J49" s="348" t="s">
        <v>517</v>
      </c>
      <c r="K49" s="349"/>
      <c r="L49" s="63"/>
      <c r="M49" s="63"/>
      <c r="N49" s="63"/>
    </row>
    <row r="50" spans="1:14" ht="20.25" customHeight="1" x14ac:dyDescent="0.4">
      <c r="A50" s="328"/>
      <c r="B50" s="329"/>
      <c r="C50" s="345" t="s">
        <v>454</v>
      </c>
      <c r="D50" s="346"/>
      <c r="E50" s="351" t="s">
        <v>520</v>
      </c>
      <c r="F50" s="351"/>
      <c r="G50" s="156" t="s">
        <v>439</v>
      </c>
      <c r="H50" s="62" t="s">
        <v>1894</v>
      </c>
      <c r="I50" s="156" t="s">
        <v>441</v>
      </c>
      <c r="J50" s="348" t="s">
        <v>508</v>
      </c>
      <c r="K50" s="349"/>
      <c r="L50" s="63"/>
    </row>
    <row r="51" spans="1:14" ht="20.25" customHeight="1" x14ac:dyDescent="0.4">
      <c r="A51" s="328"/>
      <c r="B51" s="329"/>
      <c r="C51" s="345" t="s">
        <v>454</v>
      </c>
      <c r="D51" s="346"/>
      <c r="E51" s="351" t="s">
        <v>521</v>
      </c>
      <c r="F51" s="351"/>
      <c r="G51" s="156" t="s">
        <v>439</v>
      </c>
      <c r="H51" s="62" t="s">
        <v>522</v>
      </c>
      <c r="I51" s="156" t="s">
        <v>441</v>
      </c>
      <c r="J51" s="348" t="s">
        <v>508</v>
      </c>
      <c r="K51" s="349"/>
      <c r="L51" s="63"/>
    </row>
    <row r="52" spans="1:14" ht="12" customHeight="1" x14ac:dyDescent="0.4">
      <c r="A52" s="139"/>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155" t="s">
        <v>461</v>
      </c>
      <c r="H54" s="155" t="s">
        <v>441</v>
      </c>
      <c r="I54" s="157" t="s">
        <v>462</v>
      </c>
      <c r="J54" s="343" t="s">
        <v>92</v>
      </c>
      <c r="K54" s="344"/>
    </row>
    <row r="55" spans="1:14" ht="20.25" customHeight="1" x14ac:dyDescent="0.4">
      <c r="A55" s="328"/>
      <c r="B55" s="329"/>
      <c r="C55" s="360" t="s">
        <v>523</v>
      </c>
      <c r="D55" s="361"/>
      <c r="E55" s="362" t="s">
        <v>524</v>
      </c>
      <c r="F55" s="362"/>
      <c r="G55" s="158" t="s">
        <v>525</v>
      </c>
      <c r="H55" s="159" t="s">
        <v>370</v>
      </c>
      <c r="I55" s="159" t="s">
        <v>370</v>
      </c>
      <c r="J55" s="363" t="s">
        <v>465</v>
      </c>
      <c r="K55" s="364"/>
    </row>
    <row r="56" spans="1:14" ht="20.25" customHeight="1" x14ac:dyDescent="0.4">
      <c r="A56" s="328"/>
      <c r="B56" s="329"/>
      <c r="C56" s="373" t="s">
        <v>526</v>
      </c>
      <c r="D56" s="374"/>
      <c r="E56" s="350" t="s">
        <v>527</v>
      </c>
      <c r="F56" s="350"/>
      <c r="G56" s="156" t="s">
        <v>528</v>
      </c>
      <c r="H56" s="160" t="s">
        <v>370</v>
      </c>
      <c r="I56" s="160" t="s">
        <v>370</v>
      </c>
      <c r="J56" s="348" t="s">
        <v>465</v>
      </c>
      <c r="K56" s="349"/>
    </row>
    <row r="57" spans="1:14" ht="20.25" customHeight="1" x14ac:dyDescent="0.4">
      <c r="A57" s="328"/>
      <c r="B57" s="329"/>
      <c r="C57" s="373" t="s">
        <v>529</v>
      </c>
      <c r="D57" s="374"/>
      <c r="E57" s="350" t="s">
        <v>530</v>
      </c>
      <c r="F57" s="350"/>
      <c r="G57" s="156" t="s">
        <v>531</v>
      </c>
      <c r="H57" s="160" t="s">
        <v>370</v>
      </c>
      <c r="I57" s="160" t="s">
        <v>370</v>
      </c>
      <c r="J57" s="348" t="s">
        <v>465</v>
      </c>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417" t="s">
        <v>1895</v>
      </c>
      <c r="D60" s="418"/>
      <c r="E60" s="418"/>
      <c r="F60" s="418"/>
      <c r="G60" s="418"/>
      <c r="H60" s="418"/>
      <c r="I60" s="418"/>
      <c r="J60" s="418"/>
      <c r="K60" s="419"/>
    </row>
    <row r="61" spans="1:14" ht="20.25" customHeight="1" x14ac:dyDescent="0.4">
      <c r="A61" s="328"/>
      <c r="B61" s="232"/>
      <c r="C61" s="417"/>
      <c r="D61" s="418"/>
      <c r="E61" s="418"/>
      <c r="F61" s="418"/>
      <c r="G61" s="418"/>
      <c r="H61" s="418"/>
      <c r="I61" s="418"/>
      <c r="J61" s="418"/>
      <c r="K61" s="419"/>
    </row>
    <row r="62" spans="1:14" ht="20.25" customHeight="1" x14ac:dyDescent="0.4">
      <c r="A62" s="328"/>
      <c r="B62" s="232"/>
      <c r="C62" s="417"/>
      <c r="D62" s="418"/>
      <c r="E62" s="418"/>
      <c r="F62" s="418"/>
      <c r="G62" s="418"/>
      <c r="H62" s="418"/>
      <c r="I62" s="418"/>
      <c r="J62" s="418"/>
      <c r="K62" s="419"/>
    </row>
    <row r="63" spans="1:14" ht="20.25" customHeight="1" x14ac:dyDescent="0.4">
      <c r="A63" s="231"/>
      <c r="B63" s="232"/>
      <c r="C63" s="418"/>
      <c r="D63" s="418"/>
      <c r="E63" s="418"/>
      <c r="F63" s="418"/>
      <c r="G63" s="418"/>
      <c r="H63" s="418"/>
      <c r="I63" s="418"/>
      <c r="J63" s="418"/>
      <c r="K63" s="419"/>
    </row>
    <row r="64" spans="1:14" ht="20.25" customHeight="1" thickBot="1" x14ac:dyDescent="0.45">
      <c r="A64" s="366"/>
      <c r="B64" s="367"/>
      <c r="C64" s="420"/>
      <c r="D64" s="420"/>
      <c r="E64" s="420"/>
      <c r="F64" s="420"/>
      <c r="G64" s="420"/>
      <c r="H64" s="420"/>
      <c r="I64" s="420"/>
      <c r="J64" s="420"/>
      <c r="K64" s="421"/>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12">
    <cfRule type="containsBlanks" dxfId="406" priority="9">
      <formula>LEN(TRIM(C12))=0</formula>
    </cfRule>
  </conditionalFormatting>
  <conditionalFormatting sqref="C24:F24">
    <cfRule type="containsBlanks" dxfId="405" priority="12">
      <formula>LEN(TRIM(C24))=0</formula>
    </cfRule>
  </conditionalFormatting>
  <conditionalFormatting sqref="C6:G11 H11 C26:I27 K26:K27 G1:H1 I2 C2:C3 K3 C5:E5 G5:K5 J6:K6 J7 H8 C22:F22 C29:E29 G29 G46:K46">
    <cfRule type="containsBlanks" dxfId="404" priority="14">
      <formula>LEN(TRIM(C1))=0</formula>
    </cfRule>
  </conditionalFormatting>
  <conditionalFormatting sqref="C9:G11 J9:K11 H11 C27:I27 K27">
    <cfRule type="expression" dxfId="403" priority="11" stopIfTrue="1">
      <formula>$K$4=""</formula>
    </cfRule>
  </conditionalFormatting>
  <conditionalFormatting sqref="C12:K20">
    <cfRule type="notContainsErrors" priority="8">
      <formula>NOT(ISERROR(C12))</formula>
    </cfRule>
  </conditionalFormatting>
  <conditionalFormatting sqref="C32:K37">
    <cfRule type="notContainsErrors" priority="6">
      <formula>NOT(ISERROR(C32))</formula>
    </cfRule>
  </conditionalFormatting>
  <conditionalFormatting sqref="C39:K44">
    <cfRule type="notContainsErrors" priority="5">
      <formula>NOT(ISERROR(C39))</formula>
    </cfRule>
  </conditionalFormatting>
  <conditionalFormatting sqref="E47:K49">
    <cfRule type="containsBlanks" dxfId="402" priority="4">
      <formula>LEN(TRIM(E47))=0</formula>
    </cfRule>
  </conditionalFormatting>
  <conditionalFormatting sqref="E47:K51">
    <cfRule type="notContainsErrors" priority="1">
      <formula>NOT(ISERROR(E47))</formula>
    </cfRule>
  </conditionalFormatting>
  <conditionalFormatting sqref="G48:K48 J49:K49">
    <cfRule type="expression" priority="2" stopIfTrue="1">
      <formula>$E$48="なし"</formula>
    </cfRule>
  </conditionalFormatting>
  <conditionalFormatting sqref="I49:K49">
    <cfRule type="expression" priority="3" stopIfTrue="1">
      <formula>$H$49="現物"</formula>
    </cfRule>
  </conditionalFormatting>
  <conditionalFormatting sqref="J2:K2 C2:H4 K3:K4 C5:E5 G5:K5 C6:G11 J6:K11 H8 H11 C22:H22 G23:H23 C24:H24 C26:K27 C29:K30 G46:K46 C55:K57 C60:K64">
    <cfRule type="notContainsErrors" priority="10">
      <formula>NOT(ISERROR(C2))</formula>
    </cfRule>
  </conditionalFormatting>
  <conditionalFormatting sqref="J8:K9 J10 J11:K11">
    <cfRule type="containsBlanks" dxfId="401" priority="13">
      <formula>LEN(TRIM(J8))=0</formula>
    </cfRule>
  </conditionalFormatting>
  <conditionalFormatting sqref="J22:K24">
    <cfRule type="notContainsErrors" priority="7">
      <formula>NOT(ISERROR(J22))</formula>
    </cfRule>
  </conditionalFormatting>
  <dataValidations count="2">
    <dataValidation type="whole" operator="greaterThanOrEqual" allowBlank="1" showInputMessage="1" showErrorMessage="1" sqref="E29:K30 C29:D29" xr:uid="{19B337EF-DA45-4FD5-A409-62AD8C00F4C2}">
      <formula1>0</formula1>
    </dataValidation>
    <dataValidation type="list" allowBlank="1" showInputMessage="1" showErrorMessage="1" sqref="J2:K2" xr:uid="{E3C479FF-7814-47AF-9920-24ECBECD73C1}">
      <formula1>"保育所,認定こども園,小規模保育事業"</formula1>
    </dataValidation>
  </dataValidations>
  <hyperlinks>
    <hyperlink ref="A1:B1" location="公表用一覧!A1" display=" &lt;戻る" xr:uid="{688D3B1D-4FAC-4942-A6FA-9C762526F7C5}"/>
  </hyperlinks>
  <pageMargins left="0.59055118110236227" right="0.39370078740157483" top="0.39370078740157483" bottom="0.39370078740157483" header="0" footer="0"/>
  <pageSetup paperSize="9" scale="99" orientation="portrait" r:id="rId1"/>
  <headerFooter>
    <oddHeader>&amp;L&amp;P / &amp;N ページ</oddHeader>
  </headerFooter>
  <rowBreaks count="1" manualBreakCount="1">
    <brk id="66" max="10" man="1"/>
  </rowBreaks>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6EF9B8-7DB5-4D65-81F1-8233738A4477}">
  <sheetPr codeName="Sheet13"/>
  <dimension ref="A1:N92"/>
  <sheetViews>
    <sheetView view="pageBreakPreview" zoomScaleNormal="100" zoomScaleSheetLayoutView="100" workbookViewId="0">
      <selection sqref="A1:B1"/>
    </sheetView>
  </sheetViews>
  <sheetFormatPr defaultRowHeight="26.25" customHeight="1" x14ac:dyDescent="0.4"/>
  <cols>
    <col min="1" max="1" width="3" style="111" customWidth="1"/>
    <col min="2" max="11" width="8.25" style="111" customWidth="1"/>
    <col min="12" max="14" width="7.125" style="35" customWidth="1"/>
    <col min="15" max="16384" width="9" style="35"/>
  </cols>
  <sheetData>
    <row r="1" spans="1:14" ht="13.5" customHeight="1" thickBot="1" x14ac:dyDescent="0.45">
      <c r="A1" s="375" t="s">
        <v>532</v>
      </c>
      <c r="B1" s="375"/>
      <c r="C1" s="72"/>
      <c r="D1" s="72"/>
      <c r="E1" s="73"/>
      <c r="F1" s="32" t="s">
        <v>362</v>
      </c>
      <c r="G1" s="227">
        <v>45547</v>
      </c>
      <c r="H1" s="228"/>
      <c r="I1" s="33" t="s">
        <v>363</v>
      </c>
      <c r="J1" s="229">
        <v>46113</v>
      </c>
      <c r="K1" s="230"/>
      <c r="L1" s="34"/>
      <c r="M1" s="34"/>
      <c r="N1" s="34"/>
    </row>
    <row r="2" spans="1:14" ht="27" customHeight="1" x14ac:dyDescent="0.4">
      <c r="A2" s="231" t="s">
        <v>364</v>
      </c>
      <c r="B2" s="232"/>
      <c r="C2" s="235" t="s">
        <v>122</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18</v>
      </c>
      <c r="L3" s="37"/>
      <c r="M3" s="37"/>
      <c r="N3" s="37"/>
    </row>
    <row r="4" spans="1:14" ht="27" customHeight="1" x14ac:dyDescent="0.4">
      <c r="A4" s="233"/>
      <c r="B4" s="234"/>
      <c r="C4" s="238"/>
      <c r="D4" s="239"/>
      <c r="E4" s="239"/>
      <c r="F4" s="239"/>
      <c r="G4" s="239"/>
      <c r="H4" s="240"/>
      <c r="I4" s="243" t="s">
        <v>367</v>
      </c>
      <c r="J4" s="244"/>
      <c r="K4" s="39">
        <v>339</v>
      </c>
      <c r="L4" s="37"/>
      <c r="M4" s="37"/>
      <c r="N4" s="37"/>
    </row>
    <row r="5" spans="1:14" ht="27" customHeight="1" x14ac:dyDescent="0.4">
      <c r="A5" s="267" t="s">
        <v>368</v>
      </c>
      <c r="B5" s="268"/>
      <c r="C5" s="269" t="s">
        <v>123</v>
      </c>
      <c r="D5" s="270"/>
      <c r="E5" s="271"/>
      <c r="F5" s="40" t="s">
        <v>369</v>
      </c>
      <c r="G5" s="376" t="str">
        <f>HYPERLINK("https://www.akagimanyo.com/shiro-gaiyou")</f>
        <v>https://www.akagimanyo.com/shiro-gaiyou</v>
      </c>
      <c r="H5" s="270"/>
      <c r="I5" s="270"/>
      <c r="J5" s="270"/>
      <c r="K5" s="272"/>
      <c r="L5" s="37"/>
      <c r="M5" s="37"/>
      <c r="N5" s="37"/>
    </row>
    <row r="6" spans="1:14" ht="27" customHeight="1" x14ac:dyDescent="0.4">
      <c r="A6" s="273" t="s">
        <v>371</v>
      </c>
      <c r="B6" s="274"/>
      <c r="C6" s="251" t="s">
        <v>24</v>
      </c>
      <c r="D6" s="252"/>
      <c r="E6" s="252"/>
      <c r="F6" s="252"/>
      <c r="G6" s="252"/>
      <c r="H6" s="257" t="s">
        <v>372</v>
      </c>
      <c r="I6" s="107" t="s">
        <v>373</v>
      </c>
      <c r="J6" s="259">
        <v>6</v>
      </c>
      <c r="K6" s="260"/>
      <c r="L6" s="41"/>
      <c r="M6" s="41"/>
      <c r="N6" s="41"/>
    </row>
    <row r="7" spans="1:14" ht="27" customHeight="1" x14ac:dyDescent="0.4">
      <c r="A7" s="231"/>
      <c r="B7" s="232"/>
      <c r="C7" s="253"/>
      <c r="D7" s="254"/>
      <c r="E7" s="254"/>
      <c r="F7" s="254"/>
      <c r="G7" s="254"/>
      <c r="H7" s="258"/>
      <c r="I7" s="261" t="s">
        <v>374</v>
      </c>
      <c r="J7" s="263" t="s">
        <v>533</v>
      </c>
      <c r="K7" s="264"/>
      <c r="L7" s="41"/>
      <c r="M7" s="41"/>
      <c r="N7" s="41"/>
    </row>
    <row r="8" spans="1:14" ht="27" customHeight="1" x14ac:dyDescent="0.4">
      <c r="A8" s="233"/>
      <c r="B8" s="234"/>
      <c r="C8" s="255"/>
      <c r="D8" s="256"/>
      <c r="E8" s="256"/>
      <c r="F8" s="256"/>
      <c r="G8" s="256"/>
      <c r="H8" s="42" t="s">
        <v>376</v>
      </c>
      <c r="I8" s="262"/>
      <c r="J8" s="265">
        <v>3</v>
      </c>
      <c r="K8" s="266"/>
      <c r="L8" s="41"/>
      <c r="M8" s="41"/>
      <c r="N8" s="41"/>
    </row>
    <row r="9" spans="1:14" ht="27" customHeight="1" x14ac:dyDescent="0.4">
      <c r="A9" s="245" t="s">
        <v>377</v>
      </c>
      <c r="B9" s="246"/>
      <c r="C9" s="251" t="s">
        <v>25</v>
      </c>
      <c r="D9" s="252"/>
      <c r="E9" s="252"/>
      <c r="F9" s="252"/>
      <c r="G9" s="252"/>
      <c r="H9" s="257" t="s">
        <v>372</v>
      </c>
      <c r="I9" s="107" t="s">
        <v>373</v>
      </c>
      <c r="J9" s="259">
        <v>4</v>
      </c>
      <c r="K9" s="260"/>
      <c r="L9" s="41"/>
      <c r="M9" s="41"/>
      <c r="N9" s="41"/>
    </row>
    <row r="10" spans="1:14" ht="27" customHeight="1" x14ac:dyDescent="0.4">
      <c r="A10" s="247"/>
      <c r="B10" s="248"/>
      <c r="C10" s="253"/>
      <c r="D10" s="254"/>
      <c r="E10" s="254"/>
      <c r="F10" s="254"/>
      <c r="G10" s="254"/>
      <c r="H10" s="258"/>
      <c r="I10" s="261" t="s">
        <v>374</v>
      </c>
      <c r="J10" s="263" t="s">
        <v>533</v>
      </c>
      <c r="K10" s="264"/>
      <c r="L10" s="41"/>
      <c r="M10" s="41"/>
      <c r="N10" s="41"/>
    </row>
    <row r="11" spans="1:14" ht="27" customHeight="1" x14ac:dyDescent="0.4">
      <c r="A11" s="249"/>
      <c r="B11" s="250"/>
      <c r="C11" s="255"/>
      <c r="D11" s="256"/>
      <c r="E11" s="256"/>
      <c r="F11" s="256"/>
      <c r="G11" s="256"/>
      <c r="H11" s="42" t="s">
        <v>376</v>
      </c>
      <c r="I11" s="262"/>
      <c r="J11" s="265">
        <v>10</v>
      </c>
      <c r="K11" s="266"/>
      <c r="L11" s="41"/>
      <c r="M11" s="41"/>
      <c r="N11" s="41"/>
    </row>
    <row r="12" spans="1:14" ht="27" customHeight="1" x14ac:dyDescent="0.4">
      <c r="A12" s="273" t="s">
        <v>380</v>
      </c>
      <c r="B12" s="274"/>
      <c r="C12" s="283" t="s">
        <v>534</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388</v>
      </c>
      <c r="F22" s="280"/>
      <c r="G22" s="296" t="s">
        <v>535</v>
      </c>
      <c r="H22" s="297"/>
      <c r="I22" s="43" t="s">
        <v>389</v>
      </c>
      <c r="J22" s="275" t="s">
        <v>536</v>
      </c>
      <c r="K22" s="276"/>
      <c r="L22" s="41"/>
      <c r="M22" s="41"/>
      <c r="N22" s="41"/>
    </row>
    <row r="23" spans="1:14" ht="27" customHeight="1" x14ac:dyDescent="0.4">
      <c r="A23" s="231"/>
      <c r="B23" s="232"/>
      <c r="C23" s="277" t="s">
        <v>390</v>
      </c>
      <c r="D23" s="278"/>
      <c r="E23" s="277" t="s">
        <v>391</v>
      </c>
      <c r="F23" s="278"/>
      <c r="G23" s="298"/>
      <c r="H23" s="299"/>
      <c r="I23" s="43" t="s">
        <v>392</v>
      </c>
      <c r="J23" s="275">
        <v>10</v>
      </c>
      <c r="K23" s="276"/>
      <c r="L23" s="41"/>
      <c r="M23" s="41"/>
      <c r="N23" s="41"/>
    </row>
    <row r="24" spans="1:14" ht="27" customHeight="1" x14ac:dyDescent="0.4">
      <c r="A24" s="233"/>
      <c r="B24" s="234"/>
      <c r="C24" s="279" t="s">
        <v>481</v>
      </c>
      <c r="D24" s="280"/>
      <c r="E24" s="279" t="s">
        <v>537</v>
      </c>
      <c r="F24" s="280"/>
      <c r="G24" s="300"/>
      <c r="H24" s="301"/>
      <c r="I24" s="44" t="s">
        <v>394</v>
      </c>
      <c r="J24" s="281" t="s">
        <v>538</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12</v>
      </c>
      <c r="D26" s="50">
        <v>15</v>
      </c>
      <c r="E26" s="50">
        <v>18</v>
      </c>
      <c r="F26" s="50">
        <v>25</v>
      </c>
      <c r="G26" s="50">
        <v>25</v>
      </c>
      <c r="H26" s="50">
        <v>25</v>
      </c>
      <c r="I26" s="324">
        <f>SUM(C26:H26)</f>
        <v>120</v>
      </c>
      <c r="J26" s="325"/>
      <c r="K26" s="51" t="s">
        <v>16</v>
      </c>
      <c r="L26" s="47"/>
      <c r="M26" s="47"/>
      <c r="N26" s="47"/>
    </row>
    <row r="27" spans="1:14" ht="27" customHeight="1" x14ac:dyDescent="0.4">
      <c r="A27" s="52"/>
      <c r="B27" s="53" t="s">
        <v>405</v>
      </c>
      <c r="C27" s="42">
        <v>3</v>
      </c>
      <c r="D27" s="42">
        <v>3</v>
      </c>
      <c r="E27" s="42">
        <v>6</v>
      </c>
      <c r="F27" s="42">
        <v>0</v>
      </c>
      <c r="G27" s="42">
        <v>0</v>
      </c>
      <c r="H27" s="42">
        <v>0</v>
      </c>
      <c r="I27" s="326">
        <f>SUM(C27:H27)</f>
        <v>12</v>
      </c>
      <c r="J27" s="327"/>
      <c r="K27" s="54" t="s">
        <v>16</v>
      </c>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8"/>
      <c r="B29" s="55" t="s">
        <v>416</v>
      </c>
      <c r="C29" s="56">
        <v>1</v>
      </c>
      <c r="D29" s="56">
        <v>1</v>
      </c>
      <c r="E29" s="56">
        <v>28</v>
      </c>
      <c r="F29" s="56"/>
      <c r="G29" s="56"/>
      <c r="H29" s="56">
        <v>1</v>
      </c>
      <c r="I29" s="56"/>
      <c r="J29" s="56">
        <v>1</v>
      </c>
      <c r="K29" s="57"/>
      <c r="L29" s="47"/>
      <c r="M29" s="47"/>
      <c r="N29" s="47"/>
    </row>
    <row r="30" spans="1:14" ht="27" customHeight="1" thickBot="1" x14ac:dyDescent="0.45">
      <c r="A30" s="114"/>
      <c r="B30" s="58" t="s">
        <v>417</v>
      </c>
      <c r="C30" s="59" t="s">
        <v>418</v>
      </c>
      <c r="D30" s="59" t="s">
        <v>418</v>
      </c>
      <c r="E30" s="59">
        <v>2</v>
      </c>
      <c r="F30" s="59"/>
      <c r="G30" s="59"/>
      <c r="H30" s="59"/>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539</v>
      </c>
      <c r="D32" s="303"/>
      <c r="E32" s="304"/>
      <c r="F32" s="302" t="s">
        <v>944</v>
      </c>
      <c r="G32" s="303"/>
      <c r="H32" s="304"/>
      <c r="I32" s="302" t="s">
        <v>1797</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540</v>
      </c>
      <c r="D39" s="315"/>
      <c r="E39" s="316"/>
      <c r="F39" s="314" t="s">
        <v>429</v>
      </c>
      <c r="G39" s="315"/>
      <c r="H39" s="316"/>
      <c r="I39" s="314" t="s">
        <v>541</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118" t="s">
        <v>434</v>
      </c>
      <c r="H45" s="118" t="s">
        <v>435</v>
      </c>
      <c r="I45" s="118" t="s">
        <v>92</v>
      </c>
      <c r="J45" s="343" t="s">
        <v>436</v>
      </c>
      <c r="K45" s="344"/>
    </row>
    <row r="46" spans="1:11" ht="20.25" customHeight="1" x14ac:dyDescent="0.4">
      <c r="A46" s="328"/>
      <c r="B46" s="329"/>
      <c r="C46" s="345" t="s">
        <v>437</v>
      </c>
      <c r="D46" s="346"/>
      <c r="E46" s="347" t="s">
        <v>438</v>
      </c>
      <c r="F46" s="347"/>
      <c r="G46" s="119" t="s">
        <v>439</v>
      </c>
      <c r="H46" s="62" t="s">
        <v>542</v>
      </c>
      <c r="I46" s="119" t="s">
        <v>441</v>
      </c>
      <c r="J46" s="348" t="s">
        <v>517</v>
      </c>
      <c r="K46" s="349"/>
    </row>
    <row r="47" spans="1:11" ht="20.25" customHeight="1" x14ac:dyDescent="0.4">
      <c r="A47" s="328"/>
      <c r="B47" s="329"/>
      <c r="C47" s="345" t="s">
        <v>443</v>
      </c>
      <c r="D47" s="346"/>
      <c r="E47" s="350" t="s">
        <v>543</v>
      </c>
      <c r="F47" s="350"/>
      <c r="G47" s="119" t="s">
        <v>439</v>
      </c>
      <c r="H47" s="62" t="s">
        <v>544</v>
      </c>
      <c r="I47" s="119" t="s">
        <v>545</v>
      </c>
      <c r="J47" s="348" t="s">
        <v>517</v>
      </c>
      <c r="K47" s="349"/>
    </row>
    <row r="48" spans="1:11" ht="20.25" customHeight="1" x14ac:dyDescent="0.4">
      <c r="A48" s="328"/>
      <c r="B48" s="329"/>
      <c r="C48" s="345" t="s">
        <v>449</v>
      </c>
      <c r="D48" s="346"/>
      <c r="E48" s="350" t="s">
        <v>438</v>
      </c>
      <c r="F48" s="350"/>
      <c r="G48" s="119" t="s">
        <v>514</v>
      </c>
      <c r="H48" s="62" t="s">
        <v>866</v>
      </c>
      <c r="I48" s="119" t="s">
        <v>548</v>
      </c>
      <c r="J48" s="348" t="s">
        <v>549</v>
      </c>
      <c r="K48" s="349"/>
    </row>
    <row r="49" spans="1:14" ht="20.25" customHeight="1" x14ac:dyDescent="0.4">
      <c r="A49" s="328"/>
      <c r="B49" s="329"/>
      <c r="C49" s="345" t="s">
        <v>450</v>
      </c>
      <c r="D49" s="346"/>
      <c r="E49" s="350" t="s">
        <v>550</v>
      </c>
      <c r="F49" s="350"/>
      <c r="G49" s="119" t="s">
        <v>439</v>
      </c>
      <c r="H49" s="62" t="s">
        <v>551</v>
      </c>
      <c r="I49" s="119" t="s">
        <v>552</v>
      </c>
      <c r="J49" s="348" t="s">
        <v>553</v>
      </c>
      <c r="K49" s="349"/>
      <c r="L49" s="63"/>
      <c r="M49" s="63"/>
      <c r="N49" s="63"/>
    </row>
    <row r="50" spans="1:14" ht="20.25" customHeight="1" x14ac:dyDescent="0.4">
      <c r="A50" s="328"/>
      <c r="B50" s="329"/>
      <c r="C50" s="345"/>
      <c r="D50" s="346"/>
      <c r="E50" s="351"/>
      <c r="F50" s="351"/>
      <c r="G50" s="119"/>
      <c r="H50" s="62"/>
      <c r="I50" s="119"/>
      <c r="J50" s="348"/>
      <c r="K50" s="349"/>
      <c r="L50" s="63"/>
    </row>
    <row r="51" spans="1:14" ht="20.25" customHeight="1" x14ac:dyDescent="0.4">
      <c r="A51" s="328"/>
      <c r="B51" s="329"/>
      <c r="C51" s="345"/>
      <c r="D51" s="346"/>
      <c r="E51" s="351"/>
      <c r="F51" s="351"/>
      <c r="G51" s="119"/>
      <c r="H51" s="62"/>
      <c r="I51" s="119"/>
      <c r="J51" s="348"/>
      <c r="K51" s="349"/>
      <c r="L51" s="63"/>
    </row>
    <row r="52" spans="1:14" ht="12" customHeight="1" x14ac:dyDescent="0.4">
      <c r="A52" s="113"/>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118" t="s">
        <v>461</v>
      </c>
      <c r="H54" s="118" t="s">
        <v>441</v>
      </c>
      <c r="I54" s="120" t="s">
        <v>462</v>
      </c>
      <c r="J54" s="343" t="s">
        <v>92</v>
      </c>
      <c r="K54" s="344"/>
    </row>
    <row r="55" spans="1:14" ht="20.25" customHeight="1" x14ac:dyDescent="0.4">
      <c r="A55" s="328"/>
      <c r="B55" s="329"/>
      <c r="C55" s="360" t="s">
        <v>474</v>
      </c>
      <c r="D55" s="361"/>
      <c r="E55" s="362" t="s">
        <v>438</v>
      </c>
      <c r="F55" s="362"/>
      <c r="G55" s="121" t="s">
        <v>693</v>
      </c>
      <c r="H55" s="122" t="s">
        <v>556</v>
      </c>
      <c r="I55" s="122" t="s">
        <v>556</v>
      </c>
      <c r="J55" s="363" t="s">
        <v>465</v>
      </c>
      <c r="K55" s="364"/>
    </row>
    <row r="56" spans="1:14" ht="20.25" customHeight="1" x14ac:dyDescent="0.4">
      <c r="A56" s="328"/>
      <c r="B56" s="329"/>
      <c r="C56" s="373" t="s">
        <v>557</v>
      </c>
      <c r="D56" s="374"/>
      <c r="E56" s="350" t="s">
        <v>438</v>
      </c>
      <c r="F56" s="350"/>
      <c r="G56" s="119" t="s">
        <v>558</v>
      </c>
      <c r="H56" s="123" t="s">
        <v>556</v>
      </c>
      <c r="I56" s="123" t="s">
        <v>556</v>
      </c>
      <c r="J56" s="348" t="s">
        <v>465</v>
      </c>
      <c r="K56" s="349"/>
    </row>
    <row r="57" spans="1:14" ht="20.25" customHeight="1" x14ac:dyDescent="0.4">
      <c r="A57" s="328"/>
      <c r="B57" s="329"/>
      <c r="C57" s="373" t="s">
        <v>559</v>
      </c>
      <c r="D57" s="374"/>
      <c r="E57" s="350" t="s">
        <v>401</v>
      </c>
      <c r="F57" s="350"/>
      <c r="G57" s="119" t="s">
        <v>694</v>
      </c>
      <c r="H57" s="123" t="s">
        <v>556</v>
      </c>
      <c r="I57" s="123" t="s">
        <v>556</v>
      </c>
      <c r="J57" s="348" t="s">
        <v>465</v>
      </c>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1798</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thickBot="1" x14ac:dyDescent="0.45">
      <c r="A66" s="69" t="s">
        <v>470</v>
      </c>
      <c r="B66" s="70"/>
      <c r="C66" s="70"/>
      <c r="D66" s="70"/>
      <c r="E66" s="70"/>
      <c r="F66" s="70"/>
      <c r="G66" s="70"/>
      <c r="H66" s="70"/>
      <c r="I66" s="70"/>
      <c r="J66" s="70"/>
      <c r="K66" s="71"/>
    </row>
    <row r="67" spans="1:11" ht="26.25" customHeight="1" x14ac:dyDescent="0.4">
      <c r="A67" s="86"/>
      <c r="B67" s="87"/>
      <c r="C67" s="87"/>
      <c r="D67" s="87"/>
      <c r="E67" s="87"/>
      <c r="F67" s="87"/>
      <c r="G67" s="87"/>
      <c r="H67" s="87"/>
      <c r="I67" s="87"/>
      <c r="J67" s="87"/>
      <c r="K67" s="88"/>
    </row>
    <row r="68" spans="1:11" ht="26.25" customHeight="1" x14ac:dyDescent="0.4">
      <c r="A68" s="89"/>
      <c r="K68" s="112"/>
    </row>
    <row r="69" spans="1:11" ht="26.25" customHeight="1" x14ac:dyDescent="0.4">
      <c r="A69" s="89"/>
      <c r="K69" s="112"/>
    </row>
    <row r="70" spans="1:11" ht="26.25" customHeight="1" x14ac:dyDescent="0.4">
      <c r="A70" s="89"/>
      <c r="K70" s="112"/>
    </row>
    <row r="71" spans="1:11" ht="26.25" customHeight="1" x14ac:dyDescent="0.4">
      <c r="A71" s="89"/>
      <c r="K71" s="112"/>
    </row>
    <row r="72" spans="1:11" ht="26.25" customHeight="1" x14ac:dyDescent="0.4">
      <c r="A72" s="89"/>
      <c r="K72" s="112"/>
    </row>
    <row r="73" spans="1:11" ht="26.25" customHeight="1" x14ac:dyDescent="0.4">
      <c r="A73" s="89"/>
      <c r="K73" s="112"/>
    </row>
    <row r="74" spans="1:11" ht="26.25" customHeight="1" x14ac:dyDescent="0.4">
      <c r="A74" s="89"/>
      <c r="K74" s="112"/>
    </row>
    <row r="75" spans="1:11" ht="26.25" customHeight="1" x14ac:dyDescent="0.4">
      <c r="A75" s="89"/>
      <c r="K75" s="112"/>
    </row>
    <row r="76" spans="1:11" ht="26.25" customHeight="1" x14ac:dyDescent="0.4">
      <c r="A76" s="89"/>
      <c r="K76" s="112"/>
    </row>
    <row r="77" spans="1:11" ht="26.25" customHeight="1" x14ac:dyDescent="0.4">
      <c r="A77" s="89"/>
      <c r="K77" s="112"/>
    </row>
    <row r="78" spans="1:11" ht="26.25" customHeight="1" x14ac:dyDescent="0.4">
      <c r="A78" s="89"/>
      <c r="K78" s="112"/>
    </row>
    <row r="79" spans="1:11" ht="26.25" customHeight="1" x14ac:dyDescent="0.4">
      <c r="A79" s="89"/>
      <c r="K79" s="112"/>
    </row>
    <row r="80" spans="1:11" ht="26.25" customHeight="1" x14ac:dyDescent="0.4">
      <c r="A80" s="89"/>
      <c r="K80" s="112"/>
    </row>
    <row r="81" spans="1:11" ht="26.25" customHeight="1" x14ac:dyDescent="0.4">
      <c r="A81" s="89"/>
      <c r="K81" s="112"/>
    </row>
    <row r="82" spans="1:11" ht="26.25" customHeight="1" x14ac:dyDescent="0.4">
      <c r="A82" s="89"/>
      <c r="K82" s="112"/>
    </row>
    <row r="83" spans="1:11" ht="26.25" customHeight="1" x14ac:dyDescent="0.4">
      <c r="A83" s="89"/>
      <c r="K83" s="112"/>
    </row>
    <row r="84" spans="1:11" ht="26.25" customHeight="1" x14ac:dyDescent="0.4">
      <c r="A84" s="89"/>
      <c r="K84" s="112"/>
    </row>
    <row r="85" spans="1:11" ht="26.25" customHeight="1" x14ac:dyDescent="0.4">
      <c r="A85" s="89"/>
      <c r="K85" s="112"/>
    </row>
    <row r="86" spans="1:11" ht="26.25" customHeight="1" x14ac:dyDescent="0.4">
      <c r="A86" s="89"/>
      <c r="K86" s="112"/>
    </row>
    <row r="87" spans="1:11" ht="26.25" customHeight="1" x14ac:dyDescent="0.4">
      <c r="A87" s="89"/>
      <c r="K87" s="112"/>
    </row>
    <row r="88" spans="1:11" ht="26.25" customHeight="1" x14ac:dyDescent="0.4">
      <c r="A88" s="89"/>
      <c r="K88" s="112"/>
    </row>
    <row r="89" spans="1:11" ht="26.25" customHeight="1" x14ac:dyDescent="0.4">
      <c r="A89" s="89"/>
      <c r="K89" s="112"/>
    </row>
    <row r="90" spans="1:11" ht="26.25" customHeight="1" x14ac:dyDescent="0.4">
      <c r="A90" s="89"/>
      <c r="K90" s="112"/>
    </row>
    <row r="91" spans="1:11" ht="26.25" customHeight="1" x14ac:dyDescent="0.4">
      <c r="A91" s="89"/>
      <c r="K91" s="112"/>
    </row>
    <row r="92" spans="1:11" ht="26.25" customHeight="1" thickBot="1" x14ac:dyDescent="0.45">
      <c r="A92" s="90"/>
      <c r="B92" s="91"/>
      <c r="C92" s="91"/>
      <c r="D92" s="91"/>
      <c r="E92" s="91"/>
      <c r="F92" s="91"/>
      <c r="G92" s="91"/>
      <c r="H92" s="91"/>
      <c r="I92" s="91"/>
      <c r="J92" s="91"/>
      <c r="K92" s="92"/>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9:G11 J9:K11 H11 C27:I27 K27">
    <cfRule type="expression" dxfId="400" priority="2" stopIfTrue="1">
      <formula>$K$4=""</formula>
    </cfRule>
  </conditionalFormatting>
  <conditionalFormatting sqref="G48:K48">
    <cfRule type="expression" priority="3" stopIfTrue="1">
      <formula>$E$48="なし"</formula>
    </cfRule>
  </conditionalFormatting>
  <conditionalFormatting sqref="I49:K49">
    <cfRule type="expression" priority="4"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99" priority="5">
      <formula>LEN(TRIM(J8))=0</formula>
    </cfRule>
  </conditionalFormatting>
  <dataValidations count="2">
    <dataValidation type="whole" operator="greaterThanOrEqual" allowBlank="1" showInputMessage="1" showErrorMessage="1" sqref="E29:K30 C29:D29" xr:uid="{C0E56621-B279-4038-B613-0610B78B1F2A}">
      <formula1>0</formula1>
    </dataValidation>
    <dataValidation type="list" allowBlank="1" showInputMessage="1" showErrorMessage="1" sqref="J2:K2" xr:uid="{D302FAEB-6D34-43AA-B1FF-0E5F8EACBF15}">
      <formula1>"保育所,認定こども園,小規模保育事業"</formula1>
    </dataValidation>
  </dataValidations>
  <hyperlinks>
    <hyperlink ref="A1:B1" location="公表用一覧!A1" display=" &lt;戻る" xr:uid="{5974476E-E8C3-490D-A25F-FFF166E27F79}"/>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EF8DC5-D2DD-4405-B462-FD9D3686810D}">
  <sheetPr codeName="Sheet14"/>
  <dimension ref="A1:N72"/>
  <sheetViews>
    <sheetView view="pageBreakPreview" topLeftCell="A13" zoomScaleNormal="100" zoomScaleSheetLayoutView="100" workbookViewId="0">
      <selection sqref="A1:B1"/>
    </sheetView>
  </sheetViews>
  <sheetFormatPr defaultColWidth="9" defaultRowHeight="26.25" customHeight="1" x14ac:dyDescent="0.4"/>
  <cols>
    <col min="1" max="1" width="3" style="142" customWidth="1"/>
    <col min="2" max="11" width="8.125" style="142" customWidth="1"/>
    <col min="12" max="14" width="7.125" style="35" customWidth="1"/>
    <col min="15" max="16384" width="9" style="35"/>
  </cols>
  <sheetData>
    <row r="1" spans="1:14" ht="13.5" customHeight="1" thickBot="1" x14ac:dyDescent="0.45">
      <c r="A1" s="407" t="s">
        <v>532</v>
      </c>
      <c r="B1" s="407"/>
      <c r="C1" s="72"/>
      <c r="D1" s="72"/>
      <c r="E1" s="73"/>
      <c r="F1" s="32" t="s">
        <v>362</v>
      </c>
      <c r="G1" s="227">
        <v>45541</v>
      </c>
      <c r="H1" s="228"/>
      <c r="I1" s="33" t="s">
        <v>363</v>
      </c>
      <c r="J1" s="229">
        <v>46113</v>
      </c>
      <c r="K1" s="230"/>
      <c r="L1" s="34"/>
      <c r="M1" s="34"/>
      <c r="N1" s="34"/>
    </row>
    <row r="2" spans="1:14" ht="27" customHeight="1" x14ac:dyDescent="0.4">
      <c r="A2" s="231" t="s">
        <v>364</v>
      </c>
      <c r="B2" s="232"/>
      <c r="C2" s="235" t="s">
        <v>1399</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19</v>
      </c>
      <c r="L3" s="37"/>
      <c r="M3" s="37"/>
      <c r="N3" s="37"/>
    </row>
    <row r="4" spans="1:14" ht="27" customHeight="1" x14ac:dyDescent="0.4">
      <c r="A4" s="233"/>
      <c r="B4" s="234"/>
      <c r="C4" s="238"/>
      <c r="D4" s="239"/>
      <c r="E4" s="239"/>
      <c r="F4" s="239"/>
      <c r="G4" s="239"/>
      <c r="H4" s="240"/>
      <c r="I4" s="243" t="s">
        <v>367</v>
      </c>
      <c r="J4" s="244"/>
      <c r="K4" s="39">
        <v>350</v>
      </c>
      <c r="L4" s="37"/>
      <c r="M4" s="37"/>
      <c r="N4" s="37"/>
    </row>
    <row r="5" spans="1:14" ht="27" customHeight="1" x14ac:dyDescent="0.4">
      <c r="A5" s="267" t="s">
        <v>368</v>
      </c>
      <c r="B5" s="268"/>
      <c r="C5" s="269" t="s">
        <v>1400</v>
      </c>
      <c r="D5" s="270"/>
      <c r="E5" s="271"/>
      <c r="F5" s="40" t="s">
        <v>369</v>
      </c>
      <c r="G5" s="376" t="str">
        <f>HYPERLINK("http://seikaitsuki.com/")</f>
        <v>http://seikaitsuki.com/</v>
      </c>
      <c r="H5" s="270"/>
      <c r="I5" s="270"/>
      <c r="J5" s="270"/>
      <c r="K5" s="272"/>
      <c r="L5" s="37"/>
      <c r="M5" s="37"/>
      <c r="N5" s="37"/>
    </row>
    <row r="6" spans="1:14" ht="27" customHeight="1" x14ac:dyDescent="0.4">
      <c r="A6" s="273" t="s">
        <v>371</v>
      </c>
      <c r="B6" s="274"/>
      <c r="C6" s="251" t="s">
        <v>1401</v>
      </c>
      <c r="D6" s="252"/>
      <c r="E6" s="252"/>
      <c r="F6" s="252"/>
      <c r="G6" s="252"/>
      <c r="H6" s="257" t="s">
        <v>372</v>
      </c>
      <c r="I6" s="144" t="s">
        <v>373</v>
      </c>
      <c r="J6" s="259" t="s">
        <v>1760</v>
      </c>
      <c r="K6" s="260"/>
      <c r="L6" s="41"/>
      <c r="M6" s="41"/>
      <c r="N6" s="41"/>
    </row>
    <row r="7" spans="1:14" ht="27" customHeight="1" x14ac:dyDescent="0.4">
      <c r="A7" s="231"/>
      <c r="B7" s="232"/>
      <c r="C7" s="253"/>
      <c r="D7" s="254"/>
      <c r="E7" s="254"/>
      <c r="F7" s="254"/>
      <c r="G7" s="254"/>
      <c r="H7" s="258"/>
      <c r="I7" s="261" t="s">
        <v>374</v>
      </c>
      <c r="J7" s="263" t="s">
        <v>491</v>
      </c>
      <c r="K7" s="264"/>
      <c r="L7" s="41"/>
      <c r="M7" s="41"/>
      <c r="N7" s="41"/>
    </row>
    <row r="8" spans="1:14" ht="27" customHeight="1" x14ac:dyDescent="0.4">
      <c r="A8" s="233"/>
      <c r="B8" s="234"/>
      <c r="C8" s="255"/>
      <c r="D8" s="256"/>
      <c r="E8" s="256"/>
      <c r="F8" s="256"/>
      <c r="G8" s="256"/>
      <c r="H8" s="42" t="s">
        <v>767</v>
      </c>
      <c r="I8" s="262"/>
      <c r="J8" s="265">
        <v>7</v>
      </c>
      <c r="K8" s="266"/>
      <c r="L8" s="41"/>
      <c r="M8" s="41"/>
      <c r="N8" s="41"/>
    </row>
    <row r="9" spans="1:14" ht="27" customHeight="1" x14ac:dyDescent="0.4">
      <c r="A9" s="245" t="s">
        <v>377</v>
      </c>
      <c r="B9" s="246"/>
      <c r="C9" s="251" t="s">
        <v>1402</v>
      </c>
      <c r="D9" s="252"/>
      <c r="E9" s="252"/>
      <c r="F9" s="252"/>
      <c r="G9" s="252"/>
      <c r="H9" s="257" t="s">
        <v>372</v>
      </c>
      <c r="I9" s="144" t="s">
        <v>373</v>
      </c>
      <c r="J9" s="259">
        <v>2</v>
      </c>
      <c r="K9" s="260"/>
      <c r="L9" s="41"/>
      <c r="M9" s="41"/>
      <c r="N9" s="41"/>
    </row>
    <row r="10" spans="1:14" ht="27" customHeight="1" x14ac:dyDescent="0.4">
      <c r="A10" s="247"/>
      <c r="B10" s="248"/>
      <c r="C10" s="253"/>
      <c r="D10" s="254"/>
      <c r="E10" s="254"/>
      <c r="F10" s="254"/>
      <c r="G10" s="254"/>
      <c r="H10" s="258"/>
      <c r="I10" s="261" t="s">
        <v>374</v>
      </c>
      <c r="J10" s="263" t="s">
        <v>1403</v>
      </c>
      <c r="K10" s="264"/>
      <c r="L10" s="41"/>
      <c r="M10" s="41"/>
      <c r="N10" s="41"/>
    </row>
    <row r="11" spans="1:14" ht="27" customHeight="1" x14ac:dyDescent="0.4">
      <c r="A11" s="249"/>
      <c r="B11" s="250"/>
      <c r="C11" s="255"/>
      <c r="D11" s="256"/>
      <c r="E11" s="256"/>
      <c r="F11" s="256"/>
      <c r="G11" s="256"/>
      <c r="H11" s="42" t="s">
        <v>370</v>
      </c>
      <c r="I11" s="262"/>
      <c r="J11" s="265">
        <v>4</v>
      </c>
      <c r="K11" s="266"/>
      <c r="L11" s="41"/>
      <c r="M11" s="41"/>
      <c r="N11" s="41"/>
    </row>
    <row r="12" spans="1:14" ht="27" customHeight="1" x14ac:dyDescent="0.4">
      <c r="A12" s="273" t="s">
        <v>380</v>
      </c>
      <c r="B12" s="274"/>
      <c r="C12" s="283" t="s">
        <v>1712</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1404</v>
      </c>
      <c r="D22" s="280"/>
      <c r="E22" s="279" t="s">
        <v>1405</v>
      </c>
      <c r="F22" s="280"/>
      <c r="G22" s="296" t="s">
        <v>1710</v>
      </c>
      <c r="H22" s="297"/>
      <c r="I22" s="43" t="s">
        <v>389</v>
      </c>
      <c r="J22" s="275" t="s">
        <v>1406</v>
      </c>
      <c r="K22" s="276"/>
      <c r="L22" s="41"/>
      <c r="M22" s="41"/>
      <c r="N22" s="41"/>
    </row>
    <row r="23" spans="1:14" ht="27" customHeight="1" x14ac:dyDescent="0.4">
      <c r="A23" s="231"/>
      <c r="B23" s="232"/>
      <c r="C23" s="277" t="s">
        <v>390</v>
      </c>
      <c r="D23" s="278"/>
      <c r="E23" s="277" t="s">
        <v>391</v>
      </c>
      <c r="F23" s="278"/>
      <c r="G23" s="298"/>
      <c r="H23" s="299"/>
      <c r="I23" s="43" t="s">
        <v>392</v>
      </c>
      <c r="J23" s="275">
        <v>5</v>
      </c>
      <c r="K23" s="276"/>
      <c r="L23" s="41"/>
      <c r="M23" s="41"/>
      <c r="N23" s="41"/>
    </row>
    <row r="24" spans="1:14" ht="27" customHeight="1" x14ac:dyDescent="0.4">
      <c r="A24" s="233"/>
      <c r="B24" s="234"/>
      <c r="C24" s="279" t="s">
        <v>1407</v>
      </c>
      <c r="D24" s="280"/>
      <c r="E24" s="279" t="s">
        <v>1408</v>
      </c>
      <c r="F24" s="280"/>
      <c r="G24" s="300"/>
      <c r="H24" s="301"/>
      <c r="I24" s="44" t="s">
        <v>394</v>
      </c>
      <c r="J24" s="281" t="s">
        <v>1088</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12</v>
      </c>
      <c r="D26" s="50">
        <v>12</v>
      </c>
      <c r="E26" s="50">
        <v>16</v>
      </c>
      <c r="F26" s="50">
        <v>16</v>
      </c>
      <c r="G26" s="50">
        <v>17</v>
      </c>
      <c r="H26" s="50">
        <v>17</v>
      </c>
      <c r="I26" s="324">
        <f>SUM(C26:H26)</f>
        <v>90</v>
      </c>
      <c r="J26" s="325"/>
      <c r="K26" s="51" t="s">
        <v>1409</v>
      </c>
      <c r="L26" s="47"/>
      <c r="M26" s="47"/>
      <c r="N26" s="47"/>
    </row>
    <row r="27" spans="1:14" ht="27" customHeight="1" x14ac:dyDescent="0.4">
      <c r="A27" s="52"/>
      <c r="B27" s="53" t="s">
        <v>405</v>
      </c>
      <c r="C27" s="42">
        <v>10</v>
      </c>
      <c r="D27" s="42">
        <v>10</v>
      </c>
      <c r="E27" s="42">
        <v>10</v>
      </c>
      <c r="F27" s="42"/>
      <c r="G27" s="42"/>
      <c r="H27" s="42"/>
      <c r="I27" s="326">
        <f>SUM(C27:H27)</f>
        <v>30</v>
      </c>
      <c r="J27" s="327"/>
      <c r="K27" s="54" t="s">
        <v>1409</v>
      </c>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1</v>
      </c>
      <c r="E29" s="56">
        <v>21</v>
      </c>
      <c r="F29" s="56"/>
      <c r="G29" s="56"/>
      <c r="H29" s="56">
        <v>1</v>
      </c>
      <c r="I29" s="56">
        <v>0</v>
      </c>
      <c r="J29" s="56">
        <v>1</v>
      </c>
      <c r="K29" s="57"/>
      <c r="L29" s="47"/>
      <c r="M29" s="47"/>
      <c r="N29" s="47"/>
    </row>
    <row r="30" spans="1:14" ht="27" customHeight="1" thickBot="1" x14ac:dyDescent="0.45">
      <c r="A30" s="140"/>
      <c r="B30" s="58" t="s">
        <v>417</v>
      </c>
      <c r="C30" s="59" t="s">
        <v>418</v>
      </c>
      <c r="D30" s="59" t="s">
        <v>418</v>
      </c>
      <c r="E30" s="59">
        <v>9</v>
      </c>
      <c r="F30" s="59">
        <v>1</v>
      </c>
      <c r="G30" s="59"/>
      <c r="H30" s="59"/>
      <c r="I30" s="59">
        <v>8</v>
      </c>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1214</v>
      </c>
      <c r="D32" s="303"/>
      <c r="E32" s="304"/>
      <c r="F32" s="302" t="s">
        <v>1713</v>
      </c>
      <c r="G32" s="303"/>
      <c r="H32" s="304"/>
      <c r="I32" s="422" t="s">
        <v>1896</v>
      </c>
      <c r="J32" s="423"/>
      <c r="K32" s="424"/>
    </row>
    <row r="33" spans="1:11" ht="20.25" customHeight="1" x14ac:dyDescent="0.4">
      <c r="A33" s="328"/>
      <c r="B33" s="329"/>
      <c r="C33" s="305"/>
      <c r="D33" s="306"/>
      <c r="E33" s="307"/>
      <c r="F33" s="305"/>
      <c r="G33" s="306"/>
      <c r="H33" s="307"/>
      <c r="I33" s="425"/>
      <c r="J33" s="426"/>
      <c r="K33" s="427"/>
    </row>
    <row r="34" spans="1:11" ht="20.25" customHeight="1" x14ac:dyDescent="0.4">
      <c r="A34" s="328"/>
      <c r="B34" s="329"/>
      <c r="C34" s="305"/>
      <c r="D34" s="306"/>
      <c r="E34" s="307"/>
      <c r="F34" s="305"/>
      <c r="G34" s="306"/>
      <c r="H34" s="307"/>
      <c r="I34" s="425"/>
      <c r="J34" s="426"/>
      <c r="K34" s="427"/>
    </row>
    <row r="35" spans="1:11" ht="20.25" customHeight="1" x14ac:dyDescent="0.4">
      <c r="A35" s="328"/>
      <c r="B35" s="329"/>
      <c r="C35" s="305"/>
      <c r="D35" s="306"/>
      <c r="E35" s="307"/>
      <c r="F35" s="305"/>
      <c r="G35" s="306"/>
      <c r="H35" s="307"/>
      <c r="I35" s="425"/>
      <c r="J35" s="426"/>
      <c r="K35" s="427"/>
    </row>
    <row r="36" spans="1:11" ht="20.25" customHeight="1" x14ac:dyDescent="0.4">
      <c r="A36" s="328"/>
      <c r="B36" s="329"/>
      <c r="C36" s="305"/>
      <c r="D36" s="306"/>
      <c r="E36" s="307"/>
      <c r="F36" s="305"/>
      <c r="G36" s="306"/>
      <c r="H36" s="307"/>
      <c r="I36" s="425"/>
      <c r="J36" s="426"/>
      <c r="K36" s="427"/>
    </row>
    <row r="37" spans="1:11" ht="20.25" customHeight="1" x14ac:dyDescent="0.4">
      <c r="A37" s="328"/>
      <c r="B37" s="329"/>
      <c r="C37" s="305"/>
      <c r="D37" s="306"/>
      <c r="E37" s="307"/>
      <c r="F37" s="305"/>
      <c r="G37" s="306"/>
      <c r="H37" s="307"/>
      <c r="I37" s="425"/>
      <c r="J37" s="426"/>
      <c r="K37" s="427"/>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932</v>
      </c>
      <c r="D39" s="315"/>
      <c r="E39" s="316"/>
      <c r="F39" s="314" t="s">
        <v>1714</v>
      </c>
      <c r="G39" s="315"/>
      <c r="H39" s="316"/>
      <c r="I39" s="314" t="s">
        <v>1711</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155" t="s">
        <v>434</v>
      </c>
      <c r="H45" s="155" t="s">
        <v>435</v>
      </c>
      <c r="I45" s="155" t="s">
        <v>92</v>
      </c>
      <c r="J45" s="343" t="s">
        <v>436</v>
      </c>
      <c r="K45" s="344"/>
    </row>
    <row r="46" spans="1:11" ht="20.25" customHeight="1" x14ac:dyDescent="0.4">
      <c r="A46" s="328"/>
      <c r="B46" s="329"/>
      <c r="C46" s="345" t="s">
        <v>437</v>
      </c>
      <c r="D46" s="346"/>
      <c r="E46" s="347" t="s">
        <v>438</v>
      </c>
      <c r="F46" s="347"/>
      <c r="G46" s="156" t="s">
        <v>439</v>
      </c>
      <c r="H46" s="62" t="s">
        <v>1897</v>
      </c>
      <c r="I46" s="156" t="s">
        <v>441</v>
      </c>
      <c r="J46" s="348" t="s">
        <v>1410</v>
      </c>
      <c r="K46" s="349"/>
    </row>
    <row r="47" spans="1:11" ht="24.75" customHeight="1" x14ac:dyDescent="0.4">
      <c r="A47" s="328"/>
      <c r="B47" s="329"/>
      <c r="C47" s="345" t="s">
        <v>443</v>
      </c>
      <c r="D47" s="346"/>
      <c r="E47" s="350" t="s">
        <v>1134</v>
      </c>
      <c r="F47" s="350"/>
      <c r="G47" s="156" t="s">
        <v>445</v>
      </c>
      <c r="H47" s="62" t="s">
        <v>1898</v>
      </c>
      <c r="I47" s="161" t="s">
        <v>1899</v>
      </c>
      <c r="J47" s="348" t="s">
        <v>1410</v>
      </c>
      <c r="K47" s="349"/>
    </row>
    <row r="48" spans="1:11" ht="20.25" customHeight="1" x14ac:dyDescent="0.4">
      <c r="A48" s="328"/>
      <c r="B48" s="329"/>
      <c r="C48" s="345" t="s">
        <v>449</v>
      </c>
      <c r="D48" s="346"/>
      <c r="E48" s="350" t="s">
        <v>438</v>
      </c>
      <c r="F48" s="350"/>
      <c r="G48" s="156" t="s">
        <v>514</v>
      </c>
      <c r="H48" s="62" t="s">
        <v>1411</v>
      </c>
      <c r="I48" s="156" t="s">
        <v>548</v>
      </c>
      <c r="J48" s="348" t="s">
        <v>1410</v>
      </c>
      <c r="K48" s="349"/>
    </row>
    <row r="49" spans="1:14" ht="20.25" customHeight="1" x14ac:dyDescent="0.4">
      <c r="A49" s="328"/>
      <c r="B49" s="329"/>
      <c r="C49" s="345" t="s">
        <v>1900</v>
      </c>
      <c r="D49" s="346"/>
      <c r="E49" s="350" t="s">
        <v>1901</v>
      </c>
      <c r="F49" s="350"/>
      <c r="G49" s="156" t="s">
        <v>514</v>
      </c>
      <c r="H49" s="62" t="s">
        <v>1902</v>
      </c>
      <c r="I49" s="156" t="s">
        <v>548</v>
      </c>
      <c r="J49" s="348" t="s">
        <v>1410</v>
      </c>
      <c r="K49" s="349"/>
    </row>
    <row r="50" spans="1:14" ht="20.25" customHeight="1" x14ac:dyDescent="0.4">
      <c r="A50" s="328"/>
      <c r="B50" s="329"/>
      <c r="C50" s="345" t="s">
        <v>1903</v>
      </c>
      <c r="D50" s="346"/>
      <c r="E50" s="350" t="s">
        <v>438</v>
      </c>
      <c r="F50" s="350"/>
      <c r="G50" s="156" t="s">
        <v>514</v>
      </c>
      <c r="H50" s="62" t="s">
        <v>1904</v>
      </c>
      <c r="I50" s="156" t="s">
        <v>548</v>
      </c>
      <c r="J50" s="348" t="s">
        <v>1410</v>
      </c>
      <c r="K50" s="349"/>
    </row>
    <row r="51" spans="1:14" ht="20.25" customHeight="1" x14ac:dyDescent="0.4">
      <c r="A51" s="328"/>
      <c r="B51" s="329"/>
      <c r="C51" s="345" t="s">
        <v>455</v>
      </c>
      <c r="D51" s="346"/>
      <c r="E51" s="428" t="s">
        <v>1104</v>
      </c>
      <c r="F51" s="428"/>
      <c r="G51" s="156" t="s">
        <v>514</v>
      </c>
      <c r="H51" s="62" t="s">
        <v>1105</v>
      </c>
      <c r="I51" s="156" t="s">
        <v>548</v>
      </c>
      <c r="J51" s="348" t="s">
        <v>1410</v>
      </c>
      <c r="K51" s="349"/>
    </row>
    <row r="52" spans="1:14" ht="20.25" customHeight="1" x14ac:dyDescent="0.4">
      <c r="A52" s="328"/>
      <c r="B52" s="329"/>
      <c r="C52" s="345" t="s">
        <v>450</v>
      </c>
      <c r="D52" s="346"/>
      <c r="E52" s="350" t="s">
        <v>451</v>
      </c>
      <c r="F52" s="350"/>
      <c r="G52" s="156" t="s">
        <v>452</v>
      </c>
      <c r="H52" s="62" t="s">
        <v>453</v>
      </c>
      <c r="I52" s="156"/>
      <c r="J52" s="348"/>
      <c r="K52" s="349"/>
      <c r="L52" s="63"/>
      <c r="M52" s="63"/>
      <c r="N52" s="63"/>
    </row>
    <row r="53" spans="1:14" ht="20.25" customHeight="1" x14ac:dyDescent="0.4">
      <c r="A53" s="328"/>
      <c r="B53" s="329"/>
      <c r="C53" s="345" t="s">
        <v>415</v>
      </c>
      <c r="D53" s="346"/>
      <c r="E53" s="428" t="s">
        <v>1095</v>
      </c>
      <c r="F53" s="428"/>
      <c r="G53" s="156" t="s">
        <v>1096</v>
      </c>
      <c r="H53" s="62" t="s">
        <v>1097</v>
      </c>
      <c r="I53" s="156" t="s">
        <v>1098</v>
      </c>
      <c r="J53" s="348" t="s">
        <v>1410</v>
      </c>
      <c r="K53" s="349"/>
      <c r="L53" s="63"/>
      <c r="M53" s="63"/>
      <c r="N53" s="63"/>
    </row>
    <row r="54" spans="1:14" ht="20.25" customHeight="1" x14ac:dyDescent="0.4">
      <c r="A54" s="328"/>
      <c r="B54" s="329"/>
      <c r="C54" s="345" t="s">
        <v>454</v>
      </c>
      <c r="D54" s="346"/>
      <c r="E54" s="428" t="s">
        <v>1095</v>
      </c>
      <c r="F54" s="428"/>
      <c r="G54" s="156" t="s">
        <v>1099</v>
      </c>
      <c r="H54" s="62" t="s">
        <v>1100</v>
      </c>
      <c r="I54" s="156" t="s">
        <v>441</v>
      </c>
      <c r="J54" s="348" t="s">
        <v>1410</v>
      </c>
      <c r="K54" s="349"/>
      <c r="L54" s="63"/>
      <c r="M54" s="63"/>
      <c r="N54" s="63"/>
    </row>
    <row r="55" spans="1:14" ht="20.25" customHeight="1" x14ac:dyDescent="0.4">
      <c r="A55" s="328"/>
      <c r="B55" s="329"/>
      <c r="C55" s="345" t="s">
        <v>454</v>
      </c>
      <c r="D55" s="346"/>
      <c r="E55" s="428" t="s">
        <v>1101</v>
      </c>
      <c r="F55" s="428"/>
      <c r="G55" s="156" t="s">
        <v>439</v>
      </c>
      <c r="H55" s="62" t="s">
        <v>1905</v>
      </c>
      <c r="I55" s="156" t="s">
        <v>441</v>
      </c>
      <c r="J55" s="348" t="s">
        <v>1410</v>
      </c>
      <c r="K55" s="349"/>
      <c r="L55" s="63"/>
      <c r="M55" s="63"/>
      <c r="N55" s="63"/>
    </row>
    <row r="56" spans="1:14" ht="20.25" customHeight="1" x14ac:dyDescent="0.4">
      <c r="A56" s="328"/>
      <c r="B56" s="329"/>
      <c r="C56" s="345" t="s">
        <v>454</v>
      </c>
      <c r="D56" s="346"/>
      <c r="E56" s="428" t="s">
        <v>1102</v>
      </c>
      <c r="F56" s="428"/>
      <c r="G56" s="156" t="s">
        <v>439</v>
      </c>
      <c r="H56" s="62" t="s">
        <v>780</v>
      </c>
      <c r="I56" s="156" t="s">
        <v>441</v>
      </c>
      <c r="J56" s="348" t="s">
        <v>1410</v>
      </c>
      <c r="K56" s="349"/>
      <c r="L56" s="63"/>
      <c r="M56" s="63"/>
      <c r="N56" s="63"/>
    </row>
    <row r="57" spans="1:14" ht="20.25" customHeight="1" x14ac:dyDescent="0.4">
      <c r="A57" s="328"/>
      <c r="B57" s="329"/>
      <c r="C57" s="345" t="s">
        <v>455</v>
      </c>
      <c r="D57" s="346"/>
      <c r="E57" s="351" t="s">
        <v>1413</v>
      </c>
      <c r="F57" s="351"/>
      <c r="G57" s="156" t="s">
        <v>439</v>
      </c>
      <c r="H57" s="62" t="s">
        <v>1906</v>
      </c>
      <c r="I57" s="156" t="s">
        <v>1412</v>
      </c>
      <c r="J57" s="348" t="s">
        <v>1410</v>
      </c>
      <c r="K57" s="349"/>
      <c r="L57" s="63"/>
    </row>
    <row r="58" spans="1:14" ht="12" customHeight="1" x14ac:dyDescent="0.4">
      <c r="A58" s="139"/>
      <c r="B58" s="352" t="s">
        <v>456</v>
      </c>
      <c r="C58" s="354" t="s">
        <v>457</v>
      </c>
      <c r="D58" s="355"/>
      <c r="E58" s="355"/>
      <c r="F58" s="355"/>
      <c r="G58" s="355"/>
      <c r="H58" s="355"/>
      <c r="I58" s="355"/>
      <c r="J58" s="355"/>
      <c r="K58" s="356"/>
      <c r="L58" s="63"/>
    </row>
    <row r="59" spans="1:14" ht="12" customHeight="1" x14ac:dyDescent="0.4">
      <c r="A59" s="64"/>
      <c r="B59" s="353"/>
      <c r="C59" s="357" t="s">
        <v>458</v>
      </c>
      <c r="D59" s="358"/>
      <c r="E59" s="358"/>
      <c r="F59" s="358"/>
      <c r="G59" s="358"/>
      <c r="H59" s="358"/>
      <c r="I59" s="358"/>
      <c r="J59" s="358"/>
      <c r="K59" s="359"/>
      <c r="L59" s="63"/>
      <c r="M59" s="63"/>
      <c r="N59" s="63"/>
    </row>
    <row r="60" spans="1:14" ht="20.25" customHeight="1" x14ac:dyDescent="0.4">
      <c r="A60" s="338" t="s">
        <v>459</v>
      </c>
      <c r="B60" s="339"/>
      <c r="C60" s="340" t="s">
        <v>460</v>
      </c>
      <c r="D60" s="341"/>
      <c r="E60" s="342" t="s">
        <v>433</v>
      </c>
      <c r="F60" s="342"/>
      <c r="G60" s="155" t="s">
        <v>461</v>
      </c>
      <c r="H60" s="155" t="s">
        <v>441</v>
      </c>
      <c r="I60" s="157" t="s">
        <v>462</v>
      </c>
      <c r="J60" s="343" t="s">
        <v>92</v>
      </c>
      <c r="K60" s="344"/>
    </row>
    <row r="61" spans="1:14" ht="20.25" customHeight="1" x14ac:dyDescent="0.4">
      <c r="A61" s="328"/>
      <c r="B61" s="329"/>
      <c r="C61" s="360" t="s">
        <v>1414</v>
      </c>
      <c r="D61" s="361"/>
      <c r="E61" s="362" t="s">
        <v>1415</v>
      </c>
      <c r="F61" s="362"/>
      <c r="G61" s="158" t="s">
        <v>684</v>
      </c>
      <c r="H61" s="159" t="s">
        <v>370</v>
      </c>
      <c r="I61" s="159" t="s">
        <v>370</v>
      </c>
      <c r="J61" s="363" t="s">
        <v>465</v>
      </c>
      <c r="K61" s="364"/>
    </row>
    <row r="62" spans="1:14" ht="20.25" customHeight="1" x14ac:dyDescent="0.4">
      <c r="A62" s="328"/>
      <c r="B62" s="329"/>
      <c r="C62" s="373" t="s">
        <v>1416</v>
      </c>
      <c r="D62" s="374"/>
      <c r="E62" s="350" t="s">
        <v>1417</v>
      </c>
      <c r="F62" s="350"/>
      <c r="G62" s="156" t="s">
        <v>684</v>
      </c>
      <c r="H62" s="160" t="s">
        <v>370</v>
      </c>
      <c r="I62" s="160" t="s">
        <v>370</v>
      </c>
      <c r="J62" s="348" t="s">
        <v>1419</v>
      </c>
      <c r="K62" s="349"/>
    </row>
    <row r="63" spans="1:14" ht="20.25" customHeight="1" x14ac:dyDescent="0.4">
      <c r="A63" s="328"/>
      <c r="B63" s="329"/>
      <c r="C63" s="373" t="s">
        <v>486</v>
      </c>
      <c r="D63" s="374"/>
      <c r="E63" s="362" t="s">
        <v>1907</v>
      </c>
      <c r="F63" s="362"/>
      <c r="G63" s="156" t="s">
        <v>1908</v>
      </c>
      <c r="H63" s="160" t="s">
        <v>370</v>
      </c>
      <c r="I63" s="160" t="s">
        <v>370</v>
      </c>
      <c r="J63" s="348" t="s">
        <v>1419</v>
      </c>
      <c r="K63" s="349"/>
    </row>
    <row r="64" spans="1:14" ht="11.25" customHeight="1" x14ac:dyDescent="0.4">
      <c r="A64" s="68"/>
      <c r="B64" s="352" t="s">
        <v>456</v>
      </c>
      <c r="C64" s="354" t="s">
        <v>466</v>
      </c>
      <c r="D64" s="355"/>
      <c r="E64" s="355"/>
      <c r="F64" s="355"/>
      <c r="G64" s="355"/>
      <c r="H64" s="355"/>
      <c r="I64" s="355"/>
      <c r="J64" s="355"/>
      <c r="K64" s="356"/>
      <c r="L64" s="63"/>
      <c r="M64" s="63"/>
      <c r="N64" s="63"/>
    </row>
    <row r="65" spans="1:14" ht="11.25" customHeight="1" x14ac:dyDescent="0.4">
      <c r="A65" s="68"/>
      <c r="B65" s="365"/>
      <c r="C65" s="354" t="s">
        <v>467</v>
      </c>
      <c r="D65" s="355"/>
      <c r="E65" s="355"/>
      <c r="F65" s="355"/>
      <c r="G65" s="355"/>
      <c r="H65" s="355"/>
      <c r="I65" s="355"/>
      <c r="J65" s="355"/>
      <c r="K65" s="356"/>
      <c r="L65" s="63"/>
      <c r="M65" s="63"/>
      <c r="N65" s="63"/>
    </row>
    <row r="66" spans="1:14" ht="20.25" customHeight="1" x14ac:dyDescent="0.4">
      <c r="A66" s="338" t="s">
        <v>468</v>
      </c>
      <c r="B66" s="274"/>
      <c r="C66" s="368" t="s">
        <v>1909</v>
      </c>
      <c r="D66" s="369"/>
      <c r="E66" s="369"/>
      <c r="F66" s="369"/>
      <c r="G66" s="369"/>
      <c r="H66" s="369"/>
      <c r="I66" s="369"/>
      <c r="J66" s="369"/>
      <c r="K66" s="370"/>
    </row>
    <row r="67" spans="1:14" ht="20.25" customHeight="1" x14ac:dyDescent="0.4">
      <c r="A67" s="328"/>
      <c r="B67" s="232"/>
      <c r="C67" s="368"/>
      <c r="D67" s="369"/>
      <c r="E67" s="369"/>
      <c r="F67" s="369"/>
      <c r="G67" s="369"/>
      <c r="H67" s="369"/>
      <c r="I67" s="369"/>
      <c r="J67" s="369"/>
      <c r="K67" s="370"/>
    </row>
    <row r="68" spans="1:14" ht="20.25" customHeight="1" x14ac:dyDescent="0.4">
      <c r="A68" s="328"/>
      <c r="B68" s="232"/>
      <c r="C68" s="368"/>
      <c r="D68" s="369"/>
      <c r="E68" s="369"/>
      <c r="F68" s="369"/>
      <c r="G68" s="369"/>
      <c r="H68" s="369"/>
      <c r="I68" s="369"/>
      <c r="J68" s="369"/>
      <c r="K68" s="370"/>
    </row>
    <row r="69" spans="1:14" ht="20.25" customHeight="1" x14ac:dyDescent="0.4">
      <c r="A69" s="328"/>
      <c r="B69" s="232"/>
      <c r="C69" s="368"/>
      <c r="D69" s="369"/>
      <c r="E69" s="369"/>
      <c r="F69" s="369"/>
      <c r="G69" s="369"/>
      <c r="H69" s="369"/>
      <c r="I69" s="369"/>
      <c r="J69" s="369"/>
      <c r="K69" s="370"/>
    </row>
    <row r="70" spans="1:14" ht="20.25" customHeight="1" x14ac:dyDescent="0.4">
      <c r="A70" s="231"/>
      <c r="B70" s="232"/>
      <c r="C70" s="369"/>
      <c r="D70" s="369"/>
      <c r="E70" s="369"/>
      <c r="F70" s="369"/>
      <c r="G70" s="369"/>
      <c r="H70" s="369"/>
      <c r="I70" s="369"/>
      <c r="J70" s="369"/>
      <c r="K70" s="370"/>
    </row>
    <row r="71" spans="1:14" ht="3.75" customHeight="1" x14ac:dyDescent="0.4">
      <c r="A71" s="69"/>
      <c r="B71" s="70"/>
      <c r="C71" s="70"/>
      <c r="D71" s="70"/>
      <c r="E71" s="70"/>
      <c r="F71" s="70"/>
      <c r="G71" s="70"/>
      <c r="H71" s="70"/>
      <c r="I71" s="70"/>
      <c r="J71" s="70"/>
      <c r="K71" s="71"/>
    </row>
    <row r="72" spans="1:14" ht="10.5" customHeight="1" x14ac:dyDescent="0.4">
      <c r="A72" s="69" t="s">
        <v>470</v>
      </c>
      <c r="B72" s="70"/>
      <c r="C72" s="70"/>
      <c r="D72" s="70"/>
      <c r="E72" s="70"/>
      <c r="F72" s="70"/>
      <c r="G72" s="70"/>
      <c r="H72" s="70"/>
      <c r="I72" s="70"/>
      <c r="J72" s="70"/>
      <c r="K72" s="71"/>
    </row>
  </sheetData>
  <sheetProtection selectLockedCells="1"/>
  <mergeCells count="121">
    <mergeCell ref="B64:B65"/>
    <mergeCell ref="C64:K64"/>
    <mergeCell ref="C65:K65"/>
    <mergeCell ref="A66:B70"/>
    <mergeCell ref="C66:K70"/>
    <mergeCell ref="C62:D62"/>
    <mergeCell ref="E62:F62"/>
    <mergeCell ref="J62:K62"/>
    <mergeCell ref="C63:D63"/>
    <mergeCell ref="E63:F63"/>
    <mergeCell ref="J63:K63"/>
    <mergeCell ref="B58:B59"/>
    <mergeCell ref="C58:K58"/>
    <mergeCell ref="C59:K59"/>
    <mergeCell ref="A60:B63"/>
    <mergeCell ref="C60:D60"/>
    <mergeCell ref="E60:F60"/>
    <mergeCell ref="J60:K60"/>
    <mergeCell ref="C61:D61"/>
    <mergeCell ref="E61:F61"/>
    <mergeCell ref="J61:K61"/>
    <mergeCell ref="J50:K50"/>
    <mergeCell ref="C51:D51"/>
    <mergeCell ref="E51:F51"/>
    <mergeCell ref="J51:K51"/>
    <mergeCell ref="C56:D56"/>
    <mergeCell ref="E56:F56"/>
    <mergeCell ref="J56:K56"/>
    <mergeCell ref="C57:D57"/>
    <mergeCell ref="E57:F57"/>
    <mergeCell ref="J57:K57"/>
    <mergeCell ref="C54:D54"/>
    <mergeCell ref="E54:F54"/>
    <mergeCell ref="J54:K54"/>
    <mergeCell ref="C55:D55"/>
    <mergeCell ref="E55:F55"/>
    <mergeCell ref="J55:K55"/>
    <mergeCell ref="C48:D48"/>
    <mergeCell ref="E48:F48"/>
    <mergeCell ref="J48:K48"/>
    <mergeCell ref="C49:D49"/>
    <mergeCell ref="E49:F49"/>
    <mergeCell ref="J49:K49"/>
    <mergeCell ref="A45:B57"/>
    <mergeCell ref="C45:D45"/>
    <mergeCell ref="E45:F45"/>
    <mergeCell ref="J45:K45"/>
    <mergeCell ref="C46:D46"/>
    <mergeCell ref="E46:F46"/>
    <mergeCell ref="J46:K46"/>
    <mergeCell ref="C47:D47"/>
    <mergeCell ref="E47:F47"/>
    <mergeCell ref="J47:K47"/>
    <mergeCell ref="C52:D52"/>
    <mergeCell ref="E52:F52"/>
    <mergeCell ref="J52:K52"/>
    <mergeCell ref="C53:D53"/>
    <mergeCell ref="E53:F53"/>
    <mergeCell ref="J53:K53"/>
    <mergeCell ref="C50:D50"/>
    <mergeCell ref="E50:F50"/>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398" priority="13">
      <formula>LEN(TRIM(C24))=0</formula>
    </cfRule>
  </conditionalFormatting>
  <conditionalFormatting sqref="C9:G11 J9:K11 H11 C27:I27 K27">
    <cfRule type="expression" dxfId="397" priority="12" stopIfTrue="1">
      <formula>$K$4=""</formula>
    </cfRule>
  </conditionalFormatting>
  <conditionalFormatting sqref="E51:I51">
    <cfRule type="notContainsErrors" priority="6">
      <formula>NOT(ISERROR(E51))</formula>
    </cfRule>
  </conditionalFormatting>
  <conditionalFormatting sqref="E52:K57">
    <cfRule type="notContainsErrors" priority="7">
      <formula>NOT(ISERROR(E52))</formula>
    </cfRule>
  </conditionalFormatting>
  <conditionalFormatting sqref="G48:K50 J51:K51">
    <cfRule type="expression" priority="14" stopIfTrue="1">
      <formula>$E$48="なし"</formula>
    </cfRule>
  </conditionalFormatting>
  <conditionalFormatting sqref="I52:K52">
    <cfRule type="expression" priority="15" stopIfTrue="1">
      <formula>$H$52="現物"</formula>
    </cfRule>
  </conditionalFormatting>
  <conditionalFormatting sqref="J2:K2 C2:H4 K3:K4 C5:E5 G5:K5 C6:G11 J6:K11 H8 H11 C12:K20 C22:H22 J22:K24 G23:H23 C24:H24 C26:K27 C29:K30 C32:K37 C39:K44 G46:K50 E47:F50 J51:K51 C61:K63 C66:K70">
    <cfRule type="notContainsErrors" priority="11">
      <formula>NOT(ISERROR(C2))</formula>
    </cfRule>
  </conditionalFormatting>
  <conditionalFormatting sqref="J8:K9 J10 J11:K11">
    <cfRule type="containsBlanks" dxfId="396" priority="16">
      <formula>LEN(TRIM(J8))=0</formula>
    </cfRule>
  </conditionalFormatting>
  <conditionalFormatting sqref="J53:K54">
    <cfRule type="expression" priority="10" stopIfTrue="1">
      <formula>$E$48="なし"</formula>
    </cfRule>
  </conditionalFormatting>
  <conditionalFormatting sqref="J55:K56 G53:G56">
    <cfRule type="containsBlanks" dxfId="395" priority="9">
      <formula>LEN(TRIM(G53))=0</formula>
    </cfRule>
  </conditionalFormatting>
  <conditionalFormatting sqref="J55:K56">
    <cfRule type="expression" priority="8" stopIfTrue="1">
      <formula>$H$52="現物"</formula>
    </cfRule>
  </conditionalFormatting>
  <conditionalFormatting sqref="J57:K57">
    <cfRule type="containsBlanks" dxfId="394" priority="5">
      <formula>LEN(TRIM(J57))=0</formula>
    </cfRule>
  </conditionalFormatting>
  <conditionalFormatting sqref="J57:K57">
    <cfRule type="expression" priority="4" stopIfTrue="1">
      <formula>$H$52="現物"</formula>
    </cfRule>
  </conditionalFormatting>
  <conditionalFormatting sqref="J55:K55">
    <cfRule type="expression" priority="3" stopIfTrue="1">
      <formula>$E$48="なし"</formula>
    </cfRule>
  </conditionalFormatting>
  <conditionalFormatting sqref="J56:K56">
    <cfRule type="expression" priority="2" stopIfTrue="1">
      <formula>$E$48="なし"</formula>
    </cfRule>
  </conditionalFormatting>
  <conditionalFormatting sqref="J57:K57">
    <cfRule type="expression" priority="1" stopIfTrue="1">
      <formula>$E$48="なし"</formula>
    </cfRule>
  </conditionalFormatting>
  <dataValidations count="2">
    <dataValidation type="whole" operator="greaterThanOrEqual" allowBlank="1" showInputMessage="1" showErrorMessage="1" sqref="E29:K30 C29:D29" xr:uid="{EFAE3311-8F44-496B-B6FB-2D169E2501B1}">
      <formula1>0</formula1>
    </dataValidation>
    <dataValidation type="list" allowBlank="1" showInputMessage="1" showErrorMessage="1" sqref="J2:K2" xr:uid="{9FC4A771-F6D9-4C80-8E99-4EB8033204C8}">
      <formula1>"保育所,認定こども園,小規模保育事業"</formula1>
    </dataValidation>
  </dataValidations>
  <hyperlinks>
    <hyperlink ref="A1:B1" location="公表用一覧!A1" display=" &lt;戻る" xr:uid="{ECA32E08-5168-4308-94CF-3378F56DE61F}"/>
  </hyperlinks>
  <pageMargins left="0.59055118110236227" right="0.39370078740157483" top="0.39370078740157483" bottom="0.39370078740157483" header="0" footer="0"/>
  <pageSetup paperSize="9" scale="89" orientation="portrait" r:id="rId1"/>
  <headerFooter>
    <oddHeader>&amp;L&amp;P / &amp;N ページ</oddHeader>
  </headerFooter>
  <rowBreaks count="2" manualBreakCount="2">
    <brk id="30" max="10" man="1"/>
    <brk id="72" max="10" man="1"/>
  </rowBreaks>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D200CB-1F3B-46F9-953F-D73773E769D6}">
  <sheetPr codeName="Sheet15">
    <pageSetUpPr fitToPage="1"/>
  </sheetPr>
  <dimension ref="A1:N134"/>
  <sheetViews>
    <sheetView view="pageBreakPreview" zoomScaleNormal="100" zoomScaleSheetLayoutView="100" workbookViewId="0">
      <selection sqref="A1:B1"/>
    </sheetView>
  </sheetViews>
  <sheetFormatPr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407" t="s">
        <v>532</v>
      </c>
      <c r="B1" s="407"/>
      <c r="C1" s="72"/>
      <c r="D1" s="72"/>
      <c r="E1" s="73"/>
      <c r="F1" s="32" t="s">
        <v>362</v>
      </c>
      <c r="G1" s="227">
        <v>45903</v>
      </c>
      <c r="H1" s="228"/>
      <c r="I1" s="33" t="s">
        <v>363</v>
      </c>
      <c r="J1" s="229">
        <v>46113</v>
      </c>
      <c r="K1" s="230"/>
      <c r="L1" s="34"/>
      <c r="M1" s="34"/>
      <c r="N1" s="34"/>
    </row>
    <row r="2" spans="1:14" ht="27" customHeight="1" x14ac:dyDescent="0.4">
      <c r="A2" s="231" t="s">
        <v>364</v>
      </c>
      <c r="B2" s="232"/>
      <c r="C2" s="235" t="s">
        <v>560</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116</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561</v>
      </c>
      <c r="D5" s="270"/>
      <c r="E5" s="271"/>
      <c r="F5" s="40" t="s">
        <v>369</v>
      </c>
      <c r="G5" s="269" t="s">
        <v>1910</v>
      </c>
      <c r="H5" s="270"/>
      <c r="I5" s="270"/>
      <c r="J5" s="270"/>
      <c r="K5" s="272"/>
      <c r="L5" s="37"/>
      <c r="M5" s="37"/>
      <c r="N5" s="37"/>
    </row>
    <row r="6" spans="1:14" ht="27" customHeight="1" x14ac:dyDescent="0.4">
      <c r="A6" s="273" t="s">
        <v>371</v>
      </c>
      <c r="B6" s="274"/>
      <c r="C6" s="251" t="s">
        <v>562</v>
      </c>
      <c r="D6" s="252"/>
      <c r="E6" s="252"/>
      <c r="F6" s="252"/>
      <c r="G6" s="252"/>
      <c r="H6" s="257" t="s">
        <v>372</v>
      </c>
      <c r="I6" s="144" t="s">
        <v>373</v>
      </c>
      <c r="J6" s="259">
        <v>9</v>
      </c>
      <c r="K6" s="260"/>
      <c r="L6" s="41"/>
      <c r="M6" s="41"/>
      <c r="N6" s="41"/>
    </row>
    <row r="7" spans="1:14" ht="27" customHeight="1" x14ac:dyDescent="0.4">
      <c r="A7" s="231"/>
      <c r="B7" s="232"/>
      <c r="C7" s="253"/>
      <c r="D7" s="254"/>
      <c r="E7" s="254"/>
      <c r="F7" s="254"/>
      <c r="G7" s="254"/>
      <c r="H7" s="258"/>
      <c r="I7" s="261" t="s">
        <v>374</v>
      </c>
      <c r="J7" s="263" t="s">
        <v>563</v>
      </c>
      <c r="K7" s="264"/>
      <c r="L7" s="41"/>
      <c r="M7" s="41"/>
      <c r="N7" s="41"/>
    </row>
    <row r="8" spans="1:14" ht="27" customHeight="1" x14ac:dyDescent="0.4">
      <c r="A8" s="233"/>
      <c r="B8" s="234"/>
      <c r="C8" s="255"/>
      <c r="D8" s="256"/>
      <c r="E8" s="256"/>
      <c r="F8" s="256"/>
      <c r="G8" s="256"/>
      <c r="H8" s="42" t="s">
        <v>492</v>
      </c>
      <c r="I8" s="262"/>
      <c r="J8" s="265">
        <v>15</v>
      </c>
      <c r="K8" s="266"/>
      <c r="L8" s="41"/>
      <c r="M8" s="41"/>
      <c r="N8" s="41"/>
    </row>
    <row r="9" spans="1:14" ht="27" customHeight="1" x14ac:dyDescent="0.4">
      <c r="A9" s="245" t="s">
        <v>377</v>
      </c>
      <c r="B9" s="246"/>
      <c r="C9" s="251"/>
      <c r="D9" s="252"/>
      <c r="E9" s="252"/>
      <c r="F9" s="252"/>
      <c r="G9" s="252"/>
      <c r="H9" s="257" t="s">
        <v>372</v>
      </c>
      <c r="I9" s="144"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564</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388</v>
      </c>
      <c r="F22" s="280"/>
      <c r="G22" s="296"/>
      <c r="H22" s="297"/>
      <c r="I22" s="43" t="s">
        <v>389</v>
      </c>
      <c r="J22" s="275"/>
      <c r="K22" s="276"/>
      <c r="L22" s="41"/>
      <c r="M22" s="41"/>
      <c r="N22" s="41"/>
    </row>
    <row r="23" spans="1:14" ht="27" customHeight="1" x14ac:dyDescent="0.4">
      <c r="A23" s="231"/>
      <c r="B23" s="232"/>
      <c r="C23" s="277" t="s">
        <v>390</v>
      </c>
      <c r="D23" s="278"/>
      <c r="E23" s="277" t="s">
        <v>391</v>
      </c>
      <c r="F23" s="278"/>
      <c r="G23" s="298"/>
      <c r="H23" s="299"/>
      <c r="I23" s="43" t="s">
        <v>392</v>
      </c>
      <c r="J23" s="275"/>
      <c r="K23" s="276"/>
      <c r="L23" s="41"/>
      <c r="M23" s="41"/>
      <c r="N23" s="41"/>
    </row>
    <row r="24" spans="1:14" ht="27" customHeight="1" x14ac:dyDescent="0.4">
      <c r="A24" s="233"/>
      <c r="B24" s="234"/>
      <c r="C24" s="279" t="s">
        <v>565</v>
      </c>
      <c r="D24" s="280"/>
      <c r="E24" s="279" t="s">
        <v>566</v>
      </c>
      <c r="F24" s="280"/>
      <c r="G24" s="300"/>
      <c r="H24" s="301"/>
      <c r="I24" s="44" t="s">
        <v>394</v>
      </c>
      <c r="J24" s="281"/>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10</v>
      </c>
      <c r="D26" s="50">
        <v>16</v>
      </c>
      <c r="E26" s="50">
        <v>16</v>
      </c>
      <c r="F26" s="50">
        <v>16</v>
      </c>
      <c r="G26" s="50">
        <v>16</v>
      </c>
      <c r="H26" s="50">
        <v>16</v>
      </c>
      <c r="I26" s="324">
        <f>SUM(C26:H26)</f>
        <v>90</v>
      </c>
      <c r="J26" s="325"/>
      <c r="K26" s="51" t="s">
        <v>567</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1</v>
      </c>
      <c r="E29" s="56">
        <v>15</v>
      </c>
      <c r="F29" s="56"/>
      <c r="G29" s="162"/>
      <c r="H29" s="56">
        <v>1</v>
      </c>
      <c r="I29" s="56"/>
      <c r="J29" s="56">
        <v>1</v>
      </c>
      <c r="K29" s="57">
        <v>0</v>
      </c>
      <c r="L29" s="47"/>
      <c r="M29" s="47"/>
      <c r="N29" s="47"/>
    </row>
    <row r="30" spans="1:14" ht="27" customHeight="1" thickBot="1" x14ac:dyDescent="0.45">
      <c r="A30" s="140"/>
      <c r="B30" s="58" t="s">
        <v>417</v>
      </c>
      <c r="C30" s="59" t="s">
        <v>418</v>
      </c>
      <c r="D30" s="59" t="s">
        <v>418</v>
      </c>
      <c r="E30" s="59">
        <v>5</v>
      </c>
      <c r="F30" s="59"/>
      <c r="G30" s="59"/>
      <c r="H30" s="59"/>
      <c r="I30" s="59">
        <v>1</v>
      </c>
      <c r="J30" s="59"/>
      <c r="K30" s="60">
        <v>2</v>
      </c>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429" t="s">
        <v>568</v>
      </c>
      <c r="D32" s="430"/>
      <c r="E32" s="446"/>
      <c r="F32" s="422" t="s">
        <v>569</v>
      </c>
      <c r="G32" s="303"/>
      <c r="H32" s="304"/>
      <c r="I32" s="429" t="s">
        <v>570</v>
      </c>
      <c r="J32" s="430"/>
      <c r="K32" s="431"/>
    </row>
    <row r="33" spans="1:11" ht="20.25" customHeight="1" x14ac:dyDescent="0.4">
      <c r="A33" s="328"/>
      <c r="B33" s="329"/>
      <c r="C33" s="432"/>
      <c r="D33" s="433"/>
      <c r="E33" s="447"/>
      <c r="F33" s="305"/>
      <c r="G33" s="306"/>
      <c r="H33" s="307"/>
      <c r="I33" s="432"/>
      <c r="J33" s="433"/>
      <c r="K33" s="434"/>
    </row>
    <row r="34" spans="1:11" ht="20.25" customHeight="1" x14ac:dyDescent="0.4">
      <c r="A34" s="328"/>
      <c r="B34" s="329"/>
      <c r="C34" s="432"/>
      <c r="D34" s="433"/>
      <c r="E34" s="447"/>
      <c r="F34" s="305"/>
      <c r="G34" s="306"/>
      <c r="H34" s="307"/>
      <c r="I34" s="432"/>
      <c r="J34" s="433"/>
      <c r="K34" s="434"/>
    </row>
    <row r="35" spans="1:11" ht="20.25" customHeight="1" x14ac:dyDescent="0.4">
      <c r="A35" s="328"/>
      <c r="B35" s="329"/>
      <c r="C35" s="432"/>
      <c r="D35" s="433"/>
      <c r="E35" s="447"/>
      <c r="F35" s="305"/>
      <c r="G35" s="306"/>
      <c r="H35" s="307"/>
      <c r="I35" s="432"/>
      <c r="J35" s="433"/>
      <c r="K35" s="434"/>
    </row>
    <row r="36" spans="1:11" ht="20.25" customHeight="1" x14ac:dyDescent="0.4">
      <c r="A36" s="328"/>
      <c r="B36" s="329"/>
      <c r="C36" s="432"/>
      <c r="D36" s="433"/>
      <c r="E36" s="447"/>
      <c r="F36" s="305"/>
      <c r="G36" s="306"/>
      <c r="H36" s="307"/>
      <c r="I36" s="432"/>
      <c r="J36" s="433"/>
      <c r="K36" s="434"/>
    </row>
    <row r="37" spans="1:11" ht="20.25" customHeight="1" x14ac:dyDescent="0.4">
      <c r="A37" s="328"/>
      <c r="B37" s="329"/>
      <c r="C37" s="432"/>
      <c r="D37" s="433"/>
      <c r="E37" s="447"/>
      <c r="F37" s="305"/>
      <c r="G37" s="306"/>
      <c r="H37" s="307"/>
      <c r="I37" s="432"/>
      <c r="J37" s="433"/>
      <c r="K37" s="434"/>
    </row>
    <row r="38" spans="1:11" ht="20.25" customHeight="1" x14ac:dyDescent="0.4">
      <c r="A38" s="328"/>
      <c r="B38" s="329"/>
      <c r="C38" s="310" t="s">
        <v>426</v>
      </c>
      <c r="D38" s="311"/>
      <c r="E38" s="312"/>
      <c r="F38" s="435" t="s">
        <v>427</v>
      </c>
      <c r="G38" s="436"/>
      <c r="H38" s="437"/>
      <c r="I38" s="310" t="s">
        <v>415</v>
      </c>
      <c r="J38" s="311"/>
      <c r="K38" s="313"/>
    </row>
    <row r="39" spans="1:11" ht="20.25" customHeight="1" x14ac:dyDescent="0.4">
      <c r="A39" s="328"/>
      <c r="B39" s="329"/>
      <c r="C39" s="438" t="s">
        <v>571</v>
      </c>
      <c r="D39" s="439"/>
      <c r="E39" s="440"/>
      <c r="F39" s="438" t="s">
        <v>572</v>
      </c>
      <c r="G39" s="439"/>
      <c r="H39" s="440"/>
      <c r="I39" s="438" t="s">
        <v>573</v>
      </c>
      <c r="J39" s="439"/>
      <c r="K39" s="444"/>
    </row>
    <row r="40" spans="1:11" ht="20.25" customHeight="1" x14ac:dyDescent="0.4">
      <c r="A40" s="328"/>
      <c r="B40" s="329"/>
      <c r="C40" s="438"/>
      <c r="D40" s="439"/>
      <c r="E40" s="440"/>
      <c r="F40" s="438"/>
      <c r="G40" s="439"/>
      <c r="H40" s="440"/>
      <c r="I40" s="438"/>
      <c r="J40" s="439"/>
      <c r="K40" s="444"/>
    </row>
    <row r="41" spans="1:11" ht="20.25" customHeight="1" x14ac:dyDescent="0.4">
      <c r="A41" s="328"/>
      <c r="B41" s="329"/>
      <c r="C41" s="438"/>
      <c r="D41" s="439"/>
      <c r="E41" s="440"/>
      <c r="F41" s="438"/>
      <c r="G41" s="439"/>
      <c r="H41" s="440"/>
      <c r="I41" s="438"/>
      <c r="J41" s="439"/>
      <c r="K41" s="444"/>
    </row>
    <row r="42" spans="1:11" ht="20.25" customHeight="1" x14ac:dyDescent="0.4">
      <c r="A42" s="328"/>
      <c r="B42" s="329"/>
      <c r="C42" s="438"/>
      <c r="D42" s="439"/>
      <c r="E42" s="440"/>
      <c r="F42" s="438"/>
      <c r="G42" s="439"/>
      <c r="H42" s="440"/>
      <c r="I42" s="438"/>
      <c r="J42" s="439"/>
      <c r="K42" s="444"/>
    </row>
    <row r="43" spans="1:11" ht="20.25" customHeight="1" x14ac:dyDescent="0.4">
      <c r="A43" s="328"/>
      <c r="B43" s="329"/>
      <c r="C43" s="438"/>
      <c r="D43" s="439"/>
      <c r="E43" s="440"/>
      <c r="F43" s="438"/>
      <c r="G43" s="439"/>
      <c r="H43" s="440"/>
      <c r="I43" s="438"/>
      <c r="J43" s="439"/>
      <c r="K43" s="444"/>
    </row>
    <row r="44" spans="1:11" ht="20.25" customHeight="1" x14ac:dyDescent="0.4">
      <c r="A44" s="330"/>
      <c r="B44" s="331"/>
      <c r="C44" s="441"/>
      <c r="D44" s="442"/>
      <c r="E44" s="443"/>
      <c r="F44" s="441"/>
      <c r="G44" s="442"/>
      <c r="H44" s="443"/>
      <c r="I44" s="441"/>
      <c r="J44" s="442"/>
      <c r="K44" s="445"/>
    </row>
    <row r="45" spans="1:11" ht="20.25" customHeight="1" x14ac:dyDescent="0.4">
      <c r="A45" s="338" t="s">
        <v>431</v>
      </c>
      <c r="B45" s="339"/>
      <c r="C45" s="340" t="s">
        <v>432</v>
      </c>
      <c r="D45" s="341"/>
      <c r="E45" s="342" t="s">
        <v>433</v>
      </c>
      <c r="F45" s="342"/>
      <c r="G45" s="155" t="s">
        <v>434</v>
      </c>
      <c r="H45" s="155" t="s">
        <v>435</v>
      </c>
      <c r="I45" s="155" t="s">
        <v>92</v>
      </c>
      <c r="J45" s="343" t="s">
        <v>436</v>
      </c>
      <c r="K45" s="344"/>
    </row>
    <row r="46" spans="1:11" ht="20.25" customHeight="1" x14ac:dyDescent="0.4">
      <c r="A46" s="328"/>
      <c r="B46" s="329"/>
      <c r="C46" s="345" t="s">
        <v>437</v>
      </c>
      <c r="D46" s="346"/>
      <c r="E46" s="347" t="s">
        <v>438</v>
      </c>
      <c r="F46" s="347"/>
      <c r="G46" s="156" t="s">
        <v>439</v>
      </c>
      <c r="H46" s="62" t="s">
        <v>574</v>
      </c>
      <c r="I46" s="156" t="s">
        <v>441</v>
      </c>
      <c r="J46" s="348" t="s">
        <v>517</v>
      </c>
      <c r="K46" s="349"/>
    </row>
    <row r="47" spans="1:11" ht="20.25" customHeight="1" x14ac:dyDescent="0.4">
      <c r="A47" s="328"/>
      <c r="B47" s="329"/>
      <c r="C47" s="345" t="s">
        <v>443</v>
      </c>
      <c r="D47" s="346"/>
      <c r="E47" s="350" t="s">
        <v>444</v>
      </c>
      <c r="F47" s="350"/>
      <c r="G47" s="156" t="s">
        <v>445</v>
      </c>
      <c r="H47" s="62" t="s">
        <v>575</v>
      </c>
      <c r="I47" s="161" t="s">
        <v>576</v>
      </c>
      <c r="J47" s="348" t="s">
        <v>517</v>
      </c>
      <c r="K47" s="349"/>
    </row>
    <row r="48" spans="1:11" ht="20.25" customHeight="1" x14ac:dyDescent="0.4">
      <c r="A48" s="328"/>
      <c r="B48" s="329"/>
      <c r="C48" s="345" t="s">
        <v>449</v>
      </c>
      <c r="D48" s="346"/>
      <c r="E48" s="350" t="s">
        <v>438</v>
      </c>
      <c r="F48" s="350"/>
      <c r="G48" s="156" t="s">
        <v>514</v>
      </c>
      <c r="H48" s="62" t="s">
        <v>577</v>
      </c>
      <c r="I48" s="156"/>
      <c r="J48" s="348" t="s">
        <v>517</v>
      </c>
      <c r="K48" s="349"/>
    </row>
    <row r="49" spans="1:14" ht="20.25" customHeight="1" x14ac:dyDescent="0.4">
      <c r="A49" s="328"/>
      <c r="B49" s="329"/>
      <c r="C49" s="345" t="s">
        <v>578</v>
      </c>
      <c r="D49" s="346"/>
      <c r="E49" s="350" t="s">
        <v>451</v>
      </c>
      <c r="F49" s="350"/>
      <c r="G49" s="156" t="s">
        <v>439</v>
      </c>
      <c r="H49" s="75" t="s">
        <v>579</v>
      </c>
      <c r="I49" s="156" t="s">
        <v>441</v>
      </c>
      <c r="J49" s="348" t="s">
        <v>517</v>
      </c>
      <c r="K49" s="349"/>
      <c r="L49" s="63"/>
      <c r="M49" s="63"/>
      <c r="N49" s="63"/>
    </row>
    <row r="50" spans="1:14" ht="20.25" customHeight="1" x14ac:dyDescent="0.4">
      <c r="A50" s="328"/>
      <c r="B50" s="329"/>
      <c r="C50" s="345" t="s">
        <v>454</v>
      </c>
      <c r="D50" s="346"/>
      <c r="E50" s="448" t="s">
        <v>580</v>
      </c>
      <c r="F50" s="448"/>
      <c r="G50" s="156" t="s">
        <v>439</v>
      </c>
      <c r="H50" s="76" t="s">
        <v>581</v>
      </c>
      <c r="I50" s="156" t="s">
        <v>441</v>
      </c>
      <c r="J50" s="348" t="s">
        <v>517</v>
      </c>
      <c r="K50" s="349"/>
      <c r="L50" s="63"/>
    </row>
    <row r="51" spans="1:14" ht="20.25" customHeight="1" x14ac:dyDescent="0.4">
      <c r="A51" s="328"/>
      <c r="B51" s="329"/>
      <c r="C51" s="345" t="s">
        <v>455</v>
      </c>
      <c r="D51" s="346"/>
      <c r="E51" s="402" t="s">
        <v>582</v>
      </c>
      <c r="F51" s="402"/>
      <c r="G51" s="156" t="s">
        <v>1911</v>
      </c>
      <c r="H51" s="62" t="s">
        <v>583</v>
      </c>
      <c r="I51" s="156" t="s">
        <v>584</v>
      </c>
      <c r="J51" s="348" t="s">
        <v>517</v>
      </c>
      <c r="K51" s="349"/>
      <c r="L51" s="63"/>
    </row>
    <row r="52" spans="1:14" ht="12" customHeight="1" x14ac:dyDescent="0.4">
      <c r="A52" s="139"/>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155" t="s">
        <v>461</v>
      </c>
      <c r="H54" s="155" t="s">
        <v>441</v>
      </c>
      <c r="I54" s="157" t="s">
        <v>462</v>
      </c>
      <c r="J54" s="343" t="s">
        <v>92</v>
      </c>
      <c r="K54" s="344"/>
    </row>
    <row r="55" spans="1:14" ht="20.25" customHeight="1" x14ac:dyDescent="0.4">
      <c r="A55" s="328"/>
      <c r="B55" s="329"/>
      <c r="C55" s="360" t="s">
        <v>585</v>
      </c>
      <c r="D55" s="361"/>
      <c r="E55" s="362" t="s">
        <v>438</v>
      </c>
      <c r="F55" s="362"/>
      <c r="G55" s="158" t="s">
        <v>586</v>
      </c>
      <c r="H55" s="163" t="s">
        <v>587</v>
      </c>
      <c r="I55" s="159">
        <v>10000</v>
      </c>
      <c r="J55" s="363" t="s">
        <v>415</v>
      </c>
      <c r="K55" s="364"/>
    </row>
    <row r="56" spans="1:14" ht="20.25" customHeight="1" x14ac:dyDescent="0.4">
      <c r="A56" s="328"/>
      <c r="B56" s="329"/>
      <c r="C56" s="373" t="s">
        <v>588</v>
      </c>
      <c r="D56" s="374"/>
      <c r="E56" s="350" t="s">
        <v>438</v>
      </c>
      <c r="F56" s="350"/>
      <c r="G56" s="156" t="s">
        <v>586</v>
      </c>
      <c r="H56" s="160" t="s">
        <v>589</v>
      </c>
      <c r="I56" s="156" t="s">
        <v>370</v>
      </c>
      <c r="J56" s="348" t="s">
        <v>415</v>
      </c>
      <c r="K56" s="349"/>
    </row>
    <row r="57" spans="1:14" ht="20.25" customHeight="1" x14ac:dyDescent="0.4">
      <c r="A57" s="328"/>
      <c r="B57" s="329"/>
      <c r="C57" s="373"/>
      <c r="D57" s="374"/>
      <c r="E57" s="350"/>
      <c r="F57" s="350"/>
      <c r="G57" s="156"/>
      <c r="H57" s="160"/>
      <c r="I57" s="160"/>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590</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row r="94" spans="1:1" ht="26.25" customHeight="1" x14ac:dyDescent="0.4">
      <c r="A94"/>
    </row>
    <row r="121" spans="1:1" ht="26.25" customHeight="1" x14ac:dyDescent="0.4">
      <c r="A121"/>
    </row>
    <row r="134" spans="1:1" ht="26.25" customHeight="1" x14ac:dyDescent="0.4">
      <c r="A134"/>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393" priority="3">
      <formula>LEN(TRIM(C24))=0</formula>
    </cfRule>
  </conditionalFormatting>
  <conditionalFormatting sqref="C9:G11 J9:K11 H11 C27:I27 K27">
    <cfRule type="expression" dxfId="392" priority="2" stopIfTrue="1">
      <formula>$K$4=""</formula>
    </cfRule>
  </conditionalFormatting>
  <conditionalFormatting sqref="E47:K49 C6:G11 H11 C26:I27 K26:K27 G1:H1 I2 C2:C3 K3 C5:E5 G5:K5 J6:K6 J7 H8 C12 C22:F22 C29:E29 G29 G46:K46">
    <cfRule type="containsBlanks" dxfId="39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90" priority="6">
      <formula>LEN(TRIM(J8))=0</formula>
    </cfRule>
  </conditionalFormatting>
  <dataValidations count="2">
    <dataValidation type="whole" operator="greaterThanOrEqual" allowBlank="1" showInputMessage="1" showErrorMessage="1" sqref="E29:K30 C29:D29" xr:uid="{5A452D53-B977-4ECF-96BF-0C66D879793E}">
      <formula1>0</formula1>
    </dataValidation>
    <dataValidation type="list" allowBlank="1" showInputMessage="1" showErrorMessage="1" sqref="J2:K2" xr:uid="{5A50F66F-5751-4C99-9B1C-D17026FB6DF0}">
      <formula1>"保育所,認定こども園,小規模保育事業"</formula1>
    </dataValidation>
  </dataValidations>
  <hyperlinks>
    <hyperlink ref="A1:B1" location="公表用一覧!A1" display=" &lt;戻る" xr:uid="{88A60AEB-406B-436E-8C46-6AC92636231B}"/>
  </hyperlinks>
  <pageMargins left="0.59055118110236227" right="0.39370078740157483" top="0.39370078740157483" bottom="0.39370078740157483" header="0" footer="0"/>
  <pageSetup paperSize="9" scale="99" fitToHeight="0" orientation="portrait" r:id="rId1"/>
  <headerFooter>
    <oddHeader>&amp;L&amp;P / &amp;N ページ</oddHeader>
  </headerFooter>
  <rowBreaks count="1" manualBreakCount="1">
    <brk id="66" max="10" man="1"/>
  </rowBreaks>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79DAA1-96CB-4976-AD28-55EC059B1C69}">
  <sheetPr codeName="Sheet16"/>
  <dimension ref="A1:N66"/>
  <sheetViews>
    <sheetView zoomScaleNormal="100" zoomScaleSheetLayoutView="7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532</v>
      </c>
      <c r="B1" s="407"/>
      <c r="C1" s="72"/>
      <c r="D1" s="72"/>
      <c r="E1" s="73"/>
      <c r="F1" s="32" t="s">
        <v>362</v>
      </c>
      <c r="G1" s="227">
        <v>45547</v>
      </c>
      <c r="H1" s="228"/>
      <c r="I1" s="33" t="s">
        <v>363</v>
      </c>
      <c r="J1" s="229">
        <v>46113</v>
      </c>
      <c r="K1" s="230"/>
      <c r="L1" s="34"/>
      <c r="M1" s="34"/>
      <c r="N1" s="34"/>
    </row>
    <row r="2" spans="1:14" ht="27" customHeight="1" x14ac:dyDescent="0.4">
      <c r="A2" s="231" t="s">
        <v>364</v>
      </c>
      <c r="B2" s="232"/>
      <c r="C2" s="235" t="s">
        <v>1205</v>
      </c>
      <c r="D2" s="236"/>
      <c r="E2" s="236"/>
      <c r="F2" s="236"/>
      <c r="G2" s="236"/>
      <c r="H2" s="237"/>
      <c r="I2" s="36" t="s">
        <v>92</v>
      </c>
      <c r="J2" s="241"/>
      <c r="K2" s="242"/>
      <c r="L2" s="37"/>
      <c r="M2" s="37"/>
      <c r="N2" s="37"/>
    </row>
    <row r="3" spans="1:14" ht="27" customHeight="1" x14ac:dyDescent="0.4">
      <c r="A3" s="231"/>
      <c r="B3" s="232"/>
      <c r="C3" s="235"/>
      <c r="D3" s="236"/>
      <c r="E3" s="236"/>
      <c r="F3" s="236"/>
      <c r="G3" s="236"/>
      <c r="H3" s="237"/>
      <c r="I3" s="243" t="s">
        <v>366</v>
      </c>
      <c r="J3" s="244"/>
      <c r="K3" s="38">
        <v>117</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1206</v>
      </c>
      <c r="D5" s="270"/>
      <c r="E5" s="271"/>
      <c r="F5" s="40" t="s">
        <v>369</v>
      </c>
      <c r="G5" s="376" t="str">
        <f>HYPERLINK("https://www.morinohoikuen.jp", "https://www.morinohoikuen.jp")</f>
        <v>https://www.morinohoikuen.jp</v>
      </c>
      <c r="H5" s="270"/>
      <c r="I5" s="270"/>
      <c r="J5" s="270"/>
      <c r="K5" s="272"/>
      <c r="L5" s="37"/>
      <c r="M5" s="37"/>
      <c r="N5" s="37"/>
    </row>
    <row r="6" spans="1:14" ht="27" customHeight="1" x14ac:dyDescent="0.4">
      <c r="A6" s="273" t="s">
        <v>371</v>
      </c>
      <c r="B6" s="274"/>
      <c r="C6" s="251" t="s">
        <v>1207</v>
      </c>
      <c r="D6" s="252"/>
      <c r="E6" s="252"/>
      <c r="F6" s="252"/>
      <c r="G6" s="252"/>
      <c r="H6" s="257" t="s">
        <v>372</v>
      </c>
      <c r="I6" s="101" t="s">
        <v>373</v>
      </c>
      <c r="J6" s="259">
        <v>5</v>
      </c>
      <c r="K6" s="260"/>
      <c r="L6" s="41"/>
      <c r="M6" s="41"/>
      <c r="N6" s="41"/>
    </row>
    <row r="7" spans="1:14" ht="27" customHeight="1" x14ac:dyDescent="0.4">
      <c r="A7" s="231"/>
      <c r="B7" s="232"/>
      <c r="C7" s="253"/>
      <c r="D7" s="254"/>
      <c r="E7" s="254"/>
      <c r="F7" s="254"/>
      <c r="G7" s="254"/>
      <c r="H7" s="258"/>
      <c r="I7" s="261" t="s">
        <v>374</v>
      </c>
      <c r="J7" s="263" t="s">
        <v>1208</v>
      </c>
      <c r="K7" s="264"/>
      <c r="L7" s="41"/>
      <c r="M7" s="41"/>
      <c r="N7" s="41"/>
    </row>
    <row r="8" spans="1:14" ht="27" customHeight="1" x14ac:dyDescent="0.4">
      <c r="A8" s="233"/>
      <c r="B8" s="234"/>
      <c r="C8" s="255"/>
      <c r="D8" s="256"/>
      <c r="E8" s="256"/>
      <c r="F8" s="256"/>
      <c r="G8" s="256"/>
      <c r="H8" s="42" t="s">
        <v>639</v>
      </c>
      <c r="I8" s="262"/>
      <c r="J8" s="265">
        <v>15</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640</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616</v>
      </c>
      <c r="D22" s="280"/>
      <c r="E22" s="279" t="s">
        <v>617</v>
      </c>
      <c r="F22" s="280"/>
      <c r="G22" s="296"/>
      <c r="H22" s="297"/>
      <c r="I22" s="43" t="s">
        <v>389</v>
      </c>
      <c r="J22" s="275"/>
      <c r="K22" s="276"/>
      <c r="L22" s="41"/>
      <c r="M22" s="41"/>
      <c r="N22" s="41"/>
    </row>
    <row r="23" spans="1:14" ht="27" customHeight="1" x14ac:dyDescent="0.4">
      <c r="A23" s="231"/>
      <c r="B23" s="232"/>
      <c r="C23" s="277" t="s">
        <v>390</v>
      </c>
      <c r="D23" s="278"/>
      <c r="E23" s="277" t="s">
        <v>391</v>
      </c>
      <c r="F23" s="278"/>
      <c r="G23" s="298"/>
      <c r="H23" s="299"/>
      <c r="I23" s="43" t="s">
        <v>392</v>
      </c>
      <c r="J23" s="275"/>
      <c r="K23" s="276"/>
      <c r="L23" s="41"/>
      <c r="M23" s="41"/>
      <c r="N23" s="41"/>
    </row>
    <row r="24" spans="1:14" ht="27" customHeight="1" x14ac:dyDescent="0.4">
      <c r="A24" s="233"/>
      <c r="B24" s="234"/>
      <c r="C24" s="279" t="s">
        <v>619</v>
      </c>
      <c r="D24" s="280"/>
      <c r="E24" s="279" t="s">
        <v>641</v>
      </c>
      <c r="F24" s="280"/>
      <c r="G24" s="300"/>
      <c r="H24" s="301"/>
      <c r="I24" s="44" t="s">
        <v>394</v>
      </c>
      <c r="J24" s="281"/>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12</v>
      </c>
      <c r="D26" s="50">
        <v>18</v>
      </c>
      <c r="E26" s="50">
        <v>20</v>
      </c>
      <c r="F26" s="50">
        <v>20</v>
      </c>
      <c r="G26" s="50">
        <v>25</v>
      </c>
      <c r="H26" s="50">
        <v>25</v>
      </c>
      <c r="I26" s="324">
        <f>SUM(C26:H26)</f>
        <v>120</v>
      </c>
      <c r="J26" s="325"/>
      <c r="K26" s="51" t="s">
        <v>642</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16</v>
      </c>
      <c r="F29" s="56">
        <v>0</v>
      </c>
      <c r="G29" s="56">
        <v>0</v>
      </c>
      <c r="H29" s="56">
        <v>0</v>
      </c>
      <c r="I29" s="56">
        <v>0</v>
      </c>
      <c r="J29" s="56">
        <v>1</v>
      </c>
      <c r="K29" s="57">
        <v>0</v>
      </c>
      <c r="L29" s="47"/>
      <c r="M29" s="47"/>
      <c r="N29" s="47"/>
    </row>
    <row r="30" spans="1:14" ht="27" customHeight="1" thickBot="1" x14ac:dyDescent="0.45">
      <c r="A30" s="96"/>
      <c r="B30" s="58" t="s">
        <v>417</v>
      </c>
      <c r="C30" s="59" t="s">
        <v>418</v>
      </c>
      <c r="D30" s="59" t="s">
        <v>418</v>
      </c>
      <c r="E30" s="59">
        <v>5</v>
      </c>
      <c r="F30" s="59">
        <v>0</v>
      </c>
      <c r="G30" s="59">
        <v>0</v>
      </c>
      <c r="H30" s="59">
        <v>1</v>
      </c>
      <c r="I30" s="59">
        <v>3</v>
      </c>
      <c r="J30" s="59">
        <v>1</v>
      </c>
      <c r="K30" s="60">
        <v>0</v>
      </c>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643</v>
      </c>
      <c r="D32" s="303"/>
      <c r="E32" s="304"/>
      <c r="F32" s="302" t="s">
        <v>644</v>
      </c>
      <c r="G32" s="303"/>
      <c r="H32" s="304"/>
      <c r="I32" s="302" t="s">
        <v>645</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449" t="s">
        <v>646</v>
      </c>
      <c r="D39" s="450"/>
      <c r="E39" s="451"/>
      <c r="F39" s="314" t="s">
        <v>429</v>
      </c>
      <c r="G39" s="315"/>
      <c r="H39" s="316"/>
      <c r="I39" s="314" t="s">
        <v>647</v>
      </c>
      <c r="J39" s="315"/>
      <c r="K39" s="320"/>
    </row>
    <row r="40" spans="1:11" ht="20.25" customHeight="1" x14ac:dyDescent="0.4">
      <c r="A40" s="328"/>
      <c r="B40" s="329"/>
      <c r="C40" s="449"/>
      <c r="D40" s="450"/>
      <c r="E40" s="451"/>
      <c r="F40" s="314"/>
      <c r="G40" s="315"/>
      <c r="H40" s="316"/>
      <c r="I40" s="314"/>
      <c r="J40" s="315"/>
      <c r="K40" s="320"/>
    </row>
    <row r="41" spans="1:11" ht="20.25" customHeight="1" x14ac:dyDescent="0.4">
      <c r="A41" s="328"/>
      <c r="B41" s="329"/>
      <c r="C41" s="449"/>
      <c r="D41" s="450"/>
      <c r="E41" s="451"/>
      <c r="F41" s="314"/>
      <c r="G41" s="315"/>
      <c r="H41" s="316"/>
      <c r="I41" s="314"/>
      <c r="J41" s="315"/>
      <c r="K41" s="320"/>
    </row>
    <row r="42" spans="1:11" ht="20.25" customHeight="1" x14ac:dyDescent="0.4">
      <c r="A42" s="328"/>
      <c r="B42" s="329"/>
      <c r="C42" s="449"/>
      <c r="D42" s="450"/>
      <c r="E42" s="451"/>
      <c r="F42" s="314"/>
      <c r="G42" s="315"/>
      <c r="H42" s="316"/>
      <c r="I42" s="314"/>
      <c r="J42" s="315"/>
      <c r="K42" s="320"/>
    </row>
    <row r="43" spans="1:11" ht="20.25" customHeight="1" x14ac:dyDescent="0.4">
      <c r="A43" s="328"/>
      <c r="B43" s="329"/>
      <c r="C43" s="449"/>
      <c r="D43" s="450"/>
      <c r="E43" s="451"/>
      <c r="F43" s="314"/>
      <c r="G43" s="315"/>
      <c r="H43" s="316"/>
      <c r="I43" s="314"/>
      <c r="J43" s="315"/>
      <c r="K43" s="320"/>
    </row>
    <row r="44" spans="1:11" ht="20.25" customHeight="1" x14ac:dyDescent="0.4">
      <c r="A44" s="330"/>
      <c r="B44" s="331"/>
      <c r="C44" s="452"/>
      <c r="D44" s="453"/>
      <c r="E44" s="454"/>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t="s">
        <v>439</v>
      </c>
      <c r="H46" s="77">
        <v>5400</v>
      </c>
      <c r="I46" s="97" t="s">
        <v>441</v>
      </c>
      <c r="J46" s="348" t="s">
        <v>508</v>
      </c>
      <c r="K46" s="349"/>
    </row>
    <row r="47" spans="1:11" ht="20.25" customHeight="1" x14ac:dyDescent="0.4">
      <c r="A47" s="328"/>
      <c r="B47" s="329"/>
      <c r="C47" s="345" t="s">
        <v>443</v>
      </c>
      <c r="D47" s="346"/>
      <c r="E47" s="350" t="s">
        <v>483</v>
      </c>
      <c r="F47" s="350"/>
      <c r="G47" s="97" t="s">
        <v>439</v>
      </c>
      <c r="H47" s="77" t="s">
        <v>648</v>
      </c>
      <c r="I47" s="97" t="s">
        <v>649</v>
      </c>
      <c r="J47" s="348" t="s">
        <v>508</v>
      </c>
      <c r="K47" s="349"/>
    </row>
    <row r="48" spans="1:11" ht="20.25" customHeight="1" x14ac:dyDescent="0.4">
      <c r="A48" s="328"/>
      <c r="B48" s="329"/>
      <c r="C48" s="345" t="s">
        <v>449</v>
      </c>
      <c r="D48" s="346"/>
      <c r="E48" s="350"/>
      <c r="F48" s="350"/>
      <c r="G48" s="97"/>
      <c r="H48" s="77"/>
      <c r="I48" s="97"/>
      <c r="J48" s="348"/>
      <c r="K48" s="349"/>
    </row>
    <row r="49" spans="1:14" ht="20.25" customHeight="1" x14ac:dyDescent="0.4">
      <c r="A49" s="328"/>
      <c r="B49" s="329"/>
      <c r="C49" s="345" t="s">
        <v>450</v>
      </c>
      <c r="D49" s="346"/>
      <c r="E49" s="350"/>
      <c r="F49" s="350"/>
      <c r="G49" s="97"/>
      <c r="H49" s="77"/>
      <c r="I49" s="97"/>
      <c r="J49" s="348"/>
      <c r="K49" s="349"/>
      <c r="L49" s="63"/>
      <c r="M49" s="63"/>
      <c r="N49" s="63"/>
    </row>
    <row r="50" spans="1:14" ht="20.25" customHeight="1" x14ac:dyDescent="0.4">
      <c r="A50" s="328"/>
      <c r="B50" s="329"/>
      <c r="C50" s="345" t="s">
        <v>454</v>
      </c>
      <c r="D50" s="346"/>
      <c r="E50" s="448" t="s">
        <v>650</v>
      </c>
      <c r="F50" s="448"/>
      <c r="G50" s="97" t="s">
        <v>439</v>
      </c>
      <c r="H50" s="77">
        <v>600</v>
      </c>
      <c r="I50" s="97" t="s">
        <v>441</v>
      </c>
      <c r="J50" s="348" t="s">
        <v>508</v>
      </c>
      <c r="K50" s="349"/>
      <c r="L50" s="63"/>
    </row>
    <row r="51" spans="1:14" ht="20.25" customHeight="1" x14ac:dyDescent="0.4">
      <c r="A51" s="328"/>
      <c r="B51" s="329"/>
      <c r="C51" s="345" t="s">
        <v>455</v>
      </c>
      <c r="D51" s="346"/>
      <c r="E51" s="455" t="s">
        <v>651</v>
      </c>
      <c r="F51" s="455"/>
      <c r="G51" s="97" t="s">
        <v>445</v>
      </c>
      <c r="H51" s="77" t="s">
        <v>652</v>
      </c>
      <c r="I51" s="97" t="s">
        <v>548</v>
      </c>
      <c r="J51" s="348" t="s">
        <v>653</v>
      </c>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73" t="s">
        <v>463</v>
      </c>
      <c r="D55" s="374"/>
      <c r="E55" s="350" t="s">
        <v>654</v>
      </c>
      <c r="F55" s="350"/>
      <c r="G55" s="97" t="s">
        <v>634</v>
      </c>
      <c r="H55" s="97" t="s">
        <v>370</v>
      </c>
      <c r="I55" s="97" t="s">
        <v>370</v>
      </c>
      <c r="J55" s="348" t="s">
        <v>465</v>
      </c>
      <c r="K55" s="349"/>
    </row>
    <row r="56" spans="1:14" ht="20.25" customHeight="1" x14ac:dyDescent="0.4">
      <c r="A56" s="328"/>
      <c r="B56" s="329"/>
      <c r="C56" s="373" t="s">
        <v>655</v>
      </c>
      <c r="D56" s="374"/>
      <c r="E56" s="350" t="s">
        <v>656</v>
      </c>
      <c r="F56" s="350"/>
      <c r="G56" s="97" t="s">
        <v>634</v>
      </c>
      <c r="H56" s="97" t="s">
        <v>370</v>
      </c>
      <c r="I56" s="97" t="s">
        <v>370</v>
      </c>
      <c r="J56" s="348" t="s">
        <v>465</v>
      </c>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456" t="s">
        <v>1209</v>
      </c>
      <c r="D60" s="457"/>
      <c r="E60" s="457"/>
      <c r="F60" s="457"/>
      <c r="G60" s="457"/>
      <c r="H60" s="457"/>
      <c r="I60" s="457"/>
      <c r="J60" s="457"/>
      <c r="K60" s="458"/>
    </row>
    <row r="61" spans="1:14" ht="20.25" customHeight="1" x14ac:dyDescent="0.4">
      <c r="A61" s="328"/>
      <c r="B61" s="232"/>
      <c r="C61" s="456"/>
      <c r="D61" s="457"/>
      <c r="E61" s="457"/>
      <c r="F61" s="457"/>
      <c r="G61" s="457"/>
      <c r="H61" s="457"/>
      <c r="I61" s="457"/>
      <c r="J61" s="457"/>
      <c r="K61" s="458"/>
    </row>
    <row r="62" spans="1:14" ht="20.25" customHeight="1" x14ac:dyDescent="0.4">
      <c r="A62" s="328"/>
      <c r="B62" s="232"/>
      <c r="C62" s="456"/>
      <c r="D62" s="457"/>
      <c r="E62" s="457"/>
      <c r="F62" s="457"/>
      <c r="G62" s="457"/>
      <c r="H62" s="457"/>
      <c r="I62" s="457"/>
      <c r="J62" s="457"/>
      <c r="K62" s="458"/>
    </row>
    <row r="63" spans="1:14" ht="20.25" customHeight="1" x14ac:dyDescent="0.4">
      <c r="A63" s="231"/>
      <c r="B63" s="232"/>
      <c r="C63" s="457"/>
      <c r="D63" s="457"/>
      <c r="E63" s="457"/>
      <c r="F63" s="457"/>
      <c r="G63" s="457"/>
      <c r="H63" s="457"/>
      <c r="I63" s="457"/>
      <c r="J63" s="457"/>
      <c r="K63" s="458"/>
    </row>
    <row r="64" spans="1:14" ht="20.25" customHeight="1" thickBot="1" x14ac:dyDescent="0.45">
      <c r="A64" s="366"/>
      <c r="B64" s="367"/>
      <c r="C64" s="459"/>
      <c r="D64" s="459"/>
      <c r="E64" s="459"/>
      <c r="F64" s="459"/>
      <c r="G64" s="459"/>
      <c r="H64" s="459"/>
      <c r="I64" s="459"/>
      <c r="J64" s="459"/>
      <c r="K64" s="460"/>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389" priority="6">
      <formula>LEN(TRIM(C24))=0</formula>
    </cfRule>
  </conditionalFormatting>
  <conditionalFormatting sqref="C9:G11 J9:K11 H11 C27:I27 K27">
    <cfRule type="expression" dxfId="388" priority="5" stopIfTrue="1">
      <formula>$K$4=""</formula>
    </cfRule>
  </conditionalFormatting>
  <conditionalFormatting sqref="C32:K37">
    <cfRule type="notContainsErrors" priority="2">
      <formula>NOT(ISERROR(C32))</formula>
    </cfRule>
  </conditionalFormatting>
  <conditionalFormatting sqref="C39:K44">
    <cfRule type="notContainsErrors" priority="1">
      <formula>NOT(ISERROR(C39))</formula>
    </cfRule>
  </conditionalFormatting>
  <conditionalFormatting sqref="E47:K49 C6:G11 H11 C26:I27 K26:K27 G1:H1 I2 C2:C3 K3 C5:E5 G5:K5 J6:K6 J7 H8 C12 C22:F22 C29:E29 G29 G46:K46">
    <cfRule type="containsBlanks" dxfId="387" priority="10">
      <formula>LEN(TRIM(C1))=0</formula>
    </cfRule>
  </conditionalFormatting>
  <conditionalFormatting sqref="G48:K48">
    <cfRule type="expression" priority="7" stopIfTrue="1">
      <formula>$E$48="なし"</formula>
    </cfRule>
  </conditionalFormatting>
  <conditionalFormatting sqref="I49:K49">
    <cfRule type="expression" priority="8" stopIfTrue="1">
      <formula>$H$49="現物"</formula>
    </cfRule>
  </conditionalFormatting>
  <conditionalFormatting sqref="J2:K2 C2:H4 K3:K4 C5:E5 G5:K5 C6:G11 J6:K11 H8 H11 C12:K20 C22:H22 J22:K24 G23:H23 C24:H24 C26:K27 C29:K30 G46:K51 E47:F51 C55:K57 C60:K64">
    <cfRule type="notContainsErrors" priority="4">
      <formula>NOT(ISERROR(C2))</formula>
    </cfRule>
  </conditionalFormatting>
  <conditionalFormatting sqref="J8:K9 J10 J11:K11">
    <cfRule type="containsBlanks" dxfId="386" priority="9">
      <formula>LEN(TRIM(J8))=0</formula>
    </cfRule>
  </conditionalFormatting>
  <conditionalFormatting sqref="J50:K50">
    <cfRule type="containsBlanks" dxfId="385" priority="3">
      <formula>LEN(TRIM(J50))=0</formula>
    </cfRule>
  </conditionalFormatting>
  <dataValidations count="2">
    <dataValidation type="whole" operator="greaterThanOrEqual" allowBlank="1" showInputMessage="1" showErrorMessage="1" sqref="E29:K30 C29:D29" xr:uid="{CAEDE540-4E3D-45E2-B10D-8F90099C4AE5}">
      <formula1>0</formula1>
    </dataValidation>
    <dataValidation type="list" allowBlank="1" showInputMessage="1" showErrorMessage="1" sqref="J2:K2" xr:uid="{2A180073-DC76-47CD-B25B-6C4A298BF8FF}">
      <formula1>"保育所,認定こども園,小規模保育事業"</formula1>
    </dataValidation>
  </dataValidations>
  <hyperlinks>
    <hyperlink ref="A1:B1" location="公表用一覧!A1" display=" &lt;戻る" xr:uid="{4C076706-B378-44E1-B709-BB7FD9E56B08}"/>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A0BB5C8-DA6C-4ADD-933D-C885F9BDF9F2}">
  <sheetPr codeName="Sheet17"/>
  <dimension ref="A1:N93"/>
  <sheetViews>
    <sheetView view="pageBreakPreview" topLeftCell="A7" zoomScaleNormal="100" zoomScaleSheetLayoutView="100" workbookViewId="0">
      <selection sqref="A1:B1"/>
    </sheetView>
  </sheetViews>
  <sheetFormatPr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407" t="s">
        <v>532</v>
      </c>
      <c r="B1" s="407"/>
      <c r="C1" s="72"/>
      <c r="D1" s="72"/>
      <c r="E1" s="73"/>
      <c r="F1" s="32" t="s">
        <v>362</v>
      </c>
      <c r="G1" s="227">
        <v>45910</v>
      </c>
      <c r="H1" s="228"/>
      <c r="I1" s="33" t="s">
        <v>363</v>
      </c>
      <c r="J1" s="229">
        <v>46113</v>
      </c>
      <c r="K1" s="230"/>
      <c r="L1" s="34"/>
      <c r="M1" s="34"/>
      <c r="N1" s="34"/>
    </row>
    <row r="2" spans="1:14" ht="27" customHeight="1" x14ac:dyDescent="0.4">
      <c r="A2" s="231" t="s">
        <v>364</v>
      </c>
      <c r="B2" s="232"/>
      <c r="C2" s="235" t="s">
        <v>7</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119</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133</v>
      </c>
      <c r="D5" s="270"/>
      <c r="E5" s="271"/>
      <c r="F5" s="40" t="s">
        <v>369</v>
      </c>
      <c r="G5" s="376" t="str">
        <f>HYPERLINK("https://lotus-kids-square.tksg.ed.jp")</f>
        <v>https://lotus-kids-square.tksg.ed.jp</v>
      </c>
      <c r="H5" s="270"/>
      <c r="I5" s="270"/>
      <c r="J5" s="270"/>
      <c r="K5" s="272"/>
      <c r="L5" s="37"/>
      <c r="M5" s="37"/>
      <c r="N5" s="37"/>
    </row>
    <row r="6" spans="1:14" ht="27" customHeight="1" x14ac:dyDescent="0.4">
      <c r="A6" s="273" t="s">
        <v>371</v>
      </c>
      <c r="B6" s="274"/>
      <c r="C6" s="251" t="s">
        <v>1761</v>
      </c>
      <c r="D6" s="252"/>
      <c r="E6" s="252"/>
      <c r="F6" s="252"/>
      <c r="G6" s="252"/>
      <c r="H6" s="257" t="s">
        <v>372</v>
      </c>
      <c r="I6" s="144" t="s">
        <v>373</v>
      </c>
      <c r="J6" s="259">
        <v>0</v>
      </c>
      <c r="K6" s="260"/>
      <c r="L6" s="41"/>
      <c r="M6" s="41"/>
      <c r="N6" s="41"/>
    </row>
    <row r="7" spans="1:14" ht="27" customHeight="1" x14ac:dyDescent="0.4">
      <c r="A7" s="231"/>
      <c r="B7" s="232"/>
      <c r="C7" s="253"/>
      <c r="D7" s="254"/>
      <c r="E7" s="254"/>
      <c r="F7" s="254"/>
      <c r="G7" s="254"/>
      <c r="H7" s="258"/>
      <c r="I7" s="261" t="s">
        <v>374</v>
      </c>
      <c r="J7" s="263" t="s">
        <v>1762</v>
      </c>
      <c r="K7" s="264"/>
      <c r="L7" s="41"/>
      <c r="M7" s="41"/>
      <c r="N7" s="41"/>
    </row>
    <row r="8" spans="1:14" ht="27" customHeight="1" x14ac:dyDescent="0.4">
      <c r="A8" s="233"/>
      <c r="B8" s="234"/>
      <c r="C8" s="255"/>
      <c r="D8" s="256"/>
      <c r="E8" s="256"/>
      <c r="F8" s="256"/>
      <c r="G8" s="256"/>
      <c r="H8" s="42" t="s">
        <v>1763</v>
      </c>
      <c r="I8" s="262"/>
      <c r="J8" s="265">
        <v>5</v>
      </c>
      <c r="K8" s="266"/>
      <c r="L8" s="41"/>
      <c r="M8" s="41"/>
      <c r="N8" s="41"/>
    </row>
    <row r="9" spans="1:14" ht="27" customHeight="1" x14ac:dyDescent="0.4">
      <c r="A9" s="245" t="s">
        <v>377</v>
      </c>
      <c r="B9" s="246"/>
      <c r="C9" s="251"/>
      <c r="D9" s="252"/>
      <c r="E9" s="252"/>
      <c r="F9" s="252"/>
      <c r="G9" s="252"/>
      <c r="H9" s="257" t="s">
        <v>372</v>
      </c>
      <c r="I9" s="144"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461" t="s">
        <v>1764</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388</v>
      </c>
      <c r="F22" s="280"/>
      <c r="G22" s="296" t="s">
        <v>1765</v>
      </c>
      <c r="H22" s="297"/>
      <c r="I22" s="43" t="s">
        <v>389</v>
      </c>
      <c r="J22" s="275" t="s">
        <v>370</v>
      </c>
      <c r="K22" s="276"/>
      <c r="L22" s="41"/>
      <c r="M22" s="41"/>
      <c r="N22" s="41"/>
    </row>
    <row r="23" spans="1:14" ht="27" customHeight="1" x14ac:dyDescent="0.4">
      <c r="A23" s="231"/>
      <c r="B23" s="232"/>
      <c r="C23" s="277" t="s">
        <v>390</v>
      </c>
      <c r="D23" s="278"/>
      <c r="E23" s="277" t="s">
        <v>391</v>
      </c>
      <c r="F23" s="278"/>
      <c r="G23" s="298"/>
      <c r="H23" s="299"/>
      <c r="I23" s="43" t="s">
        <v>392</v>
      </c>
      <c r="J23" s="275" t="s">
        <v>370</v>
      </c>
      <c r="K23" s="276"/>
      <c r="L23" s="41"/>
      <c r="M23" s="41"/>
      <c r="N23" s="41"/>
    </row>
    <row r="24" spans="1:14" ht="27" customHeight="1" x14ac:dyDescent="0.4">
      <c r="A24" s="233"/>
      <c r="B24" s="234"/>
      <c r="C24" s="279" t="s">
        <v>537</v>
      </c>
      <c r="D24" s="280"/>
      <c r="E24" s="279" t="s">
        <v>393</v>
      </c>
      <c r="F24" s="280"/>
      <c r="G24" s="300"/>
      <c r="H24" s="301"/>
      <c r="I24" s="44" t="s">
        <v>394</v>
      </c>
      <c r="J24" s="281" t="s">
        <v>370</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12</v>
      </c>
      <c r="D26" s="50">
        <v>12</v>
      </c>
      <c r="E26" s="50">
        <v>12</v>
      </c>
      <c r="F26" s="50">
        <v>18</v>
      </c>
      <c r="G26" s="50">
        <v>18</v>
      </c>
      <c r="H26" s="50">
        <v>18</v>
      </c>
      <c r="I26" s="324">
        <f>SUM(C26:H26)</f>
        <v>90</v>
      </c>
      <c r="J26" s="325"/>
      <c r="K26" s="51" t="s">
        <v>642</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1</v>
      </c>
      <c r="E29" s="56">
        <v>10</v>
      </c>
      <c r="F29" s="56">
        <v>0</v>
      </c>
      <c r="G29" s="56">
        <v>0</v>
      </c>
      <c r="H29" s="56">
        <v>2</v>
      </c>
      <c r="I29" s="56">
        <v>0</v>
      </c>
      <c r="J29" s="56">
        <v>1</v>
      </c>
      <c r="K29" s="57">
        <v>0</v>
      </c>
      <c r="L29" s="47"/>
      <c r="M29" s="47"/>
      <c r="N29" s="47"/>
    </row>
    <row r="30" spans="1:14" ht="27" customHeight="1" thickBot="1" x14ac:dyDescent="0.45">
      <c r="A30" s="140"/>
      <c r="B30" s="58" t="s">
        <v>417</v>
      </c>
      <c r="C30" s="59">
        <v>0</v>
      </c>
      <c r="D30" s="59">
        <v>0</v>
      </c>
      <c r="E30" s="59">
        <v>9</v>
      </c>
      <c r="F30" s="59">
        <v>0</v>
      </c>
      <c r="G30" s="59">
        <v>0</v>
      </c>
      <c r="H30" s="59">
        <v>1</v>
      </c>
      <c r="I30" s="59">
        <v>0</v>
      </c>
      <c r="J30" s="59">
        <v>0</v>
      </c>
      <c r="K30" s="60">
        <v>0</v>
      </c>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1766</v>
      </c>
      <c r="D32" s="303"/>
      <c r="E32" s="304"/>
      <c r="F32" s="302" t="s">
        <v>1767</v>
      </c>
      <c r="G32" s="303"/>
      <c r="H32" s="304"/>
      <c r="I32" s="302" t="s">
        <v>1768</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1769</v>
      </c>
      <c r="D39" s="315"/>
      <c r="E39" s="316"/>
      <c r="F39" s="314"/>
      <c r="G39" s="315"/>
      <c r="H39" s="316"/>
      <c r="I39" s="314" t="s">
        <v>1770</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155" t="s">
        <v>434</v>
      </c>
      <c r="H45" s="155" t="s">
        <v>435</v>
      </c>
      <c r="I45" s="155" t="s">
        <v>92</v>
      </c>
      <c r="J45" s="343" t="s">
        <v>436</v>
      </c>
      <c r="K45" s="344"/>
    </row>
    <row r="46" spans="1:11" ht="20.25" customHeight="1" x14ac:dyDescent="0.4">
      <c r="A46" s="328"/>
      <c r="B46" s="329"/>
      <c r="C46" s="345" t="s">
        <v>437</v>
      </c>
      <c r="D46" s="346"/>
      <c r="E46" s="347" t="s">
        <v>438</v>
      </c>
      <c r="F46" s="347"/>
      <c r="G46" s="156" t="s">
        <v>439</v>
      </c>
      <c r="H46" s="62" t="s">
        <v>1470</v>
      </c>
      <c r="I46" s="156" t="s">
        <v>441</v>
      </c>
      <c r="J46" s="348" t="s">
        <v>1471</v>
      </c>
      <c r="K46" s="349"/>
    </row>
    <row r="47" spans="1:11" ht="20.25" customHeight="1" x14ac:dyDescent="0.4">
      <c r="A47" s="328"/>
      <c r="B47" s="329"/>
      <c r="C47" s="345" t="s">
        <v>443</v>
      </c>
      <c r="D47" s="346"/>
      <c r="E47" s="350" t="s">
        <v>444</v>
      </c>
      <c r="F47" s="350"/>
      <c r="G47" s="156" t="s">
        <v>439</v>
      </c>
      <c r="H47" s="62" t="s">
        <v>544</v>
      </c>
      <c r="I47" s="156" t="s">
        <v>441</v>
      </c>
      <c r="J47" s="348" t="s">
        <v>1471</v>
      </c>
      <c r="K47" s="349"/>
    </row>
    <row r="48" spans="1:11" ht="20.25" customHeight="1" x14ac:dyDescent="0.4">
      <c r="A48" s="328"/>
      <c r="B48" s="329"/>
      <c r="C48" s="345" t="s">
        <v>449</v>
      </c>
      <c r="D48" s="346"/>
      <c r="E48" s="350" t="s">
        <v>1771</v>
      </c>
      <c r="F48" s="350"/>
      <c r="G48" s="156" t="s">
        <v>514</v>
      </c>
      <c r="H48" s="62" t="s">
        <v>1772</v>
      </c>
      <c r="I48" s="156" t="s">
        <v>548</v>
      </c>
      <c r="J48" s="348" t="s">
        <v>517</v>
      </c>
      <c r="K48" s="349"/>
    </row>
    <row r="49" spans="1:14" ht="20.25" customHeight="1" x14ac:dyDescent="0.4">
      <c r="A49" s="328"/>
      <c r="B49" s="329"/>
      <c r="C49" s="345" t="s">
        <v>450</v>
      </c>
      <c r="D49" s="346"/>
      <c r="E49" s="350" t="s">
        <v>848</v>
      </c>
      <c r="F49" s="350"/>
      <c r="G49" s="156" t="s">
        <v>439</v>
      </c>
      <c r="H49" s="62" t="s">
        <v>1311</v>
      </c>
      <c r="I49" s="156" t="s">
        <v>439</v>
      </c>
      <c r="J49" s="348" t="s">
        <v>552</v>
      </c>
      <c r="K49" s="349"/>
      <c r="L49" s="63"/>
      <c r="M49" s="63"/>
      <c r="N49" s="63"/>
    </row>
    <row r="50" spans="1:14" ht="20.25" customHeight="1" x14ac:dyDescent="0.4">
      <c r="A50" s="328"/>
      <c r="B50" s="329"/>
      <c r="C50" s="345" t="s">
        <v>454</v>
      </c>
      <c r="D50" s="346"/>
      <c r="E50" s="428" t="s">
        <v>1773</v>
      </c>
      <c r="F50" s="428"/>
      <c r="G50" s="156" t="s">
        <v>514</v>
      </c>
      <c r="H50" s="62" t="s">
        <v>1774</v>
      </c>
      <c r="I50" s="156"/>
      <c r="J50" s="348" t="s">
        <v>1471</v>
      </c>
      <c r="K50" s="349"/>
      <c r="L50" s="63"/>
    </row>
    <row r="51" spans="1:14" ht="20.25" customHeight="1" x14ac:dyDescent="0.4">
      <c r="A51" s="328"/>
      <c r="B51" s="329"/>
      <c r="C51" s="345" t="s">
        <v>455</v>
      </c>
      <c r="D51" s="346"/>
      <c r="E51" s="351"/>
      <c r="F51" s="351"/>
      <c r="G51" s="156"/>
      <c r="H51" s="62"/>
      <c r="I51" s="156"/>
      <c r="J51" s="348"/>
      <c r="K51" s="349"/>
      <c r="L51" s="63"/>
    </row>
    <row r="52" spans="1:14" ht="12" customHeight="1" x14ac:dyDescent="0.4">
      <c r="A52" s="139"/>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155" t="s">
        <v>461</v>
      </c>
      <c r="H54" s="155" t="s">
        <v>441</v>
      </c>
      <c r="I54" s="157" t="s">
        <v>462</v>
      </c>
      <c r="J54" s="343" t="s">
        <v>92</v>
      </c>
      <c r="K54" s="344"/>
    </row>
    <row r="55" spans="1:14" ht="20.25" customHeight="1" x14ac:dyDescent="0.4">
      <c r="A55" s="328"/>
      <c r="B55" s="329"/>
      <c r="C55" s="360" t="s">
        <v>1775</v>
      </c>
      <c r="D55" s="361"/>
      <c r="E55" s="362" t="s">
        <v>1771</v>
      </c>
      <c r="F55" s="362"/>
      <c r="G55" s="158" t="s">
        <v>1776</v>
      </c>
      <c r="H55" s="158" t="s">
        <v>925</v>
      </c>
      <c r="I55" s="158" t="s">
        <v>925</v>
      </c>
      <c r="J55" s="363"/>
      <c r="K55" s="364"/>
    </row>
    <row r="56" spans="1:14" ht="20.25" customHeight="1" x14ac:dyDescent="0.4">
      <c r="A56" s="328"/>
      <c r="B56" s="329"/>
      <c r="C56" s="373" t="s">
        <v>1777</v>
      </c>
      <c r="D56" s="374" t="s">
        <v>1778</v>
      </c>
      <c r="E56" s="350" t="s">
        <v>1779</v>
      </c>
      <c r="F56" s="350"/>
      <c r="G56" s="156" t="s">
        <v>694</v>
      </c>
      <c r="H56" s="156" t="s">
        <v>925</v>
      </c>
      <c r="I56" s="156" t="s">
        <v>925</v>
      </c>
      <c r="J56" s="348"/>
      <c r="K56" s="349"/>
    </row>
    <row r="57" spans="1:14" ht="20.25" customHeight="1" x14ac:dyDescent="0.4">
      <c r="A57" s="328"/>
      <c r="B57" s="329"/>
      <c r="C57" s="373"/>
      <c r="D57" s="374"/>
      <c r="E57" s="350"/>
      <c r="F57" s="350"/>
      <c r="G57" s="156"/>
      <c r="H57" s="160"/>
      <c r="I57" s="160"/>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1912</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thickBot="1" x14ac:dyDescent="0.45">
      <c r="A66" s="69" t="s">
        <v>470</v>
      </c>
      <c r="B66" s="70"/>
      <c r="C66" s="70"/>
      <c r="D66" s="70"/>
      <c r="E66" s="70"/>
      <c r="F66" s="70"/>
      <c r="G66" s="70"/>
      <c r="H66" s="70"/>
      <c r="I66" s="70"/>
      <c r="J66" s="70"/>
      <c r="K66" s="71"/>
    </row>
    <row r="67" spans="1:11" ht="26.25" customHeight="1" x14ac:dyDescent="0.4">
      <c r="A67" s="462"/>
      <c r="B67" s="463"/>
      <c r="C67" s="463"/>
      <c r="D67" s="463"/>
      <c r="E67" s="463"/>
      <c r="F67" s="463"/>
      <c r="G67" s="463"/>
      <c r="H67" s="463"/>
      <c r="I67" s="463"/>
      <c r="J67" s="463"/>
      <c r="K67" s="464"/>
    </row>
    <row r="68" spans="1:11" ht="26.25" customHeight="1" x14ac:dyDescent="0.4">
      <c r="A68" s="465"/>
      <c r="B68" s="466"/>
      <c r="C68" s="466"/>
      <c r="D68" s="466"/>
      <c r="E68" s="466"/>
      <c r="F68" s="466"/>
      <c r="G68" s="466"/>
      <c r="H68" s="466"/>
      <c r="I68" s="466"/>
      <c r="J68" s="466"/>
      <c r="K68" s="467"/>
    </row>
    <row r="69" spans="1:11" ht="26.25" customHeight="1" x14ac:dyDescent="0.4">
      <c r="A69" s="465"/>
      <c r="B69" s="466"/>
      <c r="C69" s="466"/>
      <c r="D69" s="466"/>
      <c r="E69" s="466"/>
      <c r="F69" s="466"/>
      <c r="G69" s="466"/>
      <c r="H69" s="466"/>
      <c r="I69" s="466"/>
      <c r="J69" s="466"/>
      <c r="K69" s="467"/>
    </row>
    <row r="70" spans="1:11" ht="26.25" customHeight="1" x14ac:dyDescent="0.4">
      <c r="A70" s="465"/>
      <c r="B70" s="466"/>
      <c r="C70" s="466"/>
      <c r="D70" s="466"/>
      <c r="E70" s="466"/>
      <c r="F70" s="466"/>
      <c r="G70" s="466"/>
      <c r="H70" s="466"/>
      <c r="I70" s="466"/>
      <c r="J70" s="466"/>
      <c r="K70" s="467"/>
    </row>
    <row r="71" spans="1:11" ht="26.25" customHeight="1" x14ac:dyDescent="0.4">
      <c r="A71" s="465"/>
      <c r="B71" s="466"/>
      <c r="C71" s="466"/>
      <c r="D71" s="466"/>
      <c r="E71" s="466"/>
      <c r="F71" s="466"/>
      <c r="G71" s="466"/>
      <c r="H71" s="466"/>
      <c r="I71" s="466"/>
      <c r="J71" s="466"/>
      <c r="K71" s="467"/>
    </row>
    <row r="72" spans="1:11" ht="26.25" customHeight="1" x14ac:dyDescent="0.4">
      <c r="A72" s="465"/>
      <c r="B72" s="466"/>
      <c r="C72" s="466"/>
      <c r="D72" s="466"/>
      <c r="E72" s="466"/>
      <c r="F72" s="466"/>
      <c r="G72" s="466"/>
      <c r="H72" s="466"/>
      <c r="I72" s="466"/>
      <c r="J72" s="466"/>
      <c r="K72" s="467"/>
    </row>
    <row r="73" spans="1:11" ht="26.25" customHeight="1" x14ac:dyDescent="0.4">
      <c r="A73" s="465"/>
      <c r="B73" s="466"/>
      <c r="C73" s="466"/>
      <c r="D73" s="466"/>
      <c r="E73" s="466"/>
      <c r="F73" s="466"/>
      <c r="G73" s="466"/>
      <c r="H73" s="466"/>
      <c r="I73" s="466"/>
      <c r="J73" s="466"/>
      <c r="K73" s="467"/>
    </row>
    <row r="74" spans="1:11" ht="26.25" customHeight="1" x14ac:dyDescent="0.4">
      <c r="A74" s="465"/>
      <c r="B74" s="466"/>
      <c r="C74" s="466"/>
      <c r="D74" s="466"/>
      <c r="E74" s="466"/>
      <c r="F74" s="466"/>
      <c r="G74" s="466"/>
      <c r="H74" s="466"/>
      <c r="I74" s="466"/>
      <c r="J74" s="466"/>
      <c r="K74" s="467"/>
    </row>
    <row r="75" spans="1:11" ht="26.25" customHeight="1" x14ac:dyDescent="0.4">
      <c r="A75" s="465"/>
      <c r="B75" s="466"/>
      <c r="C75" s="466"/>
      <c r="D75" s="466"/>
      <c r="E75" s="466"/>
      <c r="F75" s="466"/>
      <c r="G75" s="466"/>
      <c r="H75" s="466"/>
      <c r="I75" s="466"/>
      <c r="J75" s="466"/>
      <c r="K75" s="467"/>
    </row>
    <row r="76" spans="1:11" ht="26.25" customHeight="1" x14ac:dyDescent="0.4">
      <c r="A76" s="465"/>
      <c r="B76" s="466"/>
      <c r="C76" s="466"/>
      <c r="D76" s="466"/>
      <c r="E76" s="466"/>
      <c r="F76" s="466"/>
      <c r="G76" s="466"/>
      <c r="H76" s="466"/>
      <c r="I76" s="466"/>
      <c r="J76" s="466"/>
      <c r="K76" s="467"/>
    </row>
    <row r="77" spans="1:11" ht="26.25" customHeight="1" x14ac:dyDescent="0.4">
      <c r="A77" s="465"/>
      <c r="B77" s="466"/>
      <c r="C77" s="466"/>
      <c r="D77" s="466"/>
      <c r="E77" s="466"/>
      <c r="F77" s="466"/>
      <c r="G77" s="466"/>
      <c r="H77" s="466"/>
      <c r="I77" s="466"/>
      <c r="J77" s="466"/>
      <c r="K77" s="467"/>
    </row>
    <row r="78" spans="1:11" ht="26.25" customHeight="1" x14ac:dyDescent="0.4">
      <c r="A78" s="465"/>
      <c r="B78" s="466"/>
      <c r="C78" s="466"/>
      <c r="D78" s="466"/>
      <c r="E78" s="466"/>
      <c r="F78" s="466"/>
      <c r="G78" s="466"/>
      <c r="H78" s="466"/>
      <c r="I78" s="466"/>
      <c r="J78" s="466"/>
      <c r="K78" s="467"/>
    </row>
    <row r="79" spans="1:11" ht="26.25" customHeight="1" x14ac:dyDescent="0.4">
      <c r="A79" s="465"/>
      <c r="B79" s="466"/>
      <c r="C79" s="466"/>
      <c r="D79" s="466"/>
      <c r="E79" s="466"/>
      <c r="F79" s="466"/>
      <c r="G79" s="466"/>
      <c r="H79" s="466"/>
      <c r="I79" s="466"/>
      <c r="J79" s="466"/>
      <c r="K79" s="467"/>
    </row>
    <row r="80" spans="1:11" ht="26.25" customHeight="1" x14ac:dyDescent="0.4">
      <c r="A80" s="465"/>
      <c r="B80" s="466"/>
      <c r="C80" s="466"/>
      <c r="D80" s="466"/>
      <c r="E80" s="466"/>
      <c r="F80" s="466"/>
      <c r="G80" s="466"/>
      <c r="H80" s="466"/>
      <c r="I80" s="466"/>
      <c r="J80" s="466"/>
      <c r="K80" s="467"/>
    </row>
    <row r="81" spans="1:11" ht="26.25" customHeight="1" x14ac:dyDescent="0.4">
      <c r="A81" s="465"/>
      <c r="B81" s="466"/>
      <c r="C81" s="466"/>
      <c r="D81" s="466"/>
      <c r="E81" s="466"/>
      <c r="F81" s="466"/>
      <c r="G81" s="466"/>
      <c r="H81" s="466"/>
      <c r="I81" s="466"/>
      <c r="J81" s="466"/>
      <c r="K81" s="467"/>
    </row>
    <row r="82" spans="1:11" ht="26.25" customHeight="1" x14ac:dyDescent="0.4">
      <c r="A82" s="465"/>
      <c r="B82" s="466"/>
      <c r="C82" s="466"/>
      <c r="D82" s="466"/>
      <c r="E82" s="466"/>
      <c r="F82" s="466"/>
      <c r="G82" s="466"/>
      <c r="H82" s="466"/>
      <c r="I82" s="466"/>
      <c r="J82" s="466"/>
      <c r="K82" s="467"/>
    </row>
    <row r="83" spans="1:11" ht="26.25" customHeight="1" x14ac:dyDescent="0.4">
      <c r="A83" s="465"/>
      <c r="B83" s="466"/>
      <c r="C83" s="466"/>
      <c r="D83" s="466"/>
      <c r="E83" s="466"/>
      <c r="F83" s="466"/>
      <c r="G83" s="466"/>
      <c r="H83" s="466"/>
      <c r="I83" s="466"/>
      <c r="J83" s="466"/>
      <c r="K83" s="467"/>
    </row>
    <row r="84" spans="1:11" ht="26.25" customHeight="1" x14ac:dyDescent="0.4">
      <c r="A84" s="465"/>
      <c r="B84" s="466"/>
      <c r="C84" s="466"/>
      <c r="D84" s="466"/>
      <c r="E84" s="466"/>
      <c r="F84" s="466"/>
      <c r="G84" s="466"/>
      <c r="H84" s="466"/>
      <c r="I84" s="466"/>
      <c r="J84" s="466"/>
      <c r="K84" s="467"/>
    </row>
    <row r="85" spans="1:11" ht="26.25" customHeight="1" x14ac:dyDescent="0.4">
      <c r="A85" s="465"/>
      <c r="B85" s="466"/>
      <c r="C85" s="466"/>
      <c r="D85" s="466"/>
      <c r="E85" s="466"/>
      <c r="F85" s="466"/>
      <c r="G85" s="466"/>
      <c r="H85" s="466"/>
      <c r="I85" s="466"/>
      <c r="J85" s="466"/>
      <c r="K85" s="467"/>
    </row>
    <row r="86" spans="1:11" ht="26.25" customHeight="1" x14ac:dyDescent="0.4">
      <c r="A86" s="465"/>
      <c r="B86" s="466"/>
      <c r="C86" s="466"/>
      <c r="D86" s="466"/>
      <c r="E86" s="466"/>
      <c r="F86" s="466"/>
      <c r="G86" s="466"/>
      <c r="H86" s="466"/>
      <c r="I86" s="466"/>
      <c r="J86" s="466"/>
      <c r="K86" s="467"/>
    </row>
    <row r="87" spans="1:11" ht="26.25" customHeight="1" x14ac:dyDescent="0.4">
      <c r="A87" s="465"/>
      <c r="B87" s="466"/>
      <c r="C87" s="466"/>
      <c r="D87" s="466"/>
      <c r="E87" s="466"/>
      <c r="F87" s="466"/>
      <c r="G87" s="466"/>
      <c r="H87" s="466"/>
      <c r="I87" s="466"/>
      <c r="J87" s="466"/>
      <c r="K87" s="467"/>
    </row>
    <row r="88" spans="1:11" ht="26.25" customHeight="1" x14ac:dyDescent="0.4">
      <c r="A88" s="465"/>
      <c r="B88" s="466"/>
      <c r="C88" s="466"/>
      <c r="D88" s="466"/>
      <c r="E88" s="466"/>
      <c r="F88" s="466"/>
      <c r="G88" s="466"/>
      <c r="H88" s="466"/>
      <c r="I88" s="466"/>
      <c r="J88" s="466"/>
      <c r="K88" s="467"/>
    </row>
    <row r="89" spans="1:11" ht="26.25" customHeight="1" x14ac:dyDescent="0.4">
      <c r="A89" s="465"/>
      <c r="B89" s="466"/>
      <c r="C89" s="466"/>
      <c r="D89" s="466"/>
      <c r="E89" s="466"/>
      <c r="F89" s="466"/>
      <c r="G89" s="466"/>
      <c r="H89" s="466"/>
      <c r="I89" s="466"/>
      <c r="J89" s="466"/>
      <c r="K89" s="467"/>
    </row>
    <row r="90" spans="1:11" ht="26.25" customHeight="1" x14ac:dyDescent="0.4">
      <c r="A90" s="465"/>
      <c r="B90" s="466"/>
      <c r="C90" s="466"/>
      <c r="D90" s="466"/>
      <c r="E90" s="466"/>
      <c r="F90" s="466"/>
      <c r="G90" s="466"/>
      <c r="H90" s="466"/>
      <c r="I90" s="466"/>
      <c r="J90" s="466"/>
      <c r="K90" s="467"/>
    </row>
    <row r="91" spans="1:11" ht="26.25" customHeight="1" x14ac:dyDescent="0.4">
      <c r="A91" s="465"/>
      <c r="B91" s="466"/>
      <c r="C91" s="466"/>
      <c r="D91" s="466"/>
      <c r="E91" s="466"/>
      <c r="F91" s="466"/>
      <c r="G91" s="466"/>
      <c r="H91" s="466"/>
      <c r="I91" s="466"/>
      <c r="J91" s="466"/>
      <c r="K91" s="467"/>
    </row>
    <row r="92" spans="1:11" ht="26.25" customHeight="1" x14ac:dyDescent="0.4">
      <c r="A92" s="465"/>
      <c r="B92" s="466"/>
      <c r="C92" s="466"/>
      <c r="D92" s="466"/>
      <c r="E92" s="466"/>
      <c r="F92" s="466"/>
      <c r="G92" s="466"/>
      <c r="H92" s="466"/>
      <c r="I92" s="466"/>
      <c r="J92" s="466"/>
      <c r="K92" s="467"/>
    </row>
    <row r="93" spans="1:11" ht="26.25" customHeight="1" thickBot="1" x14ac:dyDescent="0.45">
      <c r="A93" s="90"/>
      <c r="B93" s="91"/>
      <c r="C93" s="91"/>
      <c r="D93" s="91"/>
      <c r="E93" s="91"/>
      <c r="F93" s="91"/>
      <c r="G93" s="91"/>
      <c r="H93" s="91"/>
      <c r="I93" s="91"/>
      <c r="J93" s="91"/>
      <c r="K93" s="92"/>
    </row>
  </sheetData>
  <sheetProtection selectLockedCells="1"/>
  <mergeCells count="104">
    <mergeCell ref="B58:B59"/>
    <mergeCell ref="C58:K58"/>
    <mergeCell ref="C59:K59"/>
    <mergeCell ref="A60:B64"/>
    <mergeCell ref="C60:K64"/>
    <mergeCell ref="A67:K92"/>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384" priority="3">
      <formula>LEN(TRIM(C24))=0</formula>
    </cfRule>
  </conditionalFormatting>
  <conditionalFormatting sqref="C9:G11 J9:K11 H11 C27:I27 K27">
    <cfRule type="expression" dxfId="383" priority="2" stopIfTrue="1">
      <formula>$K$4=""</formula>
    </cfRule>
  </conditionalFormatting>
  <conditionalFormatting sqref="E47:K49 C6:G11 H11 C26:I27 K26:K27 G1:H1 I2 C2:C3 K3 C5:E5 G5:K5 J6:K6 J7 H8 C12 C22:F22 C29:E29 G29 G46:K46">
    <cfRule type="containsBlanks" dxfId="38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81" priority="6">
      <formula>LEN(TRIM(J8))=0</formula>
    </cfRule>
  </conditionalFormatting>
  <dataValidations count="2">
    <dataValidation type="whole" operator="greaterThanOrEqual" allowBlank="1" showInputMessage="1" showErrorMessage="1" sqref="E29:K30 C29:D29" xr:uid="{6CD9CE00-EFF5-417E-89BA-9BD4D10767AF}">
      <formula1>0</formula1>
    </dataValidation>
    <dataValidation type="list" allowBlank="1" showInputMessage="1" showErrorMessage="1" sqref="J2:K2" xr:uid="{4F393C96-7C05-4245-9058-B9C887F2372E}">
      <formula1>"保育所,認定こども園,小規模保育事業"</formula1>
    </dataValidation>
  </dataValidations>
  <hyperlinks>
    <hyperlink ref="G5" xr:uid="{4FCEFFFA-E422-417C-A278-103C0139DAA4}"/>
    <hyperlink ref="A1:B1" location="公表用一覧!A1" display=" &lt;戻る" xr:uid="{09F90228-D563-410C-A522-0BA2768B1DA1}"/>
  </hyperlinks>
  <pageMargins left="0.23622047244094491" right="0.23622047244094491" top="0.35433070866141736" bottom="0.35433070866141736" header="0" footer="0"/>
  <pageSetup paperSize="9" fitToWidth="0" fitToHeight="0" orientation="portrait" r:id="rId1"/>
  <headerFooter>
    <oddHeader>&amp;L&amp;P / &amp;N ページ</oddHeader>
  </headerFooter>
  <rowBreaks count="1" manualBreakCount="1">
    <brk id="66" max="10" man="1"/>
  </rowBreaks>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475D5E-5C2B-4E44-9BA7-94FDA2C982EA}">
  <sheetPr codeName="Sheet18">
    <pageSetUpPr fitToPage="1"/>
  </sheetPr>
  <dimension ref="A1:N66"/>
  <sheetViews>
    <sheetView view="pageBreakPreview" topLeftCell="A19" zoomScaleNormal="100" zoomScaleSheetLayoutView="100" workbookViewId="0">
      <selection activeCell="I26" sqref="I26:J26"/>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361</v>
      </c>
      <c r="B1" s="226"/>
      <c r="C1" s="72"/>
      <c r="D1" s="72"/>
      <c r="E1" s="73"/>
      <c r="F1" s="32" t="s">
        <v>362</v>
      </c>
      <c r="G1" s="227">
        <v>45548</v>
      </c>
      <c r="H1" s="228"/>
      <c r="I1" s="33" t="s">
        <v>363</v>
      </c>
      <c r="J1" s="229">
        <v>46113</v>
      </c>
      <c r="K1" s="230"/>
      <c r="L1" s="34"/>
      <c r="M1" s="34"/>
      <c r="N1" s="34"/>
    </row>
    <row r="2" spans="1:14" ht="27" customHeight="1" x14ac:dyDescent="0.4">
      <c r="A2" s="231" t="s">
        <v>364</v>
      </c>
      <c r="B2" s="232"/>
      <c r="C2" s="235" t="s">
        <v>135</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120</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83</v>
      </c>
      <c r="D5" s="270"/>
      <c r="E5" s="271"/>
      <c r="F5" s="40" t="s">
        <v>369</v>
      </c>
      <c r="G5" s="376" t="str">
        <f>HYPERLINK("http://mirai-hoikuen@wakaba-gakuen.ed.jp")</f>
        <v>http://mirai-hoikuen@wakaba-gakuen.ed.jp</v>
      </c>
      <c r="H5" s="270"/>
      <c r="I5" s="270"/>
      <c r="J5" s="270"/>
      <c r="K5" s="272"/>
      <c r="L5" s="37"/>
      <c r="M5" s="37"/>
      <c r="N5" s="37"/>
    </row>
    <row r="6" spans="1:14" ht="27" customHeight="1" x14ac:dyDescent="0.4">
      <c r="A6" s="273" t="s">
        <v>371</v>
      </c>
      <c r="B6" s="274"/>
      <c r="C6" s="251" t="s">
        <v>591</v>
      </c>
      <c r="D6" s="252"/>
      <c r="E6" s="252"/>
      <c r="F6" s="252"/>
      <c r="G6" s="252"/>
      <c r="H6" s="257" t="s">
        <v>372</v>
      </c>
      <c r="I6" s="101" t="s">
        <v>373</v>
      </c>
      <c r="J6" s="259">
        <v>10</v>
      </c>
      <c r="K6" s="260"/>
      <c r="L6" s="41"/>
      <c r="M6" s="41"/>
      <c r="N6" s="41"/>
    </row>
    <row r="7" spans="1:14" ht="27" customHeight="1" x14ac:dyDescent="0.4">
      <c r="A7" s="231"/>
      <c r="B7" s="232"/>
      <c r="C7" s="253"/>
      <c r="D7" s="254"/>
      <c r="E7" s="254"/>
      <c r="F7" s="254"/>
      <c r="G7" s="254"/>
      <c r="H7" s="258"/>
      <c r="I7" s="261" t="s">
        <v>374</v>
      </c>
      <c r="J7" s="263" t="s">
        <v>592</v>
      </c>
      <c r="K7" s="264"/>
      <c r="L7" s="41"/>
      <c r="M7" s="41"/>
      <c r="N7" s="41"/>
    </row>
    <row r="8" spans="1:14" ht="27" customHeight="1" x14ac:dyDescent="0.4">
      <c r="A8" s="233"/>
      <c r="B8" s="234"/>
      <c r="C8" s="255"/>
      <c r="D8" s="256"/>
      <c r="E8" s="256"/>
      <c r="F8" s="256"/>
      <c r="G8" s="256"/>
      <c r="H8" s="42" t="s">
        <v>376</v>
      </c>
      <c r="I8" s="262"/>
      <c r="J8" s="265">
        <v>10</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1780</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388</v>
      </c>
      <c r="F22" s="280"/>
      <c r="G22" s="296"/>
      <c r="H22" s="297"/>
      <c r="I22" s="43" t="s">
        <v>389</v>
      </c>
      <c r="J22" s="400" t="s">
        <v>593</v>
      </c>
      <c r="K22" s="276"/>
      <c r="L22" s="41"/>
      <c r="M22" s="41"/>
      <c r="N22" s="41"/>
    </row>
    <row r="23" spans="1:14" ht="27" customHeight="1" x14ac:dyDescent="0.4">
      <c r="A23" s="231"/>
      <c r="B23" s="232"/>
      <c r="C23" s="277" t="s">
        <v>390</v>
      </c>
      <c r="D23" s="278"/>
      <c r="E23" s="277" t="s">
        <v>391</v>
      </c>
      <c r="F23" s="278"/>
      <c r="G23" s="298"/>
      <c r="H23" s="299"/>
      <c r="I23" s="43" t="s">
        <v>392</v>
      </c>
      <c r="J23" s="275" t="s">
        <v>82</v>
      </c>
      <c r="K23" s="276"/>
      <c r="L23" s="41"/>
      <c r="M23" s="41"/>
      <c r="N23" s="41"/>
    </row>
    <row r="24" spans="1:14" ht="27" customHeight="1" x14ac:dyDescent="0.4">
      <c r="A24" s="233"/>
      <c r="B24" s="234"/>
      <c r="C24" s="279" t="s">
        <v>481</v>
      </c>
      <c r="D24" s="280"/>
      <c r="E24" s="279" t="s">
        <v>393</v>
      </c>
      <c r="F24" s="280"/>
      <c r="G24" s="300"/>
      <c r="H24" s="301"/>
      <c r="I24" s="44" t="s">
        <v>394</v>
      </c>
      <c r="J24" s="281" t="s">
        <v>594</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9</v>
      </c>
      <c r="D26" s="50">
        <v>18</v>
      </c>
      <c r="E26" s="50">
        <v>20</v>
      </c>
      <c r="F26" s="50">
        <v>23</v>
      </c>
      <c r="G26" s="50">
        <v>25</v>
      </c>
      <c r="H26" s="50">
        <v>25</v>
      </c>
      <c r="I26" s="324">
        <f>SUM(C26:H26)</f>
        <v>120</v>
      </c>
      <c r="J26" s="325"/>
      <c r="K26" s="51" t="s">
        <v>17</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2</v>
      </c>
      <c r="F29" s="56"/>
      <c r="G29" s="56">
        <v>0</v>
      </c>
      <c r="H29" s="56">
        <v>2</v>
      </c>
      <c r="I29" s="56">
        <v>1</v>
      </c>
      <c r="J29" s="56"/>
      <c r="K29" s="57"/>
      <c r="L29" s="47"/>
      <c r="M29" s="47"/>
      <c r="N29" s="47"/>
    </row>
    <row r="30" spans="1:14" ht="27" customHeight="1" thickBot="1" x14ac:dyDescent="0.45">
      <c r="A30" s="96"/>
      <c r="B30" s="58" t="s">
        <v>417</v>
      </c>
      <c r="C30" s="59" t="s">
        <v>418</v>
      </c>
      <c r="D30" s="59" t="s">
        <v>418</v>
      </c>
      <c r="E30" s="59">
        <v>13</v>
      </c>
      <c r="F30" s="59">
        <v>1</v>
      </c>
      <c r="G30" s="59">
        <v>3</v>
      </c>
      <c r="H30" s="59"/>
      <c r="I30" s="59">
        <v>1</v>
      </c>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595</v>
      </c>
      <c r="D32" s="303"/>
      <c r="E32" s="304"/>
      <c r="F32" s="302" t="s">
        <v>596</v>
      </c>
      <c r="G32" s="303"/>
      <c r="H32" s="304"/>
      <c r="I32" s="302" t="s">
        <v>597</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598</v>
      </c>
      <c r="D39" s="315"/>
      <c r="E39" s="316"/>
      <c r="F39" s="314" t="s">
        <v>599</v>
      </c>
      <c r="G39" s="315"/>
      <c r="H39" s="316"/>
      <c r="I39" s="314" t="s">
        <v>600</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t="s">
        <v>439</v>
      </c>
      <c r="H46" s="62" t="s">
        <v>601</v>
      </c>
      <c r="I46" s="97" t="s">
        <v>554</v>
      </c>
      <c r="J46" s="348" t="s">
        <v>517</v>
      </c>
      <c r="K46" s="349"/>
    </row>
    <row r="47" spans="1:11" ht="20.25" customHeight="1" x14ac:dyDescent="0.4">
      <c r="A47" s="328"/>
      <c r="B47" s="329"/>
      <c r="C47" s="345" t="s">
        <v>443</v>
      </c>
      <c r="D47" s="346"/>
      <c r="E47" s="350" t="s">
        <v>602</v>
      </c>
      <c r="F47" s="350"/>
      <c r="G47" s="97" t="s">
        <v>439</v>
      </c>
      <c r="H47" s="62" t="s">
        <v>603</v>
      </c>
      <c r="I47" s="97" t="s">
        <v>604</v>
      </c>
      <c r="J47" s="348" t="s">
        <v>605</v>
      </c>
      <c r="K47" s="349"/>
    </row>
    <row r="48" spans="1:11" ht="20.25" customHeight="1" x14ac:dyDescent="0.4">
      <c r="A48" s="328"/>
      <c r="B48" s="329"/>
      <c r="C48" s="345" t="s">
        <v>449</v>
      </c>
      <c r="D48" s="346"/>
      <c r="E48" s="350"/>
      <c r="F48" s="350"/>
      <c r="G48" s="97"/>
      <c r="H48" s="62"/>
      <c r="I48" s="97"/>
      <c r="J48" s="348"/>
      <c r="K48" s="349"/>
    </row>
    <row r="49" spans="1:14" ht="20.25" customHeight="1" x14ac:dyDescent="0.4">
      <c r="A49" s="328"/>
      <c r="B49" s="329"/>
      <c r="C49" s="345" t="s">
        <v>450</v>
      </c>
      <c r="D49" s="346"/>
      <c r="E49" s="350" t="s">
        <v>606</v>
      </c>
      <c r="F49" s="350"/>
      <c r="G49" s="97" t="s">
        <v>439</v>
      </c>
      <c r="H49" s="62" t="s">
        <v>607</v>
      </c>
      <c r="I49" s="97"/>
      <c r="J49" s="348" t="s">
        <v>605</v>
      </c>
      <c r="K49" s="349"/>
      <c r="L49" s="63"/>
      <c r="M49" s="63"/>
      <c r="N49" s="63"/>
    </row>
    <row r="50" spans="1:14" ht="20.25" customHeight="1" x14ac:dyDescent="0.4">
      <c r="A50" s="328"/>
      <c r="B50" s="329"/>
      <c r="C50" s="345" t="s">
        <v>454</v>
      </c>
      <c r="D50" s="346"/>
      <c r="E50" s="351" t="s">
        <v>606</v>
      </c>
      <c r="F50" s="351"/>
      <c r="G50" s="97" t="s">
        <v>439</v>
      </c>
      <c r="H50" s="62" t="s">
        <v>608</v>
      </c>
      <c r="I50" s="97" t="s">
        <v>441</v>
      </c>
      <c r="J50" s="348" t="s">
        <v>605</v>
      </c>
      <c r="K50" s="349"/>
      <c r="L50" s="63"/>
    </row>
    <row r="51" spans="1:14" ht="20.25" customHeight="1" x14ac:dyDescent="0.4">
      <c r="A51" s="328"/>
      <c r="B51" s="329"/>
      <c r="C51" s="345" t="s">
        <v>455</v>
      </c>
      <c r="D51" s="346"/>
      <c r="E51" s="351" t="s">
        <v>543</v>
      </c>
      <c r="F51" s="351"/>
      <c r="G51" s="97" t="s">
        <v>445</v>
      </c>
      <c r="H51" s="62"/>
      <c r="I51" s="97"/>
      <c r="J51" s="348" t="s">
        <v>605</v>
      </c>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609</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380" priority="3">
      <formula>LEN(TRIM(C24))=0</formula>
    </cfRule>
  </conditionalFormatting>
  <conditionalFormatting sqref="C9:G11 J9:K11 H11 C27:I27 K27">
    <cfRule type="expression" dxfId="379" priority="2" stopIfTrue="1">
      <formula>$K$4=""</formula>
    </cfRule>
  </conditionalFormatting>
  <conditionalFormatting sqref="E47:K49 C6:G11 H11 C26:I27 K26:K27 G1:H1 I2 C2:C3 K3 C5:E5 G5:K5 J6:K6 J7 H8 C12 C22:F22 C29:E29 G29 G46:K46">
    <cfRule type="containsBlanks" dxfId="37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77" priority="6">
      <formula>LEN(TRIM(J8))=0</formula>
    </cfRule>
  </conditionalFormatting>
  <dataValidations count="2">
    <dataValidation type="whole" operator="greaterThanOrEqual" allowBlank="1" showInputMessage="1" showErrorMessage="1" sqref="E29:K30 C29:D29" xr:uid="{2EBB98D8-A1CA-4CAA-9CC4-03A17CCE1148}">
      <formula1>0</formula1>
    </dataValidation>
    <dataValidation type="list" allowBlank="1" showInputMessage="1" showErrorMessage="1" sqref="J2:K2" xr:uid="{9BF940E4-9A0F-4DFD-B823-A7ADB96AC46D}">
      <formula1>"保育所,認定こども園,小規模保育事業"</formula1>
    </dataValidation>
  </dataValidations>
  <hyperlinks>
    <hyperlink ref="A1:B1" location="公表用一覧!A1" display="&lt; 戻る" xr:uid="{B1307452-F3A4-4929-AB91-FE4694CF8FEE}"/>
  </hyperlinks>
  <pageMargins left="0.59055118110236227" right="0.39370078740157483" top="0.39370078740157483" bottom="0.39370078740157483" header="0" footer="0"/>
  <pageSetup paperSize="9" scale="99" fitToHeight="0" orientation="portrait" r:id="rId1"/>
  <headerFooter>
    <oddHeader>&amp;L&amp;P / &amp;N ページ</oddHeader>
  </headerFooter>
  <rowBreaks count="1" manualBreakCount="1">
    <brk id="66" max="10" man="1"/>
  </rowBreaks>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57C00E-F89A-499F-894C-C6A8ADC8D415}">
  <sheetPr codeName="Sheet19"/>
  <dimension ref="A1:N66"/>
  <sheetViews>
    <sheetView view="pageBreakPreview" zoomScaleNormal="100" zoomScaleSheetLayoutView="100" workbookViewId="0">
      <selection activeCell="C2" sqref="C2:H4"/>
    </sheetView>
  </sheetViews>
  <sheetFormatPr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407" t="s">
        <v>532</v>
      </c>
      <c r="B1" s="407"/>
      <c r="C1" s="72"/>
      <c r="D1" s="72"/>
      <c r="E1" s="73"/>
      <c r="F1" s="32" t="s">
        <v>362</v>
      </c>
      <c r="G1" s="227">
        <v>45910</v>
      </c>
      <c r="H1" s="228"/>
      <c r="I1" s="33" t="s">
        <v>363</v>
      </c>
      <c r="J1" s="229">
        <v>46113</v>
      </c>
      <c r="K1" s="230"/>
      <c r="L1" s="34"/>
      <c r="M1" s="34"/>
      <c r="N1" s="34"/>
    </row>
    <row r="2" spans="1:14" ht="27" customHeight="1" x14ac:dyDescent="0.4">
      <c r="A2" s="231" t="s">
        <v>364</v>
      </c>
      <c r="B2" s="232"/>
      <c r="C2" s="468" t="s">
        <v>610</v>
      </c>
      <c r="D2" s="469"/>
      <c r="E2" s="469"/>
      <c r="F2" s="469"/>
      <c r="G2" s="469"/>
      <c r="H2" s="470"/>
      <c r="I2" s="36" t="s">
        <v>92</v>
      </c>
      <c r="J2" s="241" t="s">
        <v>365</v>
      </c>
      <c r="K2" s="242"/>
      <c r="L2" s="37"/>
      <c r="M2" s="37"/>
      <c r="N2" s="37"/>
    </row>
    <row r="3" spans="1:14" ht="27" customHeight="1" x14ac:dyDescent="0.4">
      <c r="A3" s="231"/>
      <c r="B3" s="232"/>
      <c r="C3" s="468"/>
      <c r="D3" s="469"/>
      <c r="E3" s="469"/>
      <c r="F3" s="469"/>
      <c r="G3" s="469"/>
      <c r="H3" s="470"/>
      <c r="I3" s="243" t="s">
        <v>366</v>
      </c>
      <c r="J3" s="244"/>
      <c r="K3" s="38">
        <v>121</v>
      </c>
      <c r="L3" s="37"/>
      <c r="M3" s="37"/>
      <c r="N3" s="37"/>
    </row>
    <row r="4" spans="1:14" ht="27" customHeight="1" x14ac:dyDescent="0.4">
      <c r="A4" s="233"/>
      <c r="B4" s="234"/>
      <c r="C4" s="471"/>
      <c r="D4" s="472"/>
      <c r="E4" s="472"/>
      <c r="F4" s="472"/>
      <c r="G4" s="472"/>
      <c r="H4" s="473"/>
      <c r="I4" s="243" t="s">
        <v>367</v>
      </c>
      <c r="J4" s="244"/>
      <c r="K4" s="39"/>
      <c r="L4" s="37"/>
      <c r="M4" s="37"/>
      <c r="N4" s="37"/>
    </row>
    <row r="5" spans="1:14" ht="27" customHeight="1" x14ac:dyDescent="0.4">
      <c r="A5" s="267" t="s">
        <v>368</v>
      </c>
      <c r="B5" s="268"/>
      <c r="C5" s="269" t="s">
        <v>611</v>
      </c>
      <c r="D5" s="270"/>
      <c r="E5" s="271"/>
      <c r="F5" s="40" t="s">
        <v>369</v>
      </c>
      <c r="G5" s="376" t="str">
        <f>HYPERLINK("https://ootakanomori.ncf-kids.com/")</f>
        <v>https://ootakanomori.ncf-kids.com/</v>
      </c>
      <c r="H5" s="270"/>
      <c r="I5" s="270"/>
      <c r="J5" s="270"/>
      <c r="K5" s="272"/>
      <c r="L5" s="37"/>
      <c r="M5" s="37"/>
      <c r="N5" s="37"/>
    </row>
    <row r="6" spans="1:14" ht="27" customHeight="1" x14ac:dyDescent="0.4">
      <c r="A6" s="273" t="s">
        <v>371</v>
      </c>
      <c r="B6" s="274"/>
      <c r="C6" s="283" t="s">
        <v>612</v>
      </c>
      <c r="D6" s="284"/>
      <c r="E6" s="284"/>
      <c r="F6" s="284"/>
      <c r="G6" s="284"/>
      <c r="H6" s="257" t="s">
        <v>372</v>
      </c>
      <c r="I6" s="144" t="s">
        <v>373</v>
      </c>
      <c r="J6" s="474" t="s">
        <v>613</v>
      </c>
      <c r="K6" s="260"/>
      <c r="L6" s="41"/>
      <c r="M6" s="41"/>
      <c r="N6" s="41"/>
    </row>
    <row r="7" spans="1:14" ht="27" customHeight="1" x14ac:dyDescent="0.4">
      <c r="A7" s="231"/>
      <c r="B7" s="232"/>
      <c r="C7" s="286"/>
      <c r="D7" s="287"/>
      <c r="E7" s="287"/>
      <c r="F7" s="287"/>
      <c r="G7" s="287"/>
      <c r="H7" s="258"/>
      <c r="I7" s="261" t="s">
        <v>374</v>
      </c>
      <c r="J7" s="263" t="s">
        <v>614</v>
      </c>
      <c r="K7" s="264"/>
      <c r="L7" s="41"/>
      <c r="M7" s="41"/>
      <c r="N7" s="41"/>
    </row>
    <row r="8" spans="1:14" ht="27" customHeight="1" x14ac:dyDescent="0.4">
      <c r="A8" s="233"/>
      <c r="B8" s="234"/>
      <c r="C8" s="289"/>
      <c r="D8" s="290"/>
      <c r="E8" s="290"/>
      <c r="F8" s="290"/>
      <c r="G8" s="290"/>
      <c r="H8" s="42" t="s">
        <v>492</v>
      </c>
      <c r="I8" s="262"/>
      <c r="J8" s="265">
        <v>15</v>
      </c>
      <c r="K8" s="266"/>
      <c r="L8" s="41"/>
      <c r="M8" s="41"/>
      <c r="N8" s="41"/>
    </row>
    <row r="9" spans="1:14" ht="27" customHeight="1" x14ac:dyDescent="0.4">
      <c r="A9" s="245" t="s">
        <v>377</v>
      </c>
      <c r="B9" s="246"/>
      <c r="C9" s="251"/>
      <c r="D9" s="252"/>
      <c r="E9" s="252"/>
      <c r="F9" s="252"/>
      <c r="G9" s="252"/>
      <c r="H9" s="257" t="s">
        <v>372</v>
      </c>
      <c r="I9" s="144"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408" t="s">
        <v>493</v>
      </c>
      <c r="D12" s="409"/>
      <c r="E12" s="409"/>
      <c r="F12" s="409"/>
      <c r="G12" s="409"/>
      <c r="H12" s="409"/>
      <c r="I12" s="409"/>
      <c r="J12" s="409"/>
      <c r="K12" s="410"/>
      <c r="L12" s="41"/>
      <c r="M12" s="41"/>
      <c r="N12" s="41"/>
    </row>
    <row r="13" spans="1:14" ht="27" customHeight="1" x14ac:dyDescent="0.4">
      <c r="A13" s="231"/>
      <c r="B13" s="232"/>
      <c r="C13" s="411"/>
      <c r="D13" s="412"/>
      <c r="E13" s="412"/>
      <c r="F13" s="412"/>
      <c r="G13" s="412"/>
      <c r="H13" s="412"/>
      <c r="I13" s="412"/>
      <c r="J13" s="412"/>
      <c r="K13" s="413"/>
      <c r="L13" s="41"/>
      <c r="M13" s="41"/>
      <c r="N13" s="41"/>
    </row>
    <row r="14" spans="1:14" ht="27" customHeight="1" x14ac:dyDescent="0.4">
      <c r="A14" s="231"/>
      <c r="B14" s="232"/>
      <c r="C14" s="411"/>
      <c r="D14" s="412"/>
      <c r="E14" s="412"/>
      <c r="F14" s="412"/>
      <c r="G14" s="412"/>
      <c r="H14" s="412"/>
      <c r="I14" s="412"/>
      <c r="J14" s="412"/>
      <c r="K14" s="413"/>
      <c r="L14" s="41"/>
      <c r="M14" s="41"/>
      <c r="N14" s="41"/>
    </row>
    <row r="15" spans="1:14" ht="27" customHeight="1" x14ac:dyDescent="0.4">
      <c r="A15" s="231"/>
      <c r="B15" s="232"/>
      <c r="C15" s="411"/>
      <c r="D15" s="412"/>
      <c r="E15" s="412"/>
      <c r="F15" s="412"/>
      <c r="G15" s="412"/>
      <c r="H15" s="412"/>
      <c r="I15" s="412"/>
      <c r="J15" s="412"/>
      <c r="K15" s="413"/>
      <c r="L15" s="41"/>
      <c r="M15" s="41"/>
      <c r="N15" s="41"/>
    </row>
    <row r="16" spans="1:14" ht="27" customHeight="1" x14ac:dyDescent="0.4">
      <c r="A16" s="231"/>
      <c r="B16" s="232"/>
      <c r="C16" s="411"/>
      <c r="D16" s="412"/>
      <c r="E16" s="412"/>
      <c r="F16" s="412"/>
      <c r="G16" s="412"/>
      <c r="H16" s="412"/>
      <c r="I16" s="412"/>
      <c r="J16" s="412"/>
      <c r="K16" s="413"/>
      <c r="L16" s="41"/>
      <c r="M16" s="41"/>
      <c r="N16" s="41"/>
    </row>
    <row r="17" spans="1:14" ht="27" customHeight="1" x14ac:dyDescent="0.4">
      <c r="A17" s="231"/>
      <c r="B17" s="232"/>
      <c r="C17" s="411"/>
      <c r="D17" s="412"/>
      <c r="E17" s="412"/>
      <c r="F17" s="412"/>
      <c r="G17" s="412"/>
      <c r="H17" s="412"/>
      <c r="I17" s="412"/>
      <c r="J17" s="412"/>
      <c r="K17" s="413"/>
      <c r="L17" s="41"/>
      <c r="M17" s="41"/>
      <c r="N17" s="41"/>
    </row>
    <row r="18" spans="1:14" ht="27" customHeight="1" x14ac:dyDescent="0.4">
      <c r="A18" s="231"/>
      <c r="B18" s="232"/>
      <c r="C18" s="411"/>
      <c r="D18" s="412"/>
      <c r="E18" s="412"/>
      <c r="F18" s="412"/>
      <c r="G18" s="412"/>
      <c r="H18" s="412"/>
      <c r="I18" s="412"/>
      <c r="J18" s="412"/>
      <c r="K18" s="413"/>
      <c r="L18" s="41"/>
      <c r="M18" s="41"/>
      <c r="N18" s="41"/>
    </row>
    <row r="19" spans="1:14" ht="27" customHeight="1" x14ac:dyDescent="0.4">
      <c r="A19" s="231"/>
      <c r="B19" s="232"/>
      <c r="C19" s="411"/>
      <c r="D19" s="412"/>
      <c r="E19" s="412"/>
      <c r="F19" s="412"/>
      <c r="G19" s="412"/>
      <c r="H19" s="412"/>
      <c r="I19" s="412"/>
      <c r="J19" s="412"/>
      <c r="K19" s="413"/>
      <c r="L19" s="41"/>
      <c r="M19" s="41"/>
      <c r="N19" s="41"/>
    </row>
    <row r="20" spans="1:14" ht="27" customHeight="1" x14ac:dyDescent="0.4">
      <c r="A20" s="233"/>
      <c r="B20" s="234"/>
      <c r="C20" s="414"/>
      <c r="D20" s="415"/>
      <c r="E20" s="415"/>
      <c r="F20" s="415"/>
      <c r="G20" s="415"/>
      <c r="H20" s="415"/>
      <c r="I20" s="415"/>
      <c r="J20" s="415"/>
      <c r="K20" s="416"/>
      <c r="L20" s="41"/>
      <c r="M20" s="41"/>
      <c r="N20" s="41"/>
    </row>
    <row r="21" spans="1:14" ht="27" customHeight="1" x14ac:dyDescent="0.4">
      <c r="A21" s="273" t="s">
        <v>382</v>
      </c>
      <c r="B21" s="274"/>
      <c r="C21" s="277" t="s">
        <v>615</v>
      </c>
      <c r="D21" s="278"/>
      <c r="E21" s="277" t="s">
        <v>384</v>
      </c>
      <c r="F21" s="278"/>
      <c r="G21" s="277" t="s">
        <v>385</v>
      </c>
      <c r="H21" s="292"/>
      <c r="I21" s="293" t="s">
        <v>386</v>
      </c>
      <c r="J21" s="294"/>
      <c r="K21" s="295"/>
      <c r="L21" s="41"/>
      <c r="M21" s="41"/>
      <c r="N21" s="41"/>
    </row>
    <row r="22" spans="1:14" ht="27" customHeight="1" x14ac:dyDescent="0.4">
      <c r="A22" s="231"/>
      <c r="B22" s="232"/>
      <c r="C22" s="279" t="s">
        <v>616</v>
      </c>
      <c r="D22" s="280"/>
      <c r="E22" s="279" t="s">
        <v>617</v>
      </c>
      <c r="F22" s="280"/>
      <c r="G22" s="296"/>
      <c r="H22" s="297"/>
      <c r="I22" s="43" t="s">
        <v>389</v>
      </c>
      <c r="J22" s="275" t="s">
        <v>496</v>
      </c>
      <c r="K22" s="276"/>
      <c r="L22" s="41"/>
      <c r="M22" s="41"/>
      <c r="N22" s="41"/>
    </row>
    <row r="23" spans="1:14" ht="27" customHeight="1" x14ac:dyDescent="0.4">
      <c r="A23" s="231"/>
      <c r="B23" s="232"/>
      <c r="C23" s="277" t="s">
        <v>390</v>
      </c>
      <c r="D23" s="278"/>
      <c r="E23" s="277" t="s">
        <v>391</v>
      </c>
      <c r="F23" s="278"/>
      <c r="G23" s="298"/>
      <c r="H23" s="299"/>
      <c r="I23" s="43" t="s">
        <v>392</v>
      </c>
      <c r="J23" s="275" t="s">
        <v>618</v>
      </c>
      <c r="K23" s="276"/>
      <c r="L23" s="41"/>
      <c r="M23" s="41"/>
      <c r="N23" s="41"/>
    </row>
    <row r="24" spans="1:14" ht="27" customHeight="1" x14ac:dyDescent="0.4">
      <c r="A24" s="233"/>
      <c r="B24" s="234"/>
      <c r="C24" s="279" t="s">
        <v>619</v>
      </c>
      <c r="D24" s="280"/>
      <c r="E24" s="279" t="s">
        <v>619</v>
      </c>
      <c r="F24" s="280"/>
      <c r="G24" s="300"/>
      <c r="H24" s="301"/>
      <c r="I24" s="44" t="s">
        <v>394</v>
      </c>
      <c r="J24" s="281" t="s">
        <v>620</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12</v>
      </c>
      <c r="D26" s="50">
        <v>18</v>
      </c>
      <c r="E26" s="50">
        <v>21</v>
      </c>
      <c r="F26" s="50">
        <v>23</v>
      </c>
      <c r="G26" s="50">
        <v>23</v>
      </c>
      <c r="H26" s="50">
        <v>23</v>
      </c>
      <c r="I26" s="324">
        <f>SUM(C26:H26)</f>
        <v>120</v>
      </c>
      <c r="J26" s="325"/>
      <c r="K26" s="51" t="s">
        <v>501</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2</v>
      </c>
      <c r="E29" s="56">
        <v>20</v>
      </c>
      <c r="F29" s="56">
        <v>0</v>
      </c>
      <c r="G29" s="56"/>
      <c r="H29" s="56">
        <v>1</v>
      </c>
      <c r="I29" s="56">
        <v>1</v>
      </c>
      <c r="J29" s="56">
        <v>0</v>
      </c>
      <c r="K29" s="57"/>
      <c r="L29" s="47"/>
      <c r="M29" s="47"/>
      <c r="N29" s="47"/>
    </row>
    <row r="30" spans="1:14" ht="27" customHeight="1" thickBot="1" x14ac:dyDescent="0.45">
      <c r="A30" s="140"/>
      <c r="B30" s="58" t="s">
        <v>417</v>
      </c>
      <c r="C30" s="59" t="s">
        <v>418</v>
      </c>
      <c r="D30" s="59" t="s">
        <v>418</v>
      </c>
      <c r="E30" s="59">
        <v>7</v>
      </c>
      <c r="F30" s="59">
        <v>0</v>
      </c>
      <c r="G30" s="59"/>
      <c r="H30" s="59">
        <v>1</v>
      </c>
      <c r="I30" s="59">
        <v>2</v>
      </c>
      <c r="J30" s="59">
        <v>0</v>
      </c>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502</v>
      </c>
      <c r="D32" s="303"/>
      <c r="E32" s="304"/>
      <c r="F32" s="302" t="s">
        <v>1913</v>
      </c>
      <c r="G32" s="303"/>
      <c r="H32" s="304"/>
      <c r="I32" s="302" t="s">
        <v>1914</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505</v>
      </c>
      <c r="D39" s="315"/>
      <c r="E39" s="316"/>
      <c r="F39" s="314" t="s">
        <v>506</v>
      </c>
      <c r="G39" s="315"/>
      <c r="H39" s="316"/>
      <c r="I39" s="314" t="s">
        <v>507</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155" t="s">
        <v>434</v>
      </c>
      <c r="H45" s="155" t="s">
        <v>435</v>
      </c>
      <c r="I45" s="155" t="s">
        <v>92</v>
      </c>
      <c r="J45" s="343" t="s">
        <v>436</v>
      </c>
      <c r="K45" s="344"/>
    </row>
    <row r="46" spans="1:11" ht="20.25" customHeight="1" x14ac:dyDescent="0.4">
      <c r="A46" s="328"/>
      <c r="B46" s="329"/>
      <c r="C46" s="345" t="s">
        <v>437</v>
      </c>
      <c r="D46" s="346"/>
      <c r="E46" s="347" t="s">
        <v>438</v>
      </c>
      <c r="F46" s="347"/>
      <c r="G46" s="156" t="s">
        <v>439</v>
      </c>
      <c r="H46" s="75" t="s">
        <v>574</v>
      </c>
      <c r="I46" s="156" t="s">
        <v>621</v>
      </c>
      <c r="J46" s="348" t="s">
        <v>517</v>
      </c>
      <c r="K46" s="349"/>
    </row>
    <row r="47" spans="1:11" ht="20.25" customHeight="1" x14ac:dyDescent="0.4">
      <c r="A47" s="328"/>
      <c r="B47" s="329"/>
      <c r="C47" s="345" t="s">
        <v>443</v>
      </c>
      <c r="D47" s="346"/>
      <c r="E47" s="350" t="s">
        <v>444</v>
      </c>
      <c r="F47" s="350"/>
      <c r="G47" s="156" t="s">
        <v>509</v>
      </c>
      <c r="H47" s="62" t="s">
        <v>510</v>
      </c>
      <c r="I47" s="156" t="s">
        <v>511</v>
      </c>
      <c r="J47" s="348" t="s">
        <v>517</v>
      </c>
      <c r="K47" s="349"/>
    </row>
    <row r="48" spans="1:11" ht="20.25" customHeight="1" x14ac:dyDescent="0.4">
      <c r="A48" s="328"/>
      <c r="B48" s="329"/>
      <c r="C48" s="345" t="s">
        <v>512</v>
      </c>
      <c r="D48" s="346"/>
      <c r="E48" s="350" t="s">
        <v>513</v>
      </c>
      <c r="F48" s="350"/>
      <c r="G48" s="156" t="s">
        <v>514</v>
      </c>
      <c r="H48" s="62" t="s">
        <v>515</v>
      </c>
      <c r="I48" s="156" t="s">
        <v>516</v>
      </c>
      <c r="J48" s="348" t="s">
        <v>517</v>
      </c>
      <c r="K48" s="349"/>
    </row>
    <row r="49" spans="1:14" ht="20.25" customHeight="1" x14ac:dyDescent="0.4">
      <c r="A49" s="328"/>
      <c r="B49" s="329"/>
      <c r="C49" s="345" t="s">
        <v>518</v>
      </c>
      <c r="D49" s="346"/>
      <c r="E49" s="350" t="s">
        <v>451</v>
      </c>
      <c r="F49" s="350"/>
      <c r="G49" s="156" t="s">
        <v>439</v>
      </c>
      <c r="H49" s="62" t="s">
        <v>519</v>
      </c>
      <c r="I49" s="156" t="s">
        <v>441</v>
      </c>
      <c r="J49" s="348" t="s">
        <v>517</v>
      </c>
      <c r="K49" s="349"/>
      <c r="L49" s="63"/>
      <c r="M49" s="63"/>
      <c r="N49" s="63"/>
    </row>
    <row r="50" spans="1:14" ht="20.25" customHeight="1" x14ac:dyDescent="0.4">
      <c r="A50" s="328"/>
      <c r="B50" s="329"/>
      <c r="C50" s="345" t="s">
        <v>454</v>
      </c>
      <c r="D50" s="346"/>
      <c r="E50" s="351" t="s">
        <v>520</v>
      </c>
      <c r="F50" s="351"/>
      <c r="G50" s="156" t="s">
        <v>439</v>
      </c>
      <c r="H50" s="62" t="s">
        <v>1894</v>
      </c>
      <c r="I50" s="156" t="s">
        <v>441</v>
      </c>
      <c r="J50" s="348" t="s">
        <v>508</v>
      </c>
      <c r="K50" s="349"/>
      <c r="L50" s="63"/>
    </row>
    <row r="51" spans="1:14" ht="20.25" customHeight="1" x14ac:dyDescent="0.4">
      <c r="A51" s="328"/>
      <c r="B51" s="329"/>
      <c r="C51" s="345" t="s">
        <v>455</v>
      </c>
      <c r="D51" s="346"/>
      <c r="E51" s="351" t="s">
        <v>521</v>
      </c>
      <c r="F51" s="351"/>
      <c r="G51" s="156" t="s">
        <v>439</v>
      </c>
      <c r="H51" s="62" t="s">
        <v>522</v>
      </c>
      <c r="I51" s="156" t="s">
        <v>441</v>
      </c>
      <c r="J51" s="348" t="s">
        <v>508</v>
      </c>
      <c r="K51" s="349"/>
      <c r="L51" s="63"/>
    </row>
    <row r="52" spans="1:14" ht="12" customHeight="1" x14ac:dyDescent="0.4">
      <c r="A52" s="139"/>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155" t="s">
        <v>461</v>
      </c>
      <c r="H54" s="155" t="s">
        <v>441</v>
      </c>
      <c r="I54" s="157" t="s">
        <v>462</v>
      </c>
      <c r="J54" s="343" t="s">
        <v>92</v>
      </c>
      <c r="K54" s="344"/>
    </row>
    <row r="55" spans="1:14" ht="20.25" customHeight="1" x14ac:dyDescent="0.4">
      <c r="A55" s="328"/>
      <c r="B55" s="329"/>
      <c r="C55" s="360" t="s">
        <v>523</v>
      </c>
      <c r="D55" s="361"/>
      <c r="E55" s="362" t="s">
        <v>622</v>
      </c>
      <c r="F55" s="362"/>
      <c r="G55" s="158" t="s">
        <v>623</v>
      </c>
      <c r="H55" s="159" t="s">
        <v>370</v>
      </c>
      <c r="I55" s="159" t="s">
        <v>370</v>
      </c>
      <c r="J55" s="363" t="s">
        <v>465</v>
      </c>
      <c r="K55" s="364"/>
    </row>
    <row r="56" spans="1:14" ht="20.25" customHeight="1" x14ac:dyDescent="0.4">
      <c r="A56" s="328"/>
      <c r="B56" s="329"/>
      <c r="C56" s="373" t="s">
        <v>526</v>
      </c>
      <c r="D56" s="374"/>
      <c r="E56" s="350" t="s">
        <v>624</v>
      </c>
      <c r="F56" s="350"/>
      <c r="G56" s="156" t="s">
        <v>625</v>
      </c>
      <c r="H56" s="160" t="s">
        <v>370</v>
      </c>
      <c r="I56" s="160" t="s">
        <v>370</v>
      </c>
      <c r="J56" s="385" t="s">
        <v>626</v>
      </c>
      <c r="K56" s="406"/>
    </row>
    <row r="57" spans="1:14" ht="20.25" customHeight="1" x14ac:dyDescent="0.4">
      <c r="A57" s="328"/>
      <c r="B57" s="329"/>
      <c r="C57" s="373" t="s">
        <v>627</v>
      </c>
      <c r="D57" s="374"/>
      <c r="E57" s="350" t="s">
        <v>628</v>
      </c>
      <c r="F57" s="350"/>
      <c r="G57" s="156" t="s">
        <v>625</v>
      </c>
      <c r="H57" s="160" t="s">
        <v>370</v>
      </c>
      <c r="I57" s="160" t="s">
        <v>370</v>
      </c>
      <c r="J57" s="348" t="s">
        <v>626</v>
      </c>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417" t="s">
        <v>629</v>
      </c>
      <c r="D60" s="418"/>
      <c r="E60" s="418"/>
      <c r="F60" s="418"/>
      <c r="G60" s="418"/>
      <c r="H60" s="418"/>
      <c r="I60" s="418"/>
      <c r="J60" s="418"/>
      <c r="K60" s="419"/>
    </row>
    <row r="61" spans="1:14" ht="20.25" customHeight="1" x14ac:dyDescent="0.4">
      <c r="A61" s="328"/>
      <c r="B61" s="232"/>
      <c r="C61" s="417"/>
      <c r="D61" s="418"/>
      <c r="E61" s="418"/>
      <c r="F61" s="418"/>
      <c r="G61" s="418"/>
      <c r="H61" s="418"/>
      <c r="I61" s="418"/>
      <c r="J61" s="418"/>
      <c r="K61" s="419"/>
    </row>
    <row r="62" spans="1:14" ht="20.25" customHeight="1" x14ac:dyDescent="0.4">
      <c r="A62" s="328"/>
      <c r="B62" s="232"/>
      <c r="C62" s="417"/>
      <c r="D62" s="418"/>
      <c r="E62" s="418"/>
      <c r="F62" s="418"/>
      <c r="G62" s="418"/>
      <c r="H62" s="418"/>
      <c r="I62" s="418"/>
      <c r="J62" s="418"/>
      <c r="K62" s="419"/>
    </row>
    <row r="63" spans="1:14" ht="20.25" customHeight="1" x14ac:dyDescent="0.4">
      <c r="A63" s="231"/>
      <c r="B63" s="232"/>
      <c r="C63" s="418"/>
      <c r="D63" s="418"/>
      <c r="E63" s="418"/>
      <c r="F63" s="418"/>
      <c r="G63" s="418"/>
      <c r="H63" s="418"/>
      <c r="I63" s="418"/>
      <c r="J63" s="418"/>
      <c r="K63" s="419"/>
    </row>
    <row r="64" spans="1:14" ht="20.25" customHeight="1" thickBot="1" x14ac:dyDescent="0.45">
      <c r="A64" s="366"/>
      <c r="B64" s="367"/>
      <c r="C64" s="420"/>
      <c r="D64" s="420"/>
      <c r="E64" s="420"/>
      <c r="F64" s="420"/>
      <c r="G64" s="420"/>
      <c r="H64" s="420"/>
      <c r="I64" s="420"/>
      <c r="J64" s="420"/>
      <c r="K64" s="421"/>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376" priority="6">
      <formula>LEN(TRIM(C24))=0</formula>
    </cfRule>
  </conditionalFormatting>
  <conditionalFormatting sqref="C9:G11 J9:K11 H11 C27:I27 K27">
    <cfRule type="expression" dxfId="375" priority="5" stopIfTrue="1">
      <formula>$K$4=""</formula>
    </cfRule>
  </conditionalFormatting>
  <conditionalFormatting sqref="C32:K37">
    <cfRule type="notContainsErrors" priority="3">
      <formula>NOT(ISERROR(C32))</formula>
    </cfRule>
  </conditionalFormatting>
  <conditionalFormatting sqref="C39:K44">
    <cfRule type="notContainsErrors" priority="2">
      <formula>NOT(ISERROR(C39))</formula>
    </cfRule>
  </conditionalFormatting>
  <conditionalFormatting sqref="E47:K49 C6:G11 H11 C26:I27 K26:K27 G1:H1 I2 C2:C3 K3 C5:E5 G5:K5 J6:K6 J7 H8 C12 C22:F22 C29:E29 G29 G46:K46">
    <cfRule type="containsBlanks" dxfId="374" priority="10">
      <formula>LEN(TRIM(C1))=0</formula>
    </cfRule>
  </conditionalFormatting>
  <conditionalFormatting sqref="E50:K51">
    <cfRule type="notContainsErrors" priority="1">
      <formula>NOT(ISERROR(E50))</formula>
    </cfRule>
  </conditionalFormatting>
  <conditionalFormatting sqref="G48:K48 J49:K49">
    <cfRule type="expression" priority="7" stopIfTrue="1">
      <formula>$E$48="なし"</formula>
    </cfRule>
  </conditionalFormatting>
  <conditionalFormatting sqref="I49:K49">
    <cfRule type="expression" priority="8" stopIfTrue="1">
      <formula>$H$49="現物"</formula>
    </cfRule>
  </conditionalFormatting>
  <conditionalFormatting sqref="J2:K2 C2:H4 K3:K4 C5:E5 G5:K5 C6:G11 J6:K11 H8 H11 C12:K20 C22:H22 J22:K24 G23:H23 C24:H24 C26:K27 C29:K30 G46:K49 E47:F49 C55:K57 C60:K64">
    <cfRule type="notContainsErrors" priority="4">
      <formula>NOT(ISERROR(C2))</formula>
    </cfRule>
  </conditionalFormatting>
  <conditionalFormatting sqref="J8:K9 J10 J11:K11">
    <cfRule type="containsBlanks" dxfId="373" priority="9">
      <formula>LEN(TRIM(J8))=0</formula>
    </cfRule>
  </conditionalFormatting>
  <dataValidations count="2">
    <dataValidation type="whole" operator="greaterThanOrEqual" allowBlank="1" showInputMessage="1" showErrorMessage="1" sqref="E29:K30 C29:D29" xr:uid="{28343A23-FA8E-497E-95F8-A89081E5FFC3}">
      <formula1>0</formula1>
    </dataValidation>
    <dataValidation type="list" allowBlank="1" showInputMessage="1" showErrorMessage="1" sqref="J2:K2" xr:uid="{038D8494-E3FA-4435-876F-1558301A93A3}">
      <formula1>"保育所,認定こども園,小規模保育事業"</formula1>
    </dataValidation>
  </dataValidations>
  <hyperlinks>
    <hyperlink ref="A1:B1" location="公表用一覧!A1" display=" &lt;戻る" xr:uid="{60711FDE-2720-43C9-9F42-0B94073B71DD}"/>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22F8B2-E61D-48B6-BB9D-F6522EFA4049}">
  <sheetPr codeName="Sheet20"/>
  <dimension ref="A1:N92"/>
  <sheetViews>
    <sheetView view="pageBreakPreview" zoomScaleNormal="100" zoomScaleSheetLayoutView="100" workbookViewId="0">
      <selection sqref="A1:B1"/>
    </sheetView>
  </sheetViews>
  <sheetFormatPr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375" t="s">
        <v>532</v>
      </c>
      <c r="B1" s="375"/>
      <c r="C1" s="72"/>
      <c r="D1" s="72"/>
      <c r="E1" s="73"/>
      <c r="F1" s="32" t="s">
        <v>362</v>
      </c>
      <c r="G1" s="227"/>
      <c r="H1" s="228"/>
      <c r="I1" s="33" t="s">
        <v>363</v>
      </c>
      <c r="J1" s="229">
        <v>46113</v>
      </c>
      <c r="K1" s="230"/>
      <c r="L1" s="34"/>
      <c r="M1" s="34"/>
      <c r="N1" s="34"/>
    </row>
    <row r="2" spans="1:14" ht="27" customHeight="1" x14ac:dyDescent="0.4">
      <c r="A2" s="231" t="s">
        <v>364</v>
      </c>
      <c r="B2" s="232"/>
      <c r="C2" s="235" t="s">
        <v>9</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122</v>
      </c>
      <c r="L3" s="37"/>
      <c r="M3" s="37"/>
      <c r="N3" s="37"/>
    </row>
    <row r="4" spans="1:14" ht="27" customHeight="1" x14ac:dyDescent="0.4">
      <c r="A4" s="233"/>
      <c r="B4" s="234"/>
      <c r="C4" s="238"/>
      <c r="D4" s="239"/>
      <c r="E4" s="239"/>
      <c r="F4" s="239"/>
      <c r="G4" s="239"/>
      <c r="H4" s="240"/>
      <c r="I4" s="243" t="s">
        <v>367</v>
      </c>
      <c r="J4" s="244"/>
      <c r="K4" s="39">
        <v>157</v>
      </c>
      <c r="L4" s="37"/>
      <c r="M4" s="37"/>
      <c r="N4" s="37"/>
    </row>
    <row r="5" spans="1:14" ht="27" customHeight="1" x14ac:dyDescent="0.4">
      <c r="A5" s="267" t="s">
        <v>368</v>
      </c>
      <c r="B5" s="268"/>
      <c r="C5" s="269" t="s">
        <v>137</v>
      </c>
      <c r="D5" s="270"/>
      <c r="E5" s="271"/>
      <c r="F5" s="40" t="s">
        <v>369</v>
      </c>
      <c r="G5" s="376" t="str">
        <f>HYPERLINK("https://www.akagimanyo.or.jp/ootaka-gaiyou")</f>
        <v>https://www.akagimanyo.or.jp/ootaka-gaiyou</v>
      </c>
      <c r="H5" s="270"/>
      <c r="I5" s="270"/>
      <c r="J5" s="270"/>
      <c r="K5" s="272"/>
      <c r="L5" s="37"/>
      <c r="M5" s="37"/>
      <c r="N5" s="37"/>
    </row>
    <row r="6" spans="1:14" ht="27" customHeight="1" x14ac:dyDescent="0.4">
      <c r="A6" s="273" t="s">
        <v>371</v>
      </c>
      <c r="B6" s="274"/>
      <c r="C6" s="251" t="s">
        <v>138</v>
      </c>
      <c r="D6" s="252"/>
      <c r="E6" s="252"/>
      <c r="F6" s="252"/>
      <c r="G6" s="252"/>
      <c r="H6" s="257" t="s">
        <v>372</v>
      </c>
      <c r="I6" s="144" t="s">
        <v>373</v>
      </c>
      <c r="J6" s="259">
        <v>20</v>
      </c>
      <c r="K6" s="260"/>
      <c r="L6" s="41"/>
      <c r="M6" s="41"/>
      <c r="N6" s="41"/>
    </row>
    <row r="7" spans="1:14" ht="27" customHeight="1" x14ac:dyDescent="0.4">
      <c r="A7" s="231"/>
      <c r="B7" s="232"/>
      <c r="C7" s="253"/>
      <c r="D7" s="254"/>
      <c r="E7" s="254"/>
      <c r="F7" s="254"/>
      <c r="G7" s="254"/>
      <c r="H7" s="258"/>
      <c r="I7" s="261" t="s">
        <v>374</v>
      </c>
      <c r="J7" s="263" t="s">
        <v>630</v>
      </c>
      <c r="K7" s="264"/>
      <c r="L7" s="41"/>
      <c r="M7" s="41"/>
      <c r="N7" s="41"/>
    </row>
    <row r="8" spans="1:14" ht="27" customHeight="1" x14ac:dyDescent="0.4">
      <c r="A8" s="233"/>
      <c r="B8" s="234"/>
      <c r="C8" s="255"/>
      <c r="D8" s="256"/>
      <c r="E8" s="256"/>
      <c r="F8" s="256"/>
      <c r="G8" s="256"/>
      <c r="H8" s="42" t="s">
        <v>376</v>
      </c>
      <c r="I8" s="262"/>
      <c r="J8" s="265">
        <v>20</v>
      </c>
      <c r="K8" s="266"/>
      <c r="L8" s="41"/>
      <c r="M8" s="41"/>
      <c r="N8" s="41"/>
    </row>
    <row r="9" spans="1:14" ht="27" customHeight="1" x14ac:dyDescent="0.4">
      <c r="A9" s="245" t="s">
        <v>377</v>
      </c>
      <c r="B9" s="246"/>
      <c r="C9" s="461" t="s">
        <v>139</v>
      </c>
      <c r="D9" s="252"/>
      <c r="E9" s="252"/>
      <c r="F9" s="252"/>
      <c r="G9" s="252"/>
      <c r="H9" s="257" t="s">
        <v>372</v>
      </c>
      <c r="I9" s="144" t="s">
        <v>373</v>
      </c>
      <c r="J9" s="259">
        <v>5</v>
      </c>
      <c r="K9" s="260"/>
      <c r="L9" s="41"/>
      <c r="M9" s="41"/>
      <c r="N9" s="41"/>
    </row>
    <row r="10" spans="1:14" ht="27" customHeight="1" x14ac:dyDescent="0.4">
      <c r="A10" s="247"/>
      <c r="B10" s="248"/>
      <c r="C10" s="253"/>
      <c r="D10" s="254"/>
      <c r="E10" s="254"/>
      <c r="F10" s="254"/>
      <c r="G10" s="254"/>
      <c r="H10" s="258"/>
      <c r="I10" s="261" t="s">
        <v>374</v>
      </c>
      <c r="J10" s="263" t="s">
        <v>631</v>
      </c>
      <c r="K10" s="264"/>
      <c r="L10" s="41"/>
      <c r="M10" s="41"/>
      <c r="N10" s="41"/>
    </row>
    <row r="11" spans="1:14" ht="27" customHeight="1" x14ac:dyDescent="0.4">
      <c r="A11" s="249"/>
      <c r="B11" s="250"/>
      <c r="C11" s="255"/>
      <c r="D11" s="256"/>
      <c r="E11" s="256"/>
      <c r="F11" s="256"/>
      <c r="G11" s="256"/>
      <c r="H11" s="42" t="s">
        <v>632</v>
      </c>
      <c r="I11" s="262"/>
      <c r="J11" s="265">
        <v>3</v>
      </c>
      <c r="K11" s="266"/>
      <c r="L11" s="41"/>
      <c r="M11" s="41"/>
      <c r="N11" s="41"/>
    </row>
    <row r="12" spans="1:14" ht="27" customHeight="1" x14ac:dyDescent="0.4">
      <c r="A12" s="273" t="s">
        <v>380</v>
      </c>
      <c r="B12" s="274"/>
      <c r="C12" s="283" t="s">
        <v>534</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388</v>
      </c>
      <c r="F22" s="280"/>
      <c r="G22" s="296" t="s">
        <v>633</v>
      </c>
      <c r="H22" s="297"/>
      <c r="I22" s="43" t="s">
        <v>389</v>
      </c>
      <c r="J22" s="275" t="s">
        <v>536</v>
      </c>
      <c r="K22" s="276"/>
      <c r="L22" s="41"/>
      <c r="M22" s="41"/>
      <c r="N22" s="41"/>
    </row>
    <row r="23" spans="1:14" ht="27" customHeight="1" x14ac:dyDescent="0.4">
      <c r="A23" s="231"/>
      <c r="B23" s="232"/>
      <c r="C23" s="277" t="s">
        <v>390</v>
      </c>
      <c r="D23" s="278"/>
      <c r="E23" s="277" t="s">
        <v>391</v>
      </c>
      <c r="F23" s="278"/>
      <c r="G23" s="298"/>
      <c r="H23" s="299"/>
      <c r="I23" s="43" t="s">
        <v>392</v>
      </c>
      <c r="J23" s="275">
        <v>10</v>
      </c>
      <c r="K23" s="276"/>
      <c r="L23" s="41"/>
      <c r="M23" s="41"/>
      <c r="N23" s="41"/>
    </row>
    <row r="24" spans="1:14" ht="27" customHeight="1" x14ac:dyDescent="0.4">
      <c r="A24" s="233"/>
      <c r="B24" s="234"/>
      <c r="C24" s="279" t="s">
        <v>481</v>
      </c>
      <c r="D24" s="280"/>
      <c r="E24" s="279" t="s">
        <v>537</v>
      </c>
      <c r="F24" s="280"/>
      <c r="G24" s="300"/>
      <c r="H24" s="301"/>
      <c r="I24" s="44" t="s">
        <v>394</v>
      </c>
      <c r="J24" s="281" t="s">
        <v>538</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30</v>
      </c>
      <c r="D26" s="50">
        <v>30</v>
      </c>
      <c r="E26" s="50">
        <v>30</v>
      </c>
      <c r="F26" s="50">
        <v>30</v>
      </c>
      <c r="G26" s="50">
        <v>30</v>
      </c>
      <c r="H26" s="50">
        <v>30</v>
      </c>
      <c r="I26" s="324">
        <f>SUM(C26:H26)</f>
        <v>180</v>
      </c>
      <c r="J26" s="325"/>
      <c r="K26" s="51" t="s">
        <v>16</v>
      </c>
      <c r="L26" s="47"/>
      <c r="M26" s="47"/>
      <c r="N26" s="47"/>
    </row>
    <row r="27" spans="1:14" ht="27" customHeight="1" x14ac:dyDescent="0.4">
      <c r="A27" s="52"/>
      <c r="B27" s="53" t="s">
        <v>405</v>
      </c>
      <c r="C27" s="42">
        <v>9</v>
      </c>
      <c r="D27" s="42">
        <v>10</v>
      </c>
      <c r="E27" s="42">
        <v>10</v>
      </c>
      <c r="F27" s="42" t="s">
        <v>82</v>
      </c>
      <c r="G27" s="42" t="s">
        <v>82</v>
      </c>
      <c r="H27" s="42" t="s">
        <v>82</v>
      </c>
      <c r="I27" s="326">
        <f>SUM(C27:H27)</f>
        <v>29</v>
      </c>
      <c r="J27" s="327"/>
      <c r="K27" s="54" t="s">
        <v>16</v>
      </c>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2</v>
      </c>
      <c r="E29" s="56">
        <v>34</v>
      </c>
      <c r="F29" s="56"/>
      <c r="G29" s="56"/>
      <c r="H29" s="56">
        <v>1</v>
      </c>
      <c r="I29" s="56">
        <v>1</v>
      </c>
      <c r="J29" s="56">
        <v>1</v>
      </c>
      <c r="K29" s="57"/>
      <c r="L29" s="47"/>
      <c r="M29" s="47"/>
      <c r="N29" s="47"/>
    </row>
    <row r="30" spans="1:14" ht="27" customHeight="1" thickBot="1" x14ac:dyDescent="0.45">
      <c r="A30" s="140"/>
      <c r="B30" s="58" t="s">
        <v>417</v>
      </c>
      <c r="C30" s="59" t="s">
        <v>418</v>
      </c>
      <c r="D30" s="59" t="s">
        <v>418</v>
      </c>
      <c r="E30" s="59">
        <v>14</v>
      </c>
      <c r="F30" s="59"/>
      <c r="G30" s="59"/>
      <c r="H30" s="59"/>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539</v>
      </c>
      <c r="D32" s="303"/>
      <c r="E32" s="304"/>
      <c r="F32" s="302" t="s">
        <v>690</v>
      </c>
      <c r="G32" s="303"/>
      <c r="H32" s="304"/>
      <c r="I32" s="302" t="s">
        <v>1799</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540</v>
      </c>
      <c r="D39" s="315"/>
      <c r="E39" s="316"/>
      <c r="F39" s="314" t="s">
        <v>429</v>
      </c>
      <c r="G39" s="315"/>
      <c r="H39" s="316"/>
      <c r="I39" s="314" t="s">
        <v>1800</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155" t="s">
        <v>434</v>
      </c>
      <c r="H45" s="155" t="s">
        <v>435</v>
      </c>
      <c r="I45" s="155" t="s">
        <v>92</v>
      </c>
      <c r="J45" s="343" t="s">
        <v>436</v>
      </c>
      <c r="K45" s="344"/>
    </row>
    <row r="46" spans="1:11" ht="20.25" customHeight="1" x14ac:dyDescent="0.4">
      <c r="A46" s="328"/>
      <c r="B46" s="329"/>
      <c r="C46" s="345" t="s">
        <v>437</v>
      </c>
      <c r="D46" s="346"/>
      <c r="E46" s="347" t="s">
        <v>1801</v>
      </c>
      <c r="F46" s="347"/>
      <c r="G46" s="156" t="s">
        <v>439</v>
      </c>
      <c r="H46" s="62" t="s">
        <v>882</v>
      </c>
      <c r="I46" s="156" t="s">
        <v>441</v>
      </c>
      <c r="J46" s="348" t="s">
        <v>517</v>
      </c>
      <c r="K46" s="349"/>
    </row>
    <row r="47" spans="1:11" ht="20.25" customHeight="1" x14ac:dyDescent="0.4">
      <c r="A47" s="328"/>
      <c r="B47" s="329"/>
      <c r="C47" s="345" t="s">
        <v>443</v>
      </c>
      <c r="D47" s="346"/>
      <c r="E47" s="350" t="s">
        <v>760</v>
      </c>
      <c r="F47" s="350"/>
      <c r="G47" s="156" t="s">
        <v>439</v>
      </c>
      <c r="H47" s="62" t="s">
        <v>544</v>
      </c>
      <c r="I47" s="156" t="s">
        <v>545</v>
      </c>
      <c r="J47" s="348" t="s">
        <v>517</v>
      </c>
      <c r="K47" s="349"/>
    </row>
    <row r="48" spans="1:11" ht="20.25" customHeight="1" x14ac:dyDescent="0.4">
      <c r="A48" s="328"/>
      <c r="B48" s="329"/>
      <c r="C48" s="345" t="s">
        <v>449</v>
      </c>
      <c r="D48" s="346"/>
      <c r="E48" s="350" t="s">
        <v>654</v>
      </c>
      <c r="F48" s="350"/>
      <c r="G48" s="156" t="s">
        <v>514</v>
      </c>
      <c r="H48" s="62" t="s">
        <v>1915</v>
      </c>
      <c r="I48" s="156" t="s">
        <v>548</v>
      </c>
      <c r="J48" s="348" t="s">
        <v>549</v>
      </c>
      <c r="K48" s="349"/>
    </row>
    <row r="49" spans="1:14" ht="20.25" customHeight="1" x14ac:dyDescent="0.4">
      <c r="A49" s="328"/>
      <c r="B49" s="329"/>
      <c r="C49" s="345" t="s">
        <v>450</v>
      </c>
      <c r="D49" s="346"/>
      <c r="E49" s="350" t="s">
        <v>1802</v>
      </c>
      <c r="F49" s="350"/>
      <c r="G49" s="156" t="s">
        <v>439</v>
      </c>
      <c r="H49" s="62" t="s">
        <v>551</v>
      </c>
      <c r="I49" s="156" t="s">
        <v>552</v>
      </c>
      <c r="J49" s="348" t="s">
        <v>553</v>
      </c>
      <c r="K49" s="349"/>
      <c r="L49" s="63"/>
      <c r="M49" s="63"/>
      <c r="N49" s="63"/>
    </row>
    <row r="50" spans="1:14" ht="20.25" customHeight="1" x14ac:dyDescent="0.4">
      <c r="A50" s="328"/>
      <c r="B50" s="329"/>
      <c r="C50" s="345" t="s">
        <v>454</v>
      </c>
      <c r="D50" s="346"/>
      <c r="E50" s="351"/>
      <c r="F50" s="351"/>
      <c r="G50" s="156"/>
      <c r="H50" s="62"/>
      <c r="I50" s="156"/>
      <c r="J50" s="348"/>
      <c r="K50" s="349"/>
      <c r="L50" s="63"/>
    </row>
    <row r="51" spans="1:14" ht="20.25" customHeight="1" x14ac:dyDescent="0.4">
      <c r="A51" s="328"/>
      <c r="B51" s="329"/>
      <c r="C51" s="345" t="s">
        <v>455</v>
      </c>
      <c r="D51" s="346"/>
      <c r="E51" s="351"/>
      <c r="F51" s="351"/>
      <c r="G51" s="156"/>
      <c r="H51" s="62"/>
      <c r="I51" s="156"/>
      <c r="J51" s="348"/>
      <c r="K51" s="349"/>
      <c r="L51" s="63"/>
    </row>
    <row r="52" spans="1:14" ht="12" customHeight="1" x14ac:dyDescent="0.4">
      <c r="A52" s="139"/>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155" t="s">
        <v>461</v>
      </c>
      <c r="H54" s="155" t="s">
        <v>441</v>
      </c>
      <c r="I54" s="157" t="s">
        <v>462</v>
      </c>
      <c r="J54" s="343" t="s">
        <v>92</v>
      </c>
      <c r="K54" s="344"/>
    </row>
    <row r="55" spans="1:14" ht="20.25" customHeight="1" x14ac:dyDescent="0.4">
      <c r="A55" s="328"/>
      <c r="B55" s="329"/>
      <c r="C55" s="360" t="s">
        <v>474</v>
      </c>
      <c r="D55" s="361"/>
      <c r="E55" s="362" t="s">
        <v>654</v>
      </c>
      <c r="F55" s="362"/>
      <c r="G55" s="158" t="s">
        <v>555</v>
      </c>
      <c r="H55" s="159" t="s">
        <v>556</v>
      </c>
      <c r="I55" s="159" t="s">
        <v>556</v>
      </c>
      <c r="J55" s="363" t="s">
        <v>465</v>
      </c>
      <c r="K55" s="364"/>
    </row>
    <row r="56" spans="1:14" ht="20.25" customHeight="1" x14ac:dyDescent="0.4">
      <c r="A56" s="328"/>
      <c r="B56" s="329"/>
      <c r="C56" s="373" t="s">
        <v>557</v>
      </c>
      <c r="D56" s="374"/>
      <c r="E56" s="350" t="s">
        <v>654</v>
      </c>
      <c r="F56" s="350"/>
      <c r="G56" s="156" t="s">
        <v>634</v>
      </c>
      <c r="H56" s="160" t="s">
        <v>556</v>
      </c>
      <c r="I56" s="160" t="s">
        <v>556</v>
      </c>
      <c r="J56" s="348" t="s">
        <v>465</v>
      </c>
      <c r="K56" s="349"/>
    </row>
    <row r="57" spans="1:14" ht="20.25" customHeight="1" x14ac:dyDescent="0.4">
      <c r="A57" s="328"/>
      <c r="B57" s="329"/>
      <c r="C57" s="373" t="s">
        <v>559</v>
      </c>
      <c r="D57" s="374"/>
      <c r="E57" s="350" t="s">
        <v>895</v>
      </c>
      <c r="F57" s="350"/>
      <c r="G57" s="156" t="s">
        <v>531</v>
      </c>
      <c r="H57" s="160" t="s">
        <v>556</v>
      </c>
      <c r="I57" s="160" t="s">
        <v>556</v>
      </c>
      <c r="J57" s="348" t="s">
        <v>465</v>
      </c>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1803</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3" ht="3.75" customHeight="1" x14ac:dyDescent="0.4">
      <c r="A65" s="69"/>
      <c r="B65" s="70"/>
      <c r="C65" s="70"/>
      <c r="D65" s="70"/>
      <c r="E65" s="70"/>
      <c r="F65" s="70"/>
      <c r="G65" s="70"/>
      <c r="H65" s="70"/>
      <c r="I65" s="70"/>
      <c r="J65" s="70"/>
      <c r="K65" s="71"/>
      <c r="M65" s="35" t="e" vm="1">
        <v>#VALUE!</v>
      </c>
    </row>
    <row r="66" spans="1:13" ht="10.5" customHeight="1" thickBot="1" x14ac:dyDescent="0.45">
      <c r="A66" s="69" t="s">
        <v>470</v>
      </c>
      <c r="B66" s="70"/>
      <c r="C66" s="70"/>
      <c r="D66" s="70"/>
      <c r="E66" s="70"/>
      <c r="F66" s="70"/>
      <c r="G66" s="70"/>
      <c r="H66" s="70"/>
      <c r="I66" s="70"/>
      <c r="J66" s="70"/>
      <c r="K66" s="71"/>
    </row>
    <row r="67" spans="1:13" ht="26.25" customHeight="1" x14ac:dyDescent="0.4">
      <c r="A67" s="86"/>
      <c r="C67" s="87"/>
      <c r="D67" s="87"/>
      <c r="E67" s="87"/>
      <c r="F67" s="87"/>
      <c r="G67" s="87"/>
      <c r="H67" s="87"/>
      <c r="I67" s="87"/>
      <c r="J67" s="87"/>
      <c r="K67" s="88"/>
    </row>
    <row r="68" spans="1:13" ht="26.25" customHeight="1" x14ac:dyDescent="0.4">
      <c r="A68" s="89"/>
      <c r="K68" s="143"/>
    </row>
    <row r="69" spans="1:13" ht="26.25" customHeight="1" thickBot="1" x14ac:dyDescent="0.45">
      <c r="A69" s="89"/>
      <c r="K69" s="143"/>
    </row>
    <row r="70" spans="1:13" ht="26.25" customHeight="1" x14ac:dyDescent="0.4">
      <c r="A70" s="89"/>
      <c r="B70" s="87"/>
      <c r="K70" s="143"/>
    </row>
    <row r="71" spans="1:13" ht="26.25" customHeight="1" x14ac:dyDescent="0.4">
      <c r="A71" s="89"/>
      <c r="K71" s="143"/>
    </row>
    <row r="72" spans="1:13" ht="26.25" customHeight="1" x14ac:dyDescent="0.4">
      <c r="A72" s="89"/>
      <c r="K72" s="143"/>
    </row>
    <row r="73" spans="1:13" ht="26.25" customHeight="1" x14ac:dyDescent="0.4">
      <c r="A73" s="89"/>
      <c r="K73" s="143"/>
    </row>
    <row r="74" spans="1:13" ht="26.25" customHeight="1" x14ac:dyDescent="0.4">
      <c r="A74" s="89"/>
      <c r="K74" s="143"/>
    </row>
    <row r="75" spans="1:13" ht="26.25" customHeight="1" x14ac:dyDescent="0.4">
      <c r="A75" s="89"/>
      <c r="K75" s="143"/>
    </row>
    <row r="76" spans="1:13" ht="26.25" customHeight="1" x14ac:dyDescent="0.4">
      <c r="A76" s="89"/>
      <c r="K76" s="143"/>
    </row>
    <row r="77" spans="1:13" ht="26.25" customHeight="1" x14ac:dyDescent="0.4">
      <c r="A77" s="89"/>
      <c r="K77" s="143"/>
    </row>
    <row r="78" spans="1:13" ht="26.25" customHeight="1" x14ac:dyDescent="0.4">
      <c r="A78" s="89"/>
      <c r="K78" s="143"/>
    </row>
    <row r="79" spans="1:13" ht="26.25" customHeight="1" x14ac:dyDescent="0.4">
      <c r="A79" s="89"/>
      <c r="K79" s="143"/>
    </row>
    <row r="80" spans="1:13" ht="26.25" customHeight="1" x14ac:dyDescent="0.4">
      <c r="A80" s="89"/>
      <c r="K80" s="143"/>
    </row>
    <row r="81" spans="1:11" ht="26.25" customHeight="1" x14ac:dyDescent="0.4">
      <c r="A81" s="89"/>
      <c r="K81" s="143"/>
    </row>
    <row r="82" spans="1:11" ht="26.25" customHeight="1" x14ac:dyDescent="0.4">
      <c r="A82" s="89"/>
      <c r="K82" s="143"/>
    </row>
    <row r="83" spans="1:11" ht="26.25" customHeight="1" x14ac:dyDescent="0.4">
      <c r="A83" s="89"/>
      <c r="K83" s="143"/>
    </row>
    <row r="84" spans="1:11" ht="26.25" customHeight="1" x14ac:dyDescent="0.4">
      <c r="A84" s="89"/>
      <c r="K84" s="143"/>
    </row>
    <row r="85" spans="1:11" ht="26.25" customHeight="1" x14ac:dyDescent="0.4">
      <c r="A85" s="89"/>
      <c r="K85" s="143"/>
    </row>
    <row r="86" spans="1:11" ht="26.25" customHeight="1" x14ac:dyDescent="0.4">
      <c r="A86" s="89"/>
      <c r="K86" s="143"/>
    </row>
    <row r="87" spans="1:11" ht="26.25" customHeight="1" x14ac:dyDescent="0.4">
      <c r="A87" s="89"/>
      <c r="K87" s="143"/>
    </row>
    <row r="88" spans="1:11" ht="26.25" customHeight="1" x14ac:dyDescent="0.4">
      <c r="A88" s="89"/>
      <c r="K88" s="143"/>
    </row>
    <row r="89" spans="1:11" ht="26.25" customHeight="1" x14ac:dyDescent="0.4">
      <c r="A89" s="89"/>
      <c r="K89" s="143"/>
    </row>
    <row r="90" spans="1:11" ht="26.25" customHeight="1" x14ac:dyDescent="0.4">
      <c r="A90" s="89"/>
      <c r="K90" s="143"/>
    </row>
    <row r="91" spans="1:11" ht="26.25" customHeight="1" x14ac:dyDescent="0.4">
      <c r="A91" s="89"/>
      <c r="K91" s="143"/>
    </row>
    <row r="92" spans="1:11" ht="26.25" customHeight="1" thickBot="1" x14ac:dyDescent="0.45">
      <c r="A92" s="90"/>
      <c r="B92" s="91"/>
      <c r="C92" s="91"/>
      <c r="D92" s="91"/>
      <c r="E92" s="91"/>
      <c r="F92" s="91"/>
      <c r="G92" s="91"/>
      <c r="H92" s="91"/>
      <c r="I92" s="91"/>
      <c r="J92" s="91"/>
      <c r="K92" s="92"/>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372" priority="3">
      <formula>LEN(TRIM(C24))=0</formula>
    </cfRule>
  </conditionalFormatting>
  <conditionalFormatting sqref="C9:G11 J9:K11 H11 C27:I27 K27">
    <cfRule type="expression" dxfId="371"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70" priority="6">
      <formula>LEN(TRIM(J8))=0</formula>
    </cfRule>
  </conditionalFormatting>
  <dataValidations count="2">
    <dataValidation type="whole" operator="greaterThanOrEqual" allowBlank="1" showInputMessage="1" showErrorMessage="1" sqref="E29:K30 C29:D29" xr:uid="{D5146745-29CD-41F7-95A3-F87C9F359288}">
      <formula1>0</formula1>
    </dataValidation>
    <dataValidation type="list" allowBlank="1" showInputMessage="1" showErrorMessage="1" sqref="J2:K2" xr:uid="{0FBCE75A-4075-48C4-B2AE-546DCBEA54EA}">
      <formula1>"保育所,認定こども園,小規模保育事業"</formula1>
    </dataValidation>
  </dataValidations>
  <hyperlinks>
    <hyperlink ref="A1:B1" location="公表用一覧!A1" display=" &lt;戻る" xr:uid="{6218B59B-7D1A-4738-BF8A-F69AAA801B68}"/>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543FB6-6173-41D6-B5DF-E1B6DB3CF1A1}">
  <sheetPr codeName="Sheet21"/>
  <dimension ref="A1:N66"/>
  <sheetViews>
    <sheetView zoomScaleNormal="100" zoomScaleSheetLayoutView="7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532</v>
      </c>
      <c r="B1" s="407"/>
      <c r="C1" s="72"/>
      <c r="D1" s="72"/>
      <c r="E1" s="73"/>
      <c r="F1" s="32" t="s">
        <v>362</v>
      </c>
      <c r="G1" s="227">
        <v>45547</v>
      </c>
      <c r="H1" s="228"/>
      <c r="I1" s="33" t="s">
        <v>363</v>
      </c>
      <c r="J1" s="229">
        <v>46113</v>
      </c>
      <c r="K1" s="230"/>
      <c r="L1" s="34"/>
      <c r="M1" s="34"/>
      <c r="N1" s="34"/>
    </row>
    <row r="2" spans="1:14" ht="27" customHeight="1" x14ac:dyDescent="0.4">
      <c r="A2" s="231" t="s">
        <v>364</v>
      </c>
      <c r="B2" s="232"/>
      <c r="C2" s="235" t="s">
        <v>635</v>
      </c>
      <c r="D2" s="236"/>
      <c r="E2" s="236"/>
      <c r="F2" s="236"/>
      <c r="G2" s="236"/>
      <c r="H2" s="237"/>
      <c r="I2" s="36" t="s">
        <v>92</v>
      </c>
      <c r="J2" s="241"/>
      <c r="K2" s="242"/>
      <c r="L2" s="37"/>
      <c r="M2" s="37"/>
      <c r="N2" s="37"/>
    </row>
    <row r="3" spans="1:14" ht="27" customHeight="1" x14ac:dyDescent="0.4">
      <c r="A3" s="231"/>
      <c r="B3" s="232"/>
      <c r="C3" s="235"/>
      <c r="D3" s="236"/>
      <c r="E3" s="236"/>
      <c r="F3" s="236"/>
      <c r="G3" s="236"/>
      <c r="H3" s="237"/>
      <c r="I3" s="243" t="s">
        <v>366</v>
      </c>
      <c r="J3" s="244"/>
      <c r="K3" s="38">
        <v>123</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636</v>
      </c>
      <c r="D5" s="270"/>
      <c r="E5" s="271"/>
      <c r="F5" s="40" t="s">
        <v>369</v>
      </c>
      <c r="G5" s="376" t="str">
        <f>HYPERLINK("https://www.edogawaminami.jp")</f>
        <v>https://www.edogawaminami.jp</v>
      </c>
      <c r="H5" s="270"/>
      <c r="I5" s="270"/>
      <c r="J5" s="270"/>
      <c r="K5" s="272"/>
      <c r="L5" s="37"/>
      <c r="M5" s="37"/>
      <c r="N5" s="37"/>
    </row>
    <row r="6" spans="1:14" ht="27" customHeight="1" x14ac:dyDescent="0.4">
      <c r="A6" s="273" t="s">
        <v>371</v>
      </c>
      <c r="B6" s="274"/>
      <c r="C6" s="251" t="s">
        <v>637</v>
      </c>
      <c r="D6" s="252"/>
      <c r="E6" s="252"/>
      <c r="F6" s="252"/>
      <c r="G6" s="252"/>
      <c r="H6" s="257" t="s">
        <v>372</v>
      </c>
      <c r="I6" s="101" t="s">
        <v>373</v>
      </c>
      <c r="J6" s="259">
        <v>4</v>
      </c>
      <c r="K6" s="260"/>
      <c r="L6" s="41"/>
      <c r="M6" s="41"/>
      <c r="N6" s="41"/>
    </row>
    <row r="7" spans="1:14" ht="27" customHeight="1" x14ac:dyDescent="0.4">
      <c r="A7" s="231"/>
      <c r="B7" s="232"/>
      <c r="C7" s="253"/>
      <c r="D7" s="254"/>
      <c r="E7" s="254"/>
      <c r="F7" s="254"/>
      <c r="G7" s="254"/>
      <c r="H7" s="258"/>
      <c r="I7" s="261" t="s">
        <v>374</v>
      </c>
      <c r="J7" s="263" t="s">
        <v>638</v>
      </c>
      <c r="K7" s="264"/>
      <c r="L7" s="41"/>
      <c r="M7" s="41"/>
      <c r="N7" s="41"/>
    </row>
    <row r="8" spans="1:14" ht="27" customHeight="1" x14ac:dyDescent="0.4">
      <c r="A8" s="233"/>
      <c r="B8" s="234"/>
      <c r="C8" s="255"/>
      <c r="D8" s="256"/>
      <c r="E8" s="256"/>
      <c r="F8" s="256"/>
      <c r="G8" s="256"/>
      <c r="H8" s="42" t="s">
        <v>639</v>
      </c>
      <c r="I8" s="262"/>
      <c r="J8" s="265">
        <v>15</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640</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616</v>
      </c>
      <c r="D22" s="280"/>
      <c r="E22" s="279" t="s">
        <v>617</v>
      </c>
      <c r="F22" s="280"/>
      <c r="G22" s="296"/>
      <c r="H22" s="297"/>
      <c r="I22" s="43" t="s">
        <v>389</v>
      </c>
      <c r="J22" s="275"/>
      <c r="K22" s="276"/>
      <c r="L22" s="41"/>
      <c r="M22" s="41"/>
      <c r="N22" s="41"/>
    </row>
    <row r="23" spans="1:14" ht="27" customHeight="1" x14ac:dyDescent="0.4">
      <c r="A23" s="231"/>
      <c r="B23" s="232"/>
      <c r="C23" s="277" t="s">
        <v>390</v>
      </c>
      <c r="D23" s="278"/>
      <c r="E23" s="277" t="s">
        <v>391</v>
      </c>
      <c r="F23" s="278"/>
      <c r="G23" s="298"/>
      <c r="H23" s="299"/>
      <c r="I23" s="43" t="s">
        <v>392</v>
      </c>
      <c r="J23" s="275"/>
      <c r="K23" s="276"/>
      <c r="L23" s="41"/>
      <c r="M23" s="41"/>
      <c r="N23" s="41"/>
    </row>
    <row r="24" spans="1:14" ht="27" customHeight="1" x14ac:dyDescent="0.4">
      <c r="A24" s="233"/>
      <c r="B24" s="234"/>
      <c r="C24" s="279" t="s">
        <v>619</v>
      </c>
      <c r="D24" s="280"/>
      <c r="E24" s="279" t="s">
        <v>641</v>
      </c>
      <c r="F24" s="280"/>
      <c r="G24" s="300"/>
      <c r="H24" s="301"/>
      <c r="I24" s="44" t="s">
        <v>394</v>
      </c>
      <c r="J24" s="281"/>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12</v>
      </c>
      <c r="D26" s="50">
        <v>18</v>
      </c>
      <c r="E26" s="50">
        <v>20</v>
      </c>
      <c r="F26" s="50">
        <v>20</v>
      </c>
      <c r="G26" s="50">
        <v>25</v>
      </c>
      <c r="H26" s="50">
        <v>25</v>
      </c>
      <c r="I26" s="324">
        <f>SUM(C26:H26)</f>
        <v>120</v>
      </c>
      <c r="J26" s="325"/>
      <c r="K26" s="51" t="s">
        <v>642</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16</v>
      </c>
      <c r="F29" s="56">
        <v>0</v>
      </c>
      <c r="G29" s="56">
        <v>0</v>
      </c>
      <c r="H29" s="56">
        <v>0</v>
      </c>
      <c r="I29" s="56">
        <v>0</v>
      </c>
      <c r="J29" s="56">
        <v>0</v>
      </c>
      <c r="K29" s="57">
        <v>0</v>
      </c>
      <c r="L29" s="47"/>
      <c r="M29" s="47"/>
      <c r="N29" s="47"/>
    </row>
    <row r="30" spans="1:14" ht="27" customHeight="1" thickBot="1" x14ac:dyDescent="0.45">
      <c r="A30" s="96"/>
      <c r="B30" s="58" t="s">
        <v>417</v>
      </c>
      <c r="C30" s="59" t="s">
        <v>418</v>
      </c>
      <c r="D30" s="59" t="s">
        <v>418</v>
      </c>
      <c r="E30" s="59">
        <v>7</v>
      </c>
      <c r="F30" s="59">
        <v>0</v>
      </c>
      <c r="G30" s="59">
        <v>0</v>
      </c>
      <c r="H30" s="59">
        <v>1</v>
      </c>
      <c r="I30" s="59">
        <v>2</v>
      </c>
      <c r="J30" s="59">
        <v>1</v>
      </c>
      <c r="K30" s="60">
        <v>0</v>
      </c>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643</v>
      </c>
      <c r="D32" s="303"/>
      <c r="E32" s="304"/>
      <c r="F32" s="302" t="s">
        <v>644</v>
      </c>
      <c r="G32" s="303"/>
      <c r="H32" s="304"/>
      <c r="I32" s="302" t="s">
        <v>645</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449" t="s">
        <v>646</v>
      </c>
      <c r="D39" s="450"/>
      <c r="E39" s="451"/>
      <c r="F39" s="314" t="s">
        <v>429</v>
      </c>
      <c r="G39" s="315"/>
      <c r="H39" s="316"/>
      <c r="I39" s="314" t="s">
        <v>647</v>
      </c>
      <c r="J39" s="315"/>
      <c r="K39" s="320"/>
    </row>
    <row r="40" spans="1:11" ht="20.25" customHeight="1" x14ac:dyDescent="0.4">
      <c r="A40" s="328"/>
      <c r="B40" s="329"/>
      <c r="C40" s="449"/>
      <c r="D40" s="450"/>
      <c r="E40" s="451"/>
      <c r="F40" s="314"/>
      <c r="G40" s="315"/>
      <c r="H40" s="316"/>
      <c r="I40" s="314"/>
      <c r="J40" s="315"/>
      <c r="K40" s="320"/>
    </row>
    <row r="41" spans="1:11" ht="20.25" customHeight="1" x14ac:dyDescent="0.4">
      <c r="A41" s="328"/>
      <c r="B41" s="329"/>
      <c r="C41" s="449"/>
      <c r="D41" s="450"/>
      <c r="E41" s="451"/>
      <c r="F41" s="314"/>
      <c r="G41" s="315"/>
      <c r="H41" s="316"/>
      <c r="I41" s="314"/>
      <c r="J41" s="315"/>
      <c r="K41" s="320"/>
    </row>
    <row r="42" spans="1:11" ht="20.25" customHeight="1" x14ac:dyDescent="0.4">
      <c r="A42" s="328"/>
      <c r="B42" s="329"/>
      <c r="C42" s="449"/>
      <c r="D42" s="450"/>
      <c r="E42" s="451"/>
      <c r="F42" s="314"/>
      <c r="G42" s="315"/>
      <c r="H42" s="316"/>
      <c r="I42" s="314"/>
      <c r="J42" s="315"/>
      <c r="K42" s="320"/>
    </row>
    <row r="43" spans="1:11" ht="20.25" customHeight="1" x14ac:dyDescent="0.4">
      <c r="A43" s="328"/>
      <c r="B43" s="329"/>
      <c r="C43" s="449"/>
      <c r="D43" s="450"/>
      <c r="E43" s="451"/>
      <c r="F43" s="314"/>
      <c r="G43" s="315"/>
      <c r="H43" s="316"/>
      <c r="I43" s="314"/>
      <c r="J43" s="315"/>
      <c r="K43" s="320"/>
    </row>
    <row r="44" spans="1:11" ht="20.25" customHeight="1" x14ac:dyDescent="0.4">
      <c r="A44" s="330"/>
      <c r="B44" s="331"/>
      <c r="C44" s="452"/>
      <c r="D44" s="453"/>
      <c r="E44" s="454"/>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t="s">
        <v>439</v>
      </c>
      <c r="H46" s="77">
        <v>5400</v>
      </c>
      <c r="I46" s="97" t="s">
        <v>441</v>
      </c>
      <c r="J46" s="348" t="s">
        <v>508</v>
      </c>
      <c r="K46" s="349"/>
    </row>
    <row r="47" spans="1:11" ht="20.25" customHeight="1" x14ac:dyDescent="0.4">
      <c r="A47" s="328"/>
      <c r="B47" s="329"/>
      <c r="C47" s="345" t="s">
        <v>443</v>
      </c>
      <c r="D47" s="346"/>
      <c r="E47" s="350" t="s">
        <v>483</v>
      </c>
      <c r="F47" s="350"/>
      <c r="G47" s="97" t="s">
        <v>439</v>
      </c>
      <c r="H47" s="77" t="s">
        <v>648</v>
      </c>
      <c r="I47" s="97" t="s">
        <v>649</v>
      </c>
      <c r="J47" s="348" t="s">
        <v>508</v>
      </c>
      <c r="K47" s="349"/>
    </row>
    <row r="48" spans="1:11" ht="20.25" customHeight="1" x14ac:dyDescent="0.4">
      <c r="A48" s="328"/>
      <c r="B48" s="329"/>
      <c r="C48" s="345" t="s">
        <v>449</v>
      </c>
      <c r="D48" s="346"/>
      <c r="E48" s="350"/>
      <c r="F48" s="350"/>
      <c r="G48" s="97"/>
      <c r="H48" s="77"/>
      <c r="I48" s="97"/>
      <c r="J48" s="348"/>
      <c r="K48" s="349"/>
    </row>
    <row r="49" spans="1:14" ht="20.25" customHeight="1" x14ac:dyDescent="0.4">
      <c r="A49" s="328"/>
      <c r="B49" s="329"/>
      <c r="C49" s="345" t="s">
        <v>450</v>
      </c>
      <c r="D49" s="346"/>
      <c r="E49" s="350"/>
      <c r="F49" s="350"/>
      <c r="G49" s="97"/>
      <c r="H49" s="77"/>
      <c r="I49" s="97"/>
      <c r="J49" s="348"/>
      <c r="K49" s="349"/>
      <c r="L49" s="63"/>
      <c r="M49" s="63"/>
      <c r="N49" s="63"/>
    </row>
    <row r="50" spans="1:14" ht="20.25" customHeight="1" x14ac:dyDescent="0.4">
      <c r="A50" s="328"/>
      <c r="B50" s="329"/>
      <c r="C50" s="345" t="s">
        <v>454</v>
      </c>
      <c r="D50" s="346"/>
      <c r="E50" s="448" t="s">
        <v>650</v>
      </c>
      <c r="F50" s="448"/>
      <c r="G50" s="97" t="s">
        <v>439</v>
      </c>
      <c r="H50" s="77">
        <v>600</v>
      </c>
      <c r="I50" s="97" t="s">
        <v>441</v>
      </c>
      <c r="J50" s="348" t="s">
        <v>508</v>
      </c>
      <c r="K50" s="349"/>
      <c r="L50" s="63"/>
    </row>
    <row r="51" spans="1:14" ht="20.25" customHeight="1" x14ac:dyDescent="0.4">
      <c r="A51" s="328"/>
      <c r="B51" s="329"/>
      <c r="C51" s="345" t="s">
        <v>455</v>
      </c>
      <c r="D51" s="346"/>
      <c r="E51" s="455" t="s">
        <v>651</v>
      </c>
      <c r="F51" s="455"/>
      <c r="G51" s="97" t="s">
        <v>445</v>
      </c>
      <c r="H51" s="77" t="s">
        <v>652</v>
      </c>
      <c r="I51" s="97" t="s">
        <v>548</v>
      </c>
      <c r="J51" s="348" t="s">
        <v>653</v>
      </c>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73" t="s">
        <v>463</v>
      </c>
      <c r="D55" s="374"/>
      <c r="E55" s="350" t="s">
        <v>654</v>
      </c>
      <c r="F55" s="350"/>
      <c r="G55" s="97" t="s">
        <v>634</v>
      </c>
      <c r="H55" s="97" t="s">
        <v>370</v>
      </c>
      <c r="I55" s="97" t="s">
        <v>370</v>
      </c>
      <c r="J55" s="348" t="s">
        <v>465</v>
      </c>
      <c r="K55" s="349"/>
    </row>
    <row r="56" spans="1:14" ht="20.25" customHeight="1" x14ac:dyDescent="0.4">
      <c r="A56" s="328"/>
      <c r="B56" s="329"/>
      <c r="C56" s="373" t="s">
        <v>655</v>
      </c>
      <c r="D56" s="374"/>
      <c r="E56" s="350" t="s">
        <v>656</v>
      </c>
      <c r="F56" s="350"/>
      <c r="G56" s="97" t="s">
        <v>634</v>
      </c>
      <c r="H56" s="97" t="s">
        <v>370</v>
      </c>
      <c r="I56" s="97" t="s">
        <v>370</v>
      </c>
      <c r="J56" s="348" t="s">
        <v>465</v>
      </c>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456" t="s">
        <v>657</v>
      </c>
      <c r="D60" s="457"/>
      <c r="E60" s="457"/>
      <c r="F60" s="457"/>
      <c r="G60" s="457"/>
      <c r="H60" s="457"/>
      <c r="I60" s="457"/>
      <c r="J60" s="457"/>
      <c r="K60" s="458"/>
    </row>
    <row r="61" spans="1:14" ht="20.25" customHeight="1" x14ac:dyDescent="0.4">
      <c r="A61" s="328"/>
      <c r="B61" s="232"/>
      <c r="C61" s="456"/>
      <c r="D61" s="457"/>
      <c r="E61" s="457"/>
      <c r="F61" s="457"/>
      <c r="G61" s="457"/>
      <c r="H61" s="457"/>
      <c r="I61" s="457"/>
      <c r="J61" s="457"/>
      <c r="K61" s="458"/>
    </row>
    <row r="62" spans="1:14" ht="20.25" customHeight="1" x14ac:dyDescent="0.4">
      <c r="A62" s="328"/>
      <c r="B62" s="232"/>
      <c r="C62" s="456"/>
      <c r="D62" s="457"/>
      <c r="E62" s="457"/>
      <c r="F62" s="457"/>
      <c r="G62" s="457"/>
      <c r="H62" s="457"/>
      <c r="I62" s="457"/>
      <c r="J62" s="457"/>
      <c r="K62" s="458"/>
    </row>
    <row r="63" spans="1:14" ht="20.25" customHeight="1" x14ac:dyDescent="0.4">
      <c r="A63" s="231"/>
      <c r="B63" s="232"/>
      <c r="C63" s="457"/>
      <c r="D63" s="457"/>
      <c r="E63" s="457"/>
      <c r="F63" s="457"/>
      <c r="G63" s="457"/>
      <c r="H63" s="457"/>
      <c r="I63" s="457"/>
      <c r="J63" s="457"/>
      <c r="K63" s="458"/>
    </row>
    <row r="64" spans="1:14" ht="20.25" customHeight="1" thickBot="1" x14ac:dyDescent="0.45">
      <c r="A64" s="366"/>
      <c r="B64" s="367"/>
      <c r="C64" s="459"/>
      <c r="D64" s="459"/>
      <c r="E64" s="459"/>
      <c r="F64" s="459"/>
      <c r="G64" s="459"/>
      <c r="H64" s="459"/>
      <c r="I64" s="459"/>
      <c r="J64" s="459"/>
      <c r="K64" s="460"/>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369" priority="10">
      <formula>LEN(TRIM(C24))=0</formula>
    </cfRule>
  </conditionalFormatting>
  <conditionalFormatting sqref="C6:G11 H11 C26:I27 K26:K27 G1:H1 I2 C2:C3 K3 C5:E5 G5:K5 J6:K6 J7 H8 C12 C22:F22 C29:E29 G29">
    <cfRule type="containsBlanks" dxfId="368" priority="12">
      <formula>LEN(TRIM(C1))=0</formula>
    </cfRule>
  </conditionalFormatting>
  <conditionalFormatting sqref="C9:G11 J9:K11 H11 C27:I27 K27">
    <cfRule type="expression" dxfId="367" priority="9" stopIfTrue="1">
      <formula>$K$4=""</formula>
    </cfRule>
  </conditionalFormatting>
  <conditionalFormatting sqref="C32:K37">
    <cfRule type="notContainsErrors" priority="7">
      <formula>NOT(ISERROR(C32))</formula>
    </cfRule>
  </conditionalFormatting>
  <conditionalFormatting sqref="C39:K44">
    <cfRule type="notContainsErrors" priority="6">
      <formula>NOT(ISERROR(C39))</formula>
    </cfRule>
  </conditionalFormatting>
  <conditionalFormatting sqref="E47:K49 G46:K46">
    <cfRule type="containsBlanks" dxfId="366" priority="5">
      <formula>LEN(TRIM(E46))=0</formula>
    </cfRule>
  </conditionalFormatting>
  <conditionalFormatting sqref="G46:K51 E47:F51 C55:K57 C60:K64">
    <cfRule type="notContainsErrors" priority="2">
      <formula>NOT(ISERROR(C46))</formula>
    </cfRule>
  </conditionalFormatting>
  <conditionalFormatting sqref="G48:K48">
    <cfRule type="expression" priority="3" stopIfTrue="1">
      <formula>$E$48="なし"</formula>
    </cfRule>
  </conditionalFormatting>
  <conditionalFormatting sqref="I49:K49">
    <cfRule type="expression" priority="4" stopIfTrue="1">
      <formula>$H$49="現物"</formula>
    </cfRule>
  </conditionalFormatting>
  <conditionalFormatting sqref="J2:K2 C2:H4 K3:K4 C5:E5 G5:K5 C6:G11 J6:K11 H8 H11 C12:K20 C22:H22 J22:K24 G23:H23 C24:H24 C26:K27 C29:K30">
    <cfRule type="notContainsErrors" priority="8">
      <formula>NOT(ISERROR(C2))</formula>
    </cfRule>
  </conditionalFormatting>
  <conditionalFormatting sqref="J8:K9 J10 J11:K11">
    <cfRule type="containsBlanks" dxfId="365" priority="11">
      <formula>LEN(TRIM(J8))=0</formula>
    </cfRule>
  </conditionalFormatting>
  <conditionalFormatting sqref="J50:K50">
    <cfRule type="containsBlanks" dxfId="364" priority="1">
      <formula>LEN(TRIM(J50))=0</formula>
    </cfRule>
  </conditionalFormatting>
  <dataValidations count="2">
    <dataValidation type="whole" operator="greaterThanOrEqual" allowBlank="1" showInputMessage="1" showErrorMessage="1" sqref="E29:K30 C29:D29" xr:uid="{3B07AE30-6C3F-4993-A9B0-EA06EB815FD3}">
      <formula1>0</formula1>
    </dataValidation>
    <dataValidation type="list" allowBlank="1" showInputMessage="1" showErrorMessage="1" sqref="J2:K2" xr:uid="{C992298B-5363-4994-A3DE-D755049E1368}">
      <formula1>"保育所,認定こども園,小規模保育事業"</formula1>
    </dataValidation>
  </dataValidations>
  <hyperlinks>
    <hyperlink ref="G5" xr:uid="{860D0ECD-86C1-40D5-8CD7-7EB30C8A2510}"/>
    <hyperlink ref="A1:B1" location="公表用一覧!A1" display=" &lt;戻る" xr:uid="{C920B722-3E83-4C45-ADFC-716F38871F6E}"/>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2042AD-5318-4FEC-86A3-1ADDA44D0619}">
  <sheetPr codeName="Sheet22"/>
  <dimension ref="A1:N66"/>
  <sheetViews>
    <sheetView view="pageBreakPreview" topLeftCell="A10" zoomScaleNormal="100" zoomScaleSheetLayoutView="100" workbookViewId="0">
      <selection sqref="A1:B1"/>
    </sheetView>
  </sheetViews>
  <sheetFormatPr defaultColWidth="9"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407" t="s">
        <v>532</v>
      </c>
      <c r="B1" s="407"/>
      <c r="C1" s="72"/>
      <c r="D1" s="72"/>
      <c r="E1" s="73"/>
      <c r="F1" s="32" t="s">
        <v>362</v>
      </c>
      <c r="G1" s="227">
        <v>45902</v>
      </c>
      <c r="H1" s="228"/>
      <c r="I1" s="33" t="s">
        <v>363</v>
      </c>
      <c r="J1" s="229">
        <v>46113</v>
      </c>
      <c r="K1" s="230"/>
      <c r="L1" s="34"/>
      <c r="M1" s="34"/>
      <c r="N1" s="34"/>
    </row>
    <row r="2" spans="1:14" ht="27" customHeight="1" x14ac:dyDescent="0.4">
      <c r="A2" s="231" t="s">
        <v>364</v>
      </c>
      <c r="B2" s="232"/>
      <c r="C2" s="235" t="s">
        <v>1523</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124</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1524</v>
      </c>
      <c r="D5" s="270"/>
      <c r="E5" s="271"/>
      <c r="F5" s="40" t="s">
        <v>369</v>
      </c>
      <c r="G5" s="376" t="str">
        <f>HYPERLINK("https://www.pocket-land.jp/edogawadai/")</f>
        <v>https://www.pocket-land.jp/edogawadai/</v>
      </c>
      <c r="H5" s="270"/>
      <c r="I5" s="270"/>
      <c r="J5" s="270"/>
      <c r="K5" s="272"/>
      <c r="L5" s="37"/>
      <c r="M5" s="37"/>
      <c r="N5" s="37"/>
    </row>
    <row r="6" spans="1:14" ht="27" customHeight="1" x14ac:dyDescent="0.4">
      <c r="A6" s="273" t="s">
        <v>371</v>
      </c>
      <c r="B6" s="274"/>
      <c r="C6" s="251" t="s">
        <v>1525</v>
      </c>
      <c r="D6" s="252"/>
      <c r="E6" s="252"/>
      <c r="F6" s="252"/>
      <c r="G6" s="252"/>
      <c r="H6" s="257" t="s">
        <v>372</v>
      </c>
      <c r="I6" s="144" t="s">
        <v>373</v>
      </c>
      <c r="J6" s="259">
        <v>0</v>
      </c>
      <c r="K6" s="260"/>
      <c r="L6" s="41"/>
      <c r="M6" s="41"/>
      <c r="N6" s="41"/>
    </row>
    <row r="7" spans="1:14" ht="27" customHeight="1" x14ac:dyDescent="0.4">
      <c r="A7" s="231"/>
      <c r="B7" s="232"/>
      <c r="C7" s="253"/>
      <c r="D7" s="254"/>
      <c r="E7" s="254"/>
      <c r="F7" s="254"/>
      <c r="G7" s="254"/>
      <c r="H7" s="258"/>
      <c r="I7" s="261" t="s">
        <v>374</v>
      </c>
      <c r="J7" s="263" t="s">
        <v>375</v>
      </c>
      <c r="K7" s="264"/>
      <c r="L7" s="41"/>
      <c r="M7" s="41"/>
      <c r="N7" s="41"/>
    </row>
    <row r="8" spans="1:14" ht="27" customHeight="1" x14ac:dyDescent="0.4">
      <c r="A8" s="233"/>
      <c r="B8" s="234"/>
      <c r="C8" s="255"/>
      <c r="D8" s="256"/>
      <c r="E8" s="256"/>
      <c r="F8" s="256"/>
      <c r="G8" s="256"/>
      <c r="H8" s="42"/>
      <c r="I8" s="262"/>
      <c r="J8" s="265">
        <v>1</v>
      </c>
      <c r="K8" s="266"/>
      <c r="L8" s="41"/>
      <c r="M8" s="41"/>
      <c r="N8" s="41"/>
    </row>
    <row r="9" spans="1:14" ht="27" customHeight="1" x14ac:dyDescent="0.4">
      <c r="A9" s="245" t="s">
        <v>377</v>
      </c>
      <c r="B9" s="246"/>
      <c r="C9" s="251"/>
      <c r="D9" s="252"/>
      <c r="E9" s="252"/>
      <c r="F9" s="252"/>
      <c r="G9" s="252"/>
      <c r="H9" s="257" t="s">
        <v>372</v>
      </c>
      <c r="I9" s="144"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1526</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475" t="s">
        <v>1527</v>
      </c>
      <c r="D22" s="280"/>
      <c r="E22" s="279" t="s">
        <v>617</v>
      </c>
      <c r="F22" s="280"/>
      <c r="G22" s="476" t="s">
        <v>1528</v>
      </c>
      <c r="H22" s="477"/>
      <c r="I22" s="43" t="s">
        <v>389</v>
      </c>
      <c r="J22" s="275"/>
      <c r="K22" s="276"/>
      <c r="L22" s="41"/>
      <c r="M22" s="41"/>
      <c r="N22" s="41"/>
    </row>
    <row r="23" spans="1:14" ht="27" customHeight="1" x14ac:dyDescent="0.4">
      <c r="A23" s="231"/>
      <c r="B23" s="232"/>
      <c r="C23" s="277" t="s">
        <v>390</v>
      </c>
      <c r="D23" s="278"/>
      <c r="E23" s="277" t="s">
        <v>391</v>
      </c>
      <c r="F23" s="278"/>
      <c r="G23" s="478"/>
      <c r="H23" s="479"/>
      <c r="I23" s="43" t="s">
        <v>392</v>
      </c>
      <c r="J23" s="275"/>
      <c r="K23" s="276"/>
      <c r="L23" s="41"/>
      <c r="M23" s="41"/>
      <c r="N23" s="41"/>
    </row>
    <row r="24" spans="1:14" ht="27" customHeight="1" x14ac:dyDescent="0.4">
      <c r="A24" s="233"/>
      <c r="B24" s="234"/>
      <c r="C24" s="279">
        <v>12</v>
      </c>
      <c r="D24" s="280"/>
      <c r="E24" s="279">
        <v>11</v>
      </c>
      <c r="F24" s="280"/>
      <c r="G24" s="480"/>
      <c r="H24" s="481"/>
      <c r="I24" s="44" t="s">
        <v>394</v>
      </c>
      <c r="J24" s="281"/>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6</v>
      </c>
      <c r="D26" s="50">
        <v>7</v>
      </c>
      <c r="E26" s="50">
        <v>8</v>
      </c>
      <c r="F26" s="50">
        <v>8</v>
      </c>
      <c r="G26" s="50">
        <v>8</v>
      </c>
      <c r="H26" s="50">
        <v>8</v>
      </c>
      <c r="I26" s="324">
        <f>SUM(C26:H26)</f>
        <v>45</v>
      </c>
      <c r="J26" s="325"/>
      <c r="K26" s="51" t="s">
        <v>445</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1</v>
      </c>
      <c r="E29" s="56">
        <v>9</v>
      </c>
      <c r="F29" s="56">
        <v>0</v>
      </c>
      <c r="G29" s="56">
        <v>0</v>
      </c>
      <c r="H29" s="56">
        <v>2</v>
      </c>
      <c r="I29" s="56">
        <v>0</v>
      </c>
      <c r="J29" s="56">
        <v>1</v>
      </c>
      <c r="K29" s="57">
        <v>0</v>
      </c>
      <c r="L29" s="47"/>
      <c r="M29" s="47"/>
      <c r="N29" s="47"/>
    </row>
    <row r="30" spans="1:14" ht="27" customHeight="1" thickBot="1" x14ac:dyDescent="0.45">
      <c r="A30" s="140"/>
      <c r="B30" s="58" t="s">
        <v>417</v>
      </c>
      <c r="C30" s="59" t="s">
        <v>418</v>
      </c>
      <c r="D30" s="59" t="s">
        <v>418</v>
      </c>
      <c r="E30" s="59">
        <v>4</v>
      </c>
      <c r="F30" s="59">
        <v>0</v>
      </c>
      <c r="G30" s="59">
        <v>1</v>
      </c>
      <c r="H30" s="59">
        <v>0</v>
      </c>
      <c r="I30" s="59">
        <v>0</v>
      </c>
      <c r="J30" s="59">
        <v>0</v>
      </c>
      <c r="K30" s="60">
        <v>0</v>
      </c>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482" t="s">
        <v>1916</v>
      </c>
      <c r="D32" s="483"/>
      <c r="E32" s="484"/>
      <c r="F32" s="482" t="s">
        <v>1917</v>
      </c>
      <c r="G32" s="483"/>
      <c r="H32" s="484"/>
      <c r="I32" s="482" t="s">
        <v>1918</v>
      </c>
      <c r="J32" s="483"/>
      <c r="K32" s="486"/>
    </row>
    <row r="33" spans="1:11" ht="20.25" customHeight="1" x14ac:dyDescent="0.4">
      <c r="A33" s="328"/>
      <c r="B33" s="329"/>
      <c r="C33" s="253"/>
      <c r="D33" s="254"/>
      <c r="E33" s="485"/>
      <c r="F33" s="253"/>
      <c r="G33" s="254"/>
      <c r="H33" s="485"/>
      <c r="I33" s="253"/>
      <c r="J33" s="254"/>
      <c r="K33" s="487"/>
    </row>
    <row r="34" spans="1:11" ht="20.25" customHeight="1" x14ac:dyDescent="0.4">
      <c r="A34" s="328"/>
      <c r="B34" s="329"/>
      <c r="C34" s="253"/>
      <c r="D34" s="254"/>
      <c r="E34" s="485"/>
      <c r="F34" s="253"/>
      <c r="G34" s="254"/>
      <c r="H34" s="485"/>
      <c r="I34" s="253"/>
      <c r="J34" s="254"/>
      <c r="K34" s="487"/>
    </row>
    <row r="35" spans="1:11" ht="20.25" customHeight="1" x14ac:dyDescent="0.4">
      <c r="A35" s="328"/>
      <c r="B35" s="329"/>
      <c r="C35" s="253"/>
      <c r="D35" s="254"/>
      <c r="E35" s="485"/>
      <c r="F35" s="253"/>
      <c r="G35" s="254"/>
      <c r="H35" s="485"/>
      <c r="I35" s="253"/>
      <c r="J35" s="254"/>
      <c r="K35" s="487"/>
    </row>
    <row r="36" spans="1:11" ht="20.25" customHeight="1" x14ac:dyDescent="0.4">
      <c r="A36" s="328"/>
      <c r="B36" s="329"/>
      <c r="C36" s="253"/>
      <c r="D36" s="254"/>
      <c r="E36" s="485"/>
      <c r="F36" s="253"/>
      <c r="G36" s="254"/>
      <c r="H36" s="485"/>
      <c r="I36" s="253"/>
      <c r="J36" s="254"/>
      <c r="K36" s="487"/>
    </row>
    <row r="37" spans="1:11" ht="20.25" customHeight="1" x14ac:dyDescent="0.4">
      <c r="A37" s="328"/>
      <c r="B37" s="329"/>
      <c r="C37" s="253"/>
      <c r="D37" s="254"/>
      <c r="E37" s="485"/>
      <c r="F37" s="253"/>
      <c r="G37" s="254"/>
      <c r="H37" s="485"/>
      <c r="I37" s="253"/>
      <c r="J37" s="254"/>
      <c r="K37" s="487"/>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1919</v>
      </c>
      <c r="D39" s="315"/>
      <c r="E39" s="316"/>
      <c r="F39" s="314" t="s">
        <v>1920</v>
      </c>
      <c r="G39" s="315"/>
      <c r="H39" s="316"/>
      <c r="I39" s="314" t="s">
        <v>1921</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155" t="s">
        <v>434</v>
      </c>
      <c r="H45" s="155" t="s">
        <v>435</v>
      </c>
      <c r="I45" s="155" t="s">
        <v>92</v>
      </c>
      <c r="J45" s="343" t="s">
        <v>436</v>
      </c>
      <c r="K45" s="344"/>
    </row>
    <row r="46" spans="1:11" ht="20.25" customHeight="1" x14ac:dyDescent="0.4">
      <c r="A46" s="328"/>
      <c r="B46" s="329"/>
      <c r="C46" s="345" t="s">
        <v>437</v>
      </c>
      <c r="D46" s="346"/>
      <c r="E46" s="347" t="s">
        <v>438</v>
      </c>
      <c r="F46" s="347"/>
      <c r="G46" s="156" t="s">
        <v>439</v>
      </c>
      <c r="H46" s="94" t="s">
        <v>1055</v>
      </c>
      <c r="I46" s="156" t="s">
        <v>554</v>
      </c>
      <c r="J46" s="348" t="s">
        <v>1529</v>
      </c>
      <c r="K46" s="349"/>
    </row>
    <row r="47" spans="1:11" ht="20.25" customHeight="1" x14ac:dyDescent="0.4">
      <c r="A47" s="328"/>
      <c r="B47" s="329"/>
      <c r="C47" s="345" t="s">
        <v>443</v>
      </c>
      <c r="D47" s="346"/>
      <c r="E47" s="350" t="s">
        <v>1530</v>
      </c>
      <c r="F47" s="350"/>
      <c r="G47" s="156" t="s">
        <v>1531</v>
      </c>
      <c r="H47" s="85" t="s">
        <v>1922</v>
      </c>
      <c r="I47" s="156" t="s">
        <v>1923</v>
      </c>
      <c r="J47" s="348" t="s">
        <v>1529</v>
      </c>
      <c r="K47" s="349"/>
    </row>
    <row r="48" spans="1:11" ht="20.25" customHeight="1" x14ac:dyDescent="0.4">
      <c r="A48" s="328"/>
      <c r="B48" s="329"/>
      <c r="C48" s="345" t="s">
        <v>449</v>
      </c>
      <c r="D48" s="346"/>
      <c r="E48" s="350" t="s">
        <v>370</v>
      </c>
      <c r="F48" s="350"/>
      <c r="G48" s="156"/>
      <c r="H48" s="85"/>
      <c r="I48" s="156"/>
      <c r="J48" s="348"/>
      <c r="K48" s="349"/>
    </row>
    <row r="49" spans="1:14" ht="20.25" customHeight="1" x14ac:dyDescent="0.4">
      <c r="A49" s="328"/>
      <c r="B49" s="329"/>
      <c r="C49" s="345" t="s">
        <v>450</v>
      </c>
      <c r="D49" s="346"/>
      <c r="E49" s="350" t="s">
        <v>1532</v>
      </c>
      <c r="F49" s="350"/>
      <c r="G49" s="156" t="s">
        <v>1924</v>
      </c>
      <c r="H49" s="85" t="s">
        <v>1276</v>
      </c>
      <c r="I49" s="156" t="s">
        <v>1925</v>
      </c>
      <c r="J49" s="348" t="s">
        <v>1529</v>
      </c>
      <c r="K49" s="349"/>
      <c r="L49" s="63"/>
      <c r="M49" s="63"/>
      <c r="N49" s="63"/>
    </row>
    <row r="50" spans="1:14" ht="20.25" customHeight="1" x14ac:dyDescent="0.4">
      <c r="A50" s="328"/>
      <c r="B50" s="329"/>
      <c r="C50" s="345" t="s">
        <v>454</v>
      </c>
      <c r="D50" s="346"/>
      <c r="E50" s="351"/>
      <c r="F50" s="351"/>
      <c r="G50" s="156"/>
      <c r="H50" s="85"/>
      <c r="I50" s="156"/>
      <c r="J50" s="348"/>
      <c r="K50" s="349"/>
      <c r="L50" s="63"/>
    </row>
    <row r="51" spans="1:14" ht="20.25" customHeight="1" x14ac:dyDescent="0.4">
      <c r="A51" s="328"/>
      <c r="B51" s="329"/>
      <c r="C51" s="345" t="s">
        <v>455</v>
      </c>
      <c r="D51" s="346"/>
      <c r="E51" s="428" t="s">
        <v>1530</v>
      </c>
      <c r="F51" s="428"/>
      <c r="G51" s="156" t="s">
        <v>1096</v>
      </c>
      <c r="H51" s="85" t="s">
        <v>1926</v>
      </c>
      <c r="I51" s="156" t="s">
        <v>918</v>
      </c>
      <c r="J51" s="348" t="s">
        <v>1529</v>
      </c>
      <c r="K51" s="349"/>
      <c r="L51" s="63"/>
    </row>
    <row r="52" spans="1:14" ht="12" customHeight="1" x14ac:dyDescent="0.4">
      <c r="A52" s="139"/>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155" t="s">
        <v>461</v>
      </c>
      <c r="H54" s="155" t="s">
        <v>441</v>
      </c>
      <c r="I54" s="157" t="s">
        <v>462</v>
      </c>
      <c r="J54" s="343" t="s">
        <v>92</v>
      </c>
      <c r="K54" s="344"/>
    </row>
    <row r="55" spans="1:14" ht="20.25" customHeight="1" x14ac:dyDescent="0.4">
      <c r="A55" s="328"/>
      <c r="B55" s="329"/>
      <c r="C55" s="360" t="s">
        <v>474</v>
      </c>
      <c r="D55" s="361"/>
      <c r="E55" s="362" t="s">
        <v>1044</v>
      </c>
      <c r="F55" s="362"/>
      <c r="G55" s="158" t="s">
        <v>694</v>
      </c>
      <c r="H55" s="158" t="s">
        <v>370</v>
      </c>
      <c r="I55" s="158" t="s">
        <v>370</v>
      </c>
      <c r="J55" s="363" t="s">
        <v>465</v>
      </c>
      <c r="K55" s="364"/>
    </row>
    <row r="56" spans="1:14" ht="20.25" customHeight="1" x14ac:dyDescent="0.4">
      <c r="A56" s="328"/>
      <c r="B56" s="329"/>
      <c r="C56" s="360" t="s">
        <v>557</v>
      </c>
      <c r="D56" s="361"/>
      <c r="E56" s="362" t="s">
        <v>760</v>
      </c>
      <c r="F56" s="362"/>
      <c r="G56" s="158" t="s">
        <v>1475</v>
      </c>
      <c r="H56" s="156" t="s">
        <v>370</v>
      </c>
      <c r="I56" s="156" t="s">
        <v>370</v>
      </c>
      <c r="J56" s="348" t="s">
        <v>465</v>
      </c>
      <c r="K56" s="349"/>
    </row>
    <row r="57" spans="1:14" ht="20.25" customHeight="1" x14ac:dyDescent="0.4">
      <c r="A57" s="328"/>
      <c r="B57" s="329"/>
      <c r="C57" s="373"/>
      <c r="D57" s="374"/>
      <c r="E57" s="350"/>
      <c r="F57" s="350"/>
      <c r="G57" s="156"/>
      <c r="H57" s="160"/>
      <c r="I57" s="160"/>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488" t="s">
        <v>1927</v>
      </c>
      <c r="D60" s="489"/>
      <c r="E60" s="489"/>
      <c r="F60" s="489"/>
      <c r="G60" s="489"/>
      <c r="H60" s="489"/>
      <c r="I60" s="489"/>
      <c r="J60" s="489"/>
      <c r="K60" s="490"/>
    </row>
    <row r="61" spans="1:14" ht="20.25" customHeight="1" x14ac:dyDescent="0.4">
      <c r="A61" s="328"/>
      <c r="B61" s="232"/>
      <c r="C61" s="488"/>
      <c r="D61" s="489"/>
      <c r="E61" s="489"/>
      <c r="F61" s="489"/>
      <c r="G61" s="489"/>
      <c r="H61" s="489"/>
      <c r="I61" s="489"/>
      <c r="J61" s="489"/>
      <c r="K61" s="490"/>
    </row>
    <row r="62" spans="1:14" ht="20.25" customHeight="1" x14ac:dyDescent="0.4">
      <c r="A62" s="328"/>
      <c r="B62" s="232"/>
      <c r="C62" s="488"/>
      <c r="D62" s="489"/>
      <c r="E62" s="489"/>
      <c r="F62" s="489"/>
      <c r="G62" s="489"/>
      <c r="H62" s="489"/>
      <c r="I62" s="489"/>
      <c r="J62" s="489"/>
      <c r="K62" s="490"/>
    </row>
    <row r="63" spans="1:14" ht="20.25" customHeight="1" x14ac:dyDescent="0.4">
      <c r="A63" s="231"/>
      <c r="B63" s="232"/>
      <c r="C63" s="489"/>
      <c r="D63" s="489"/>
      <c r="E63" s="489"/>
      <c r="F63" s="489"/>
      <c r="G63" s="489"/>
      <c r="H63" s="489"/>
      <c r="I63" s="489"/>
      <c r="J63" s="489"/>
      <c r="K63" s="490"/>
    </row>
    <row r="64" spans="1:14" ht="78.599999999999994" customHeight="1" thickBot="1" x14ac:dyDescent="0.45">
      <c r="A64" s="366"/>
      <c r="B64" s="367"/>
      <c r="C64" s="491"/>
      <c r="D64" s="491"/>
      <c r="E64" s="491"/>
      <c r="F64" s="491"/>
      <c r="G64" s="491"/>
      <c r="H64" s="491"/>
      <c r="I64" s="491"/>
      <c r="J64" s="491"/>
      <c r="K64" s="49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363" priority="5">
      <formula>LEN(TRIM(C24))=0</formula>
    </cfRule>
  </conditionalFormatting>
  <conditionalFormatting sqref="C9:G11 J9:K11 H11 C27:I27 K27">
    <cfRule type="expression" dxfId="362" priority="4" stopIfTrue="1">
      <formula>$K$4=""</formula>
    </cfRule>
  </conditionalFormatting>
  <conditionalFormatting sqref="C55:K57">
    <cfRule type="notContainsErrors" priority="1">
      <formula>NOT(ISERROR(C55))</formula>
    </cfRule>
  </conditionalFormatting>
  <conditionalFormatting sqref="E47:K49 C6:G11 H11 C26:I27 K26:K27 G1:H1 I2 C2:C3 K3 C5:E5 G5:K5 J6:K6 J7 C12 C22:F22 C29:E29 G29 G46:K46">
    <cfRule type="containsBlanks" dxfId="361" priority="9">
      <formula>LEN(TRIM(C1))=0</formula>
    </cfRule>
  </conditionalFormatting>
  <conditionalFormatting sqref="G48:K48">
    <cfRule type="expression" priority="6" stopIfTrue="1">
      <formula>$E$48="なし"</formula>
    </cfRule>
  </conditionalFormatting>
  <conditionalFormatting sqref="H8">
    <cfRule type="notContainsErrors" priority="2">
      <formula>NOT(ISERROR(H8))</formula>
    </cfRule>
  </conditionalFormatting>
  <conditionalFormatting sqref="I49:K49">
    <cfRule type="expression" priority="7" stopIfTrue="1">
      <formula>$H$49="現物"</formula>
    </cfRule>
  </conditionalFormatting>
  <conditionalFormatting sqref="J2:K2 C2:H4 K3:K4 C5:E5 G5:K5 C6:G11 J6:K11 H11 C12:K20 C22:H22 J22:K24 G23:H23 C24:H24 C26:K27 C29:K30 C32:K37 C39:K44 G46:K51 E47:F51 C60:K64">
    <cfRule type="notContainsErrors" priority="3">
      <formula>NOT(ISERROR(C2))</formula>
    </cfRule>
  </conditionalFormatting>
  <conditionalFormatting sqref="J8:K9 J10 J11:K11">
    <cfRule type="containsBlanks" dxfId="360" priority="8">
      <formula>LEN(TRIM(J8))=0</formula>
    </cfRule>
  </conditionalFormatting>
  <dataValidations count="2">
    <dataValidation type="whole" operator="greaterThanOrEqual" allowBlank="1" showInputMessage="1" showErrorMessage="1" sqref="E29:K30 C29:D29" xr:uid="{BD29EB12-EC18-4E01-BFD2-17A1E716A62C}">
      <formula1>0</formula1>
    </dataValidation>
    <dataValidation type="list" allowBlank="1" showInputMessage="1" showErrorMessage="1" sqref="J2:K2" xr:uid="{09B3E97B-7736-4E26-87DD-BF83280F5C9B}">
      <formula1>"保育所,認定こども園,小規模保育事業"</formula1>
    </dataValidation>
  </dataValidations>
  <hyperlinks>
    <hyperlink ref="A1:B1" location="公表用一覧!A1" display=" &lt;戻る" xr:uid="{96759946-41A0-45C6-9350-03BCAE949BF3}"/>
  </hyperlinks>
  <pageMargins left="0.59055118110236227" right="0.39370078740157483" top="0.39370078740157483" bottom="0.39370078740157483" header="0" footer="0"/>
  <pageSetup paperSize="9" scale="93" fitToWidth="0" fitToHeight="0" orientation="portrait" r:id="rId1"/>
  <headerFooter>
    <oddHeader>&amp;L&amp;P / &amp;N ページ</oddHeader>
  </headerFooter>
  <rowBreaks count="3" manualBreakCount="3">
    <brk id="29" max="10" man="1"/>
    <brk id="59" max="10" man="1"/>
    <brk id="67" max="10" man="1"/>
  </rowBreak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56D19D-8DF9-4FD7-9197-7FC7741DFEB0}">
  <sheetPr codeName="Sheet23"/>
  <dimension ref="A1:N66"/>
  <sheetViews>
    <sheetView view="pageBreakPreview" topLeftCell="A3"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532</v>
      </c>
      <c r="B1" s="407"/>
      <c r="C1" s="72"/>
      <c r="D1" s="72"/>
      <c r="E1" s="73"/>
      <c r="F1" s="32" t="s">
        <v>362</v>
      </c>
      <c r="G1" s="227">
        <v>45547</v>
      </c>
      <c r="H1" s="228"/>
      <c r="I1" s="33" t="s">
        <v>363</v>
      </c>
      <c r="J1" s="229">
        <v>46113</v>
      </c>
      <c r="K1" s="230"/>
      <c r="L1" s="34"/>
      <c r="M1" s="34"/>
      <c r="N1" s="34"/>
    </row>
    <row r="2" spans="1:14" ht="27" customHeight="1" x14ac:dyDescent="0.4">
      <c r="A2" s="231" t="s">
        <v>364</v>
      </c>
      <c r="B2" s="232"/>
      <c r="C2" s="235" t="s">
        <v>143</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125</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144</v>
      </c>
      <c r="D5" s="270"/>
      <c r="E5" s="271"/>
      <c r="F5" s="40" t="s">
        <v>369</v>
      </c>
      <c r="G5" s="376" t="str">
        <f>HYPERLINK("https://www.keyakinomori.ed.jp/")</f>
        <v>https://www.keyakinomori.ed.jp/</v>
      </c>
      <c r="H5" s="270"/>
      <c r="I5" s="270"/>
      <c r="J5" s="270"/>
      <c r="K5" s="272"/>
      <c r="L5" s="37"/>
      <c r="M5" s="37"/>
      <c r="N5" s="37"/>
    </row>
    <row r="6" spans="1:14" ht="27" customHeight="1" x14ac:dyDescent="0.4">
      <c r="A6" s="273" t="s">
        <v>371</v>
      </c>
      <c r="B6" s="274"/>
      <c r="C6" s="251" t="s">
        <v>658</v>
      </c>
      <c r="D6" s="252"/>
      <c r="E6" s="252"/>
      <c r="F6" s="252"/>
      <c r="G6" s="252"/>
      <c r="H6" s="257" t="s">
        <v>372</v>
      </c>
      <c r="I6" s="101" t="s">
        <v>373</v>
      </c>
      <c r="J6" s="259">
        <v>24</v>
      </c>
      <c r="K6" s="260"/>
      <c r="L6" s="41"/>
      <c r="M6" s="41"/>
      <c r="N6" s="41"/>
    </row>
    <row r="7" spans="1:14" ht="27" customHeight="1" x14ac:dyDescent="0.4">
      <c r="A7" s="231"/>
      <c r="B7" s="232"/>
      <c r="C7" s="253"/>
      <c r="D7" s="254"/>
      <c r="E7" s="254"/>
      <c r="F7" s="254"/>
      <c r="G7" s="254"/>
      <c r="H7" s="258"/>
      <c r="I7" s="261" t="s">
        <v>374</v>
      </c>
      <c r="J7" s="263" t="s">
        <v>659</v>
      </c>
      <c r="K7" s="264"/>
      <c r="L7" s="41"/>
      <c r="M7" s="41"/>
      <c r="N7" s="41"/>
    </row>
    <row r="8" spans="1:14" ht="27" customHeight="1" x14ac:dyDescent="0.4">
      <c r="A8" s="233"/>
      <c r="B8" s="234"/>
      <c r="C8" s="255"/>
      <c r="D8" s="256"/>
      <c r="E8" s="256"/>
      <c r="F8" s="256"/>
      <c r="G8" s="256"/>
      <c r="H8" s="42" t="s">
        <v>376</v>
      </c>
      <c r="I8" s="262"/>
      <c r="J8" s="265">
        <v>10</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660</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661</v>
      </c>
      <c r="F22" s="280"/>
      <c r="G22" s="296"/>
      <c r="H22" s="297"/>
      <c r="I22" s="43" t="s">
        <v>389</v>
      </c>
      <c r="J22" s="275" t="s">
        <v>662</v>
      </c>
      <c r="K22" s="276"/>
      <c r="L22" s="41"/>
      <c r="M22" s="41"/>
      <c r="N22" s="41"/>
    </row>
    <row r="23" spans="1:14" ht="27" customHeight="1" x14ac:dyDescent="0.4">
      <c r="A23" s="231"/>
      <c r="B23" s="232"/>
      <c r="C23" s="277" t="s">
        <v>390</v>
      </c>
      <c r="D23" s="278"/>
      <c r="E23" s="277" t="s">
        <v>391</v>
      </c>
      <c r="F23" s="278"/>
      <c r="G23" s="298"/>
      <c r="H23" s="299"/>
      <c r="I23" s="43" t="s">
        <v>392</v>
      </c>
      <c r="J23" s="275" t="s">
        <v>663</v>
      </c>
      <c r="K23" s="276"/>
      <c r="L23" s="41"/>
      <c r="M23" s="41"/>
      <c r="N23" s="41"/>
    </row>
    <row r="24" spans="1:14" ht="27" customHeight="1" x14ac:dyDescent="0.4">
      <c r="A24" s="233"/>
      <c r="B24" s="234"/>
      <c r="C24" s="279" t="s">
        <v>537</v>
      </c>
      <c r="D24" s="280"/>
      <c r="E24" s="279" t="s">
        <v>664</v>
      </c>
      <c r="F24" s="280"/>
      <c r="G24" s="300"/>
      <c r="H24" s="301"/>
      <c r="I24" s="44" t="s">
        <v>394</v>
      </c>
      <c r="J24" s="281" t="s">
        <v>665</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9</v>
      </c>
      <c r="D26" s="50">
        <v>24</v>
      </c>
      <c r="E26" s="50">
        <v>27</v>
      </c>
      <c r="F26" s="50">
        <v>30</v>
      </c>
      <c r="G26" s="50">
        <v>30</v>
      </c>
      <c r="H26" s="50">
        <v>30</v>
      </c>
      <c r="I26" s="324">
        <f>SUM(C26:H26)</f>
        <v>150</v>
      </c>
      <c r="J26" s="325"/>
      <c r="K26" s="51" t="s">
        <v>16</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14</v>
      </c>
      <c r="F29" s="56"/>
      <c r="G29" s="56">
        <v>3</v>
      </c>
      <c r="H29" s="56">
        <v>1</v>
      </c>
      <c r="I29" s="56"/>
      <c r="J29" s="56">
        <v>2</v>
      </c>
      <c r="K29" s="57"/>
      <c r="L29" s="47"/>
      <c r="M29" s="47"/>
      <c r="N29" s="47"/>
    </row>
    <row r="30" spans="1:14" ht="27" customHeight="1" thickBot="1" x14ac:dyDescent="0.45">
      <c r="A30" s="96"/>
      <c r="B30" s="58" t="s">
        <v>417</v>
      </c>
      <c r="C30" s="59" t="s">
        <v>418</v>
      </c>
      <c r="D30" s="59" t="s">
        <v>418</v>
      </c>
      <c r="E30" s="59">
        <v>6</v>
      </c>
      <c r="F30" s="59"/>
      <c r="G30" s="59"/>
      <c r="H30" s="59"/>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666</v>
      </c>
      <c r="D32" s="303"/>
      <c r="E32" s="304"/>
      <c r="F32" s="302" t="s">
        <v>667</v>
      </c>
      <c r="G32" s="303"/>
      <c r="H32" s="304"/>
      <c r="I32" s="302" t="s">
        <v>668</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669</v>
      </c>
      <c r="D39" s="315"/>
      <c r="E39" s="316"/>
      <c r="F39" s="314" t="s">
        <v>670</v>
      </c>
      <c r="G39" s="315"/>
      <c r="H39" s="316"/>
      <c r="I39" s="314" t="s">
        <v>671</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t="s">
        <v>439</v>
      </c>
      <c r="H46" s="62" t="s">
        <v>672</v>
      </c>
      <c r="I46" s="97" t="s">
        <v>673</v>
      </c>
      <c r="J46" s="348" t="s">
        <v>674</v>
      </c>
      <c r="K46" s="349"/>
    </row>
    <row r="47" spans="1:11" ht="20.25" customHeight="1" x14ac:dyDescent="0.4">
      <c r="A47" s="328"/>
      <c r="B47" s="329"/>
      <c r="C47" s="345" t="s">
        <v>443</v>
      </c>
      <c r="D47" s="346"/>
      <c r="E47" s="350" t="s">
        <v>675</v>
      </c>
      <c r="F47" s="350"/>
      <c r="G47" s="97" t="s">
        <v>445</v>
      </c>
      <c r="H47" s="62" t="s">
        <v>676</v>
      </c>
      <c r="I47" s="97" t="s">
        <v>677</v>
      </c>
      <c r="J47" s="348" t="s">
        <v>674</v>
      </c>
      <c r="K47" s="349"/>
    </row>
    <row r="48" spans="1:11" ht="20.25" customHeight="1" x14ac:dyDescent="0.4">
      <c r="A48" s="328"/>
      <c r="B48" s="329"/>
      <c r="C48" s="345" t="s">
        <v>449</v>
      </c>
      <c r="D48" s="346"/>
      <c r="E48" s="350"/>
      <c r="F48" s="350"/>
      <c r="G48" s="97"/>
      <c r="H48" s="62"/>
      <c r="I48" s="97"/>
      <c r="J48" s="348"/>
      <c r="K48" s="349"/>
    </row>
    <row r="49" spans="1:14" ht="20.25" customHeight="1" x14ac:dyDescent="0.4">
      <c r="A49" s="328"/>
      <c r="B49" s="329"/>
      <c r="C49" s="345" t="s">
        <v>450</v>
      </c>
      <c r="D49" s="346"/>
      <c r="E49" s="350"/>
      <c r="F49" s="350"/>
      <c r="G49" s="97"/>
      <c r="H49" s="62"/>
      <c r="I49" s="97"/>
      <c r="J49" s="348"/>
      <c r="K49" s="349"/>
      <c r="L49" s="63"/>
      <c r="M49" s="63"/>
      <c r="N49" s="63"/>
    </row>
    <row r="50" spans="1:14" ht="20.25" customHeight="1" x14ac:dyDescent="0.4">
      <c r="A50" s="328"/>
      <c r="B50" s="329"/>
      <c r="C50" s="345" t="s">
        <v>454</v>
      </c>
      <c r="D50" s="346"/>
      <c r="E50" s="351" t="s">
        <v>678</v>
      </c>
      <c r="F50" s="351"/>
      <c r="G50" s="97" t="s">
        <v>679</v>
      </c>
      <c r="H50" s="62" t="s">
        <v>680</v>
      </c>
      <c r="I50" s="97" t="s">
        <v>681</v>
      </c>
      <c r="J50" s="348" t="s">
        <v>682</v>
      </c>
      <c r="K50" s="349"/>
      <c r="L50" s="63"/>
    </row>
    <row r="51" spans="1:14" ht="20.25" customHeight="1" x14ac:dyDescent="0.4">
      <c r="A51" s="328"/>
      <c r="B51" s="329"/>
      <c r="C51" s="345" t="s">
        <v>455</v>
      </c>
      <c r="D51" s="346"/>
      <c r="E51" s="351"/>
      <c r="F51" s="351"/>
      <c r="G51" s="97"/>
      <c r="H51" s="62"/>
      <c r="I51" s="97"/>
      <c r="J51" s="348"/>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t="s">
        <v>474</v>
      </c>
      <c r="D55" s="361"/>
      <c r="E55" s="362" t="s">
        <v>683</v>
      </c>
      <c r="F55" s="362"/>
      <c r="G55" s="98" t="s">
        <v>684</v>
      </c>
      <c r="H55" s="66" t="s">
        <v>370</v>
      </c>
      <c r="I55" s="66" t="s">
        <v>370</v>
      </c>
      <c r="J55" s="363" t="s">
        <v>465</v>
      </c>
      <c r="K55" s="364"/>
    </row>
    <row r="56" spans="1:14" ht="20.25" customHeight="1" x14ac:dyDescent="0.4">
      <c r="A56" s="328"/>
      <c r="B56" s="329"/>
      <c r="C56" s="373" t="s">
        <v>685</v>
      </c>
      <c r="D56" s="374"/>
      <c r="E56" s="350" t="s">
        <v>686</v>
      </c>
      <c r="F56" s="350"/>
      <c r="G56" s="97" t="s">
        <v>558</v>
      </c>
      <c r="H56" s="67" t="s">
        <v>370</v>
      </c>
      <c r="I56" s="67" t="s">
        <v>370</v>
      </c>
      <c r="J56" s="348" t="s">
        <v>465</v>
      </c>
      <c r="K56" s="349"/>
    </row>
    <row r="57" spans="1:14" ht="20.25" customHeight="1" x14ac:dyDescent="0.4">
      <c r="A57" s="328"/>
      <c r="B57" s="329"/>
      <c r="C57" s="373" t="s">
        <v>687</v>
      </c>
      <c r="D57" s="374"/>
      <c r="E57" s="350" t="s">
        <v>683</v>
      </c>
      <c r="F57" s="350"/>
      <c r="G57" s="97" t="s">
        <v>684</v>
      </c>
      <c r="H57" s="67" t="s">
        <v>370</v>
      </c>
      <c r="I57" s="67" t="s">
        <v>370</v>
      </c>
      <c r="J57" s="348" t="s">
        <v>465</v>
      </c>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688</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359" priority="3">
      <formula>LEN(TRIM(C24))=0</formula>
    </cfRule>
  </conditionalFormatting>
  <conditionalFormatting sqref="C9:G11 J9:K11 H11 C27:I27 K27">
    <cfRule type="expression" dxfId="358" priority="2" stopIfTrue="1">
      <formula>$K$4=""</formula>
    </cfRule>
  </conditionalFormatting>
  <conditionalFormatting sqref="E47:K49 C6:G11 H11 C26:I27 K26:K27 G1:H1 I2 C2:C3 K3 C5:E5 G5:K5 J6:K6 J7 H8 C12 C22:F22 C29:E29 G29 G46:K46">
    <cfRule type="containsBlanks" dxfId="357"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56" priority="6">
      <formula>LEN(TRIM(J8))=0</formula>
    </cfRule>
  </conditionalFormatting>
  <dataValidations count="2">
    <dataValidation type="whole" operator="greaterThanOrEqual" allowBlank="1" showInputMessage="1" showErrorMessage="1" sqref="E29:K30 C29:D29" xr:uid="{4DB8810F-652E-4C48-B472-D0C4398F3F9A}">
      <formula1>0</formula1>
    </dataValidation>
    <dataValidation type="list" allowBlank="1" showInputMessage="1" showErrorMessage="1" sqref="J2:K2" xr:uid="{86ABFDF7-9F6A-4F16-A142-84394E5E13B4}">
      <formula1>"保育所,認定こども園,小規模保育事業"</formula1>
    </dataValidation>
  </dataValidations>
  <hyperlinks>
    <hyperlink ref="A1:B1" location="公表用一覧!A1" display=" &lt;戻る" xr:uid="{424F7486-AFD9-446C-82B0-13754B9BF0E5}"/>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C811D5-05B8-4CB3-8890-2DA06212985A}">
  <sheetPr codeName="Sheet24"/>
  <dimension ref="A1:N66"/>
  <sheetViews>
    <sheetView view="pageBreakPreview" zoomScaleNormal="100" zoomScaleSheetLayoutView="100" workbookViewId="0">
      <selection activeCell="C2" sqref="C2:H4"/>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361</v>
      </c>
      <c r="B1" s="226"/>
      <c r="C1" s="72"/>
      <c r="D1" s="72"/>
      <c r="E1" s="73"/>
      <c r="F1" s="32" t="s">
        <v>362</v>
      </c>
      <c r="G1" s="227"/>
      <c r="H1" s="228"/>
      <c r="I1" s="33" t="s">
        <v>363</v>
      </c>
      <c r="J1" s="229">
        <v>46113</v>
      </c>
      <c r="K1" s="230"/>
      <c r="L1" s="34"/>
      <c r="M1" s="34"/>
      <c r="N1" s="34"/>
    </row>
    <row r="2" spans="1:14" ht="27" customHeight="1" x14ac:dyDescent="0.4">
      <c r="A2" s="231" t="s">
        <v>364</v>
      </c>
      <c r="B2" s="232"/>
      <c r="C2" s="235" t="s">
        <v>146</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126</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26</v>
      </c>
      <c r="D5" s="270"/>
      <c r="E5" s="271"/>
      <c r="F5" s="40" t="s">
        <v>369</v>
      </c>
      <c r="G5" s="269"/>
      <c r="H5" s="270"/>
      <c r="I5" s="270"/>
      <c r="J5" s="270"/>
      <c r="K5" s="272"/>
      <c r="L5" s="37"/>
      <c r="M5" s="37"/>
      <c r="N5" s="37"/>
    </row>
    <row r="6" spans="1:14" ht="27" customHeight="1" x14ac:dyDescent="0.4">
      <c r="A6" s="273" t="s">
        <v>371</v>
      </c>
      <c r="B6" s="274"/>
      <c r="C6" s="461" t="s">
        <v>147</v>
      </c>
      <c r="D6" s="252"/>
      <c r="E6" s="252"/>
      <c r="F6" s="252"/>
      <c r="G6" s="252"/>
      <c r="H6" s="257" t="s">
        <v>372</v>
      </c>
      <c r="I6" s="101" t="s">
        <v>373</v>
      </c>
      <c r="J6" s="259">
        <v>0</v>
      </c>
      <c r="K6" s="260"/>
      <c r="L6" s="41"/>
      <c r="M6" s="41"/>
      <c r="N6" s="41"/>
    </row>
    <row r="7" spans="1:14" ht="27" customHeight="1" x14ac:dyDescent="0.4">
      <c r="A7" s="231"/>
      <c r="B7" s="232"/>
      <c r="C7" s="253"/>
      <c r="D7" s="254"/>
      <c r="E7" s="254"/>
      <c r="F7" s="254"/>
      <c r="G7" s="254"/>
      <c r="H7" s="258"/>
      <c r="I7" s="261" t="s">
        <v>374</v>
      </c>
      <c r="J7" s="263" t="s">
        <v>379</v>
      </c>
      <c r="K7" s="264"/>
      <c r="L7" s="41"/>
      <c r="M7" s="41"/>
      <c r="N7" s="41"/>
    </row>
    <row r="8" spans="1:14" ht="27" customHeight="1" x14ac:dyDescent="0.4">
      <c r="A8" s="233"/>
      <c r="B8" s="234"/>
      <c r="C8" s="255"/>
      <c r="D8" s="256"/>
      <c r="E8" s="256"/>
      <c r="F8" s="256"/>
      <c r="G8" s="256"/>
      <c r="H8" s="42" t="s">
        <v>632</v>
      </c>
      <c r="I8" s="262"/>
      <c r="J8" s="265" t="s">
        <v>378</v>
      </c>
      <c r="K8" s="266"/>
      <c r="L8" s="41"/>
      <c r="M8" s="41"/>
      <c r="N8" s="41"/>
    </row>
    <row r="9" spans="1:14" ht="27" customHeight="1" x14ac:dyDescent="0.4">
      <c r="A9" s="245" t="s">
        <v>377</v>
      </c>
      <c r="B9" s="246"/>
      <c r="C9" s="251"/>
      <c r="D9" s="252"/>
      <c r="E9" s="252"/>
      <c r="F9" s="252"/>
      <c r="G9" s="252"/>
      <c r="H9" s="257" t="s">
        <v>372</v>
      </c>
      <c r="I9" s="101" t="s">
        <v>373</v>
      </c>
      <c r="J9" s="259">
        <v>0</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t="s">
        <v>632</v>
      </c>
      <c r="I11" s="262"/>
      <c r="J11" s="265" t="s">
        <v>378</v>
      </c>
      <c r="K11" s="266"/>
      <c r="L11" s="41"/>
      <c r="M11" s="41"/>
      <c r="N11" s="41"/>
    </row>
    <row r="12" spans="1:14" ht="27" customHeight="1" x14ac:dyDescent="0.4">
      <c r="A12" s="273" t="s">
        <v>380</v>
      </c>
      <c r="B12" s="274"/>
      <c r="C12" s="283"/>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388</v>
      </c>
      <c r="F22" s="280"/>
      <c r="G22" s="296"/>
      <c r="H22" s="297"/>
      <c r="I22" s="43" t="s">
        <v>389</v>
      </c>
      <c r="J22" s="275" t="s">
        <v>82</v>
      </c>
      <c r="K22" s="276"/>
      <c r="L22" s="41"/>
      <c r="M22" s="41"/>
      <c r="N22" s="41"/>
    </row>
    <row r="23" spans="1:14" ht="27" customHeight="1" x14ac:dyDescent="0.4">
      <c r="A23" s="231"/>
      <c r="B23" s="232"/>
      <c r="C23" s="277" t="s">
        <v>390</v>
      </c>
      <c r="D23" s="278"/>
      <c r="E23" s="277" t="s">
        <v>391</v>
      </c>
      <c r="F23" s="278"/>
      <c r="G23" s="298"/>
      <c r="H23" s="299"/>
      <c r="I23" s="43" t="s">
        <v>392</v>
      </c>
      <c r="J23" s="275" t="s">
        <v>82</v>
      </c>
      <c r="K23" s="276"/>
      <c r="L23" s="41"/>
      <c r="M23" s="41"/>
      <c r="N23" s="41"/>
    </row>
    <row r="24" spans="1:14" ht="27" customHeight="1" x14ac:dyDescent="0.4">
      <c r="A24" s="233"/>
      <c r="B24" s="234"/>
      <c r="C24" s="279" t="s">
        <v>481</v>
      </c>
      <c r="D24" s="280"/>
      <c r="E24" s="279" t="s">
        <v>393</v>
      </c>
      <c r="F24" s="280"/>
      <c r="G24" s="300"/>
      <c r="H24" s="301"/>
      <c r="I24" s="44" t="s">
        <v>394</v>
      </c>
      <c r="J24" s="281" t="s">
        <v>82</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15</v>
      </c>
      <c r="D26" s="50">
        <v>35</v>
      </c>
      <c r="E26" s="50">
        <v>42</v>
      </c>
      <c r="F26" s="50">
        <v>42</v>
      </c>
      <c r="G26" s="50">
        <v>42</v>
      </c>
      <c r="H26" s="50">
        <v>42</v>
      </c>
      <c r="I26" s="324">
        <f>SUM(C26:H26)</f>
        <v>218</v>
      </c>
      <c r="J26" s="325"/>
      <c r="K26" s="51" t="s">
        <v>1601</v>
      </c>
      <c r="L26" s="47"/>
      <c r="M26" s="47"/>
      <c r="N26" s="47"/>
    </row>
    <row r="27" spans="1:14" ht="27" customHeight="1" x14ac:dyDescent="0.4">
      <c r="A27" s="52"/>
      <c r="B27" s="53" t="s">
        <v>405</v>
      </c>
      <c r="C27" s="42" t="s">
        <v>418</v>
      </c>
      <c r="D27" s="42" t="s">
        <v>418</v>
      </c>
      <c r="E27" s="42" t="s">
        <v>82</v>
      </c>
      <c r="F27" s="42" t="s">
        <v>82</v>
      </c>
      <c r="G27" s="42" t="s">
        <v>82</v>
      </c>
      <c r="H27" s="42" t="s">
        <v>82</v>
      </c>
      <c r="I27" s="326">
        <f>SUM(C27:H27)</f>
        <v>0</v>
      </c>
      <c r="J27" s="327"/>
      <c r="K27" s="54" t="s">
        <v>418</v>
      </c>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c r="D29" s="56"/>
      <c r="E29" s="56"/>
      <c r="F29" s="56"/>
      <c r="G29" s="56"/>
      <c r="H29" s="56"/>
      <c r="I29" s="56"/>
      <c r="J29" s="56"/>
      <c r="K29" s="57"/>
      <c r="L29" s="47"/>
      <c r="M29" s="47"/>
      <c r="N29" s="47"/>
    </row>
    <row r="30" spans="1:14" ht="27" customHeight="1" thickBot="1" x14ac:dyDescent="0.45">
      <c r="A30" s="96"/>
      <c r="B30" s="58" t="s">
        <v>417</v>
      </c>
      <c r="C30" s="59" t="s">
        <v>418</v>
      </c>
      <c r="D30" s="59" t="s">
        <v>418</v>
      </c>
      <c r="E30" s="59"/>
      <c r="F30" s="59"/>
      <c r="G30" s="59"/>
      <c r="H30" s="59"/>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c r="D32" s="303"/>
      <c r="E32" s="304"/>
      <c r="F32" s="302"/>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c r="D39" s="315"/>
      <c r="E39" s="316"/>
      <c r="F39" s="314"/>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c r="H46" s="62"/>
      <c r="I46" s="97"/>
      <c r="J46" s="348"/>
      <c r="K46" s="349"/>
    </row>
    <row r="47" spans="1:11" ht="20.25" customHeight="1" x14ac:dyDescent="0.4">
      <c r="A47" s="328"/>
      <c r="B47" s="329"/>
      <c r="C47" s="345" t="s">
        <v>443</v>
      </c>
      <c r="D47" s="346"/>
      <c r="E47" s="350"/>
      <c r="F47" s="350"/>
      <c r="G47" s="97"/>
      <c r="H47" s="62"/>
      <c r="I47" s="97"/>
      <c r="J47" s="348"/>
      <c r="K47" s="349"/>
    </row>
    <row r="48" spans="1:11" ht="20.25" customHeight="1" x14ac:dyDescent="0.4">
      <c r="A48" s="328"/>
      <c r="B48" s="329"/>
      <c r="C48" s="345" t="s">
        <v>449</v>
      </c>
      <c r="D48" s="346"/>
      <c r="E48" s="350"/>
      <c r="F48" s="350"/>
      <c r="G48" s="97"/>
      <c r="H48" s="62"/>
      <c r="I48" s="97"/>
      <c r="J48" s="348"/>
      <c r="K48" s="349"/>
    </row>
    <row r="49" spans="1:14" ht="20.25" customHeight="1" x14ac:dyDescent="0.4">
      <c r="A49" s="328"/>
      <c r="B49" s="329"/>
      <c r="C49" s="345" t="s">
        <v>450</v>
      </c>
      <c r="D49" s="346"/>
      <c r="E49" s="350"/>
      <c r="F49" s="350"/>
      <c r="G49" s="97"/>
      <c r="H49" s="62"/>
      <c r="I49" s="97"/>
      <c r="J49" s="348"/>
      <c r="K49" s="349"/>
      <c r="L49" s="63"/>
      <c r="M49" s="63"/>
      <c r="N49" s="63"/>
    </row>
    <row r="50" spans="1:14" ht="20.25" customHeight="1" x14ac:dyDescent="0.4">
      <c r="A50" s="328"/>
      <c r="B50" s="329"/>
      <c r="C50" s="345" t="s">
        <v>454</v>
      </c>
      <c r="D50" s="346"/>
      <c r="E50" s="351"/>
      <c r="F50" s="351"/>
      <c r="G50" s="97"/>
      <c r="H50" s="62"/>
      <c r="I50" s="97"/>
      <c r="J50" s="348"/>
      <c r="K50" s="349"/>
      <c r="L50" s="63"/>
    </row>
    <row r="51" spans="1:14" ht="20.25" customHeight="1" x14ac:dyDescent="0.4">
      <c r="A51" s="328"/>
      <c r="B51" s="329"/>
      <c r="C51" s="345" t="s">
        <v>455</v>
      </c>
      <c r="D51" s="346"/>
      <c r="E51" s="351"/>
      <c r="F51" s="351"/>
      <c r="G51" s="97"/>
      <c r="H51" s="62"/>
      <c r="I51" s="97"/>
      <c r="J51" s="348"/>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355" priority="2" stopIfTrue="1">
      <formula>$K$4=""</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354" priority="4">
      <formula>LEN(TRIM(C24))=0</formula>
    </cfRule>
  </conditionalFormatting>
  <conditionalFormatting sqref="E24:F24">
    <cfRule type="containsBlanks" dxfId="353" priority="3">
      <formula>LEN(TRIM(E24))=0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AD3CF6BB-367E-4F3D-A4F4-F3E541EB7C8A}">
      <formula1>0</formula1>
    </dataValidation>
    <dataValidation type="list" allowBlank="1" showInputMessage="1" showErrorMessage="1" sqref="J2:K2" xr:uid="{39C6D8CA-BBC0-4BDB-9E9A-0121C254F7BB}">
      <formula1>"保育所,認定こども園,小規模保育事業"</formula1>
    </dataValidation>
  </dataValidations>
  <hyperlinks>
    <hyperlink ref="A1:B1" location="公表用一覧!A1" display="&lt; 戻る" xr:uid="{9017F54C-0CD4-48D7-80FB-A7945A0359AF}"/>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6FA7A9-64B3-4D16-A306-BA5376BFBE7F}">
  <sheetPr codeName="Sheet25"/>
  <dimension ref="A1:N71"/>
  <sheetViews>
    <sheetView view="pageBreakPreview" zoomScaleNormal="100" zoomScaleSheetLayoutView="100" workbookViewId="0">
      <selection sqref="A1:B1"/>
    </sheetView>
  </sheetViews>
  <sheetFormatPr defaultRowHeight="26.25" customHeight="1" x14ac:dyDescent="0.4"/>
  <cols>
    <col min="1" max="1" width="3" style="142" customWidth="1"/>
    <col min="2" max="5" width="8.25" style="142" customWidth="1"/>
    <col min="6" max="8" width="8.5" style="142" customWidth="1"/>
    <col min="9" max="11" width="8.25" style="142" customWidth="1"/>
    <col min="12" max="14" width="7.125" style="35" customWidth="1"/>
    <col min="15" max="16384" width="9" style="35"/>
  </cols>
  <sheetData>
    <row r="1" spans="1:14" ht="13.5" customHeight="1" thickBot="1" x14ac:dyDescent="0.45">
      <c r="A1" s="407" t="s">
        <v>532</v>
      </c>
      <c r="B1" s="407"/>
      <c r="C1" s="72"/>
      <c r="D1" s="72"/>
      <c r="E1" s="73"/>
      <c r="F1" s="32" t="s">
        <v>362</v>
      </c>
      <c r="G1" s="227">
        <v>45905</v>
      </c>
      <c r="H1" s="228"/>
      <c r="I1" s="33" t="s">
        <v>363</v>
      </c>
      <c r="J1" s="229">
        <v>46113</v>
      </c>
      <c r="K1" s="230"/>
      <c r="L1" s="34"/>
      <c r="M1" s="34"/>
      <c r="N1" s="34"/>
    </row>
    <row r="2" spans="1:14" ht="27" customHeight="1" x14ac:dyDescent="0.4">
      <c r="A2" s="231" t="s">
        <v>364</v>
      </c>
      <c r="B2" s="232"/>
      <c r="C2" s="235" t="s">
        <v>1083</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300</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1084</v>
      </c>
      <c r="D5" s="270"/>
      <c r="E5" s="271"/>
      <c r="F5" s="40" t="s">
        <v>369</v>
      </c>
      <c r="G5" s="376" t="str">
        <f>HYPERLINK("https://seikamarin.com/")</f>
        <v>https://seikamarin.com/</v>
      </c>
      <c r="H5" s="270"/>
      <c r="I5" s="270"/>
      <c r="J5" s="270"/>
      <c r="K5" s="272"/>
      <c r="L5" s="37"/>
      <c r="M5" s="37"/>
      <c r="N5" s="37"/>
    </row>
    <row r="6" spans="1:14" ht="27" customHeight="1" x14ac:dyDescent="0.4">
      <c r="A6" s="273" t="s">
        <v>371</v>
      </c>
      <c r="B6" s="274"/>
      <c r="C6" s="251" t="s">
        <v>1085</v>
      </c>
      <c r="D6" s="252"/>
      <c r="E6" s="252"/>
      <c r="F6" s="252"/>
      <c r="G6" s="252"/>
      <c r="H6" s="257" t="s">
        <v>372</v>
      </c>
      <c r="I6" s="144" t="s">
        <v>373</v>
      </c>
      <c r="J6" s="259">
        <v>5</v>
      </c>
      <c r="K6" s="260"/>
      <c r="L6" s="41"/>
      <c r="M6" s="41"/>
      <c r="N6" s="41"/>
    </row>
    <row r="7" spans="1:14" ht="27" customHeight="1" x14ac:dyDescent="0.4">
      <c r="A7" s="231"/>
      <c r="B7" s="232"/>
      <c r="C7" s="253"/>
      <c r="D7" s="254"/>
      <c r="E7" s="254"/>
      <c r="F7" s="254"/>
      <c r="G7" s="254"/>
      <c r="H7" s="258"/>
      <c r="I7" s="261" t="s">
        <v>374</v>
      </c>
      <c r="J7" s="263" t="s">
        <v>659</v>
      </c>
      <c r="K7" s="264"/>
      <c r="L7" s="41"/>
      <c r="M7" s="41"/>
      <c r="N7" s="41"/>
    </row>
    <row r="8" spans="1:14" ht="27" customHeight="1" x14ac:dyDescent="0.4">
      <c r="A8" s="233"/>
      <c r="B8" s="234"/>
      <c r="C8" s="255"/>
      <c r="D8" s="256"/>
      <c r="E8" s="256"/>
      <c r="F8" s="256"/>
      <c r="G8" s="256"/>
      <c r="H8" s="42" t="s">
        <v>492</v>
      </c>
      <c r="I8" s="262"/>
      <c r="J8" s="265">
        <v>13</v>
      </c>
      <c r="K8" s="266"/>
      <c r="L8" s="41"/>
      <c r="M8" s="41"/>
      <c r="N8" s="41"/>
    </row>
    <row r="9" spans="1:14" ht="27" customHeight="1" x14ac:dyDescent="0.4">
      <c r="A9" s="245" t="s">
        <v>377</v>
      </c>
      <c r="B9" s="246"/>
      <c r="C9" s="251"/>
      <c r="D9" s="252"/>
      <c r="E9" s="252"/>
      <c r="F9" s="252"/>
      <c r="G9" s="252"/>
      <c r="H9" s="257" t="s">
        <v>372</v>
      </c>
      <c r="I9" s="144"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1086</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739</v>
      </c>
      <c r="D22" s="280"/>
      <c r="E22" s="279" t="s">
        <v>495</v>
      </c>
      <c r="F22" s="280"/>
      <c r="G22" s="296"/>
      <c r="H22" s="297"/>
      <c r="I22" s="43" t="s">
        <v>389</v>
      </c>
      <c r="J22" s="275" t="s">
        <v>811</v>
      </c>
      <c r="K22" s="276"/>
      <c r="L22" s="41"/>
      <c r="M22" s="41"/>
      <c r="N22" s="41"/>
    </row>
    <row r="23" spans="1:14" ht="27" customHeight="1" x14ac:dyDescent="0.4">
      <c r="A23" s="231"/>
      <c r="B23" s="232"/>
      <c r="C23" s="277" t="s">
        <v>390</v>
      </c>
      <c r="D23" s="278"/>
      <c r="E23" s="277" t="s">
        <v>391</v>
      </c>
      <c r="F23" s="278"/>
      <c r="G23" s="298"/>
      <c r="H23" s="299"/>
      <c r="I23" s="43" t="s">
        <v>392</v>
      </c>
      <c r="J23" s="275" t="s">
        <v>418</v>
      </c>
      <c r="K23" s="276"/>
      <c r="L23" s="41"/>
      <c r="M23" s="41"/>
      <c r="N23" s="41"/>
    </row>
    <row r="24" spans="1:14" ht="27" customHeight="1" x14ac:dyDescent="0.4">
      <c r="A24" s="233"/>
      <c r="B24" s="234"/>
      <c r="C24" s="279" t="s">
        <v>1087</v>
      </c>
      <c r="D24" s="280"/>
      <c r="E24" s="279" t="s">
        <v>499</v>
      </c>
      <c r="F24" s="280"/>
      <c r="G24" s="300"/>
      <c r="H24" s="301"/>
      <c r="I24" s="44" t="s">
        <v>394</v>
      </c>
      <c r="J24" s="281" t="s">
        <v>1088</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12</v>
      </c>
      <c r="D26" s="50">
        <v>18</v>
      </c>
      <c r="E26" s="50">
        <v>18</v>
      </c>
      <c r="F26" s="50">
        <v>24</v>
      </c>
      <c r="G26" s="50">
        <v>24</v>
      </c>
      <c r="H26" s="50">
        <v>24</v>
      </c>
      <c r="I26" s="324">
        <f>SUM(C26:H26)</f>
        <v>120</v>
      </c>
      <c r="J26" s="325"/>
      <c r="K26" s="51" t="s">
        <v>642</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1</v>
      </c>
      <c r="E29" s="56">
        <v>20</v>
      </c>
      <c r="F29" s="56"/>
      <c r="G29" s="164"/>
      <c r="H29" s="56">
        <v>2</v>
      </c>
      <c r="I29" s="56"/>
      <c r="J29" s="56">
        <v>1</v>
      </c>
      <c r="K29" s="57"/>
      <c r="L29" s="47"/>
      <c r="M29" s="47"/>
      <c r="N29" s="47"/>
    </row>
    <row r="30" spans="1:14" ht="27" customHeight="1" thickBot="1" x14ac:dyDescent="0.45">
      <c r="A30" s="140"/>
      <c r="B30" s="58" t="s">
        <v>417</v>
      </c>
      <c r="C30" s="59" t="s">
        <v>418</v>
      </c>
      <c r="D30" s="59" t="s">
        <v>418</v>
      </c>
      <c r="E30" s="59">
        <v>15</v>
      </c>
      <c r="F30" s="59"/>
      <c r="G30" s="59"/>
      <c r="H30" s="59"/>
      <c r="I30" s="59">
        <v>4</v>
      </c>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1089</v>
      </c>
      <c r="D32" s="303"/>
      <c r="E32" s="304"/>
      <c r="F32" s="493" t="s">
        <v>1928</v>
      </c>
      <c r="G32" s="494"/>
      <c r="H32" s="495"/>
      <c r="I32" s="482" t="s">
        <v>1090</v>
      </c>
      <c r="J32" s="483"/>
      <c r="K32" s="486"/>
    </row>
    <row r="33" spans="1:11" ht="20.25" customHeight="1" x14ac:dyDescent="0.4">
      <c r="A33" s="328"/>
      <c r="B33" s="329"/>
      <c r="C33" s="305"/>
      <c r="D33" s="306"/>
      <c r="E33" s="307"/>
      <c r="F33" s="496"/>
      <c r="G33" s="497"/>
      <c r="H33" s="498"/>
      <c r="I33" s="253"/>
      <c r="J33" s="254"/>
      <c r="K33" s="487"/>
    </row>
    <row r="34" spans="1:11" ht="20.25" customHeight="1" x14ac:dyDescent="0.4">
      <c r="A34" s="328"/>
      <c r="B34" s="329"/>
      <c r="C34" s="305"/>
      <c r="D34" s="306"/>
      <c r="E34" s="307"/>
      <c r="F34" s="496"/>
      <c r="G34" s="497"/>
      <c r="H34" s="498"/>
      <c r="I34" s="253"/>
      <c r="J34" s="254"/>
      <c r="K34" s="487"/>
    </row>
    <row r="35" spans="1:11" ht="20.25" customHeight="1" x14ac:dyDescent="0.4">
      <c r="A35" s="328"/>
      <c r="B35" s="329"/>
      <c r="C35" s="305"/>
      <c r="D35" s="306"/>
      <c r="E35" s="307"/>
      <c r="F35" s="496"/>
      <c r="G35" s="497"/>
      <c r="H35" s="498"/>
      <c r="I35" s="253"/>
      <c r="J35" s="254"/>
      <c r="K35" s="487"/>
    </row>
    <row r="36" spans="1:11" ht="20.25" customHeight="1" x14ac:dyDescent="0.4">
      <c r="A36" s="328"/>
      <c r="B36" s="329"/>
      <c r="C36" s="305"/>
      <c r="D36" s="306"/>
      <c r="E36" s="307"/>
      <c r="F36" s="496"/>
      <c r="G36" s="497"/>
      <c r="H36" s="498"/>
      <c r="I36" s="253"/>
      <c r="J36" s="254"/>
      <c r="K36" s="487"/>
    </row>
    <row r="37" spans="1:11" ht="20.25" customHeight="1" x14ac:dyDescent="0.4">
      <c r="A37" s="328"/>
      <c r="B37" s="329"/>
      <c r="C37" s="305"/>
      <c r="D37" s="306"/>
      <c r="E37" s="307"/>
      <c r="F37" s="496"/>
      <c r="G37" s="497"/>
      <c r="H37" s="498"/>
      <c r="I37" s="253"/>
      <c r="J37" s="254"/>
      <c r="K37" s="487"/>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1091</v>
      </c>
      <c r="D39" s="315"/>
      <c r="E39" s="316"/>
      <c r="F39" s="314" t="s">
        <v>1929</v>
      </c>
      <c r="G39" s="315"/>
      <c r="H39" s="316"/>
      <c r="I39" s="314" t="s">
        <v>1930</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40.5" customHeight="1" x14ac:dyDescent="0.4">
      <c r="A43" s="328"/>
      <c r="B43" s="329"/>
      <c r="C43" s="314"/>
      <c r="D43" s="315"/>
      <c r="E43" s="316"/>
      <c r="F43" s="314"/>
      <c r="G43" s="315"/>
      <c r="H43" s="316"/>
      <c r="I43" s="314"/>
      <c r="J43" s="315"/>
      <c r="K43" s="320"/>
    </row>
    <row r="44" spans="1:11" ht="20.25" customHeight="1" x14ac:dyDescent="0.4">
      <c r="A44" s="338" t="s">
        <v>431</v>
      </c>
      <c r="B44" s="339"/>
      <c r="C44" s="340" t="s">
        <v>432</v>
      </c>
      <c r="D44" s="341"/>
      <c r="E44" s="342" t="s">
        <v>433</v>
      </c>
      <c r="F44" s="342"/>
      <c r="G44" s="155" t="s">
        <v>434</v>
      </c>
      <c r="H44" s="155" t="s">
        <v>435</v>
      </c>
      <c r="I44" s="155" t="s">
        <v>1092</v>
      </c>
      <c r="J44" s="343" t="s">
        <v>436</v>
      </c>
      <c r="K44" s="344"/>
    </row>
    <row r="45" spans="1:11" ht="20.25" customHeight="1" x14ac:dyDescent="0.4">
      <c r="A45" s="328"/>
      <c r="B45" s="329"/>
      <c r="C45" s="345" t="s">
        <v>437</v>
      </c>
      <c r="D45" s="346"/>
      <c r="E45" s="501" t="s">
        <v>438</v>
      </c>
      <c r="F45" s="501"/>
      <c r="G45" s="156" t="s">
        <v>439</v>
      </c>
      <c r="H45" s="62" t="s">
        <v>1931</v>
      </c>
      <c r="I45" s="156" t="s">
        <v>441</v>
      </c>
      <c r="J45" s="348" t="s">
        <v>517</v>
      </c>
      <c r="K45" s="349"/>
    </row>
    <row r="46" spans="1:11" ht="29.25" customHeight="1" x14ac:dyDescent="0.4">
      <c r="A46" s="328"/>
      <c r="B46" s="329"/>
      <c r="C46" s="345" t="s">
        <v>443</v>
      </c>
      <c r="D46" s="346"/>
      <c r="E46" s="350" t="s">
        <v>444</v>
      </c>
      <c r="F46" s="350"/>
      <c r="G46" s="156" t="s">
        <v>445</v>
      </c>
      <c r="H46" s="62" t="s">
        <v>544</v>
      </c>
      <c r="I46" s="161" t="s">
        <v>1093</v>
      </c>
      <c r="J46" s="348" t="s">
        <v>517</v>
      </c>
      <c r="K46" s="349"/>
    </row>
    <row r="47" spans="1:11" ht="20.100000000000001" customHeight="1" x14ac:dyDescent="0.4">
      <c r="A47" s="328"/>
      <c r="B47" s="329"/>
      <c r="C47" s="345" t="s">
        <v>1932</v>
      </c>
      <c r="D47" s="346"/>
      <c r="E47" s="499" t="s">
        <v>1106</v>
      </c>
      <c r="F47" s="500"/>
      <c r="G47" s="156" t="s">
        <v>514</v>
      </c>
      <c r="H47" s="141" t="s">
        <v>1933</v>
      </c>
      <c r="I47" s="165" t="s">
        <v>548</v>
      </c>
      <c r="J47" s="385" t="s">
        <v>517</v>
      </c>
      <c r="K47" s="406"/>
    </row>
    <row r="48" spans="1:11" ht="20.100000000000001" customHeight="1" x14ac:dyDescent="0.4">
      <c r="A48" s="328"/>
      <c r="B48" s="329"/>
      <c r="C48" s="345" t="s">
        <v>1934</v>
      </c>
      <c r="D48" s="346"/>
      <c r="E48" s="350" t="s">
        <v>438</v>
      </c>
      <c r="F48" s="350"/>
      <c r="G48" s="156" t="s">
        <v>514</v>
      </c>
      <c r="H48" s="141" t="s">
        <v>1935</v>
      </c>
      <c r="I48" s="156" t="s">
        <v>548</v>
      </c>
      <c r="J48" s="385" t="s">
        <v>517</v>
      </c>
      <c r="K48" s="406"/>
    </row>
    <row r="49" spans="1:14" ht="20.100000000000001" customHeight="1" x14ac:dyDescent="0.4">
      <c r="A49" s="328"/>
      <c r="B49" s="329"/>
      <c r="C49" s="345" t="s">
        <v>1936</v>
      </c>
      <c r="D49" s="346"/>
      <c r="E49" s="350" t="s">
        <v>438</v>
      </c>
      <c r="F49" s="350"/>
      <c r="G49" s="156" t="s">
        <v>514</v>
      </c>
      <c r="H49" s="141" t="s">
        <v>1937</v>
      </c>
      <c r="I49" s="156" t="s">
        <v>548</v>
      </c>
      <c r="J49" s="385" t="s">
        <v>517</v>
      </c>
      <c r="K49" s="406"/>
    </row>
    <row r="50" spans="1:14" ht="20.25" customHeight="1" x14ac:dyDescent="0.4">
      <c r="A50" s="328"/>
      <c r="B50" s="329"/>
      <c r="C50" s="345" t="s">
        <v>454</v>
      </c>
      <c r="D50" s="346"/>
      <c r="E50" s="350" t="s">
        <v>1094</v>
      </c>
      <c r="F50" s="350"/>
      <c r="G50" s="156" t="s">
        <v>439</v>
      </c>
      <c r="H50" s="62" t="s">
        <v>1894</v>
      </c>
      <c r="I50" s="156" t="s">
        <v>441</v>
      </c>
      <c r="J50" s="348" t="s">
        <v>517</v>
      </c>
      <c r="K50" s="349"/>
      <c r="L50" s="63"/>
      <c r="M50" s="63"/>
      <c r="N50" s="63"/>
    </row>
    <row r="51" spans="1:14" ht="20.25" customHeight="1" x14ac:dyDescent="0.4">
      <c r="A51" s="328"/>
      <c r="B51" s="329"/>
      <c r="C51" s="345" t="s">
        <v>415</v>
      </c>
      <c r="D51" s="346"/>
      <c r="E51" s="428" t="s">
        <v>1095</v>
      </c>
      <c r="F51" s="428"/>
      <c r="G51" s="156" t="s">
        <v>1096</v>
      </c>
      <c r="H51" s="62" t="s">
        <v>1097</v>
      </c>
      <c r="I51" s="156" t="s">
        <v>1098</v>
      </c>
      <c r="J51" s="348" t="s">
        <v>517</v>
      </c>
      <c r="K51" s="349"/>
      <c r="L51" s="63"/>
      <c r="M51" s="63"/>
      <c r="N51" s="63"/>
    </row>
    <row r="52" spans="1:14" ht="20.25" customHeight="1" x14ac:dyDescent="0.4">
      <c r="A52" s="328"/>
      <c r="B52" s="329"/>
      <c r="C52" s="345" t="s">
        <v>454</v>
      </c>
      <c r="D52" s="346"/>
      <c r="E52" s="428" t="s">
        <v>1095</v>
      </c>
      <c r="F52" s="428"/>
      <c r="G52" s="156" t="s">
        <v>1099</v>
      </c>
      <c r="H52" s="62" t="s">
        <v>1100</v>
      </c>
      <c r="I52" s="156" t="s">
        <v>441</v>
      </c>
      <c r="J52" s="348" t="s">
        <v>517</v>
      </c>
      <c r="K52" s="349"/>
      <c r="L52" s="63"/>
      <c r="M52" s="63"/>
      <c r="N52" s="63"/>
    </row>
    <row r="53" spans="1:14" ht="20.25" customHeight="1" x14ac:dyDescent="0.4">
      <c r="A53" s="328"/>
      <c r="B53" s="329"/>
      <c r="C53" s="345" t="s">
        <v>454</v>
      </c>
      <c r="D53" s="346"/>
      <c r="E53" s="428" t="s">
        <v>1101</v>
      </c>
      <c r="F53" s="428"/>
      <c r="G53" s="156" t="s">
        <v>439</v>
      </c>
      <c r="H53" s="62" t="s">
        <v>1938</v>
      </c>
      <c r="I53" s="156" t="s">
        <v>441</v>
      </c>
      <c r="J53" s="348" t="s">
        <v>517</v>
      </c>
      <c r="K53" s="349"/>
      <c r="L53" s="63"/>
      <c r="M53" s="63"/>
      <c r="N53" s="63"/>
    </row>
    <row r="54" spans="1:14" ht="20.25" customHeight="1" x14ac:dyDescent="0.4">
      <c r="A54" s="328"/>
      <c r="B54" s="329"/>
      <c r="C54" s="345" t="s">
        <v>454</v>
      </c>
      <c r="D54" s="346"/>
      <c r="E54" s="428" t="s">
        <v>1102</v>
      </c>
      <c r="F54" s="428"/>
      <c r="G54" s="156" t="s">
        <v>439</v>
      </c>
      <c r="H54" s="62" t="s">
        <v>780</v>
      </c>
      <c r="I54" s="156" t="s">
        <v>441</v>
      </c>
      <c r="J54" s="348" t="s">
        <v>517</v>
      </c>
      <c r="K54" s="349"/>
      <c r="L54" s="63"/>
      <c r="M54" s="63"/>
      <c r="N54" s="63"/>
    </row>
    <row r="55" spans="1:14" ht="20.25" customHeight="1" x14ac:dyDescent="0.4">
      <c r="A55" s="328"/>
      <c r="B55" s="329"/>
      <c r="C55" s="345" t="s">
        <v>455</v>
      </c>
      <c r="D55" s="346"/>
      <c r="E55" s="428" t="s">
        <v>1104</v>
      </c>
      <c r="F55" s="428"/>
      <c r="G55" s="156" t="s">
        <v>514</v>
      </c>
      <c r="H55" s="62" t="s">
        <v>1105</v>
      </c>
      <c r="I55" s="156" t="s">
        <v>548</v>
      </c>
      <c r="J55" s="348" t="s">
        <v>517</v>
      </c>
      <c r="K55" s="349"/>
      <c r="L55" s="63"/>
    </row>
    <row r="56" spans="1:14" ht="12" customHeight="1" x14ac:dyDescent="0.4">
      <c r="A56" s="139"/>
      <c r="B56" s="352" t="s">
        <v>456</v>
      </c>
      <c r="C56" s="354" t="s">
        <v>457</v>
      </c>
      <c r="D56" s="355"/>
      <c r="E56" s="355"/>
      <c r="F56" s="355"/>
      <c r="G56" s="355"/>
      <c r="H56" s="355"/>
      <c r="I56" s="355"/>
      <c r="J56" s="355"/>
      <c r="K56" s="356"/>
      <c r="L56" s="63"/>
    </row>
    <row r="57" spans="1:14" ht="12" customHeight="1" x14ac:dyDescent="0.4">
      <c r="A57" s="64"/>
      <c r="B57" s="353"/>
      <c r="C57" s="357" t="s">
        <v>458</v>
      </c>
      <c r="D57" s="358"/>
      <c r="E57" s="358"/>
      <c r="F57" s="358"/>
      <c r="G57" s="358"/>
      <c r="H57" s="358"/>
      <c r="I57" s="358"/>
      <c r="J57" s="358"/>
      <c r="K57" s="359"/>
      <c r="L57" s="63"/>
      <c r="M57" s="63"/>
      <c r="N57" s="63"/>
    </row>
    <row r="58" spans="1:14" ht="20.25" customHeight="1" x14ac:dyDescent="0.4">
      <c r="A58" s="338" t="s">
        <v>459</v>
      </c>
      <c r="B58" s="339"/>
      <c r="C58" s="340" t="s">
        <v>460</v>
      </c>
      <c r="D58" s="341"/>
      <c r="E58" s="342" t="s">
        <v>433</v>
      </c>
      <c r="F58" s="342"/>
      <c r="G58" s="155" t="s">
        <v>461</v>
      </c>
      <c r="H58" s="155" t="s">
        <v>441</v>
      </c>
      <c r="I58" s="157" t="s">
        <v>462</v>
      </c>
      <c r="J58" s="343" t="s">
        <v>92</v>
      </c>
      <c r="K58" s="344"/>
    </row>
    <row r="59" spans="1:14" ht="20.25" customHeight="1" x14ac:dyDescent="0.4">
      <c r="A59" s="328"/>
      <c r="B59" s="329"/>
      <c r="C59" s="360" t="s">
        <v>523</v>
      </c>
      <c r="D59" s="361"/>
      <c r="E59" s="362" t="s">
        <v>1106</v>
      </c>
      <c r="F59" s="362"/>
      <c r="G59" s="158" t="s">
        <v>623</v>
      </c>
      <c r="H59" s="158" t="s">
        <v>1107</v>
      </c>
      <c r="I59" s="158" t="s">
        <v>1107</v>
      </c>
      <c r="J59" s="363"/>
      <c r="K59" s="364"/>
    </row>
    <row r="60" spans="1:14" ht="20.25" customHeight="1" x14ac:dyDescent="0.4">
      <c r="A60" s="328"/>
      <c r="B60" s="329"/>
      <c r="C60" s="373" t="s">
        <v>1108</v>
      </c>
      <c r="D60" s="374"/>
      <c r="E60" s="350" t="s">
        <v>438</v>
      </c>
      <c r="F60" s="350"/>
      <c r="G60" s="156" t="s">
        <v>684</v>
      </c>
      <c r="H60" s="156" t="s">
        <v>1107</v>
      </c>
      <c r="I60" s="156" t="s">
        <v>1107</v>
      </c>
      <c r="J60" s="348"/>
      <c r="K60" s="349"/>
    </row>
    <row r="61" spans="1:14" ht="20.25" customHeight="1" x14ac:dyDescent="0.4">
      <c r="A61" s="328"/>
      <c r="B61" s="329"/>
      <c r="C61" s="373" t="s">
        <v>1109</v>
      </c>
      <c r="D61" s="374"/>
      <c r="E61" s="350" t="s">
        <v>1110</v>
      </c>
      <c r="F61" s="350"/>
      <c r="G61" s="156" t="s">
        <v>684</v>
      </c>
      <c r="H61" s="502" t="s">
        <v>1111</v>
      </c>
      <c r="I61" s="503"/>
      <c r="J61" s="348" t="s">
        <v>1112</v>
      </c>
      <c r="K61" s="349"/>
    </row>
    <row r="62" spans="1:14" ht="20.25" customHeight="1" x14ac:dyDescent="0.4">
      <c r="A62" s="328"/>
      <c r="B62" s="329"/>
      <c r="C62" s="373" t="s">
        <v>1113</v>
      </c>
      <c r="D62" s="374"/>
      <c r="E62" s="350" t="s">
        <v>438</v>
      </c>
      <c r="F62" s="350"/>
      <c r="G62" s="156" t="s">
        <v>1114</v>
      </c>
      <c r="H62" s="385" t="s">
        <v>1115</v>
      </c>
      <c r="I62" s="386"/>
      <c r="J62" s="348" t="s">
        <v>1112</v>
      </c>
      <c r="K62" s="349"/>
    </row>
    <row r="63" spans="1:14" ht="11.25" customHeight="1" x14ac:dyDescent="0.4">
      <c r="A63" s="68"/>
      <c r="B63" s="352" t="s">
        <v>456</v>
      </c>
      <c r="C63" s="354" t="s">
        <v>466</v>
      </c>
      <c r="D63" s="355"/>
      <c r="E63" s="355"/>
      <c r="F63" s="355"/>
      <c r="G63" s="355"/>
      <c r="H63" s="355"/>
      <c r="I63" s="355"/>
      <c r="J63" s="355"/>
      <c r="K63" s="356"/>
      <c r="L63" s="63"/>
      <c r="M63" s="63"/>
      <c r="N63" s="63"/>
    </row>
    <row r="64" spans="1:14" ht="11.25" customHeight="1" x14ac:dyDescent="0.4">
      <c r="A64" s="68"/>
      <c r="B64" s="365"/>
      <c r="C64" s="354" t="s">
        <v>467</v>
      </c>
      <c r="D64" s="355"/>
      <c r="E64" s="355"/>
      <c r="F64" s="355"/>
      <c r="G64" s="355"/>
      <c r="H64" s="355"/>
      <c r="I64" s="355"/>
      <c r="J64" s="355"/>
      <c r="K64" s="356"/>
      <c r="L64" s="63"/>
      <c r="M64" s="63"/>
      <c r="N64" s="63"/>
    </row>
    <row r="65" spans="1:11" ht="15" customHeight="1" x14ac:dyDescent="0.4">
      <c r="A65" s="338" t="s">
        <v>468</v>
      </c>
      <c r="B65" s="274"/>
      <c r="C65" s="368" t="s">
        <v>1939</v>
      </c>
      <c r="D65" s="369"/>
      <c r="E65" s="369"/>
      <c r="F65" s="369"/>
      <c r="G65" s="369"/>
      <c r="H65" s="369"/>
      <c r="I65" s="369"/>
      <c r="J65" s="369"/>
      <c r="K65" s="370"/>
    </row>
    <row r="66" spans="1:11" ht="15" customHeight="1" x14ac:dyDescent="0.4">
      <c r="A66" s="328"/>
      <c r="B66" s="232"/>
      <c r="C66" s="368"/>
      <c r="D66" s="369"/>
      <c r="E66" s="369"/>
      <c r="F66" s="369"/>
      <c r="G66" s="369"/>
      <c r="H66" s="369"/>
      <c r="I66" s="369"/>
      <c r="J66" s="369"/>
      <c r="K66" s="370"/>
    </row>
    <row r="67" spans="1:11" ht="11.25" customHeight="1" x14ac:dyDescent="0.4">
      <c r="A67" s="328"/>
      <c r="B67" s="232"/>
      <c r="C67" s="368"/>
      <c r="D67" s="369"/>
      <c r="E67" s="369"/>
      <c r="F67" s="369"/>
      <c r="G67" s="369"/>
      <c r="H67" s="369"/>
      <c r="I67" s="369"/>
      <c r="J67" s="369"/>
      <c r="K67" s="370"/>
    </row>
    <row r="68" spans="1:11" ht="7.5" customHeight="1" x14ac:dyDescent="0.4">
      <c r="A68" s="231"/>
      <c r="B68" s="232"/>
      <c r="C68" s="369"/>
      <c r="D68" s="369"/>
      <c r="E68" s="369"/>
      <c r="F68" s="369"/>
      <c r="G68" s="369"/>
      <c r="H68" s="369"/>
      <c r="I68" s="369"/>
      <c r="J68" s="369"/>
      <c r="K68" s="370"/>
    </row>
    <row r="69" spans="1:11" ht="0.75" customHeight="1" thickBot="1" x14ac:dyDescent="0.45">
      <c r="A69" s="366"/>
      <c r="B69" s="367"/>
      <c r="C69" s="371"/>
      <c r="D69" s="371"/>
      <c r="E69" s="371"/>
      <c r="F69" s="371"/>
      <c r="G69" s="371"/>
      <c r="H69" s="371"/>
      <c r="I69" s="371"/>
      <c r="J69" s="371"/>
      <c r="K69" s="372"/>
    </row>
    <row r="70" spans="1:11" ht="3.75" customHeight="1" x14ac:dyDescent="0.4">
      <c r="A70" s="69"/>
      <c r="B70" s="70"/>
      <c r="C70" s="70"/>
      <c r="D70" s="70"/>
      <c r="E70" s="70"/>
      <c r="F70" s="70"/>
      <c r="G70" s="70"/>
      <c r="H70" s="70"/>
      <c r="I70" s="70"/>
      <c r="J70" s="70"/>
      <c r="K70" s="71"/>
    </row>
    <row r="71" spans="1:11" ht="10.5" customHeight="1" x14ac:dyDescent="0.4">
      <c r="A71" s="69" t="s">
        <v>470</v>
      </c>
      <c r="B71" s="70"/>
      <c r="C71" s="70"/>
      <c r="D71" s="70"/>
      <c r="E71" s="70"/>
      <c r="F71" s="70"/>
      <c r="G71" s="70"/>
      <c r="H71" s="70"/>
      <c r="I71" s="70"/>
      <c r="J71" s="70"/>
      <c r="K71" s="71"/>
    </row>
  </sheetData>
  <sheetProtection selectLockedCells="1"/>
  <mergeCells count="123">
    <mergeCell ref="B63:B64"/>
    <mergeCell ref="C63:K63"/>
    <mergeCell ref="C64:K64"/>
    <mergeCell ref="A65:B69"/>
    <mergeCell ref="C65:K69"/>
    <mergeCell ref="C61:D61"/>
    <mergeCell ref="E61:F61"/>
    <mergeCell ref="H61:I61"/>
    <mergeCell ref="J61:K61"/>
    <mergeCell ref="C62:D62"/>
    <mergeCell ref="E62:F62"/>
    <mergeCell ref="H62:I62"/>
    <mergeCell ref="J62:K62"/>
    <mergeCell ref="A58:B62"/>
    <mergeCell ref="C58:D58"/>
    <mergeCell ref="E58:F58"/>
    <mergeCell ref="J58:K58"/>
    <mergeCell ref="C59:D59"/>
    <mergeCell ref="E59:F59"/>
    <mergeCell ref="J59:K59"/>
    <mergeCell ref="C60:D60"/>
    <mergeCell ref="E60:F60"/>
    <mergeCell ref="J60:K60"/>
    <mergeCell ref="J49:K49"/>
    <mergeCell ref="C50:D50"/>
    <mergeCell ref="E50:F50"/>
    <mergeCell ref="J50:K50"/>
    <mergeCell ref="C55:D55"/>
    <mergeCell ref="E55:F55"/>
    <mergeCell ref="J55:K55"/>
    <mergeCell ref="B56:B57"/>
    <mergeCell ref="C56:K56"/>
    <mergeCell ref="C57:K57"/>
    <mergeCell ref="C53:D53"/>
    <mergeCell ref="E53:F53"/>
    <mergeCell ref="J53:K53"/>
    <mergeCell ref="C54:D54"/>
    <mergeCell ref="E54:F54"/>
    <mergeCell ref="J54:K54"/>
    <mergeCell ref="C47:D47"/>
    <mergeCell ref="E47:F47"/>
    <mergeCell ref="J47:K47"/>
    <mergeCell ref="C48:D48"/>
    <mergeCell ref="E48:F48"/>
    <mergeCell ref="J48:K48"/>
    <mergeCell ref="A44:B55"/>
    <mergeCell ref="C44:D44"/>
    <mergeCell ref="E44:F44"/>
    <mergeCell ref="J44:K44"/>
    <mergeCell ref="C45:D45"/>
    <mergeCell ref="E45:F45"/>
    <mergeCell ref="J45:K45"/>
    <mergeCell ref="C46:D46"/>
    <mergeCell ref="E46:F46"/>
    <mergeCell ref="J46:K46"/>
    <mergeCell ref="C51:D51"/>
    <mergeCell ref="E51:F51"/>
    <mergeCell ref="J51:K51"/>
    <mergeCell ref="C52:D52"/>
    <mergeCell ref="E52:F52"/>
    <mergeCell ref="J52:K52"/>
    <mergeCell ref="C49:D49"/>
    <mergeCell ref="E49:F49"/>
    <mergeCell ref="F32:H37"/>
    <mergeCell ref="I32:K37"/>
    <mergeCell ref="C38:E38"/>
    <mergeCell ref="F38:H38"/>
    <mergeCell ref="I38:K38"/>
    <mergeCell ref="C39:E43"/>
    <mergeCell ref="F39:H43"/>
    <mergeCell ref="I39:K43"/>
    <mergeCell ref="A25:B25"/>
    <mergeCell ref="I25:J25"/>
    <mergeCell ref="I26:J26"/>
    <mergeCell ref="I27:J27"/>
    <mergeCell ref="A28:B28"/>
    <mergeCell ref="A31:B43"/>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E46:K46 E47 G47:K47 E48:K50">
    <cfRule type="containsBlanks" dxfId="352" priority="3">
      <formula>LEN(TRIM(C24))=0</formula>
    </cfRule>
  </conditionalFormatting>
  <conditionalFormatting sqref="C9:G11 J9:K11 H11 C27:I27 K27">
    <cfRule type="expression" dxfId="351" priority="2" stopIfTrue="1">
      <formula>$K$4=""</formula>
    </cfRule>
  </conditionalFormatting>
  <conditionalFormatting sqref="I50:K50 J51:K54">
    <cfRule type="expression" priority="5" stopIfTrue="1">
      <formula>$H$50="現物"</formula>
    </cfRule>
  </conditionalFormatting>
  <conditionalFormatting sqref="J2:K2 C2:H4 K3:K4 C5:E5 G5:K5 C6:G11 J6:K11 H8 H11 C12:K20 C22:H22 J22:K24 G23:H23 C24:H24 C26:K27 C29:K30 C32:K37 C39:K43 G45:K47 E46:F46 E47 E48:K55 C59:K60 C61:H62 J61:K62 C65:K69">
    <cfRule type="notContainsErrors" priority="1">
      <formula>NOT(ISERROR(C2))</formula>
    </cfRule>
  </conditionalFormatting>
  <conditionalFormatting sqref="J8:K9 J10 J11:K11">
    <cfRule type="containsBlanks" dxfId="350" priority="6">
      <formula>LEN(TRIM(J8))=0</formula>
    </cfRule>
  </conditionalFormatting>
  <conditionalFormatting sqref="J47:K47 G48:K49">
    <cfRule type="expression" priority="4" stopIfTrue="1">
      <formula>$E$48="なし"</formula>
    </cfRule>
  </conditionalFormatting>
  <conditionalFormatting sqref="J51:K54 C6:G11 H11 C26:I27 K26:K27 G1:H1 I2 C2:C3 K3 C5:E5 G5:K5 J6:K6 J7 H8 C12 C22:F22 C29:E29 G29 G45:K45 G51:G54">
    <cfRule type="containsBlanks" dxfId="349" priority="7">
      <formula>LEN(TRIM(C1))=0</formula>
    </cfRule>
  </conditionalFormatting>
  <dataValidations count="2">
    <dataValidation type="whole" operator="greaterThanOrEqual" allowBlank="1" showInputMessage="1" showErrorMessage="1" sqref="E29:K30 C29:D29" xr:uid="{CCDF10F7-B9D1-40AD-8019-35887D79E10F}">
      <formula1>0</formula1>
    </dataValidation>
    <dataValidation type="list" allowBlank="1" showInputMessage="1" showErrorMessage="1" sqref="J2:K2" xr:uid="{5EE276A5-B08D-4529-A008-3793926FC449}">
      <formula1>"保育所,認定こども園,小規模保育事業"</formula1>
    </dataValidation>
  </dataValidations>
  <hyperlinks>
    <hyperlink ref="A1:B1" location="公表用一覧!A1" display=" &lt;戻る" xr:uid="{6188920B-58CF-408E-B127-0C9FEE9EC47C}"/>
  </hyperlinks>
  <pageMargins left="0.59055118110236227" right="0.39370078740157483" top="0.39370078740157483" bottom="0.39370078740157483" header="0" footer="0"/>
  <pageSetup paperSize="9" scale="94" fitToWidth="0" fitToHeight="0" orientation="portrait" r:id="rId1"/>
  <headerFooter>
    <oddHeader>&amp;L&amp;P / &amp;N ページ</oddHeader>
  </headerFooter>
  <rowBreaks count="2" manualBreakCount="2">
    <brk id="30" max="10" man="1"/>
    <brk id="71" max="10" man="1"/>
  </rowBreaks>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6951DC-0729-40E1-A92F-8EFA6E469ABD}">
  <sheetPr codeName="Sheet26"/>
  <dimension ref="A1:N66"/>
  <sheetViews>
    <sheetView view="pageBreakPreview" topLeftCell="A5"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361</v>
      </c>
      <c r="B1" s="226"/>
      <c r="C1" s="72"/>
      <c r="D1" s="72"/>
      <c r="E1" s="73"/>
      <c r="F1" s="32" t="s">
        <v>362</v>
      </c>
      <c r="G1" s="227"/>
      <c r="H1" s="228"/>
      <c r="I1" s="33" t="s">
        <v>363</v>
      </c>
      <c r="J1" s="229">
        <v>46113</v>
      </c>
      <c r="K1" s="230"/>
      <c r="L1" s="34"/>
      <c r="M1" s="34"/>
      <c r="N1" s="34"/>
    </row>
    <row r="2" spans="1:14" ht="27" customHeight="1" x14ac:dyDescent="0.4">
      <c r="A2" s="231" t="s">
        <v>364</v>
      </c>
      <c r="B2" s="232"/>
      <c r="C2" s="235" t="s">
        <v>12</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301</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75</v>
      </c>
      <c r="D5" s="270"/>
      <c r="E5" s="271"/>
      <c r="F5" s="40" t="s">
        <v>369</v>
      </c>
      <c r="G5" s="269"/>
      <c r="H5" s="270"/>
      <c r="I5" s="270"/>
      <c r="J5" s="270"/>
      <c r="K5" s="272"/>
      <c r="L5" s="37"/>
      <c r="M5" s="37"/>
      <c r="N5" s="37"/>
    </row>
    <row r="6" spans="1:14" ht="27" customHeight="1" x14ac:dyDescent="0.4">
      <c r="A6" s="273" t="s">
        <v>371</v>
      </c>
      <c r="B6" s="274"/>
      <c r="C6" s="251" t="s">
        <v>149</v>
      </c>
      <c r="D6" s="252"/>
      <c r="E6" s="252"/>
      <c r="F6" s="252"/>
      <c r="G6" s="252"/>
      <c r="H6" s="257" t="s">
        <v>372</v>
      </c>
      <c r="I6" s="101" t="s">
        <v>373</v>
      </c>
      <c r="J6" s="259">
        <v>0</v>
      </c>
      <c r="K6" s="260"/>
      <c r="L6" s="41"/>
      <c r="M6" s="41"/>
      <c r="N6" s="41"/>
    </row>
    <row r="7" spans="1:14" ht="27" customHeight="1" x14ac:dyDescent="0.4">
      <c r="A7" s="231"/>
      <c r="B7" s="232"/>
      <c r="C7" s="253"/>
      <c r="D7" s="254"/>
      <c r="E7" s="254"/>
      <c r="F7" s="254"/>
      <c r="G7" s="254"/>
      <c r="H7" s="258"/>
      <c r="I7" s="261" t="s">
        <v>374</v>
      </c>
      <c r="J7" s="263" t="s">
        <v>379</v>
      </c>
      <c r="K7" s="264"/>
      <c r="L7" s="41"/>
      <c r="M7" s="41"/>
      <c r="N7" s="41"/>
    </row>
    <row r="8" spans="1:14" ht="27" customHeight="1" x14ac:dyDescent="0.4">
      <c r="A8" s="233"/>
      <c r="B8" s="234"/>
      <c r="C8" s="255"/>
      <c r="D8" s="256"/>
      <c r="E8" s="256"/>
      <c r="F8" s="256"/>
      <c r="G8" s="256"/>
      <c r="H8" s="42" t="s">
        <v>376</v>
      </c>
      <c r="I8" s="262"/>
      <c r="J8" s="265" t="s">
        <v>378</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661</v>
      </c>
      <c r="F22" s="280"/>
      <c r="G22" s="296"/>
      <c r="H22" s="297"/>
      <c r="I22" s="43" t="s">
        <v>389</v>
      </c>
      <c r="J22" s="275" t="s">
        <v>82</v>
      </c>
      <c r="K22" s="276"/>
      <c r="L22" s="41"/>
      <c r="M22" s="41"/>
      <c r="N22" s="41"/>
    </row>
    <row r="23" spans="1:14" ht="27" customHeight="1" x14ac:dyDescent="0.4">
      <c r="A23" s="231"/>
      <c r="B23" s="232"/>
      <c r="C23" s="277" t="s">
        <v>390</v>
      </c>
      <c r="D23" s="278"/>
      <c r="E23" s="277" t="s">
        <v>391</v>
      </c>
      <c r="F23" s="278"/>
      <c r="G23" s="298"/>
      <c r="H23" s="299"/>
      <c r="I23" s="43" t="s">
        <v>392</v>
      </c>
      <c r="J23" s="275" t="s">
        <v>82</v>
      </c>
      <c r="K23" s="276"/>
      <c r="L23" s="41"/>
      <c r="M23" s="41"/>
      <c r="N23" s="41"/>
    </row>
    <row r="24" spans="1:14" ht="27" customHeight="1" x14ac:dyDescent="0.4">
      <c r="A24" s="233"/>
      <c r="B24" s="234"/>
      <c r="C24" s="279" t="s">
        <v>393</v>
      </c>
      <c r="D24" s="280"/>
      <c r="E24" s="279" t="s">
        <v>387</v>
      </c>
      <c r="F24" s="280"/>
      <c r="G24" s="300"/>
      <c r="H24" s="301"/>
      <c r="I24" s="44" t="s">
        <v>394</v>
      </c>
      <c r="J24" s="281" t="s">
        <v>82</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9</v>
      </c>
      <c r="D26" s="50">
        <v>24</v>
      </c>
      <c r="E26" s="50">
        <v>27</v>
      </c>
      <c r="F26" s="50">
        <v>30</v>
      </c>
      <c r="G26" s="50">
        <v>30</v>
      </c>
      <c r="H26" s="50">
        <v>30</v>
      </c>
      <c r="I26" s="324">
        <f>SUM(C26:H26)</f>
        <v>150</v>
      </c>
      <c r="J26" s="325"/>
      <c r="K26" s="51" t="s">
        <v>22</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c r="D29" s="56"/>
      <c r="E29" s="56"/>
      <c r="F29" s="56"/>
      <c r="G29" s="56"/>
      <c r="H29" s="56"/>
      <c r="I29" s="56"/>
      <c r="J29" s="56"/>
      <c r="K29" s="57"/>
      <c r="L29" s="47"/>
      <c r="M29" s="47"/>
      <c r="N29" s="47"/>
    </row>
    <row r="30" spans="1:14" ht="27" customHeight="1" thickBot="1" x14ac:dyDescent="0.45">
      <c r="A30" s="96"/>
      <c r="B30" s="58" t="s">
        <v>417</v>
      </c>
      <c r="C30" s="59" t="s">
        <v>418</v>
      </c>
      <c r="D30" s="59" t="s">
        <v>418</v>
      </c>
      <c r="E30" s="59"/>
      <c r="F30" s="59"/>
      <c r="G30" s="59"/>
      <c r="H30" s="59"/>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c r="D32" s="303"/>
      <c r="E32" s="304"/>
      <c r="F32" s="302"/>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c r="D39" s="315"/>
      <c r="E39" s="316"/>
      <c r="F39" s="314"/>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c r="H46" s="62"/>
      <c r="I46" s="97"/>
      <c r="J46" s="348"/>
      <c r="K46" s="349"/>
    </row>
    <row r="47" spans="1:11" ht="20.25" customHeight="1" x14ac:dyDescent="0.4">
      <c r="A47" s="328"/>
      <c r="B47" s="329"/>
      <c r="C47" s="345" t="s">
        <v>443</v>
      </c>
      <c r="D47" s="346"/>
      <c r="E47" s="350"/>
      <c r="F47" s="350"/>
      <c r="G47" s="97"/>
      <c r="H47" s="62"/>
      <c r="I47" s="97"/>
      <c r="J47" s="348"/>
      <c r="K47" s="349"/>
    </row>
    <row r="48" spans="1:11" ht="20.25" customHeight="1" x14ac:dyDescent="0.4">
      <c r="A48" s="328"/>
      <c r="B48" s="329"/>
      <c r="C48" s="345" t="s">
        <v>449</v>
      </c>
      <c r="D48" s="346"/>
      <c r="E48" s="350"/>
      <c r="F48" s="350"/>
      <c r="G48" s="97"/>
      <c r="H48" s="62"/>
      <c r="I48" s="97"/>
      <c r="J48" s="348"/>
      <c r="K48" s="349"/>
    </row>
    <row r="49" spans="1:14" ht="20.25" customHeight="1" x14ac:dyDescent="0.4">
      <c r="A49" s="328"/>
      <c r="B49" s="329"/>
      <c r="C49" s="345" t="s">
        <v>450</v>
      </c>
      <c r="D49" s="346"/>
      <c r="E49" s="350"/>
      <c r="F49" s="350"/>
      <c r="G49" s="97"/>
      <c r="H49" s="62"/>
      <c r="I49" s="97"/>
      <c r="J49" s="348"/>
      <c r="K49" s="349"/>
      <c r="L49" s="63"/>
      <c r="M49" s="63"/>
      <c r="N49" s="63"/>
    </row>
    <row r="50" spans="1:14" ht="20.25" customHeight="1" x14ac:dyDescent="0.4">
      <c r="A50" s="328"/>
      <c r="B50" s="329"/>
      <c r="C50" s="345" t="s">
        <v>454</v>
      </c>
      <c r="D50" s="346"/>
      <c r="E50" s="351"/>
      <c r="F50" s="351"/>
      <c r="G50" s="97"/>
      <c r="H50" s="62"/>
      <c r="I50" s="97"/>
      <c r="J50" s="348"/>
      <c r="K50" s="349"/>
      <c r="L50" s="63"/>
    </row>
    <row r="51" spans="1:14" ht="20.25" customHeight="1" x14ac:dyDescent="0.4">
      <c r="A51" s="328"/>
      <c r="B51" s="329"/>
      <c r="C51" s="345" t="s">
        <v>455</v>
      </c>
      <c r="D51" s="346"/>
      <c r="E51" s="351"/>
      <c r="F51" s="351"/>
      <c r="G51" s="97"/>
      <c r="H51" s="62"/>
      <c r="I51" s="97"/>
      <c r="J51" s="348"/>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348" priority="2" stopIfTrue="1">
      <formula>$K$4=""</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347" priority="4">
      <formula>LEN(TRIM(C24))=0</formula>
    </cfRule>
  </conditionalFormatting>
  <conditionalFormatting sqref="E24:F24">
    <cfRule type="containsBlanks" dxfId="346" priority="3">
      <formula>LEN(TRIM(E24))=0</formula>
    </cfRule>
  </conditionalFormatting>
  <conditionalFormatting sqref="J9:K9 J11:K11 J10">
    <cfRule type="containsBlanks" dxfId="345"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F3D6669F-EACA-45B7-96B3-DC9ABFF0446B}">
      <formula1>0</formula1>
    </dataValidation>
    <dataValidation type="list" allowBlank="1" showInputMessage="1" showErrorMessage="1" sqref="J2:K2" xr:uid="{42E8B55C-9EE2-4F0D-92E0-F8C801FECEF7}">
      <formula1>"保育所,認定こども園,小規模保育事業"</formula1>
    </dataValidation>
  </dataValidations>
  <hyperlinks>
    <hyperlink ref="A1:B1" location="公表用一覧!A1" display="&lt; 戻る" xr:uid="{93745781-7613-44CE-B09B-5F527D8FE5A0}"/>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E5C343-82DB-4D1F-AE63-18215C7BAB70}">
  <sheetPr codeName="Sheet27"/>
  <dimension ref="A1:R92"/>
  <sheetViews>
    <sheetView view="pageBreakPreview" zoomScaleNormal="100" zoomScaleSheetLayoutView="100" workbookViewId="0">
      <selection sqref="A1:B1"/>
    </sheetView>
  </sheetViews>
  <sheetFormatPr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375" t="s">
        <v>532</v>
      </c>
      <c r="B1" s="375"/>
      <c r="C1" s="72"/>
      <c r="D1" s="72"/>
      <c r="E1" s="73"/>
      <c r="F1" s="32" t="s">
        <v>362</v>
      </c>
      <c r="G1" s="227"/>
      <c r="H1" s="228"/>
      <c r="I1" s="33" t="s">
        <v>363</v>
      </c>
      <c r="J1" s="229">
        <v>46113</v>
      </c>
      <c r="K1" s="230"/>
      <c r="L1" s="34"/>
      <c r="M1" s="34"/>
      <c r="N1" s="34"/>
    </row>
    <row r="2" spans="1:14" ht="27" customHeight="1" x14ac:dyDescent="0.4">
      <c r="A2" s="231" t="s">
        <v>364</v>
      </c>
      <c r="B2" s="232"/>
      <c r="C2" s="235" t="s">
        <v>150</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302</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151</v>
      </c>
      <c r="D5" s="270"/>
      <c r="E5" s="271"/>
      <c r="F5" s="40" t="s">
        <v>369</v>
      </c>
      <c r="G5" s="376" t="s">
        <v>1940</v>
      </c>
      <c r="H5" s="270"/>
      <c r="I5" s="270"/>
      <c r="J5" s="270"/>
      <c r="K5" s="272"/>
      <c r="L5" s="37"/>
      <c r="M5" s="37"/>
      <c r="N5" s="37"/>
    </row>
    <row r="6" spans="1:14" ht="27" customHeight="1" x14ac:dyDescent="0.4">
      <c r="A6" s="273" t="s">
        <v>371</v>
      </c>
      <c r="B6" s="274"/>
      <c r="C6" s="251" t="s">
        <v>152</v>
      </c>
      <c r="D6" s="252"/>
      <c r="E6" s="252"/>
      <c r="F6" s="252"/>
      <c r="G6" s="252"/>
      <c r="H6" s="257" t="s">
        <v>372</v>
      </c>
      <c r="I6" s="144" t="s">
        <v>373</v>
      </c>
      <c r="J6" s="259">
        <v>6</v>
      </c>
      <c r="K6" s="260"/>
      <c r="L6" s="41"/>
      <c r="M6" s="41"/>
      <c r="N6" s="41"/>
    </row>
    <row r="7" spans="1:14" ht="27" customHeight="1" x14ac:dyDescent="0.4">
      <c r="A7" s="231"/>
      <c r="B7" s="232"/>
      <c r="C7" s="253"/>
      <c r="D7" s="254"/>
      <c r="E7" s="254"/>
      <c r="F7" s="254"/>
      <c r="G7" s="254"/>
      <c r="H7" s="258"/>
      <c r="I7" s="261" t="s">
        <v>374</v>
      </c>
      <c r="J7" s="263" t="s">
        <v>689</v>
      </c>
      <c r="K7" s="264"/>
      <c r="L7" s="41"/>
      <c r="M7" s="41"/>
      <c r="N7" s="41"/>
    </row>
    <row r="8" spans="1:14" ht="27" customHeight="1" x14ac:dyDescent="0.4">
      <c r="A8" s="233"/>
      <c r="B8" s="234"/>
      <c r="C8" s="255"/>
      <c r="D8" s="256"/>
      <c r="E8" s="256"/>
      <c r="F8" s="256"/>
      <c r="G8" s="256"/>
      <c r="H8" s="42" t="s">
        <v>376</v>
      </c>
      <c r="I8" s="262"/>
      <c r="J8" s="265">
        <v>8</v>
      </c>
      <c r="K8" s="266"/>
      <c r="L8" s="41"/>
      <c r="M8" s="41"/>
      <c r="N8" s="41"/>
    </row>
    <row r="9" spans="1:14" ht="27" customHeight="1" x14ac:dyDescent="0.4">
      <c r="A9" s="245" t="s">
        <v>377</v>
      </c>
      <c r="B9" s="246"/>
      <c r="C9" s="251"/>
      <c r="D9" s="252"/>
      <c r="E9" s="252"/>
      <c r="F9" s="252"/>
      <c r="G9" s="252"/>
      <c r="H9" s="257" t="s">
        <v>372</v>
      </c>
      <c r="I9" s="144"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534</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388</v>
      </c>
      <c r="F22" s="280"/>
      <c r="G22" s="296"/>
      <c r="H22" s="297"/>
      <c r="I22" s="43" t="s">
        <v>389</v>
      </c>
      <c r="J22" s="275" t="s">
        <v>82</v>
      </c>
      <c r="K22" s="276"/>
      <c r="L22" s="41"/>
      <c r="M22" s="41"/>
      <c r="N22" s="41"/>
    </row>
    <row r="23" spans="1:14" ht="27" customHeight="1" x14ac:dyDescent="0.4">
      <c r="A23" s="231"/>
      <c r="B23" s="232"/>
      <c r="C23" s="277" t="s">
        <v>390</v>
      </c>
      <c r="D23" s="278"/>
      <c r="E23" s="277" t="s">
        <v>391</v>
      </c>
      <c r="F23" s="278"/>
      <c r="G23" s="298"/>
      <c r="H23" s="299"/>
      <c r="I23" s="43" t="s">
        <v>392</v>
      </c>
      <c r="J23" s="275" t="s">
        <v>82</v>
      </c>
      <c r="K23" s="276"/>
      <c r="L23" s="41"/>
      <c r="M23" s="41"/>
      <c r="N23" s="41"/>
    </row>
    <row r="24" spans="1:14" ht="27" customHeight="1" x14ac:dyDescent="0.4">
      <c r="A24" s="233"/>
      <c r="B24" s="234"/>
      <c r="C24" s="279" t="s">
        <v>481</v>
      </c>
      <c r="D24" s="280"/>
      <c r="E24" s="279" t="s">
        <v>537</v>
      </c>
      <c r="F24" s="280"/>
      <c r="G24" s="300"/>
      <c r="H24" s="301"/>
      <c r="I24" s="44" t="s">
        <v>394</v>
      </c>
      <c r="J24" s="281" t="s">
        <v>82</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12</v>
      </c>
      <c r="D26" s="50">
        <v>15</v>
      </c>
      <c r="E26" s="50">
        <v>18</v>
      </c>
      <c r="F26" s="50">
        <v>25</v>
      </c>
      <c r="G26" s="50">
        <v>25</v>
      </c>
      <c r="H26" s="50">
        <v>25</v>
      </c>
      <c r="I26" s="324">
        <f>SUM(C26:H26)</f>
        <v>120</v>
      </c>
      <c r="J26" s="325"/>
      <c r="K26" s="51" t="s">
        <v>16</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1</v>
      </c>
      <c r="E29" s="56">
        <v>16</v>
      </c>
      <c r="F29" s="56"/>
      <c r="G29" s="56"/>
      <c r="H29" s="56">
        <v>1</v>
      </c>
      <c r="I29" s="56">
        <v>1</v>
      </c>
      <c r="J29" s="56">
        <v>1</v>
      </c>
      <c r="K29" s="57"/>
      <c r="L29" s="47"/>
      <c r="M29" s="47"/>
      <c r="N29" s="47"/>
    </row>
    <row r="30" spans="1:14" ht="27" customHeight="1" thickBot="1" x14ac:dyDescent="0.45">
      <c r="A30" s="140"/>
      <c r="B30" s="58" t="s">
        <v>417</v>
      </c>
      <c r="C30" s="59" t="s">
        <v>418</v>
      </c>
      <c r="D30" s="59" t="s">
        <v>418</v>
      </c>
      <c r="E30" s="59">
        <v>6</v>
      </c>
      <c r="F30" s="59"/>
      <c r="G30" s="59"/>
      <c r="H30" s="59"/>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539</v>
      </c>
      <c r="D32" s="303"/>
      <c r="E32" s="304"/>
      <c r="F32" s="302" t="s">
        <v>690</v>
      </c>
      <c r="G32" s="303"/>
      <c r="H32" s="304"/>
      <c r="I32" s="302" t="s">
        <v>1804</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540</v>
      </c>
      <c r="D39" s="315"/>
      <c r="E39" s="316"/>
      <c r="F39" s="314" t="s">
        <v>429</v>
      </c>
      <c r="G39" s="315"/>
      <c r="H39" s="316"/>
      <c r="I39" s="314" t="s">
        <v>691</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155" t="s">
        <v>434</v>
      </c>
      <c r="H45" s="155" t="s">
        <v>435</v>
      </c>
      <c r="I45" s="155" t="s">
        <v>92</v>
      </c>
      <c r="J45" s="343" t="s">
        <v>436</v>
      </c>
      <c r="K45" s="344"/>
    </row>
    <row r="46" spans="1:11" ht="20.25" customHeight="1" x14ac:dyDescent="0.4">
      <c r="A46" s="328"/>
      <c r="B46" s="329"/>
      <c r="C46" s="345" t="s">
        <v>437</v>
      </c>
      <c r="D46" s="346"/>
      <c r="E46" s="347" t="s">
        <v>438</v>
      </c>
      <c r="F46" s="347"/>
      <c r="G46" s="156" t="s">
        <v>439</v>
      </c>
      <c r="H46" s="62" t="s">
        <v>882</v>
      </c>
      <c r="I46" s="156" t="s">
        <v>692</v>
      </c>
      <c r="J46" s="348" t="s">
        <v>517</v>
      </c>
      <c r="K46" s="349"/>
    </row>
    <row r="47" spans="1:11" ht="20.25" customHeight="1" x14ac:dyDescent="0.4">
      <c r="A47" s="328"/>
      <c r="B47" s="329"/>
      <c r="C47" s="345" t="s">
        <v>443</v>
      </c>
      <c r="D47" s="346"/>
      <c r="E47" s="350" t="s">
        <v>543</v>
      </c>
      <c r="F47" s="350"/>
      <c r="G47" s="156" t="s">
        <v>439</v>
      </c>
      <c r="H47" s="62" t="s">
        <v>544</v>
      </c>
      <c r="I47" s="156" t="s">
        <v>545</v>
      </c>
      <c r="J47" s="348" t="s">
        <v>546</v>
      </c>
      <c r="K47" s="349"/>
    </row>
    <row r="48" spans="1:11" ht="20.25" customHeight="1" x14ac:dyDescent="0.4">
      <c r="A48" s="328"/>
      <c r="B48" s="329"/>
      <c r="C48" s="345" t="s">
        <v>449</v>
      </c>
      <c r="D48" s="346"/>
      <c r="E48" s="350" t="s">
        <v>438</v>
      </c>
      <c r="F48" s="350"/>
      <c r="G48" s="156" t="s">
        <v>514</v>
      </c>
      <c r="H48" s="62" t="s">
        <v>547</v>
      </c>
      <c r="I48" s="156" t="s">
        <v>548</v>
      </c>
      <c r="J48" s="348" t="s">
        <v>549</v>
      </c>
      <c r="K48" s="349"/>
    </row>
    <row r="49" spans="1:14" ht="20.25" customHeight="1" x14ac:dyDescent="0.4">
      <c r="A49" s="328"/>
      <c r="B49" s="329"/>
      <c r="C49" s="345" t="s">
        <v>450</v>
      </c>
      <c r="D49" s="346"/>
      <c r="E49" s="350" t="s">
        <v>550</v>
      </c>
      <c r="F49" s="350"/>
      <c r="G49" s="156" t="s">
        <v>439</v>
      </c>
      <c r="H49" s="62" t="s">
        <v>551</v>
      </c>
      <c r="I49" s="156" t="s">
        <v>552</v>
      </c>
      <c r="J49" s="348" t="s">
        <v>553</v>
      </c>
      <c r="K49" s="349"/>
      <c r="L49" s="63"/>
      <c r="M49" s="63"/>
      <c r="N49" s="63"/>
    </row>
    <row r="50" spans="1:14" ht="20.25" customHeight="1" x14ac:dyDescent="0.4">
      <c r="A50" s="328"/>
      <c r="B50" s="329"/>
      <c r="C50" s="345"/>
      <c r="D50" s="346"/>
      <c r="E50" s="351"/>
      <c r="F50" s="351"/>
      <c r="G50" s="156"/>
      <c r="H50" s="62"/>
      <c r="I50" s="156"/>
      <c r="J50" s="348"/>
      <c r="K50" s="349"/>
      <c r="L50" s="63"/>
    </row>
    <row r="51" spans="1:14" ht="20.25" customHeight="1" x14ac:dyDescent="0.4">
      <c r="A51" s="328"/>
      <c r="B51" s="329"/>
      <c r="C51" s="345"/>
      <c r="D51" s="346"/>
      <c r="E51" s="351"/>
      <c r="F51" s="351"/>
      <c r="G51" s="156"/>
      <c r="H51" s="62"/>
      <c r="I51" s="156"/>
      <c r="J51" s="348"/>
      <c r="K51" s="349"/>
      <c r="L51" s="63"/>
    </row>
    <row r="52" spans="1:14" ht="12" customHeight="1" x14ac:dyDescent="0.4">
      <c r="A52" s="139"/>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155" t="s">
        <v>461</v>
      </c>
      <c r="H54" s="155" t="s">
        <v>441</v>
      </c>
      <c r="I54" s="157" t="s">
        <v>462</v>
      </c>
      <c r="J54" s="343" t="s">
        <v>92</v>
      </c>
      <c r="K54" s="344"/>
    </row>
    <row r="55" spans="1:14" ht="20.25" customHeight="1" x14ac:dyDescent="0.4">
      <c r="A55" s="328"/>
      <c r="B55" s="329"/>
      <c r="C55" s="360" t="s">
        <v>474</v>
      </c>
      <c r="D55" s="361"/>
      <c r="E55" s="362" t="s">
        <v>438</v>
      </c>
      <c r="F55" s="362"/>
      <c r="G55" s="158" t="s">
        <v>693</v>
      </c>
      <c r="H55" s="159" t="s">
        <v>556</v>
      </c>
      <c r="I55" s="159" t="s">
        <v>556</v>
      </c>
      <c r="J55" s="363" t="s">
        <v>465</v>
      </c>
      <c r="K55" s="364"/>
    </row>
    <row r="56" spans="1:14" ht="20.25" customHeight="1" x14ac:dyDescent="0.4">
      <c r="A56" s="328"/>
      <c r="B56" s="329"/>
      <c r="C56" s="373" t="s">
        <v>557</v>
      </c>
      <c r="D56" s="374"/>
      <c r="E56" s="350" t="s">
        <v>438</v>
      </c>
      <c r="F56" s="350"/>
      <c r="G56" s="156" t="s">
        <v>558</v>
      </c>
      <c r="H56" s="160" t="s">
        <v>556</v>
      </c>
      <c r="I56" s="160" t="s">
        <v>556</v>
      </c>
      <c r="J56" s="348" t="s">
        <v>465</v>
      </c>
      <c r="K56" s="349"/>
    </row>
    <row r="57" spans="1:14" ht="20.25" customHeight="1" x14ac:dyDescent="0.4">
      <c r="A57" s="328"/>
      <c r="B57" s="329"/>
      <c r="C57" s="373" t="s">
        <v>559</v>
      </c>
      <c r="D57" s="374"/>
      <c r="E57" s="350" t="s">
        <v>401</v>
      </c>
      <c r="F57" s="350"/>
      <c r="G57" s="156" t="s">
        <v>694</v>
      </c>
      <c r="H57" s="160" t="s">
        <v>556</v>
      </c>
      <c r="I57" s="160" t="s">
        <v>556</v>
      </c>
      <c r="J57" s="348" t="s">
        <v>465</v>
      </c>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1805</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thickBot="1" x14ac:dyDescent="0.45">
      <c r="A66" s="69" t="s">
        <v>470</v>
      </c>
      <c r="B66" s="70"/>
      <c r="C66" s="70"/>
      <c r="D66" s="70"/>
      <c r="E66" s="70"/>
      <c r="F66" s="70"/>
      <c r="G66" s="70"/>
      <c r="H66" s="70"/>
      <c r="I66" s="70"/>
      <c r="J66" s="70"/>
      <c r="K66" s="71"/>
    </row>
    <row r="67" spans="1:11" ht="26.25" customHeight="1" x14ac:dyDescent="0.4">
      <c r="A67" s="86"/>
      <c r="B67" s="87"/>
      <c r="C67" s="87"/>
      <c r="D67" s="87"/>
      <c r="E67" s="87"/>
      <c r="F67" s="87"/>
      <c r="G67" s="87"/>
      <c r="H67" s="87"/>
      <c r="I67" s="87"/>
      <c r="J67" s="87"/>
      <c r="K67" s="88"/>
    </row>
    <row r="68" spans="1:11" ht="26.25" customHeight="1" x14ac:dyDescent="0.4">
      <c r="A68" s="89"/>
      <c r="K68" s="143"/>
    </row>
    <row r="69" spans="1:11" ht="26.25" customHeight="1" x14ac:dyDescent="0.4">
      <c r="A69" s="89"/>
      <c r="K69" s="143"/>
    </row>
    <row r="70" spans="1:11" ht="26.25" customHeight="1" x14ac:dyDescent="0.4">
      <c r="A70" s="89"/>
      <c r="K70" s="143"/>
    </row>
    <row r="71" spans="1:11" ht="26.25" customHeight="1" x14ac:dyDescent="0.4">
      <c r="A71" s="89"/>
      <c r="K71" s="143"/>
    </row>
    <row r="72" spans="1:11" ht="26.25" customHeight="1" x14ac:dyDescent="0.4">
      <c r="A72" s="89"/>
      <c r="K72" s="143"/>
    </row>
    <row r="73" spans="1:11" ht="26.25" customHeight="1" x14ac:dyDescent="0.4">
      <c r="A73" s="89"/>
      <c r="K73" s="143"/>
    </row>
    <row r="74" spans="1:11" ht="26.25" customHeight="1" x14ac:dyDescent="0.4">
      <c r="A74" s="89"/>
      <c r="K74" s="143"/>
    </row>
    <row r="75" spans="1:11" ht="26.25" customHeight="1" x14ac:dyDescent="0.4">
      <c r="A75" s="89"/>
      <c r="K75" s="143"/>
    </row>
    <row r="76" spans="1:11" ht="26.25" customHeight="1" x14ac:dyDescent="0.4">
      <c r="A76" s="89"/>
      <c r="K76" s="143"/>
    </row>
    <row r="77" spans="1:11" ht="26.25" customHeight="1" x14ac:dyDescent="0.4">
      <c r="A77" s="89"/>
      <c r="K77" s="143"/>
    </row>
    <row r="78" spans="1:11" ht="26.25" customHeight="1" x14ac:dyDescent="0.4">
      <c r="A78" s="89"/>
      <c r="K78" s="143"/>
    </row>
    <row r="79" spans="1:11" ht="26.25" customHeight="1" x14ac:dyDescent="0.4">
      <c r="A79" s="89"/>
      <c r="K79" s="143"/>
    </row>
    <row r="80" spans="1:11" ht="26.25" customHeight="1" x14ac:dyDescent="0.4">
      <c r="A80" s="89"/>
      <c r="K80" s="143"/>
    </row>
    <row r="81" spans="1:18" ht="26.25" customHeight="1" x14ac:dyDescent="0.4">
      <c r="A81" s="89"/>
      <c r="K81" s="143"/>
    </row>
    <row r="82" spans="1:18" ht="26.25" customHeight="1" x14ac:dyDescent="0.4">
      <c r="A82" s="89"/>
      <c r="K82" s="143"/>
    </row>
    <row r="83" spans="1:18" ht="26.25" customHeight="1" x14ac:dyDescent="0.4">
      <c r="A83" s="89"/>
      <c r="K83" s="143"/>
      <c r="R83" s="166" t="s">
        <v>1940</v>
      </c>
    </row>
    <row r="84" spans="1:18" ht="26.25" customHeight="1" x14ac:dyDescent="0.4">
      <c r="A84" s="89"/>
      <c r="K84" s="143"/>
    </row>
    <row r="85" spans="1:18" ht="26.25" customHeight="1" x14ac:dyDescent="0.4">
      <c r="A85" s="89"/>
      <c r="K85" s="143"/>
    </row>
    <row r="86" spans="1:18" ht="26.25" customHeight="1" x14ac:dyDescent="0.4">
      <c r="A86" s="89"/>
      <c r="K86" s="143"/>
    </row>
    <row r="87" spans="1:18" ht="26.25" customHeight="1" x14ac:dyDescent="0.4">
      <c r="A87" s="89"/>
      <c r="K87" s="143"/>
    </row>
    <row r="88" spans="1:18" ht="26.25" customHeight="1" x14ac:dyDescent="0.4">
      <c r="A88" s="89"/>
      <c r="K88" s="143"/>
    </row>
    <row r="89" spans="1:18" ht="26.25" customHeight="1" x14ac:dyDescent="0.4">
      <c r="A89" s="89"/>
      <c r="K89" s="143"/>
    </row>
    <row r="90" spans="1:18" ht="26.25" customHeight="1" x14ac:dyDescent="0.4">
      <c r="A90" s="89"/>
      <c r="K90" s="143"/>
    </row>
    <row r="91" spans="1:18" ht="26.25" customHeight="1" x14ac:dyDescent="0.4">
      <c r="A91" s="89"/>
      <c r="K91" s="143"/>
    </row>
    <row r="92" spans="1:18" ht="26.25" customHeight="1" thickBot="1" x14ac:dyDescent="0.45">
      <c r="A92" s="90"/>
      <c r="B92" s="91"/>
      <c r="C92" s="91"/>
      <c r="D92" s="91"/>
      <c r="E92" s="91"/>
      <c r="F92" s="91"/>
      <c r="G92" s="91"/>
      <c r="H92" s="91"/>
      <c r="I92" s="91"/>
      <c r="J92" s="91"/>
      <c r="K92" s="92"/>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344" priority="3">
      <formula>LEN(TRIM(C24))=0</formula>
    </cfRule>
  </conditionalFormatting>
  <conditionalFormatting sqref="C9:G11 J9:K11 H11 C27:I27 K27">
    <cfRule type="expression" dxfId="343"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42" priority="6">
      <formula>LEN(TRIM(J8))=0</formula>
    </cfRule>
  </conditionalFormatting>
  <dataValidations count="2">
    <dataValidation type="whole" operator="greaterThanOrEqual" allowBlank="1" showInputMessage="1" showErrorMessage="1" sqref="E29:K30 C29:D29" xr:uid="{485EDB40-A37F-44EE-A949-218BB10745EE}">
      <formula1>0</formula1>
    </dataValidation>
    <dataValidation type="list" allowBlank="1" showInputMessage="1" showErrorMessage="1" sqref="J2:K2" xr:uid="{CEA821D2-C264-4DB8-B304-CABEC0A2E5B4}">
      <formula1>"保育所,認定こども園,小規模保育事業"</formula1>
    </dataValidation>
  </dataValidations>
  <hyperlinks>
    <hyperlink ref="A1:B1" location="公表用一覧!A1" display=" &lt;戻る" xr:uid="{53200290-4822-467F-ABD2-D5818A2E6E5F}"/>
    <hyperlink ref="G5" display="https://www.akagimanyo.or.jp/hoshi-gaiyou" xr:uid="{B0C2FDB8-3701-4624-9B01-76E75CFE2048}"/>
    <hyperlink ref="R83" display="https://www.akagimanyo.or.jp/hoshi-gaiyou" xr:uid="{FC3B9765-0DA3-41C2-A0EB-70F421C2DDC3}"/>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D8284E-CC52-4739-8187-261B9728DB85}">
  <sheetPr codeName="Sheet28"/>
  <dimension ref="A1:N66"/>
  <sheetViews>
    <sheetView view="pageBreakPreview"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532</v>
      </c>
      <c r="B1" s="407"/>
      <c r="C1" s="72"/>
      <c r="D1" s="72"/>
      <c r="E1" s="73"/>
      <c r="F1" s="32" t="s">
        <v>362</v>
      </c>
      <c r="G1" s="227">
        <v>45561</v>
      </c>
      <c r="H1" s="228"/>
      <c r="I1" s="33" t="s">
        <v>363</v>
      </c>
      <c r="J1" s="229">
        <v>46113</v>
      </c>
      <c r="K1" s="230"/>
      <c r="L1" s="34"/>
      <c r="M1" s="34"/>
      <c r="N1" s="34"/>
    </row>
    <row r="2" spans="1:14" ht="27" customHeight="1" x14ac:dyDescent="0.4">
      <c r="A2" s="231" t="s">
        <v>364</v>
      </c>
      <c r="B2" s="232"/>
      <c r="C2" s="235" t="s">
        <v>1570</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303</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1571</v>
      </c>
      <c r="D5" s="270"/>
      <c r="E5" s="271"/>
      <c r="F5" s="40" t="s">
        <v>369</v>
      </c>
      <c r="G5" s="376" t="str">
        <f>HYPERLINK("http://ohisama-kai.org/hibiki/")</f>
        <v>http://ohisama-kai.org/hibiki/</v>
      </c>
      <c r="H5" s="270"/>
      <c r="I5" s="270"/>
      <c r="J5" s="270"/>
      <c r="K5" s="272"/>
      <c r="L5" s="37"/>
      <c r="M5" s="37"/>
      <c r="N5" s="37"/>
    </row>
    <row r="6" spans="1:14" ht="27" customHeight="1" x14ac:dyDescent="0.4">
      <c r="A6" s="273" t="s">
        <v>371</v>
      </c>
      <c r="B6" s="274"/>
      <c r="C6" s="251" t="s">
        <v>1572</v>
      </c>
      <c r="D6" s="252"/>
      <c r="E6" s="252"/>
      <c r="F6" s="252"/>
      <c r="G6" s="252"/>
      <c r="H6" s="257" t="s">
        <v>372</v>
      </c>
      <c r="I6" s="101" t="s">
        <v>373</v>
      </c>
      <c r="J6" s="259">
        <v>6</v>
      </c>
      <c r="K6" s="260"/>
      <c r="L6" s="41"/>
      <c r="M6" s="41"/>
      <c r="N6" s="41"/>
    </row>
    <row r="7" spans="1:14" ht="27" customHeight="1" x14ac:dyDescent="0.4">
      <c r="A7" s="231"/>
      <c r="B7" s="232"/>
      <c r="C7" s="253"/>
      <c r="D7" s="254"/>
      <c r="E7" s="254"/>
      <c r="F7" s="254"/>
      <c r="G7" s="254"/>
      <c r="H7" s="258"/>
      <c r="I7" s="261" t="s">
        <v>374</v>
      </c>
      <c r="J7" s="263" t="s">
        <v>1573</v>
      </c>
      <c r="K7" s="264"/>
      <c r="L7" s="41"/>
      <c r="M7" s="41"/>
      <c r="N7" s="41"/>
    </row>
    <row r="8" spans="1:14" ht="27" customHeight="1" x14ac:dyDescent="0.4">
      <c r="A8" s="233"/>
      <c r="B8" s="234"/>
      <c r="C8" s="255"/>
      <c r="D8" s="256"/>
      <c r="E8" s="256"/>
      <c r="F8" s="256"/>
      <c r="G8" s="256"/>
      <c r="H8" s="42" t="s">
        <v>492</v>
      </c>
      <c r="I8" s="262"/>
      <c r="J8" s="265">
        <v>5</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1574</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739</v>
      </c>
      <c r="D22" s="280"/>
      <c r="E22" s="279" t="s">
        <v>495</v>
      </c>
      <c r="F22" s="280"/>
      <c r="G22" s="296"/>
      <c r="H22" s="297"/>
      <c r="I22" s="43" t="s">
        <v>389</v>
      </c>
      <c r="J22" s="275" t="s">
        <v>1575</v>
      </c>
      <c r="K22" s="276"/>
      <c r="L22" s="41"/>
      <c r="M22" s="41"/>
      <c r="N22" s="41"/>
    </row>
    <row r="23" spans="1:14" ht="27" customHeight="1" x14ac:dyDescent="0.4">
      <c r="A23" s="231"/>
      <c r="B23" s="232"/>
      <c r="C23" s="277" t="s">
        <v>390</v>
      </c>
      <c r="D23" s="278"/>
      <c r="E23" s="277" t="s">
        <v>391</v>
      </c>
      <c r="F23" s="278"/>
      <c r="G23" s="298"/>
      <c r="H23" s="299"/>
      <c r="I23" s="43" t="s">
        <v>392</v>
      </c>
      <c r="J23" s="275" t="s">
        <v>1576</v>
      </c>
      <c r="K23" s="276"/>
      <c r="L23" s="41"/>
      <c r="M23" s="41"/>
      <c r="N23" s="41"/>
    </row>
    <row r="24" spans="1:14" ht="27" customHeight="1" x14ac:dyDescent="0.4">
      <c r="A24" s="233"/>
      <c r="B24" s="234"/>
      <c r="C24" s="279" t="s">
        <v>498</v>
      </c>
      <c r="D24" s="280"/>
      <c r="E24" s="279" t="s">
        <v>498</v>
      </c>
      <c r="F24" s="280"/>
      <c r="G24" s="300"/>
      <c r="H24" s="301"/>
      <c r="I24" s="44" t="s">
        <v>394</v>
      </c>
      <c r="J24" s="281" t="s">
        <v>1577</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9</v>
      </c>
      <c r="D26" s="50">
        <v>24</v>
      </c>
      <c r="E26" s="50">
        <v>24</v>
      </c>
      <c r="F26" s="50">
        <v>24</v>
      </c>
      <c r="G26" s="50">
        <v>24</v>
      </c>
      <c r="H26" s="50">
        <v>24</v>
      </c>
      <c r="I26" s="324">
        <f>SUM(C26:H26)</f>
        <v>129</v>
      </c>
      <c r="J26" s="325"/>
      <c r="K26" s="51" t="s">
        <v>445</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14</v>
      </c>
      <c r="F29" s="56">
        <v>1</v>
      </c>
      <c r="G29" s="56">
        <v>1</v>
      </c>
      <c r="H29" s="56">
        <v>2</v>
      </c>
      <c r="I29" s="56">
        <v>0</v>
      </c>
      <c r="J29" s="56">
        <v>1</v>
      </c>
      <c r="K29" s="57" t="s">
        <v>418</v>
      </c>
      <c r="L29" s="47"/>
      <c r="M29" s="47"/>
      <c r="N29" s="47"/>
    </row>
    <row r="30" spans="1:14" ht="27" customHeight="1" thickBot="1" x14ac:dyDescent="0.45">
      <c r="A30" s="96"/>
      <c r="B30" s="58" t="s">
        <v>417</v>
      </c>
      <c r="C30" s="59" t="s">
        <v>418</v>
      </c>
      <c r="D30" s="59" t="s">
        <v>418</v>
      </c>
      <c r="E30" s="59">
        <v>6</v>
      </c>
      <c r="F30" s="59" t="s">
        <v>418</v>
      </c>
      <c r="G30" s="59">
        <v>1</v>
      </c>
      <c r="H30" s="59" t="s">
        <v>418</v>
      </c>
      <c r="I30" s="59">
        <v>1</v>
      </c>
      <c r="J30" s="59">
        <v>1</v>
      </c>
      <c r="K30" s="60">
        <v>1</v>
      </c>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1578</v>
      </c>
      <c r="D32" s="303"/>
      <c r="E32" s="304"/>
      <c r="F32" s="302" t="s">
        <v>1579</v>
      </c>
      <c r="G32" s="303"/>
      <c r="H32" s="304"/>
      <c r="I32" s="302" t="s">
        <v>1580</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1581</v>
      </c>
      <c r="D39" s="315"/>
      <c r="E39" s="316"/>
      <c r="F39" s="314" t="s">
        <v>1582</v>
      </c>
      <c r="G39" s="315"/>
      <c r="H39" s="316"/>
      <c r="I39" s="314" t="s">
        <v>1583</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t="s">
        <v>439</v>
      </c>
      <c r="H46" s="62" t="s">
        <v>1584</v>
      </c>
      <c r="I46" s="97" t="s">
        <v>554</v>
      </c>
      <c r="J46" s="348" t="s">
        <v>508</v>
      </c>
      <c r="K46" s="349"/>
    </row>
    <row r="47" spans="1:11" ht="20.25" customHeight="1" x14ac:dyDescent="0.4">
      <c r="A47" s="328"/>
      <c r="B47" s="329"/>
      <c r="C47" s="345" t="s">
        <v>443</v>
      </c>
      <c r="D47" s="346"/>
      <c r="E47" s="350" t="s">
        <v>444</v>
      </c>
      <c r="F47" s="350"/>
      <c r="G47" s="97" t="s">
        <v>445</v>
      </c>
      <c r="H47" s="62" t="s">
        <v>1585</v>
      </c>
      <c r="I47" s="97" t="s">
        <v>554</v>
      </c>
      <c r="J47" s="348" t="s">
        <v>508</v>
      </c>
      <c r="K47" s="349"/>
    </row>
    <row r="48" spans="1:11" ht="20.25" customHeight="1" x14ac:dyDescent="0.4">
      <c r="A48" s="328"/>
      <c r="B48" s="329"/>
      <c r="C48" s="345" t="s">
        <v>449</v>
      </c>
      <c r="D48" s="346"/>
      <c r="E48" s="350" t="s">
        <v>370</v>
      </c>
      <c r="F48" s="350"/>
      <c r="G48" s="97"/>
      <c r="H48" s="62"/>
      <c r="I48" s="97"/>
      <c r="J48" s="348"/>
      <c r="K48" s="349"/>
    </row>
    <row r="49" spans="1:14" ht="20.25" customHeight="1" x14ac:dyDescent="0.4">
      <c r="A49" s="328"/>
      <c r="B49" s="329"/>
      <c r="C49" s="345" t="s">
        <v>450</v>
      </c>
      <c r="D49" s="346"/>
      <c r="E49" s="350" t="s">
        <v>1586</v>
      </c>
      <c r="F49" s="350"/>
      <c r="G49" s="97" t="s">
        <v>439</v>
      </c>
      <c r="H49" s="62" t="s">
        <v>850</v>
      </c>
      <c r="I49" s="97" t="s">
        <v>554</v>
      </c>
      <c r="J49" s="348" t="s">
        <v>508</v>
      </c>
      <c r="K49" s="349"/>
      <c r="L49" s="63"/>
      <c r="M49" s="63"/>
      <c r="N49" s="63"/>
    </row>
    <row r="50" spans="1:14" ht="20.25" customHeight="1" x14ac:dyDescent="0.4">
      <c r="A50" s="328"/>
      <c r="B50" s="329"/>
      <c r="C50" s="345" t="s">
        <v>454</v>
      </c>
      <c r="D50" s="346"/>
      <c r="E50" s="351"/>
      <c r="F50" s="351"/>
      <c r="G50" s="97"/>
      <c r="H50" s="62"/>
      <c r="I50" s="97"/>
      <c r="J50" s="348"/>
      <c r="K50" s="349"/>
      <c r="L50" s="63"/>
    </row>
    <row r="51" spans="1:14" ht="20.25" customHeight="1" x14ac:dyDescent="0.4">
      <c r="A51" s="328"/>
      <c r="B51" s="329"/>
      <c r="C51" s="345" t="s">
        <v>455</v>
      </c>
      <c r="D51" s="346"/>
      <c r="E51" s="351"/>
      <c r="F51" s="351"/>
      <c r="G51" s="97"/>
      <c r="H51" s="62"/>
      <c r="I51" s="97"/>
      <c r="J51" s="348"/>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t="s">
        <v>1587</v>
      </c>
      <c r="D55" s="361"/>
      <c r="E55" s="362" t="s">
        <v>543</v>
      </c>
      <c r="F55" s="362"/>
      <c r="G55" s="98" t="s">
        <v>634</v>
      </c>
      <c r="H55" s="66" t="s">
        <v>370</v>
      </c>
      <c r="I55" s="66" t="s">
        <v>370</v>
      </c>
      <c r="J55" s="363" t="s">
        <v>465</v>
      </c>
      <c r="K55" s="364"/>
    </row>
    <row r="56" spans="1:14" ht="20.25" customHeight="1" x14ac:dyDescent="0.4">
      <c r="A56" s="328"/>
      <c r="B56" s="329"/>
      <c r="C56" s="373" t="s">
        <v>1588</v>
      </c>
      <c r="D56" s="374"/>
      <c r="E56" s="350" t="s">
        <v>696</v>
      </c>
      <c r="F56" s="350"/>
      <c r="G56" s="97" t="s">
        <v>531</v>
      </c>
      <c r="H56" s="67" t="s">
        <v>370</v>
      </c>
      <c r="I56" s="67" t="s">
        <v>370</v>
      </c>
      <c r="J56" s="348" t="s">
        <v>465</v>
      </c>
      <c r="K56" s="349"/>
    </row>
    <row r="57" spans="1:14" ht="20.25" customHeight="1" x14ac:dyDescent="0.4">
      <c r="A57" s="328"/>
      <c r="B57" s="329"/>
      <c r="C57" s="373" t="s">
        <v>1589</v>
      </c>
      <c r="D57" s="374"/>
      <c r="E57" s="350" t="s">
        <v>438</v>
      </c>
      <c r="F57" s="350"/>
      <c r="G57" s="97" t="s">
        <v>531</v>
      </c>
      <c r="H57" s="67" t="s">
        <v>370</v>
      </c>
      <c r="I57" s="67" t="s">
        <v>370</v>
      </c>
      <c r="J57" s="348" t="s">
        <v>465</v>
      </c>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1590</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341" priority="3">
      <formula>LEN(TRIM(C24))=0</formula>
    </cfRule>
  </conditionalFormatting>
  <conditionalFormatting sqref="C9:G11 J9:K11 H11 C27:I27 K27">
    <cfRule type="expression" dxfId="340" priority="2" stopIfTrue="1">
      <formula>$K$4=""</formula>
    </cfRule>
  </conditionalFormatting>
  <conditionalFormatting sqref="E47:K49 C6:G11 H11 C26:I27 K26:K27 G1:H1 I2 C2:C3 K3 C5:E5 G5:K5 J6:K6 J7 H8 C12 C22:F22 C29:E29 G29 G46:K46">
    <cfRule type="containsBlanks" dxfId="33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38" priority="6">
      <formula>LEN(TRIM(J8))=0</formula>
    </cfRule>
  </conditionalFormatting>
  <dataValidations count="2">
    <dataValidation type="whole" operator="greaterThanOrEqual" allowBlank="1" showInputMessage="1" showErrorMessage="1" sqref="E29:K30 C29:D29" xr:uid="{FC2AAB5B-0C1F-4F4C-959A-247F92218939}">
      <formula1>0</formula1>
    </dataValidation>
    <dataValidation type="list" allowBlank="1" showInputMessage="1" showErrorMessage="1" sqref="J2:K2" xr:uid="{D0C19A5B-1CD2-4CBC-84BD-3F8D7910B858}">
      <formula1>"保育所,認定こども園,小規模保育事業"</formula1>
    </dataValidation>
  </dataValidations>
  <hyperlinks>
    <hyperlink ref="A1:B1" location="公表用一覧!A1" display=" &lt;戻る" xr:uid="{30ACE814-939A-497B-BF37-1D3C819F3F83}"/>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67656A-6C8D-4D89-8144-9E0E8F26BC4C}">
  <sheetPr codeName="Sheet29"/>
  <dimension ref="A1:N66"/>
  <sheetViews>
    <sheetView view="pageBreakPreview" topLeftCell="A3"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532</v>
      </c>
      <c r="B1" s="407"/>
      <c r="C1" s="72"/>
      <c r="D1" s="72"/>
      <c r="E1" s="73"/>
      <c r="F1" s="32" t="s">
        <v>362</v>
      </c>
      <c r="G1" s="227">
        <v>45553</v>
      </c>
      <c r="H1" s="228"/>
      <c r="I1" s="33" t="s">
        <v>363</v>
      </c>
      <c r="J1" s="229">
        <v>46113</v>
      </c>
      <c r="K1" s="230"/>
      <c r="L1" s="34"/>
      <c r="M1" s="34"/>
      <c r="N1" s="34"/>
    </row>
    <row r="2" spans="1:14" ht="27" customHeight="1" x14ac:dyDescent="0.4">
      <c r="A2" s="231" t="s">
        <v>364</v>
      </c>
      <c r="B2" s="232"/>
      <c r="C2" s="235" t="s">
        <v>1116</v>
      </c>
      <c r="D2" s="236"/>
      <c r="E2" s="236"/>
      <c r="F2" s="236"/>
      <c r="G2" s="236"/>
      <c r="H2" s="237"/>
      <c r="I2" s="36" t="s">
        <v>92</v>
      </c>
      <c r="J2" s="241" t="s">
        <v>763</v>
      </c>
      <c r="K2" s="242"/>
      <c r="L2" s="37"/>
      <c r="M2" s="37"/>
      <c r="N2" s="37"/>
    </row>
    <row r="3" spans="1:14" ht="27" customHeight="1" x14ac:dyDescent="0.4">
      <c r="A3" s="231"/>
      <c r="B3" s="232"/>
      <c r="C3" s="235"/>
      <c r="D3" s="236"/>
      <c r="E3" s="236"/>
      <c r="F3" s="236"/>
      <c r="G3" s="236"/>
      <c r="H3" s="237"/>
      <c r="I3" s="243" t="s">
        <v>366</v>
      </c>
      <c r="J3" s="244"/>
      <c r="K3" s="38">
        <v>304</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1117</v>
      </c>
      <c r="D5" s="270"/>
      <c r="E5" s="271"/>
      <c r="F5" s="40" t="s">
        <v>369</v>
      </c>
      <c r="G5" s="376" t="str">
        <f>HYPERLINK("https://goodstar-inc.com/otaka/")</f>
        <v>https://goodstar-inc.com/otaka/</v>
      </c>
      <c r="H5" s="270"/>
      <c r="I5" s="270"/>
      <c r="J5" s="270"/>
      <c r="K5" s="272"/>
      <c r="L5" s="37"/>
      <c r="M5" s="37"/>
      <c r="N5" s="37"/>
    </row>
    <row r="6" spans="1:14" ht="27" customHeight="1" x14ac:dyDescent="0.4">
      <c r="A6" s="273" t="s">
        <v>371</v>
      </c>
      <c r="B6" s="274"/>
      <c r="C6" s="251" t="s">
        <v>1118</v>
      </c>
      <c r="D6" s="252"/>
      <c r="E6" s="252"/>
      <c r="F6" s="252"/>
      <c r="G6" s="252"/>
      <c r="H6" s="257" t="s">
        <v>372</v>
      </c>
      <c r="I6" s="101" t="s">
        <v>373</v>
      </c>
      <c r="J6" s="259" t="s">
        <v>370</v>
      </c>
      <c r="K6" s="260"/>
      <c r="L6" s="41"/>
      <c r="M6" s="41"/>
      <c r="N6" s="41"/>
    </row>
    <row r="7" spans="1:14" ht="27" customHeight="1" x14ac:dyDescent="0.4">
      <c r="A7" s="231"/>
      <c r="B7" s="232"/>
      <c r="C7" s="253"/>
      <c r="D7" s="254"/>
      <c r="E7" s="254"/>
      <c r="F7" s="254"/>
      <c r="G7" s="254"/>
      <c r="H7" s="258"/>
      <c r="I7" s="261" t="s">
        <v>374</v>
      </c>
      <c r="J7" s="504" t="s">
        <v>1119</v>
      </c>
      <c r="K7" s="264"/>
      <c r="L7" s="41"/>
      <c r="M7" s="41"/>
      <c r="N7" s="41"/>
    </row>
    <row r="8" spans="1:14" ht="27" customHeight="1" x14ac:dyDescent="0.4">
      <c r="A8" s="233"/>
      <c r="B8" s="234"/>
      <c r="C8" s="255"/>
      <c r="D8" s="256"/>
      <c r="E8" s="256"/>
      <c r="F8" s="256"/>
      <c r="G8" s="256"/>
      <c r="H8" s="42" t="s">
        <v>370</v>
      </c>
      <c r="I8" s="262"/>
      <c r="J8" s="265">
        <v>7</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1120</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1121</v>
      </c>
      <c r="D22" s="280"/>
      <c r="E22" s="279" t="s">
        <v>1122</v>
      </c>
      <c r="F22" s="280"/>
      <c r="G22" s="296" t="s">
        <v>1123</v>
      </c>
      <c r="H22" s="297"/>
      <c r="I22" s="43" t="s">
        <v>389</v>
      </c>
      <c r="J22" s="275"/>
      <c r="K22" s="276"/>
      <c r="L22" s="41"/>
      <c r="M22" s="41"/>
      <c r="N22" s="41"/>
    </row>
    <row r="23" spans="1:14" ht="27" customHeight="1" x14ac:dyDescent="0.4">
      <c r="A23" s="231"/>
      <c r="B23" s="232"/>
      <c r="C23" s="277" t="s">
        <v>390</v>
      </c>
      <c r="D23" s="278"/>
      <c r="E23" s="277" t="s">
        <v>391</v>
      </c>
      <c r="F23" s="278"/>
      <c r="G23" s="298"/>
      <c r="H23" s="299"/>
      <c r="I23" s="43" t="s">
        <v>392</v>
      </c>
      <c r="J23" s="275"/>
      <c r="K23" s="276"/>
      <c r="L23" s="41"/>
      <c r="M23" s="41"/>
      <c r="N23" s="41"/>
    </row>
    <row r="24" spans="1:14" ht="27" customHeight="1" x14ac:dyDescent="0.4">
      <c r="A24" s="233"/>
      <c r="B24" s="234"/>
      <c r="C24" s="279" t="s">
        <v>1124</v>
      </c>
      <c r="D24" s="280"/>
      <c r="E24" s="279" t="s">
        <v>1121</v>
      </c>
      <c r="F24" s="280"/>
      <c r="G24" s="300"/>
      <c r="H24" s="301"/>
      <c r="I24" s="44" t="s">
        <v>394</v>
      </c>
      <c r="J24" s="281"/>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4</v>
      </c>
      <c r="D26" s="50">
        <v>6</v>
      </c>
      <c r="E26" s="50">
        <v>8</v>
      </c>
      <c r="F26" s="50"/>
      <c r="G26" s="50"/>
      <c r="H26" s="50"/>
      <c r="I26" s="324">
        <f>SUM(C26:H26)</f>
        <v>18</v>
      </c>
      <c r="J26" s="325"/>
      <c r="K26" s="51" t="s">
        <v>1125</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4</v>
      </c>
      <c r="F29" s="56"/>
      <c r="G29" s="56"/>
      <c r="H29" s="56">
        <v>1</v>
      </c>
      <c r="I29" s="56"/>
      <c r="J29" s="56"/>
      <c r="K29" s="57"/>
      <c r="L29" s="47"/>
      <c r="M29" s="47"/>
      <c r="N29" s="47"/>
    </row>
    <row r="30" spans="1:14" ht="27" customHeight="1" thickBot="1" x14ac:dyDescent="0.45">
      <c r="A30" s="96"/>
      <c r="B30" s="58" t="s">
        <v>417</v>
      </c>
      <c r="C30" s="59" t="s">
        <v>418</v>
      </c>
      <c r="D30" s="59" t="s">
        <v>418</v>
      </c>
      <c r="E30" s="59"/>
      <c r="F30" s="59"/>
      <c r="G30" s="59">
        <v>1</v>
      </c>
      <c r="H30" s="59"/>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1126</v>
      </c>
      <c r="D32" s="303"/>
      <c r="E32" s="304"/>
      <c r="F32" s="302" t="s">
        <v>1127</v>
      </c>
      <c r="G32" s="303"/>
      <c r="H32" s="304"/>
      <c r="I32" s="302" t="s">
        <v>1128</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1129</v>
      </c>
      <c r="D39" s="315"/>
      <c r="E39" s="316"/>
      <c r="F39" s="314" t="s">
        <v>1128</v>
      </c>
      <c r="G39" s="315"/>
      <c r="H39" s="316"/>
      <c r="I39" s="314" t="s">
        <v>1130</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c r="H46" s="62"/>
      <c r="I46" s="97"/>
      <c r="J46" s="348"/>
      <c r="K46" s="349"/>
    </row>
    <row r="47" spans="1:11" ht="20.25" customHeight="1" x14ac:dyDescent="0.4">
      <c r="A47" s="328"/>
      <c r="B47" s="329"/>
      <c r="C47" s="345" t="s">
        <v>443</v>
      </c>
      <c r="D47" s="346"/>
      <c r="E47" s="350" t="s">
        <v>1131</v>
      </c>
      <c r="F47" s="350"/>
      <c r="G47" s="97" t="s">
        <v>445</v>
      </c>
      <c r="H47" s="62" t="s">
        <v>1132</v>
      </c>
      <c r="I47" s="97" t="s">
        <v>937</v>
      </c>
      <c r="J47" s="348" t="s">
        <v>1133</v>
      </c>
      <c r="K47" s="349"/>
    </row>
    <row r="48" spans="1:11" ht="20.25" customHeight="1" x14ac:dyDescent="0.4">
      <c r="A48" s="328"/>
      <c r="B48" s="329"/>
      <c r="C48" s="345" t="s">
        <v>449</v>
      </c>
      <c r="D48" s="346"/>
      <c r="E48" s="350"/>
      <c r="F48" s="350"/>
      <c r="G48" s="97"/>
      <c r="H48" s="62"/>
      <c r="I48" s="97"/>
      <c r="J48" s="348"/>
      <c r="K48" s="349"/>
    </row>
    <row r="49" spans="1:14" ht="20.25" customHeight="1" x14ac:dyDescent="0.4">
      <c r="A49" s="328"/>
      <c r="B49" s="329"/>
      <c r="C49" s="345" t="s">
        <v>450</v>
      </c>
      <c r="D49" s="346"/>
      <c r="E49" s="350"/>
      <c r="F49" s="350"/>
      <c r="G49" s="97"/>
      <c r="H49" s="62"/>
      <c r="I49" s="97"/>
      <c r="J49" s="348"/>
      <c r="K49" s="349"/>
      <c r="L49" s="63"/>
      <c r="M49" s="63"/>
      <c r="N49" s="63"/>
    </row>
    <row r="50" spans="1:14" ht="20.25" customHeight="1" x14ac:dyDescent="0.4">
      <c r="A50" s="328"/>
      <c r="B50" s="329"/>
      <c r="C50" s="345" t="s">
        <v>454</v>
      </c>
      <c r="D50" s="346"/>
      <c r="E50" s="351"/>
      <c r="F50" s="351"/>
      <c r="G50" s="97"/>
      <c r="H50" s="62"/>
      <c r="I50" s="97"/>
      <c r="J50" s="348"/>
      <c r="K50" s="349"/>
      <c r="L50" s="63"/>
    </row>
    <row r="51" spans="1:14" ht="20.25" customHeight="1" x14ac:dyDescent="0.4">
      <c r="A51" s="328"/>
      <c r="B51" s="329"/>
      <c r="C51" s="345" t="s">
        <v>455</v>
      </c>
      <c r="D51" s="346"/>
      <c r="E51" s="351" t="s">
        <v>1134</v>
      </c>
      <c r="F51" s="351"/>
      <c r="G51" s="97" t="s">
        <v>1135</v>
      </c>
      <c r="H51" s="62" t="s">
        <v>1100</v>
      </c>
      <c r="I51" s="97" t="s">
        <v>1136</v>
      </c>
      <c r="J51" s="348" t="s">
        <v>1133</v>
      </c>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1137</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337" priority="3">
      <formula>LEN(TRIM(C24))=0</formula>
    </cfRule>
  </conditionalFormatting>
  <conditionalFormatting sqref="C9:G11 J9:K11 H11 C27:I27 K27">
    <cfRule type="expression" dxfId="336" priority="2" stopIfTrue="1">
      <formula>$K$4=""</formula>
    </cfRule>
  </conditionalFormatting>
  <conditionalFormatting sqref="E47:K49 C6:G11 H11 C26:I27 K26:K27 G1:H1 I2 C2:C3 K3 C5:E5 G5:K5 J6:K6 J7 H8 C12 C22:F22 C29:E29 G29 G46:K46">
    <cfRule type="containsBlanks" dxfId="33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34" priority="6">
      <formula>LEN(TRIM(J8))=0</formula>
    </cfRule>
  </conditionalFormatting>
  <dataValidations count="2">
    <dataValidation type="whole" operator="greaterThanOrEqual" allowBlank="1" showInputMessage="1" showErrorMessage="1" sqref="E29:K30 C29:D29" xr:uid="{B72B5805-2997-4621-901D-7F8CD900ADD2}">
      <formula1>0</formula1>
    </dataValidation>
    <dataValidation type="list" allowBlank="1" showInputMessage="1" showErrorMessage="1" sqref="J2:K2" xr:uid="{ECF28538-7D95-46C9-A791-85EA6D4FC831}">
      <formula1>"保育所,認定こども園,小規模保育事業"</formula1>
    </dataValidation>
  </dataValidations>
  <hyperlinks>
    <hyperlink ref="A1:B1" location="公表用一覧!A1" display=" &lt;戻る" xr:uid="{B53DC93D-9592-49DF-AE4C-8C9CD16C010C}"/>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D8F87D-3C21-4F3F-9932-5CEB49C4FE82}">
  <sheetPr codeName="Sheet30"/>
  <dimension ref="A1:N66"/>
  <sheetViews>
    <sheetView view="pageBreakPreview" topLeftCell="A3"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532</v>
      </c>
      <c r="B1" s="407"/>
      <c r="C1" s="72"/>
      <c r="D1" s="72"/>
      <c r="E1" s="73"/>
      <c r="F1" s="32" t="s">
        <v>362</v>
      </c>
      <c r="G1" s="227">
        <v>45547</v>
      </c>
      <c r="H1" s="228"/>
      <c r="I1" s="33" t="s">
        <v>363</v>
      </c>
      <c r="J1" s="229">
        <v>46113</v>
      </c>
      <c r="K1" s="230"/>
      <c r="L1" s="34"/>
      <c r="M1" s="34"/>
      <c r="N1" s="34"/>
    </row>
    <row r="2" spans="1:14" ht="27" customHeight="1" x14ac:dyDescent="0.4">
      <c r="A2" s="231" t="s">
        <v>364</v>
      </c>
      <c r="B2" s="232"/>
      <c r="C2" s="235" t="s">
        <v>156</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305</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157</v>
      </c>
      <c r="D5" s="270"/>
      <c r="E5" s="271"/>
      <c r="F5" s="40" t="s">
        <v>369</v>
      </c>
      <c r="G5" s="376" t="str">
        <f>HYPERLINK("https://www.keyakinomori.ed.jp/")</f>
        <v>https://www.keyakinomori.ed.jp/</v>
      </c>
      <c r="H5" s="270"/>
      <c r="I5" s="270"/>
      <c r="J5" s="270"/>
      <c r="K5" s="272"/>
      <c r="L5" s="37"/>
      <c r="M5" s="37"/>
      <c r="N5" s="37"/>
    </row>
    <row r="6" spans="1:14" ht="27" customHeight="1" x14ac:dyDescent="0.4">
      <c r="A6" s="273" t="s">
        <v>371</v>
      </c>
      <c r="B6" s="274"/>
      <c r="C6" s="251" t="s">
        <v>158</v>
      </c>
      <c r="D6" s="252"/>
      <c r="E6" s="252"/>
      <c r="F6" s="252"/>
      <c r="G6" s="252"/>
      <c r="H6" s="257" t="s">
        <v>372</v>
      </c>
      <c r="I6" s="101" t="s">
        <v>373</v>
      </c>
      <c r="J6" s="259" t="s">
        <v>418</v>
      </c>
      <c r="K6" s="260"/>
      <c r="L6" s="41"/>
      <c r="M6" s="41"/>
      <c r="N6" s="41"/>
    </row>
    <row r="7" spans="1:14" ht="27" customHeight="1" x14ac:dyDescent="0.4">
      <c r="A7" s="231"/>
      <c r="B7" s="232"/>
      <c r="C7" s="253"/>
      <c r="D7" s="254"/>
      <c r="E7" s="254"/>
      <c r="F7" s="254"/>
      <c r="G7" s="254"/>
      <c r="H7" s="258"/>
      <c r="I7" s="261" t="s">
        <v>374</v>
      </c>
      <c r="J7" s="263" t="s">
        <v>659</v>
      </c>
      <c r="K7" s="264"/>
      <c r="L7" s="41"/>
      <c r="M7" s="41"/>
      <c r="N7" s="41"/>
    </row>
    <row r="8" spans="1:14" ht="27" customHeight="1" x14ac:dyDescent="0.4">
      <c r="A8" s="233"/>
      <c r="B8" s="234"/>
      <c r="C8" s="255"/>
      <c r="D8" s="256"/>
      <c r="E8" s="256"/>
      <c r="F8" s="256"/>
      <c r="G8" s="256"/>
      <c r="H8" s="42"/>
      <c r="I8" s="262"/>
      <c r="J8" s="265">
        <v>7</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660</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661</v>
      </c>
      <c r="F22" s="280"/>
      <c r="G22" s="296"/>
      <c r="H22" s="297"/>
      <c r="I22" s="43" t="s">
        <v>389</v>
      </c>
      <c r="J22" s="275"/>
      <c r="K22" s="276"/>
      <c r="L22" s="41"/>
      <c r="M22" s="41"/>
      <c r="N22" s="41"/>
    </row>
    <row r="23" spans="1:14" ht="27" customHeight="1" x14ac:dyDescent="0.4">
      <c r="A23" s="231"/>
      <c r="B23" s="232"/>
      <c r="C23" s="277" t="s">
        <v>390</v>
      </c>
      <c r="D23" s="278"/>
      <c r="E23" s="277" t="s">
        <v>391</v>
      </c>
      <c r="F23" s="278"/>
      <c r="G23" s="298"/>
      <c r="H23" s="299"/>
      <c r="I23" s="43" t="s">
        <v>392</v>
      </c>
      <c r="J23" s="275"/>
      <c r="K23" s="276"/>
      <c r="L23" s="41"/>
      <c r="M23" s="41"/>
      <c r="N23" s="41"/>
    </row>
    <row r="24" spans="1:14" ht="27" customHeight="1" x14ac:dyDescent="0.4">
      <c r="A24" s="233"/>
      <c r="B24" s="234"/>
      <c r="C24" s="279" t="s">
        <v>537</v>
      </c>
      <c r="D24" s="280"/>
      <c r="E24" s="279" t="s">
        <v>664</v>
      </c>
      <c r="F24" s="280"/>
      <c r="G24" s="300"/>
      <c r="H24" s="301"/>
      <c r="I24" s="44" t="s">
        <v>394</v>
      </c>
      <c r="J24" s="281"/>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8</v>
      </c>
      <c r="D26" s="50">
        <v>10</v>
      </c>
      <c r="E26" s="50">
        <v>10</v>
      </c>
      <c r="F26" s="50">
        <v>10</v>
      </c>
      <c r="G26" s="50">
        <v>11</v>
      </c>
      <c r="H26" s="50">
        <v>11</v>
      </c>
      <c r="I26" s="324">
        <f>SUM(C26:H26)</f>
        <v>60</v>
      </c>
      <c r="J26" s="325"/>
      <c r="K26" s="51" t="s">
        <v>16</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8</v>
      </c>
      <c r="F29" s="56"/>
      <c r="G29" s="56">
        <v>2</v>
      </c>
      <c r="H29" s="56">
        <v>1</v>
      </c>
      <c r="I29" s="56"/>
      <c r="J29" s="56">
        <v>1</v>
      </c>
      <c r="K29" s="57"/>
      <c r="L29" s="47"/>
      <c r="M29" s="47"/>
      <c r="N29" s="47"/>
    </row>
    <row r="30" spans="1:14" ht="27" customHeight="1" thickBot="1" x14ac:dyDescent="0.45">
      <c r="A30" s="96"/>
      <c r="B30" s="58" t="s">
        <v>417</v>
      </c>
      <c r="C30" s="59" t="s">
        <v>418</v>
      </c>
      <c r="D30" s="59" t="s">
        <v>418</v>
      </c>
      <c r="E30" s="59">
        <v>2</v>
      </c>
      <c r="F30" s="59"/>
      <c r="G30" s="59"/>
      <c r="H30" s="59"/>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666</v>
      </c>
      <c r="D32" s="303"/>
      <c r="E32" s="304"/>
      <c r="F32" s="302" t="s">
        <v>695</v>
      </c>
      <c r="G32" s="303"/>
      <c r="H32" s="304"/>
      <c r="I32" s="302" t="s">
        <v>668</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669</v>
      </c>
      <c r="D39" s="315"/>
      <c r="E39" s="316"/>
      <c r="F39" s="314" t="s">
        <v>670</v>
      </c>
      <c r="G39" s="315"/>
      <c r="H39" s="316"/>
      <c r="I39" s="314" t="s">
        <v>671</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t="s">
        <v>439</v>
      </c>
      <c r="H46" s="62" t="s">
        <v>672</v>
      </c>
      <c r="I46" s="97" t="s">
        <v>673</v>
      </c>
      <c r="J46" s="348" t="s">
        <v>674</v>
      </c>
      <c r="K46" s="349"/>
    </row>
    <row r="47" spans="1:11" ht="20.25" customHeight="1" x14ac:dyDescent="0.4">
      <c r="A47" s="328"/>
      <c r="B47" s="329"/>
      <c r="C47" s="345" t="s">
        <v>443</v>
      </c>
      <c r="D47" s="346"/>
      <c r="E47" s="350" t="s">
        <v>675</v>
      </c>
      <c r="F47" s="350"/>
      <c r="G47" s="97" t="s">
        <v>445</v>
      </c>
      <c r="H47" s="62" t="s">
        <v>676</v>
      </c>
      <c r="I47" s="97" t="s">
        <v>677</v>
      </c>
      <c r="J47" s="348" t="s">
        <v>674</v>
      </c>
      <c r="K47" s="349"/>
    </row>
    <row r="48" spans="1:11" ht="20.25" customHeight="1" x14ac:dyDescent="0.4">
      <c r="A48" s="328"/>
      <c r="B48" s="329"/>
      <c r="C48" s="345" t="s">
        <v>449</v>
      </c>
      <c r="D48" s="346"/>
      <c r="E48" s="350"/>
      <c r="F48" s="350"/>
      <c r="G48" s="97"/>
      <c r="H48" s="62"/>
      <c r="I48" s="97"/>
      <c r="J48" s="348"/>
      <c r="K48" s="349"/>
    </row>
    <row r="49" spans="1:14" ht="20.25" customHeight="1" x14ac:dyDescent="0.4">
      <c r="A49" s="328"/>
      <c r="B49" s="329"/>
      <c r="C49" s="345" t="s">
        <v>450</v>
      </c>
      <c r="D49" s="346"/>
      <c r="E49" s="350"/>
      <c r="F49" s="350"/>
      <c r="G49" s="97"/>
      <c r="H49" s="62"/>
      <c r="I49" s="97"/>
      <c r="J49" s="348"/>
      <c r="K49" s="349"/>
      <c r="L49" s="63"/>
      <c r="M49" s="63"/>
      <c r="N49" s="63"/>
    </row>
    <row r="50" spans="1:14" ht="20.25" customHeight="1" x14ac:dyDescent="0.4">
      <c r="A50" s="328"/>
      <c r="B50" s="329"/>
      <c r="C50" s="345" t="s">
        <v>454</v>
      </c>
      <c r="D50" s="346"/>
      <c r="E50" s="351" t="s">
        <v>678</v>
      </c>
      <c r="F50" s="351"/>
      <c r="G50" s="97" t="s">
        <v>679</v>
      </c>
      <c r="H50" s="62" t="s">
        <v>680</v>
      </c>
      <c r="I50" s="97" t="s">
        <v>681</v>
      </c>
      <c r="J50" s="348" t="s">
        <v>682</v>
      </c>
      <c r="K50" s="349"/>
      <c r="L50" s="63"/>
    </row>
    <row r="51" spans="1:14" ht="20.25" customHeight="1" x14ac:dyDescent="0.4">
      <c r="A51" s="328"/>
      <c r="B51" s="329"/>
      <c r="C51" s="345" t="s">
        <v>455</v>
      </c>
      <c r="D51" s="346"/>
      <c r="E51" s="351"/>
      <c r="F51" s="351"/>
      <c r="G51" s="97"/>
      <c r="H51" s="62"/>
      <c r="I51" s="97"/>
      <c r="J51" s="348"/>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t="s">
        <v>474</v>
      </c>
      <c r="D55" s="361"/>
      <c r="E55" s="362" t="s">
        <v>696</v>
      </c>
      <c r="F55" s="362"/>
      <c r="G55" s="98" t="s">
        <v>684</v>
      </c>
      <c r="H55" s="66" t="s">
        <v>370</v>
      </c>
      <c r="I55" s="66" t="s">
        <v>370</v>
      </c>
      <c r="J55" s="363" t="s">
        <v>465</v>
      </c>
      <c r="K55" s="364"/>
    </row>
    <row r="56" spans="1:14" ht="20.25" customHeight="1" x14ac:dyDescent="0.4">
      <c r="A56" s="328"/>
      <c r="B56" s="329"/>
      <c r="C56" s="373" t="s">
        <v>486</v>
      </c>
      <c r="D56" s="374"/>
      <c r="E56" s="350" t="s">
        <v>697</v>
      </c>
      <c r="F56" s="350"/>
      <c r="G56" s="97" t="s">
        <v>634</v>
      </c>
      <c r="H56" s="67" t="s">
        <v>370</v>
      </c>
      <c r="I56" s="67" t="s">
        <v>370</v>
      </c>
      <c r="J56" s="348" t="s">
        <v>465</v>
      </c>
      <c r="K56" s="349"/>
    </row>
    <row r="57" spans="1:14" ht="20.25" customHeight="1" x14ac:dyDescent="0.4">
      <c r="A57" s="328"/>
      <c r="B57" s="329"/>
      <c r="C57" s="373" t="s">
        <v>687</v>
      </c>
      <c r="D57" s="374"/>
      <c r="E57" s="350" t="s">
        <v>438</v>
      </c>
      <c r="F57" s="350"/>
      <c r="G57" s="97" t="s">
        <v>684</v>
      </c>
      <c r="H57" s="67" t="s">
        <v>370</v>
      </c>
      <c r="I57" s="67" t="s">
        <v>370</v>
      </c>
      <c r="J57" s="348" t="s">
        <v>465</v>
      </c>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698</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333" priority="3">
      <formula>LEN(TRIM(C24))=0</formula>
    </cfRule>
  </conditionalFormatting>
  <conditionalFormatting sqref="C9:G11 J9:K11 H11 C27:I27 K27">
    <cfRule type="expression" dxfId="332" priority="2" stopIfTrue="1">
      <formula>$K$4=""</formula>
    </cfRule>
  </conditionalFormatting>
  <conditionalFormatting sqref="E47:K49 C6:G11 H11 C26:I27 K26:K27 G1:H1 I2 C2:C3 K3 C5:E5 G5:K5 J6:K6 J7 H8 C12 C22:F22 C29:E29 G29 G46:K46">
    <cfRule type="containsBlanks" dxfId="33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30" priority="6">
      <formula>LEN(TRIM(J8))=0</formula>
    </cfRule>
  </conditionalFormatting>
  <dataValidations count="2">
    <dataValidation type="whole" operator="greaterThanOrEqual" allowBlank="1" showInputMessage="1" showErrorMessage="1" sqref="E29:K30 C29:D29" xr:uid="{6A2A46A7-EEC2-4AB6-8BDB-595587FCC0BE}">
      <formula1>0</formula1>
    </dataValidation>
    <dataValidation type="list" allowBlank="1" showInputMessage="1" showErrorMessage="1" sqref="J2:K2" xr:uid="{04357FAC-9FEA-4698-952C-864599E28512}">
      <formula1>"保育所,認定こども園,小規模保育事業"</formula1>
    </dataValidation>
  </dataValidations>
  <hyperlinks>
    <hyperlink ref="A1:B1" location="公表用一覧!A1" display=" &lt;戻る" xr:uid="{5EAB7EAF-62BE-4B7F-88A8-DCC081EAB57F}"/>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B3E2B6-7448-41FD-A334-CD43D713DE20}">
  <sheetPr codeName="Sheet31"/>
  <dimension ref="A1:N66"/>
  <sheetViews>
    <sheetView view="pageBreakPreview" topLeftCell="A5"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361</v>
      </c>
      <c r="B1" s="226"/>
      <c r="C1" s="72"/>
      <c r="D1" s="72"/>
      <c r="E1" s="73"/>
      <c r="F1" s="32" t="s">
        <v>362</v>
      </c>
      <c r="G1" s="227">
        <v>45550</v>
      </c>
      <c r="H1" s="228"/>
      <c r="I1" s="33" t="s">
        <v>363</v>
      </c>
      <c r="J1" s="229">
        <v>46113</v>
      </c>
      <c r="K1" s="230"/>
      <c r="L1" s="34"/>
      <c r="M1" s="34"/>
      <c r="N1" s="34"/>
    </row>
    <row r="2" spans="1:14" ht="27" customHeight="1" x14ac:dyDescent="0.4">
      <c r="A2" s="231" t="s">
        <v>364</v>
      </c>
      <c r="B2" s="232"/>
      <c r="C2" s="235" t="s">
        <v>159</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306</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160</v>
      </c>
      <c r="D5" s="270"/>
      <c r="E5" s="271"/>
      <c r="F5" s="40" t="s">
        <v>369</v>
      </c>
      <c r="G5" s="376" t="str">
        <f>HYPERLINK("https://www.chitosek.or.jp/preschools/minaminagareyama")</f>
        <v>https://www.chitosek.or.jp/preschools/minaminagareyama</v>
      </c>
      <c r="H5" s="270"/>
      <c r="I5" s="270"/>
      <c r="J5" s="270"/>
      <c r="K5" s="272"/>
      <c r="L5" s="37"/>
      <c r="M5" s="37"/>
      <c r="N5" s="37"/>
    </row>
    <row r="6" spans="1:14" ht="27" customHeight="1" x14ac:dyDescent="0.4">
      <c r="A6" s="273" t="s">
        <v>371</v>
      </c>
      <c r="B6" s="274"/>
      <c r="C6" s="251" t="s">
        <v>161</v>
      </c>
      <c r="D6" s="252"/>
      <c r="E6" s="252"/>
      <c r="F6" s="252"/>
      <c r="G6" s="252"/>
      <c r="H6" s="257" t="s">
        <v>372</v>
      </c>
      <c r="I6" s="101" t="s">
        <v>373</v>
      </c>
      <c r="J6" s="259">
        <v>7</v>
      </c>
      <c r="K6" s="260"/>
      <c r="L6" s="41"/>
      <c r="M6" s="41"/>
      <c r="N6" s="41"/>
    </row>
    <row r="7" spans="1:14" ht="27" customHeight="1" x14ac:dyDescent="0.4">
      <c r="A7" s="231"/>
      <c r="B7" s="232"/>
      <c r="C7" s="253"/>
      <c r="D7" s="254"/>
      <c r="E7" s="254"/>
      <c r="F7" s="254"/>
      <c r="G7" s="254"/>
      <c r="H7" s="258"/>
      <c r="I7" s="261" t="s">
        <v>374</v>
      </c>
      <c r="J7" s="263" t="s">
        <v>699</v>
      </c>
      <c r="K7" s="264"/>
      <c r="L7" s="41"/>
      <c r="M7" s="41"/>
      <c r="N7" s="41"/>
    </row>
    <row r="8" spans="1:14" ht="27" customHeight="1" x14ac:dyDescent="0.4">
      <c r="A8" s="233"/>
      <c r="B8" s="234"/>
      <c r="C8" s="255"/>
      <c r="D8" s="256"/>
      <c r="E8" s="256"/>
      <c r="F8" s="256"/>
      <c r="G8" s="256"/>
      <c r="H8" s="42" t="s">
        <v>376</v>
      </c>
      <c r="I8" s="262"/>
      <c r="J8" s="265">
        <v>10</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700</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388</v>
      </c>
      <c r="F22" s="280"/>
      <c r="G22" s="296"/>
      <c r="H22" s="297"/>
      <c r="I22" s="43" t="s">
        <v>389</v>
      </c>
      <c r="J22" s="275" t="s">
        <v>496</v>
      </c>
      <c r="K22" s="276"/>
      <c r="L22" s="41"/>
      <c r="M22" s="41"/>
      <c r="N22" s="41"/>
    </row>
    <row r="23" spans="1:14" ht="27" customHeight="1" x14ac:dyDescent="0.4">
      <c r="A23" s="231"/>
      <c r="B23" s="232"/>
      <c r="C23" s="277" t="s">
        <v>390</v>
      </c>
      <c r="D23" s="278"/>
      <c r="E23" s="277" t="s">
        <v>391</v>
      </c>
      <c r="F23" s="278"/>
      <c r="G23" s="298"/>
      <c r="H23" s="299"/>
      <c r="I23" s="43" t="s">
        <v>392</v>
      </c>
      <c r="J23" s="275" t="s">
        <v>82</v>
      </c>
      <c r="K23" s="276"/>
      <c r="L23" s="41"/>
      <c r="M23" s="41"/>
      <c r="N23" s="41"/>
    </row>
    <row r="24" spans="1:14" ht="27" customHeight="1" x14ac:dyDescent="0.4">
      <c r="A24" s="233"/>
      <c r="B24" s="234"/>
      <c r="C24" s="279" t="s">
        <v>481</v>
      </c>
      <c r="D24" s="280"/>
      <c r="E24" s="279" t="s">
        <v>393</v>
      </c>
      <c r="F24" s="280"/>
      <c r="G24" s="300"/>
      <c r="H24" s="301"/>
      <c r="I24" s="44" t="s">
        <v>394</v>
      </c>
      <c r="J24" s="281" t="s">
        <v>701</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9</v>
      </c>
      <c r="D26" s="50">
        <v>18</v>
      </c>
      <c r="E26" s="50">
        <v>18</v>
      </c>
      <c r="F26" s="50">
        <v>21</v>
      </c>
      <c r="G26" s="50">
        <v>22</v>
      </c>
      <c r="H26" s="50">
        <v>22</v>
      </c>
      <c r="I26" s="324">
        <f>SUM(C26:H26)</f>
        <v>110</v>
      </c>
      <c r="J26" s="325"/>
      <c r="K26" s="51" t="s">
        <v>16</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16</v>
      </c>
      <c r="F29" s="56">
        <v>1</v>
      </c>
      <c r="G29" s="56">
        <v>6</v>
      </c>
      <c r="H29" s="56">
        <v>2</v>
      </c>
      <c r="I29" s="56">
        <v>1</v>
      </c>
      <c r="J29" s="56">
        <v>1</v>
      </c>
      <c r="K29" s="57"/>
      <c r="L29" s="47"/>
      <c r="M29" s="47"/>
      <c r="N29" s="47"/>
    </row>
    <row r="30" spans="1:14" ht="27" customHeight="1" thickBot="1" x14ac:dyDescent="0.45">
      <c r="A30" s="96"/>
      <c r="B30" s="58" t="s">
        <v>417</v>
      </c>
      <c r="C30" s="59" t="s">
        <v>418</v>
      </c>
      <c r="D30" s="59" t="s">
        <v>418</v>
      </c>
      <c r="E30" s="59"/>
      <c r="F30" s="59"/>
      <c r="G30" s="59"/>
      <c r="H30" s="59"/>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c r="D32" s="303"/>
      <c r="E32" s="304"/>
      <c r="F32" s="302"/>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c r="D39" s="315"/>
      <c r="E39" s="316"/>
      <c r="F39" s="314"/>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t="s">
        <v>439</v>
      </c>
      <c r="H46" s="62" t="s">
        <v>702</v>
      </c>
      <c r="I46" s="97"/>
      <c r="J46" s="348" t="s">
        <v>703</v>
      </c>
      <c r="K46" s="349"/>
    </row>
    <row r="47" spans="1:11" ht="20.25" customHeight="1" x14ac:dyDescent="0.4">
      <c r="A47" s="328"/>
      <c r="B47" s="329"/>
      <c r="C47" s="345" t="s">
        <v>443</v>
      </c>
      <c r="D47" s="346"/>
      <c r="E47" s="350" t="s">
        <v>704</v>
      </c>
      <c r="F47" s="350"/>
      <c r="G47" s="97"/>
      <c r="H47" s="78"/>
      <c r="I47" s="97"/>
      <c r="J47" s="348" t="s">
        <v>703</v>
      </c>
      <c r="K47" s="349"/>
    </row>
    <row r="48" spans="1:11" ht="20.25" customHeight="1" x14ac:dyDescent="0.4">
      <c r="A48" s="328"/>
      <c r="B48" s="329"/>
      <c r="C48" s="345" t="s">
        <v>449</v>
      </c>
      <c r="D48" s="346"/>
      <c r="E48" s="350" t="s">
        <v>370</v>
      </c>
      <c r="F48" s="350"/>
      <c r="G48" s="97"/>
      <c r="H48" s="62"/>
      <c r="I48" s="97"/>
      <c r="J48" s="348"/>
      <c r="K48" s="349"/>
    </row>
    <row r="49" spans="1:14" ht="20.25" customHeight="1" x14ac:dyDescent="0.4">
      <c r="A49" s="328"/>
      <c r="B49" s="329"/>
      <c r="C49" s="345" t="s">
        <v>450</v>
      </c>
      <c r="D49" s="346"/>
      <c r="E49" s="350" t="s">
        <v>705</v>
      </c>
      <c r="F49" s="350"/>
      <c r="G49" s="97"/>
      <c r="H49" s="62"/>
      <c r="I49" s="97"/>
      <c r="J49" s="348"/>
      <c r="K49" s="349"/>
      <c r="L49" s="63"/>
      <c r="M49" s="63"/>
      <c r="N49" s="63"/>
    </row>
    <row r="50" spans="1:14" ht="20.25" customHeight="1" x14ac:dyDescent="0.4">
      <c r="A50" s="328"/>
      <c r="B50" s="329"/>
      <c r="C50" s="345" t="s">
        <v>454</v>
      </c>
      <c r="D50" s="346"/>
      <c r="E50" s="351"/>
      <c r="F50" s="351"/>
      <c r="G50" s="97"/>
      <c r="H50" s="62"/>
      <c r="I50" s="97"/>
      <c r="J50" s="348"/>
      <c r="K50" s="349"/>
      <c r="L50" s="63"/>
    </row>
    <row r="51" spans="1:14" ht="20.25" customHeight="1" x14ac:dyDescent="0.4">
      <c r="A51" s="328"/>
      <c r="B51" s="329"/>
      <c r="C51" s="345" t="s">
        <v>455</v>
      </c>
      <c r="D51" s="346"/>
      <c r="E51" s="351"/>
      <c r="F51" s="351"/>
      <c r="G51" s="97"/>
      <c r="H51" s="62"/>
      <c r="I51" s="97"/>
      <c r="J51" s="348"/>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t="s">
        <v>706</v>
      </c>
      <c r="D55" s="361"/>
      <c r="E55" s="362" t="s">
        <v>438</v>
      </c>
      <c r="F55" s="362"/>
      <c r="G55" s="98" t="s">
        <v>707</v>
      </c>
      <c r="H55" s="66" t="s">
        <v>708</v>
      </c>
      <c r="I55" s="66"/>
      <c r="J55" s="363" t="s">
        <v>709</v>
      </c>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329" priority="3">
      <formula>LEN(TRIM(C24))=0</formula>
    </cfRule>
  </conditionalFormatting>
  <conditionalFormatting sqref="C9:G11 J9:K11 H11 C27:I27 K27">
    <cfRule type="expression" dxfId="328" priority="2" stopIfTrue="1">
      <formula>$K$4=""</formula>
    </cfRule>
  </conditionalFormatting>
  <conditionalFormatting sqref="E47:K49 C6:G11 H11 C26:I27 K26:K27 G1:H1 I2 C2:C3 K3 C5:E5 G5:K5 J6:K6 J7 H8 C12 C22:F22 C29:E29 G29 G46:K46">
    <cfRule type="containsBlanks" dxfId="327"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26" priority="6">
      <formula>LEN(TRIM(J8))=0</formula>
    </cfRule>
  </conditionalFormatting>
  <dataValidations count="2">
    <dataValidation type="list" allowBlank="1" showInputMessage="1" showErrorMessage="1" sqref="J2:K2" xr:uid="{30BE27FC-24F6-4FBC-9683-7E4CE03F11C6}">
      <formula1>"保育所,認定こども園,小規模保育事業"</formula1>
    </dataValidation>
    <dataValidation type="whole" operator="greaterThanOrEqual" allowBlank="1" showInputMessage="1" showErrorMessage="1" sqref="E29:K30 C29:D29" xr:uid="{CC4BE10D-3E52-4E4A-B36C-9A4BB450F756}">
      <formula1>0</formula1>
    </dataValidation>
  </dataValidations>
  <hyperlinks>
    <hyperlink ref="A1:B1" location="公表用一覧!A1" display="&lt; 戻る" xr:uid="{B4ADA89F-8CDA-4A0E-81C0-0773449DEF93}"/>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F3D201-7098-4594-ADA9-521009BAA9A7}">
  <sheetPr codeName="Sheet32"/>
  <dimension ref="A1:N66"/>
  <sheetViews>
    <sheetView view="pageBreakPreview" topLeftCell="A5"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532</v>
      </c>
      <c r="B1" s="407"/>
      <c r="C1" s="72"/>
      <c r="D1" s="72"/>
      <c r="E1" s="73"/>
      <c r="F1" s="32" t="s">
        <v>362</v>
      </c>
      <c r="G1" s="227">
        <v>45560</v>
      </c>
      <c r="H1" s="228"/>
      <c r="I1" s="33" t="s">
        <v>363</v>
      </c>
      <c r="J1" s="229">
        <v>46113</v>
      </c>
      <c r="K1" s="230"/>
      <c r="L1" s="34"/>
      <c r="M1" s="34"/>
      <c r="N1" s="34"/>
    </row>
    <row r="2" spans="1:14" ht="27" customHeight="1" x14ac:dyDescent="0.4">
      <c r="A2" s="231" t="s">
        <v>364</v>
      </c>
      <c r="B2" s="232"/>
      <c r="C2" s="235" t="s">
        <v>1533</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308</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1534</v>
      </c>
      <c r="D5" s="270"/>
      <c r="E5" s="271"/>
      <c r="F5" s="40" t="s">
        <v>369</v>
      </c>
      <c r="G5" s="376" t="str">
        <f>HYPERLINK("https://www.the0123child.com/personal/5238/")</f>
        <v>https://www.the0123child.com/personal/5238/</v>
      </c>
      <c r="H5" s="270"/>
      <c r="I5" s="270"/>
      <c r="J5" s="270"/>
      <c r="K5" s="272"/>
      <c r="L5" s="37"/>
      <c r="M5" s="37"/>
      <c r="N5" s="37"/>
    </row>
    <row r="6" spans="1:14" ht="27" customHeight="1" x14ac:dyDescent="0.4">
      <c r="A6" s="273" t="s">
        <v>371</v>
      </c>
      <c r="B6" s="274"/>
      <c r="C6" s="251" t="s">
        <v>1535</v>
      </c>
      <c r="D6" s="252"/>
      <c r="E6" s="252"/>
      <c r="F6" s="252"/>
      <c r="G6" s="252"/>
      <c r="H6" s="257" t="s">
        <v>372</v>
      </c>
      <c r="I6" s="101" t="s">
        <v>373</v>
      </c>
      <c r="J6" s="259">
        <v>4</v>
      </c>
      <c r="K6" s="260"/>
      <c r="L6" s="41"/>
      <c r="M6" s="41"/>
      <c r="N6" s="41"/>
    </row>
    <row r="7" spans="1:14" ht="27" customHeight="1" x14ac:dyDescent="0.4">
      <c r="A7" s="231"/>
      <c r="B7" s="232"/>
      <c r="C7" s="253"/>
      <c r="D7" s="254"/>
      <c r="E7" s="254"/>
      <c r="F7" s="254"/>
      <c r="G7" s="254"/>
      <c r="H7" s="258"/>
      <c r="I7" s="261" t="s">
        <v>374</v>
      </c>
      <c r="J7" s="263" t="s">
        <v>638</v>
      </c>
      <c r="K7" s="264"/>
      <c r="L7" s="41"/>
      <c r="M7" s="41"/>
      <c r="N7" s="41"/>
    </row>
    <row r="8" spans="1:14" ht="27" customHeight="1" x14ac:dyDescent="0.4">
      <c r="A8" s="233"/>
      <c r="B8" s="234"/>
      <c r="C8" s="255"/>
      <c r="D8" s="256"/>
      <c r="E8" s="256"/>
      <c r="F8" s="256"/>
      <c r="G8" s="256"/>
      <c r="H8" s="42" t="s">
        <v>788</v>
      </c>
      <c r="I8" s="262"/>
      <c r="J8" s="265">
        <v>15</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1536</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494</v>
      </c>
      <c r="D22" s="280"/>
      <c r="E22" s="279" t="s">
        <v>769</v>
      </c>
      <c r="F22" s="280"/>
      <c r="G22" s="296"/>
      <c r="H22" s="297"/>
      <c r="I22" s="43" t="s">
        <v>389</v>
      </c>
      <c r="J22" s="275"/>
      <c r="K22" s="276"/>
      <c r="L22" s="41"/>
      <c r="M22" s="41"/>
      <c r="N22" s="41"/>
    </row>
    <row r="23" spans="1:14" ht="27" customHeight="1" x14ac:dyDescent="0.4">
      <c r="A23" s="231"/>
      <c r="B23" s="232"/>
      <c r="C23" s="277" t="s">
        <v>390</v>
      </c>
      <c r="D23" s="278"/>
      <c r="E23" s="277" t="s">
        <v>391</v>
      </c>
      <c r="F23" s="278"/>
      <c r="G23" s="298"/>
      <c r="H23" s="299"/>
      <c r="I23" s="43" t="s">
        <v>392</v>
      </c>
      <c r="J23" s="275"/>
      <c r="K23" s="276"/>
      <c r="L23" s="41"/>
      <c r="M23" s="41"/>
      <c r="N23" s="41"/>
    </row>
    <row r="24" spans="1:14" ht="27" customHeight="1" x14ac:dyDescent="0.4">
      <c r="A24" s="233"/>
      <c r="B24" s="234"/>
      <c r="C24" s="279" t="s">
        <v>499</v>
      </c>
      <c r="D24" s="280"/>
      <c r="E24" s="279" t="s">
        <v>494</v>
      </c>
      <c r="F24" s="280"/>
      <c r="G24" s="300"/>
      <c r="H24" s="301"/>
      <c r="I24" s="44" t="s">
        <v>394</v>
      </c>
      <c r="J24" s="281"/>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6</v>
      </c>
      <c r="D26" s="50">
        <v>20</v>
      </c>
      <c r="E26" s="50">
        <v>20</v>
      </c>
      <c r="F26" s="50">
        <v>24</v>
      </c>
      <c r="G26" s="50">
        <v>24</v>
      </c>
      <c r="H26" s="50">
        <v>26</v>
      </c>
      <c r="I26" s="324">
        <f>SUM(C26:H26)</f>
        <v>120</v>
      </c>
      <c r="J26" s="325"/>
      <c r="K26" s="51">
        <v>57</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5</v>
      </c>
      <c r="F29" s="56"/>
      <c r="G29" s="56"/>
      <c r="H29" s="56">
        <v>4</v>
      </c>
      <c r="I29" s="56">
        <v>1</v>
      </c>
      <c r="J29" s="56"/>
      <c r="K29" s="57"/>
      <c r="L29" s="47"/>
      <c r="M29" s="47"/>
      <c r="N29" s="47"/>
    </row>
    <row r="30" spans="1:14" ht="27" customHeight="1" thickBot="1" x14ac:dyDescent="0.45">
      <c r="A30" s="96"/>
      <c r="B30" s="58" t="s">
        <v>417</v>
      </c>
      <c r="C30" s="59" t="s">
        <v>418</v>
      </c>
      <c r="D30" s="59" t="s">
        <v>418</v>
      </c>
      <c r="E30" s="59">
        <v>7</v>
      </c>
      <c r="F30" s="59">
        <v>1</v>
      </c>
      <c r="G30" s="59"/>
      <c r="H30" s="59"/>
      <c r="I30" s="59"/>
      <c r="J30" s="59">
        <v>1</v>
      </c>
      <c r="K30" s="60">
        <v>1</v>
      </c>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1537</v>
      </c>
      <c r="D32" s="303"/>
      <c r="E32" s="304"/>
      <c r="F32" s="302" t="s">
        <v>1538</v>
      </c>
      <c r="G32" s="303"/>
      <c r="H32" s="304"/>
      <c r="I32" s="302" t="s">
        <v>1539</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c r="D39" s="315"/>
      <c r="E39" s="316"/>
      <c r="F39" s="314" t="s">
        <v>1540</v>
      </c>
      <c r="G39" s="315"/>
      <c r="H39" s="316"/>
      <c r="I39" s="314" t="s">
        <v>1541</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t="s">
        <v>439</v>
      </c>
      <c r="H46" s="62" t="s">
        <v>1542</v>
      </c>
      <c r="I46" s="97" t="s">
        <v>441</v>
      </c>
      <c r="J46" s="348" t="s">
        <v>517</v>
      </c>
      <c r="K46" s="349"/>
    </row>
    <row r="47" spans="1:11" ht="20.25" customHeight="1" x14ac:dyDescent="0.4">
      <c r="A47" s="328"/>
      <c r="B47" s="329"/>
      <c r="C47" s="345" t="s">
        <v>443</v>
      </c>
      <c r="D47" s="346"/>
      <c r="E47" s="350" t="s">
        <v>444</v>
      </c>
      <c r="F47" s="350"/>
      <c r="G47" s="97" t="s">
        <v>445</v>
      </c>
      <c r="H47" s="62" t="s">
        <v>1132</v>
      </c>
      <c r="I47" s="97" t="s">
        <v>1543</v>
      </c>
      <c r="J47" s="348" t="s">
        <v>517</v>
      </c>
      <c r="K47" s="349"/>
    </row>
    <row r="48" spans="1:11" ht="20.25" customHeight="1" x14ac:dyDescent="0.4">
      <c r="A48" s="328"/>
      <c r="B48" s="329"/>
      <c r="C48" s="345" t="s">
        <v>449</v>
      </c>
      <c r="D48" s="346"/>
      <c r="E48" s="350"/>
      <c r="F48" s="350"/>
      <c r="G48" s="97"/>
      <c r="H48" s="62"/>
      <c r="I48" s="97"/>
      <c r="J48" s="348"/>
      <c r="K48" s="349"/>
    </row>
    <row r="49" spans="1:14" ht="20.25" customHeight="1" x14ac:dyDescent="0.4">
      <c r="A49" s="328"/>
      <c r="B49" s="329"/>
      <c r="C49" s="345" t="s">
        <v>450</v>
      </c>
      <c r="D49" s="346"/>
      <c r="E49" s="350" t="s">
        <v>1544</v>
      </c>
      <c r="F49" s="350"/>
      <c r="G49" s="97" t="s">
        <v>439</v>
      </c>
      <c r="H49" s="62" t="s">
        <v>1545</v>
      </c>
      <c r="I49" s="97" t="s">
        <v>441</v>
      </c>
      <c r="J49" s="348" t="s">
        <v>517</v>
      </c>
      <c r="K49" s="349"/>
      <c r="L49" s="63"/>
      <c r="M49" s="63"/>
      <c r="N49" s="63"/>
    </row>
    <row r="50" spans="1:14" ht="20.25" customHeight="1" x14ac:dyDescent="0.4">
      <c r="A50" s="328"/>
      <c r="B50" s="329"/>
      <c r="C50" s="345" t="s">
        <v>454</v>
      </c>
      <c r="D50" s="346"/>
      <c r="E50" s="351"/>
      <c r="F50" s="351"/>
      <c r="G50" s="97"/>
      <c r="H50" s="62"/>
      <c r="I50" s="97"/>
      <c r="J50" s="348"/>
      <c r="K50" s="349"/>
      <c r="L50" s="63"/>
    </row>
    <row r="51" spans="1:14" ht="20.25" customHeight="1" x14ac:dyDescent="0.4">
      <c r="A51" s="328"/>
      <c r="B51" s="329"/>
      <c r="C51" s="345" t="s">
        <v>455</v>
      </c>
      <c r="D51" s="346"/>
      <c r="E51" s="351" t="s">
        <v>438</v>
      </c>
      <c r="F51" s="351"/>
      <c r="G51" s="97" t="s">
        <v>445</v>
      </c>
      <c r="H51" s="62" t="s">
        <v>1546</v>
      </c>
      <c r="I51" s="97"/>
      <c r="J51" s="348" t="s">
        <v>517</v>
      </c>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t="s">
        <v>523</v>
      </c>
      <c r="D55" s="361"/>
      <c r="E55" s="362" t="s">
        <v>654</v>
      </c>
      <c r="F55" s="362"/>
      <c r="G55" s="98" t="s">
        <v>531</v>
      </c>
      <c r="H55" s="66" t="s">
        <v>370</v>
      </c>
      <c r="I55" s="66" t="s">
        <v>370</v>
      </c>
      <c r="J55" s="363"/>
      <c r="K55" s="364"/>
    </row>
    <row r="56" spans="1:14" ht="20.25" customHeight="1" x14ac:dyDescent="0.4">
      <c r="A56" s="328"/>
      <c r="B56" s="329"/>
      <c r="C56" s="373" t="s">
        <v>1547</v>
      </c>
      <c r="D56" s="374"/>
      <c r="E56" s="350" t="s">
        <v>654</v>
      </c>
      <c r="F56" s="350"/>
      <c r="G56" s="97" t="s">
        <v>531</v>
      </c>
      <c r="H56" s="67" t="s">
        <v>370</v>
      </c>
      <c r="I56" s="67" t="s">
        <v>370</v>
      </c>
      <c r="J56" s="348"/>
      <c r="K56" s="349"/>
    </row>
    <row r="57" spans="1:14" ht="20.25" customHeight="1" x14ac:dyDescent="0.4">
      <c r="A57" s="328"/>
      <c r="B57" s="329"/>
      <c r="C57" s="373" t="s">
        <v>761</v>
      </c>
      <c r="D57" s="374"/>
      <c r="E57" s="350" t="s">
        <v>654</v>
      </c>
      <c r="F57" s="350"/>
      <c r="G57" s="97" t="s">
        <v>634</v>
      </c>
      <c r="H57" s="67" t="s">
        <v>370</v>
      </c>
      <c r="I57" s="67" t="s">
        <v>370</v>
      </c>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1548</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J9:K11 C9:G11 H11 C27:I27 K27">
    <cfRule type="expression" dxfId="325" priority="2" stopIfTrue="1">
      <formula>$K$4=""</formula>
    </cfRule>
  </conditionalFormatting>
  <conditionalFormatting sqref="G1:H1 C5:E5 G5:K5 H8 C6:G11 H11 C22:F22 G29 G46:K46 E47:K49 J6:K6 C2:C3 C26:I27 K26:K27 C12 C29:E29 K3 I2 J8:K8 J7">
    <cfRule type="containsBlanks" dxfId="324"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323" priority="4">
      <formula>LEN(TRIM(C24))=0</formula>
    </cfRule>
  </conditionalFormatting>
  <conditionalFormatting sqref="E24:F24">
    <cfRule type="containsBlanks" dxfId="322" priority="3">
      <formula>LEN(TRIM(E24))=0</formula>
    </cfRule>
  </conditionalFormatting>
  <conditionalFormatting sqref="J9:K9 J11:K11 J10">
    <cfRule type="containsBlanks" dxfId="321" priority="7">
      <formula>LEN(TRIM(J9))=0</formula>
    </cfRule>
  </conditionalFormatting>
  <conditionalFormatting sqref="C2:H4 J2:K2 K3:K4 G5:K5 C5:E5 H8 C6:G11 H11 J6:K11 C12:K20 C24:H24 G23:H23 C22:H22 J22:K24 C26:K27 C32:K37 C39:K44 G46:K51 E47:F51 C55:K57 C60:K64 C29:K30">
    <cfRule type="notContainsErrors" priority="1">
      <formula>NOT(ISERROR(C2))</formula>
    </cfRule>
  </conditionalFormatting>
  <dataValidations count="2">
    <dataValidation type="whole" operator="greaterThanOrEqual" allowBlank="1" showInputMessage="1" showErrorMessage="1" sqref="E29:K30 C29:D29" xr:uid="{5BD5C801-D9AB-4725-A669-96ADF32E953C}">
      <formula1>0</formula1>
    </dataValidation>
    <dataValidation type="list" allowBlank="1" showInputMessage="1" showErrorMessage="1" sqref="J2:K2" xr:uid="{7BBFD57D-2946-40A6-A59A-CBC42C43106A}">
      <formula1>"保育所,認定こども園,小規模保育事業"</formula1>
    </dataValidation>
  </dataValidations>
  <hyperlinks>
    <hyperlink ref="A1:B1" location="公表用一覧!A1" display=" &lt;戻る" xr:uid="{DE38EC44-44F0-45A3-8EA7-E2B828D6E54D}"/>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640B4D-2E5B-4500-B3C5-0304BC3272FE}">
  <sheetPr codeName="Sheet33"/>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532</v>
      </c>
      <c r="B1" s="407"/>
      <c r="C1" s="72"/>
      <c r="D1" s="72"/>
      <c r="E1" s="73"/>
      <c r="F1" s="32" t="s">
        <v>362</v>
      </c>
      <c r="G1" s="227">
        <v>45547</v>
      </c>
      <c r="H1" s="228"/>
      <c r="I1" s="33" t="s">
        <v>363</v>
      </c>
      <c r="J1" s="229">
        <v>46113</v>
      </c>
      <c r="K1" s="230"/>
      <c r="L1" s="34"/>
      <c r="M1" s="34"/>
      <c r="N1" s="34"/>
    </row>
    <row r="2" spans="1:14" ht="27" customHeight="1" x14ac:dyDescent="0.4">
      <c r="A2" s="231" t="s">
        <v>364</v>
      </c>
      <c r="B2" s="232"/>
      <c r="C2" s="235" t="s">
        <v>710</v>
      </c>
      <c r="D2" s="236"/>
      <c r="E2" s="236"/>
      <c r="F2" s="236"/>
      <c r="G2" s="236"/>
      <c r="H2" s="237"/>
      <c r="I2" s="36" t="s">
        <v>92</v>
      </c>
      <c r="J2" s="241"/>
      <c r="K2" s="242"/>
      <c r="L2" s="37"/>
      <c r="M2" s="37"/>
      <c r="N2" s="37"/>
    </row>
    <row r="3" spans="1:14" ht="27" customHeight="1" x14ac:dyDescent="0.4">
      <c r="A3" s="231"/>
      <c r="B3" s="232"/>
      <c r="C3" s="235"/>
      <c r="D3" s="236"/>
      <c r="E3" s="236"/>
      <c r="F3" s="236"/>
      <c r="G3" s="236"/>
      <c r="H3" s="237"/>
      <c r="I3" s="243" t="s">
        <v>366</v>
      </c>
      <c r="J3" s="244"/>
      <c r="K3" s="38">
        <v>309</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711</v>
      </c>
      <c r="D5" s="270"/>
      <c r="E5" s="271"/>
      <c r="F5" s="40" t="s">
        <v>369</v>
      </c>
      <c r="G5" s="376" t="str">
        <f>HYPERLINK("https://kidsroom-arisu.com/")</f>
        <v>https://kidsroom-arisu.com/</v>
      </c>
      <c r="H5" s="270"/>
      <c r="I5" s="270"/>
      <c r="J5" s="270"/>
      <c r="K5" s="272"/>
      <c r="L5" s="37"/>
      <c r="M5" s="37"/>
      <c r="N5" s="37"/>
    </row>
    <row r="6" spans="1:14" ht="27" customHeight="1" x14ac:dyDescent="0.4">
      <c r="A6" s="273" t="s">
        <v>371</v>
      </c>
      <c r="B6" s="274"/>
      <c r="C6" s="251" t="s">
        <v>712</v>
      </c>
      <c r="D6" s="252"/>
      <c r="E6" s="252"/>
      <c r="F6" s="252"/>
      <c r="G6" s="252"/>
      <c r="H6" s="257" t="s">
        <v>372</v>
      </c>
      <c r="I6" s="101" t="s">
        <v>373</v>
      </c>
      <c r="J6" s="259" t="s">
        <v>713</v>
      </c>
      <c r="K6" s="260"/>
      <c r="L6" s="41"/>
      <c r="M6" s="41"/>
      <c r="N6" s="41"/>
    </row>
    <row r="7" spans="1:14" ht="27" customHeight="1" x14ac:dyDescent="0.4">
      <c r="A7" s="231"/>
      <c r="B7" s="232"/>
      <c r="C7" s="253"/>
      <c r="D7" s="254"/>
      <c r="E7" s="254"/>
      <c r="F7" s="254"/>
      <c r="G7" s="254"/>
      <c r="H7" s="258"/>
      <c r="I7" s="261" t="s">
        <v>374</v>
      </c>
      <c r="J7" s="263" t="s">
        <v>714</v>
      </c>
      <c r="K7" s="264"/>
      <c r="L7" s="41"/>
      <c r="M7" s="41"/>
      <c r="N7" s="41"/>
    </row>
    <row r="8" spans="1:14" ht="27" customHeight="1" x14ac:dyDescent="0.4">
      <c r="A8" s="233"/>
      <c r="B8" s="234"/>
      <c r="C8" s="255"/>
      <c r="D8" s="256"/>
      <c r="E8" s="256"/>
      <c r="F8" s="256"/>
      <c r="G8" s="256"/>
      <c r="H8" s="42"/>
      <c r="I8" s="262"/>
      <c r="J8" s="265">
        <v>6</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715</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716</v>
      </c>
      <c r="D22" s="280"/>
      <c r="E22" s="279" t="s">
        <v>717</v>
      </c>
      <c r="F22" s="280"/>
      <c r="G22" s="296" t="s">
        <v>718</v>
      </c>
      <c r="H22" s="297"/>
      <c r="I22" s="43" t="s">
        <v>389</v>
      </c>
      <c r="J22" s="275"/>
      <c r="K22" s="276"/>
      <c r="L22" s="41"/>
      <c r="M22" s="41"/>
      <c r="N22" s="41"/>
    </row>
    <row r="23" spans="1:14" ht="27" customHeight="1" x14ac:dyDescent="0.4">
      <c r="A23" s="231"/>
      <c r="B23" s="232"/>
      <c r="C23" s="277" t="s">
        <v>390</v>
      </c>
      <c r="D23" s="278"/>
      <c r="E23" s="277" t="s">
        <v>391</v>
      </c>
      <c r="F23" s="278"/>
      <c r="G23" s="298"/>
      <c r="H23" s="299"/>
      <c r="I23" s="43" t="s">
        <v>392</v>
      </c>
      <c r="J23" s="275"/>
      <c r="K23" s="276"/>
      <c r="L23" s="41"/>
      <c r="M23" s="41"/>
      <c r="N23" s="41"/>
    </row>
    <row r="24" spans="1:14" ht="27" customHeight="1" x14ac:dyDescent="0.4">
      <c r="A24" s="233"/>
      <c r="B24" s="234"/>
      <c r="C24" s="279" t="s">
        <v>719</v>
      </c>
      <c r="D24" s="280"/>
      <c r="E24" s="279" t="s">
        <v>716</v>
      </c>
      <c r="F24" s="280"/>
      <c r="G24" s="300"/>
      <c r="H24" s="301"/>
      <c r="I24" s="44" t="s">
        <v>394</v>
      </c>
      <c r="J24" s="281"/>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3</v>
      </c>
      <c r="D26" s="50">
        <v>8</v>
      </c>
      <c r="E26" s="50">
        <v>8</v>
      </c>
      <c r="F26" s="50"/>
      <c r="G26" s="50"/>
      <c r="H26" s="50"/>
      <c r="I26" s="324">
        <f>SUM(C26:H26)</f>
        <v>19</v>
      </c>
      <c r="J26" s="325"/>
      <c r="K26" s="51" t="s">
        <v>642</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c r="E29" s="56">
        <v>8</v>
      </c>
      <c r="F29" s="56"/>
      <c r="G29" s="56"/>
      <c r="H29" s="56">
        <v>2</v>
      </c>
      <c r="I29" s="56">
        <v>1</v>
      </c>
      <c r="J29" s="56"/>
      <c r="K29" s="57"/>
      <c r="L29" s="47"/>
      <c r="M29" s="47"/>
      <c r="N29" s="47"/>
    </row>
    <row r="30" spans="1:14" ht="27" customHeight="1" thickBot="1" x14ac:dyDescent="0.45">
      <c r="A30" s="96"/>
      <c r="B30" s="58" t="s">
        <v>417</v>
      </c>
      <c r="C30" s="59" t="s">
        <v>418</v>
      </c>
      <c r="D30" s="59" t="s">
        <v>418</v>
      </c>
      <c r="E30" s="59"/>
      <c r="F30" s="59"/>
      <c r="G30" s="59"/>
      <c r="H30" s="59"/>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720</v>
      </c>
      <c r="D32" s="303"/>
      <c r="E32" s="304"/>
      <c r="F32" s="302" t="s">
        <v>721</v>
      </c>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722</v>
      </c>
      <c r="D39" s="315"/>
      <c r="E39" s="316"/>
      <c r="F39" s="314" t="s">
        <v>723</v>
      </c>
      <c r="G39" s="315"/>
      <c r="H39" s="316"/>
      <c r="I39" s="314" t="s">
        <v>724</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c r="H46" s="62"/>
      <c r="I46" s="97"/>
      <c r="J46" s="348"/>
      <c r="K46" s="349"/>
    </row>
    <row r="47" spans="1:11" ht="20.25" customHeight="1" x14ac:dyDescent="0.4">
      <c r="A47" s="328"/>
      <c r="B47" s="329"/>
      <c r="C47" s="345" t="s">
        <v>443</v>
      </c>
      <c r="D47" s="346"/>
      <c r="E47" s="350" t="s">
        <v>444</v>
      </c>
      <c r="F47" s="350"/>
      <c r="G47" s="97" t="s">
        <v>439</v>
      </c>
      <c r="H47" s="62" t="s">
        <v>446</v>
      </c>
      <c r="I47" s="97" t="s">
        <v>677</v>
      </c>
      <c r="J47" s="348" t="s">
        <v>725</v>
      </c>
      <c r="K47" s="349"/>
    </row>
    <row r="48" spans="1:11" ht="20.25" customHeight="1" x14ac:dyDescent="0.4">
      <c r="A48" s="328"/>
      <c r="B48" s="329"/>
      <c r="C48" s="345" t="s">
        <v>449</v>
      </c>
      <c r="D48" s="346"/>
      <c r="E48" s="350" t="s">
        <v>370</v>
      </c>
      <c r="F48" s="350"/>
      <c r="G48" s="97"/>
      <c r="H48" s="62"/>
      <c r="I48" s="97"/>
      <c r="J48" s="348"/>
      <c r="K48" s="349"/>
    </row>
    <row r="49" spans="1:14" ht="20.25" customHeight="1" x14ac:dyDescent="0.4">
      <c r="A49" s="328"/>
      <c r="B49" s="329"/>
      <c r="C49" s="345" t="s">
        <v>450</v>
      </c>
      <c r="D49" s="346"/>
      <c r="E49" s="350"/>
      <c r="F49" s="350"/>
      <c r="G49" s="97"/>
      <c r="H49" s="62" t="s">
        <v>453</v>
      </c>
      <c r="I49" s="97"/>
      <c r="J49" s="348"/>
      <c r="K49" s="349"/>
      <c r="L49" s="63"/>
      <c r="M49" s="63"/>
      <c r="N49" s="63"/>
    </row>
    <row r="50" spans="1:14" ht="20.25" customHeight="1" x14ac:dyDescent="0.4">
      <c r="A50" s="328"/>
      <c r="B50" s="329"/>
      <c r="C50" s="345" t="s">
        <v>454</v>
      </c>
      <c r="D50" s="346"/>
      <c r="E50" s="351"/>
      <c r="F50" s="351"/>
      <c r="G50" s="97"/>
      <c r="H50" s="62"/>
      <c r="I50" s="97"/>
      <c r="J50" s="348"/>
      <c r="K50" s="349"/>
      <c r="L50" s="63"/>
    </row>
    <row r="51" spans="1:14" ht="20.25" customHeight="1" x14ac:dyDescent="0.4">
      <c r="A51" s="328"/>
      <c r="B51" s="329"/>
      <c r="C51" s="345" t="s">
        <v>455</v>
      </c>
      <c r="D51" s="346"/>
      <c r="E51" s="351" t="s">
        <v>726</v>
      </c>
      <c r="F51" s="351"/>
      <c r="G51" s="97" t="s">
        <v>727</v>
      </c>
      <c r="H51" s="62" t="s">
        <v>728</v>
      </c>
      <c r="I51" s="97" t="s">
        <v>729</v>
      </c>
      <c r="J51" s="348" t="s">
        <v>725</v>
      </c>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730</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320" priority="3">
      <formula>LEN(TRIM(C24))=0</formula>
    </cfRule>
  </conditionalFormatting>
  <conditionalFormatting sqref="C9:G11 J9:K11 H11 C27:I27 K27">
    <cfRule type="expression" dxfId="319" priority="2" stopIfTrue="1">
      <formula>$K$4=""</formula>
    </cfRule>
  </conditionalFormatting>
  <conditionalFormatting sqref="E47:K49 C6:G11 H11 C26:I27 K26:K27 G1:H1 I2 C2:C3 K3 C5:E5 G5:K5 J6:K6 J7 H8 C12 C22:F22 C29:E29 G29 G46:K46">
    <cfRule type="containsBlanks" dxfId="31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17" priority="6">
      <formula>LEN(TRIM(J8))=0</formula>
    </cfRule>
  </conditionalFormatting>
  <dataValidations count="2">
    <dataValidation type="whole" operator="greaterThanOrEqual" allowBlank="1" showInputMessage="1" showErrorMessage="1" sqref="E29:K30 C29:D29" xr:uid="{8345AA33-4DBE-40E7-8137-4A493F9A1441}">
      <formula1>0</formula1>
    </dataValidation>
    <dataValidation type="list" allowBlank="1" showInputMessage="1" showErrorMessage="1" sqref="J2:K2" xr:uid="{D3673BD0-E7BA-4F38-B8B5-C4C7DF7891A7}">
      <formula1>"保育所,認定こども園,小規模保育事業"</formula1>
    </dataValidation>
  </dataValidations>
  <hyperlinks>
    <hyperlink ref="A1:B1" location="公表用一覧!A1" display=" &lt;戻る" xr:uid="{53EE361E-C812-4683-A1CA-3ABB2DECA7DC}"/>
  </hyperlinks>
  <pageMargins left="0.59055118110236227" right="0.39370078740157483" top="0.39370078740157483" bottom="0.39370078740157483" header="0" footer="0"/>
  <pageSetup paperSize="9" scale="95" fitToWidth="0" fitToHeight="0" orientation="portrait" r:id="rId1"/>
  <headerFooter>
    <oddHeader>&amp;L&amp;P / &amp;N ページ</oddHeader>
  </headerFooter>
  <rowBreaks count="2" manualBreakCount="2">
    <brk id="28" max="10" man="1"/>
    <brk id="66" max="10" man="1"/>
  </rowBreaks>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E7C884-2CD6-40B4-BC23-3162DC4C503A}">
  <sheetPr codeName="Sheet34"/>
  <dimension ref="A1:N66"/>
  <sheetViews>
    <sheetView view="pageBreakPreview" topLeftCell="A3"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532</v>
      </c>
      <c r="B1" s="407"/>
      <c r="C1" s="72"/>
      <c r="D1" s="72"/>
      <c r="E1" s="73"/>
      <c r="F1" s="32" t="s">
        <v>362</v>
      </c>
      <c r="G1" s="505" t="s">
        <v>731</v>
      </c>
      <c r="H1" s="506"/>
      <c r="I1" s="33" t="s">
        <v>363</v>
      </c>
      <c r="J1" s="507">
        <v>46113</v>
      </c>
      <c r="K1" s="508"/>
      <c r="L1" s="34"/>
      <c r="M1" s="34"/>
      <c r="N1" s="34"/>
    </row>
    <row r="2" spans="1:14" ht="27" customHeight="1" x14ac:dyDescent="0.4">
      <c r="A2" s="231" t="s">
        <v>364</v>
      </c>
      <c r="B2" s="232"/>
      <c r="C2" s="235" t="s">
        <v>732</v>
      </c>
      <c r="D2" s="236"/>
      <c r="E2" s="236"/>
      <c r="F2" s="236"/>
      <c r="G2" s="236"/>
      <c r="H2" s="237"/>
      <c r="I2" s="36" t="s">
        <v>92</v>
      </c>
      <c r="J2" s="241"/>
      <c r="K2" s="242"/>
      <c r="L2" s="37"/>
      <c r="M2" s="37"/>
      <c r="N2" s="37"/>
    </row>
    <row r="3" spans="1:14" ht="27" customHeight="1" x14ac:dyDescent="0.4">
      <c r="A3" s="231"/>
      <c r="B3" s="232"/>
      <c r="C3" s="235"/>
      <c r="D3" s="236"/>
      <c r="E3" s="236"/>
      <c r="F3" s="236"/>
      <c r="G3" s="236"/>
      <c r="H3" s="237"/>
      <c r="I3" s="243" t="s">
        <v>366</v>
      </c>
      <c r="J3" s="244"/>
      <c r="K3" s="38">
        <v>310</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733</v>
      </c>
      <c r="D5" s="270"/>
      <c r="E5" s="271"/>
      <c r="F5" s="40" t="s">
        <v>369</v>
      </c>
      <c r="G5" s="376" t="str">
        <f>HYPERLINK("http://liliikidsroom.com/wwwp/")</f>
        <v>http://liliikidsroom.com/wwwp/</v>
      </c>
      <c r="H5" s="270"/>
      <c r="I5" s="270"/>
      <c r="J5" s="270"/>
      <c r="K5" s="272"/>
      <c r="L5" s="37"/>
      <c r="M5" s="37"/>
      <c r="N5" s="37"/>
    </row>
    <row r="6" spans="1:14" ht="27" customHeight="1" x14ac:dyDescent="0.4">
      <c r="A6" s="273" t="s">
        <v>371</v>
      </c>
      <c r="B6" s="274"/>
      <c r="C6" s="461" t="s">
        <v>734</v>
      </c>
      <c r="D6" s="252"/>
      <c r="E6" s="252"/>
      <c r="F6" s="252"/>
      <c r="G6" s="252"/>
      <c r="H6" s="257" t="s">
        <v>372</v>
      </c>
      <c r="I6" s="101" t="s">
        <v>373</v>
      </c>
      <c r="J6" s="259" t="s">
        <v>370</v>
      </c>
      <c r="K6" s="260"/>
      <c r="L6" s="41"/>
      <c r="M6" s="41"/>
      <c r="N6" s="41"/>
    </row>
    <row r="7" spans="1:14" ht="27" customHeight="1" x14ac:dyDescent="0.4">
      <c r="A7" s="231"/>
      <c r="B7" s="232"/>
      <c r="C7" s="253"/>
      <c r="D7" s="254"/>
      <c r="E7" s="254"/>
      <c r="F7" s="254"/>
      <c r="G7" s="254"/>
      <c r="H7" s="258"/>
      <c r="I7" s="261" t="s">
        <v>374</v>
      </c>
      <c r="J7" s="263" t="s">
        <v>735</v>
      </c>
      <c r="K7" s="264"/>
      <c r="L7" s="41"/>
      <c r="M7" s="41"/>
      <c r="N7" s="41"/>
    </row>
    <row r="8" spans="1:14" ht="27" customHeight="1" x14ac:dyDescent="0.4">
      <c r="A8" s="233"/>
      <c r="B8" s="234"/>
      <c r="C8" s="255"/>
      <c r="D8" s="256"/>
      <c r="E8" s="256"/>
      <c r="F8" s="256"/>
      <c r="G8" s="256"/>
      <c r="H8" s="42" t="s">
        <v>370</v>
      </c>
      <c r="I8" s="262"/>
      <c r="J8" s="265">
        <v>5</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736</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737</v>
      </c>
      <c r="D22" s="280"/>
      <c r="E22" s="279" t="s">
        <v>495</v>
      </c>
      <c r="F22" s="280"/>
      <c r="G22" s="296"/>
      <c r="H22" s="297"/>
      <c r="I22" s="43" t="s">
        <v>389</v>
      </c>
      <c r="J22" s="275"/>
      <c r="K22" s="276"/>
      <c r="L22" s="41"/>
      <c r="M22" s="41"/>
      <c r="N22" s="41"/>
    </row>
    <row r="23" spans="1:14" ht="27" customHeight="1" x14ac:dyDescent="0.4">
      <c r="A23" s="231"/>
      <c r="B23" s="232"/>
      <c r="C23" s="277" t="s">
        <v>390</v>
      </c>
      <c r="D23" s="278"/>
      <c r="E23" s="277" t="s">
        <v>391</v>
      </c>
      <c r="F23" s="278"/>
      <c r="G23" s="298"/>
      <c r="H23" s="299"/>
      <c r="I23" s="43" t="s">
        <v>392</v>
      </c>
      <c r="J23" s="275"/>
      <c r="K23" s="276"/>
      <c r="L23" s="41"/>
      <c r="M23" s="41"/>
      <c r="N23" s="41"/>
    </row>
    <row r="24" spans="1:14" ht="27" customHeight="1" x14ac:dyDescent="0.4">
      <c r="A24" s="233"/>
      <c r="B24" s="234"/>
      <c r="C24" s="279" t="s">
        <v>738</v>
      </c>
      <c r="D24" s="280"/>
      <c r="E24" s="279" t="s">
        <v>739</v>
      </c>
      <c r="F24" s="280"/>
      <c r="G24" s="300"/>
      <c r="H24" s="301"/>
      <c r="I24" s="44" t="s">
        <v>394</v>
      </c>
      <c r="J24" s="281"/>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3</v>
      </c>
      <c r="D26" s="50">
        <v>7</v>
      </c>
      <c r="E26" s="50">
        <v>7</v>
      </c>
      <c r="F26" s="50">
        <v>0</v>
      </c>
      <c r="G26" s="50">
        <v>0</v>
      </c>
      <c r="H26" s="50">
        <v>0</v>
      </c>
      <c r="I26" s="324">
        <f>SUM(C26:H26)</f>
        <v>17</v>
      </c>
      <c r="J26" s="325"/>
      <c r="K26" s="51" t="s">
        <v>642</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6</v>
      </c>
      <c r="F29" s="56"/>
      <c r="G29" s="56">
        <v>2</v>
      </c>
      <c r="H29" s="56"/>
      <c r="I29" s="56"/>
      <c r="J29" s="56"/>
      <c r="K29" s="57"/>
      <c r="L29" s="47"/>
      <c r="M29" s="47"/>
      <c r="N29" s="47"/>
    </row>
    <row r="30" spans="1:14" ht="27" customHeight="1" thickBot="1" x14ac:dyDescent="0.45">
      <c r="A30" s="96"/>
      <c r="B30" s="58" t="s">
        <v>417</v>
      </c>
      <c r="C30" s="59" t="s">
        <v>418</v>
      </c>
      <c r="D30" s="59" t="s">
        <v>418</v>
      </c>
      <c r="E30" s="59"/>
      <c r="F30" s="59"/>
      <c r="G30" s="59"/>
      <c r="H30" s="59"/>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740</v>
      </c>
      <c r="D32" s="303"/>
      <c r="E32" s="304"/>
      <c r="F32" s="302" t="s">
        <v>741</v>
      </c>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742</v>
      </c>
      <c r="D39" s="315"/>
      <c r="E39" s="316"/>
      <c r="F39" s="314" t="s">
        <v>743</v>
      </c>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t="s">
        <v>744</v>
      </c>
      <c r="H46" s="62" t="s">
        <v>745</v>
      </c>
      <c r="I46" s="97" t="s">
        <v>745</v>
      </c>
      <c r="J46" s="348" t="s">
        <v>744</v>
      </c>
      <c r="K46" s="349"/>
    </row>
    <row r="47" spans="1:11" ht="20.25" customHeight="1" x14ac:dyDescent="0.4">
      <c r="A47" s="328"/>
      <c r="B47" s="329"/>
      <c r="C47" s="345" t="s">
        <v>443</v>
      </c>
      <c r="D47" s="346"/>
      <c r="E47" s="350" t="s">
        <v>444</v>
      </c>
      <c r="F47" s="350"/>
      <c r="G47" s="97" t="s">
        <v>445</v>
      </c>
      <c r="H47" s="62" t="s">
        <v>746</v>
      </c>
      <c r="I47" s="97" t="s">
        <v>747</v>
      </c>
      <c r="J47" s="348" t="s">
        <v>448</v>
      </c>
      <c r="K47" s="349"/>
    </row>
    <row r="48" spans="1:11" ht="20.25" customHeight="1" x14ac:dyDescent="0.4">
      <c r="A48" s="328"/>
      <c r="B48" s="329"/>
      <c r="C48" s="345" t="s">
        <v>449</v>
      </c>
      <c r="D48" s="346"/>
      <c r="E48" s="350" t="s">
        <v>370</v>
      </c>
      <c r="F48" s="350"/>
      <c r="G48" s="97" t="s">
        <v>370</v>
      </c>
      <c r="H48" s="62" t="s">
        <v>370</v>
      </c>
      <c r="I48" s="97" t="s">
        <v>370</v>
      </c>
      <c r="J48" s="348" t="s">
        <v>370</v>
      </c>
      <c r="K48" s="349"/>
    </row>
    <row r="49" spans="1:14" ht="20.25" customHeight="1" x14ac:dyDescent="0.4">
      <c r="A49" s="328"/>
      <c r="B49" s="329"/>
      <c r="C49" s="345" t="s">
        <v>450</v>
      </c>
      <c r="D49" s="346"/>
      <c r="E49" s="350" t="s">
        <v>370</v>
      </c>
      <c r="F49" s="350"/>
      <c r="G49" s="97" t="s">
        <v>370</v>
      </c>
      <c r="H49" s="62" t="s">
        <v>370</v>
      </c>
      <c r="I49" s="97" t="s">
        <v>370</v>
      </c>
      <c r="J49" s="348" t="s">
        <v>370</v>
      </c>
      <c r="K49" s="349"/>
      <c r="L49" s="63"/>
      <c r="M49" s="63"/>
      <c r="N49" s="63"/>
    </row>
    <row r="50" spans="1:14" ht="20.25" customHeight="1" x14ac:dyDescent="0.4">
      <c r="A50" s="328"/>
      <c r="B50" s="329"/>
      <c r="C50" s="345" t="s">
        <v>454</v>
      </c>
      <c r="D50" s="346"/>
      <c r="E50" s="351"/>
      <c r="F50" s="351"/>
      <c r="G50" s="97"/>
      <c r="H50" s="62"/>
      <c r="I50" s="97"/>
      <c r="J50" s="348"/>
      <c r="K50" s="349"/>
      <c r="L50" s="63"/>
    </row>
    <row r="51" spans="1:14" ht="20.25" customHeight="1" x14ac:dyDescent="0.4">
      <c r="A51" s="328"/>
      <c r="B51" s="329"/>
      <c r="C51" s="345" t="s">
        <v>455</v>
      </c>
      <c r="D51" s="346"/>
      <c r="E51" s="351"/>
      <c r="F51" s="351"/>
      <c r="G51" s="97"/>
      <c r="H51" s="62"/>
      <c r="I51" s="97"/>
      <c r="J51" s="348"/>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J9:K11 C9:G11 H11 C27:I27 K27">
    <cfRule type="expression" dxfId="316" priority="2" stopIfTrue="1">
      <formula>$K$4=""</formula>
    </cfRule>
  </conditionalFormatting>
  <conditionalFormatting sqref="G1:H1 C5:E5 G5:K5 H8 C6:G11 H11 C22:F22 G29 G46:K46 E47:K49 J6:K6 C2:C3 C26:I27 K26:K27 C12 C29:E29 K3 I2 J8:K8 J7">
    <cfRule type="containsBlanks" dxfId="315"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314" priority="4">
      <formula>LEN(TRIM(C24))=0</formula>
    </cfRule>
  </conditionalFormatting>
  <conditionalFormatting sqref="E24:F24">
    <cfRule type="containsBlanks" dxfId="313" priority="3">
      <formula>LEN(TRIM(E24))=0</formula>
    </cfRule>
  </conditionalFormatting>
  <conditionalFormatting sqref="J9:K9 J11:K11 J10">
    <cfRule type="containsBlanks" dxfId="312"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367BCF23-8D29-42A8-8017-2A6100914A4B}">
      <formula1>0</formula1>
    </dataValidation>
    <dataValidation type="list" allowBlank="1" showInputMessage="1" showErrorMessage="1" sqref="J2:K2" xr:uid="{CEE3B88D-F9E5-423F-AA52-32F5860A8CC1}">
      <formula1>"保育所,認定こども園,小規模保育事業"</formula1>
    </dataValidation>
  </dataValidations>
  <hyperlinks>
    <hyperlink ref="A1:B1" location="公表用一覧!A1" display=" &lt;戻る" xr:uid="{8D88312D-FB3C-4898-B287-052EDFCCAF8B}"/>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E0E6C7-3937-493D-9C0B-8B8C02B3C750}">
  <sheetPr codeName="Sheet35"/>
  <dimension ref="A1:N66"/>
  <sheetViews>
    <sheet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532</v>
      </c>
      <c r="B1" s="407"/>
      <c r="C1" s="72"/>
      <c r="D1" s="72"/>
      <c r="E1" s="73"/>
      <c r="F1" s="32" t="s">
        <v>362</v>
      </c>
      <c r="G1" s="227">
        <v>45556</v>
      </c>
      <c r="H1" s="228"/>
      <c r="I1" s="33" t="s">
        <v>363</v>
      </c>
      <c r="J1" s="229">
        <v>46113</v>
      </c>
      <c r="K1" s="230"/>
      <c r="L1" s="34"/>
      <c r="M1" s="34"/>
      <c r="N1" s="34"/>
    </row>
    <row r="2" spans="1:14" ht="27" customHeight="1" x14ac:dyDescent="0.4">
      <c r="A2" s="231" t="s">
        <v>364</v>
      </c>
      <c r="B2" s="232"/>
      <c r="C2" s="235" t="s">
        <v>1184</v>
      </c>
      <c r="D2" s="236"/>
      <c r="E2" s="236"/>
      <c r="F2" s="236"/>
      <c r="G2" s="236"/>
      <c r="H2" s="237"/>
      <c r="I2" s="36" t="s">
        <v>92</v>
      </c>
      <c r="J2" s="241" t="s">
        <v>763</v>
      </c>
      <c r="K2" s="242"/>
      <c r="L2" s="37"/>
      <c r="M2" s="37"/>
      <c r="N2" s="37"/>
    </row>
    <row r="3" spans="1:14" ht="27" customHeight="1" x14ac:dyDescent="0.4">
      <c r="A3" s="231"/>
      <c r="B3" s="232"/>
      <c r="C3" s="235"/>
      <c r="D3" s="236"/>
      <c r="E3" s="236"/>
      <c r="F3" s="236"/>
      <c r="G3" s="236"/>
      <c r="H3" s="237"/>
      <c r="I3" s="243" t="s">
        <v>366</v>
      </c>
      <c r="J3" s="244"/>
      <c r="K3" s="38">
        <v>311</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1185</v>
      </c>
      <c r="D5" s="270"/>
      <c r="E5" s="271"/>
      <c r="F5" s="40" t="s">
        <v>369</v>
      </c>
      <c r="G5" s="376" t="str">
        <f>HYPERLINK("https://minami.ohana-yume.jp/")</f>
        <v>https://minami.ohana-yume.jp/</v>
      </c>
      <c r="H5" s="270"/>
      <c r="I5" s="270"/>
      <c r="J5" s="270"/>
      <c r="K5" s="272"/>
      <c r="L5" s="37"/>
      <c r="M5" s="37"/>
      <c r="N5" s="37"/>
    </row>
    <row r="6" spans="1:14" ht="27" customHeight="1" x14ac:dyDescent="0.4">
      <c r="A6" s="273" t="s">
        <v>371</v>
      </c>
      <c r="B6" s="274"/>
      <c r="C6" s="251" t="s">
        <v>1186</v>
      </c>
      <c r="D6" s="252"/>
      <c r="E6" s="252"/>
      <c r="F6" s="252"/>
      <c r="G6" s="252"/>
      <c r="H6" s="257" t="s">
        <v>372</v>
      </c>
      <c r="I6" s="101" t="s">
        <v>373</v>
      </c>
      <c r="J6" s="259">
        <v>3</v>
      </c>
      <c r="K6" s="260"/>
      <c r="L6" s="41"/>
      <c r="M6" s="41"/>
      <c r="N6" s="41"/>
    </row>
    <row r="7" spans="1:14" ht="27" customHeight="1" x14ac:dyDescent="0.4">
      <c r="A7" s="231"/>
      <c r="B7" s="232"/>
      <c r="C7" s="253"/>
      <c r="D7" s="254"/>
      <c r="E7" s="254"/>
      <c r="F7" s="254"/>
      <c r="G7" s="254"/>
      <c r="H7" s="258"/>
      <c r="I7" s="261" t="s">
        <v>374</v>
      </c>
      <c r="J7" s="263" t="s">
        <v>638</v>
      </c>
      <c r="K7" s="264"/>
      <c r="L7" s="41"/>
      <c r="M7" s="41"/>
      <c r="N7" s="41"/>
    </row>
    <row r="8" spans="1:14" ht="27" customHeight="1" x14ac:dyDescent="0.4">
      <c r="A8" s="233"/>
      <c r="B8" s="234"/>
      <c r="C8" s="255"/>
      <c r="D8" s="256"/>
      <c r="E8" s="256"/>
      <c r="F8" s="256"/>
      <c r="G8" s="256"/>
      <c r="H8" s="42" t="s">
        <v>370</v>
      </c>
      <c r="I8" s="262"/>
      <c r="J8" s="265">
        <v>4</v>
      </c>
      <c r="K8" s="266"/>
      <c r="L8" s="41"/>
      <c r="M8" s="41"/>
      <c r="N8" s="41"/>
    </row>
    <row r="9" spans="1:14" ht="27" customHeight="1" x14ac:dyDescent="0.4">
      <c r="A9" s="245" t="s">
        <v>377</v>
      </c>
      <c r="B9" s="246"/>
      <c r="C9" s="251" t="s">
        <v>370</v>
      </c>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1781</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1187</v>
      </c>
      <c r="D22" s="280"/>
      <c r="E22" s="279" t="s">
        <v>1188</v>
      </c>
      <c r="F22" s="280"/>
      <c r="G22" s="296" t="s">
        <v>1189</v>
      </c>
      <c r="H22" s="297"/>
      <c r="I22" s="43" t="s">
        <v>389</v>
      </c>
      <c r="J22" s="275" t="s">
        <v>1188</v>
      </c>
      <c r="K22" s="276"/>
      <c r="L22" s="41"/>
      <c r="M22" s="41"/>
      <c r="N22" s="41"/>
    </row>
    <row r="23" spans="1:14" ht="27" customHeight="1" x14ac:dyDescent="0.4">
      <c r="A23" s="231"/>
      <c r="B23" s="232"/>
      <c r="C23" s="277" t="s">
        <v>390</v>
      </c>
      <c r="D23" s="278"/>
      <c r="E23" s="277" t="s">
        <v>391</v>
      </c>
      <c r="F23" s="278"/>
      <c r="G23" s="298"/>
      <c r="H23" s="299"/>
      <c r="I23" s="43" t="s">
        <v>392</v>
      </c>
      <c r="J23" s="275" t="s">
        <v>1190</v>
      </c>
      <c r="K23" s="276"/>
      <c r="L23" s="41"/>
      <c r="M23" s="41"/>
      <c r="N23" s="41"/>
    </row>
    <row r="24" spans="1:14" ht="27" customHeight="1" x14ac:dyDescent="0.4">
      <c r="A24" s="233"/>
      <c r="B24" s="234"/>
      <c r="C24" s="279" t="s">
        <v>1191</v>
      </c>
      <c r="D24" s="280"/>
      <c r="E24" s="279" t="s">
        <v>1187</v>
      </c>
      <c r="F24" s="280"/>
      <c r="G24" s="300"/>
      <c r="H24" s="301"/>
      <c r="I24" s="44" t="s">
        <v>394</v>
      </c>
      <c r="J24" s="281" t="s">
        <v>1192</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3</v>
      </c>
      <c r="D26" s="50">
        <v>8</v>
      </c>
      <c r="E26" s="50">
        <v>8</v>
      </c>
      <c r="F26" s="50">
        <v>0</v>
      </c>
      <c r="G26" s="50">
        <v>0</v>
      </c>
      <c r="H26" s="50">
        <v>0</v>
      </c>
      <c r="I26" s="324">
        <f>SUM(C26:H26)</f>
        <v>19</v>
      </c>
      <c r="J26" s="325"/>
      <c r="K26" s="51" t="s">
        <v>567</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0</v>
      </c>
      <c r="E29" s="56">
        <v>4</v>
      </c>
      <c r="F29" s="56">
        <v>0</v>
      </c>
      <c r="G29" s="56">
        <v>1</v>
      </c>
      <c r="H29" s="56">
        <v>0</v>
      </c>
      <c r="I29" s="56">
        <v>0</v>
      </c>
      <c r="J29" s="56">
        <v>0</v>
      </c>
      <c r="K29" s="57">
        <v>0</v>
      </c>
      <c r="L29" s="47"/>
      <c r="M29" s="47"/>
      <c r="N29" s="47"/>
    </row>
    <row r="30" spans="1:14" ht="27" customHeight="1" thickBot="1" x14ac:dyDescent="0.45">
      <c r="A30" s="96"/>
      <c r="B30" s="58" t="s">
        <v>417</v>
      </c>
      <c r="C30" s="59" t="s">
        <v>418</v>
      </c>
      <c r="D30" s="59" t="s">
        <v>418</v>
      </c>
      <c r="E30" s="59">
        <v>4</v>
      </c>
      <c r="F30" s="59"/>
      <c r="G30" s="59">
        <v>1</v>
      </c>
      <c r="H30" s="59"/>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1193</v>
      </c>
      <c r="D32" s="303"/>
      <c r="E32" s="304"/>
      <c r="F32" s="302" t="s">
        <v>1194</v>
      </c>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c r="D39" s="315"/>
      <c r="E39" s="316"/>
      <c r="F39" s="314" t="s">
        <v>1195</v>
      </c>
      <c r="G39" s="315"/>
      <c r="H39" s="316"/>
      <c r="I39" s="314" t="s">
        <v>1196</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c r="H46" s="62"/>
      <c r="I46" s="97"/>
      <c r="J46" s="348"/>
      <c r="K46" s="349"/>
    </row>
    <row r="47" spans="1:11" ht="20.25" customHeight="1" x14ac:dyDescent="0.4">
      <c r="A47" s="328"/>
      <c r="B47" s="329"/>
      <c r="C47" s="345" t="s">
        <v>443</v>
      </c>
      <c r="D47" s="346"/>
      <c r="E47" s="350" t="s">
        <v>1134</v>
      </c>
      <c r="F47" s="350"/>
      <c r="G47" s="97" t="s">
        <v>445</v>
      </c>
      <c r="H47" s="62" t="s">
        <v>579</v>
      </c>
      <c r="I47" s="97" t="s">
        <v>937</v>
      </c>
      <c r="J47" s="348" t="s">
        <v>957</v>
      </c>
      <c r="K47" s="349"/>
    </row>
    <row r="48" spans="1:11" ht="20.25" customHeight="1" x14ac:dyDescent="0.4">
      <c r="A48" s="328"/>
      <c r="B48" s="329"/>
      <c r="C48" s="345" t="s">
        <v>449</v>
      </c>
      <c r="D48" s="346"/>
      <c r="E48" s="350" t="s">
        <v>370</v>
      </c>
      <c r="F48" s="350"/>
      <c r="G48" s="97"/>
      <c r="H48" s="62"/>
      <c r="I48" s="97"/>
      <c r="J48" s="348"/>
      <c r="K48" s="349"/>
    </row>
    <row r="49" spans="1:14" ht="20.25" customHeight="1" x14ac:dyDescent="0.4">
      <c r="A49" s="328"/>
      <c r="B49" s="329"/>
      <c r="C49" s="345" t="s">
        <v>450</v>
      </c>
      <c r="D49" s="346"/>
      <c r="E49" s="350" t="s">
        <v>451</v>
      </c>
      <c r="F49" s="350"/>
      <c r="G49" s="97" t="s">
        <v>452</v>
      </c>
      <c r="H49" s="62" t="s">
        <v>453</v>
      </c>
      <c r="I49" s="97"/>
      <c r="J49" s="348"/>
      <c r="K49" s="349"/>
      <c r="L49" s="63"/>
      <c r="M49" s="63"/>
      <c r="N49" s="63"/>
    </row>
    <row r="50" spans="1:14" ht="20.25" customHeight="1" x14ac:dyDescent="0.4">
      <c r="A50" s="328"/>
      <c r="B50" s="329"/>
      <c r="C50" s="345" t="s">
        <v>454</v>
      </c>
      <c r="D50" s="346"/>
      <c r="E50" s="351" t="s">
        <v>370</v>
      </c>
      <c r="F50" s="351"/>
      <c r="G50" s="97"/>
      <c r="H50" s="62"/>
      <c r="I50" s="97"/>
      <c r="J50" s="348"/>
      <c r="K50" s="349"/>
      <c r="L50" s="63"/>
    </row>
    <row r="51" spans="1:14" ht="20.25" customHeight="1" x14ac:dyDescent="0.4">
      <c r="A51" s="328"/>
      <c r="B51" s="329"/>
      <c r="C51" s="345" t="s">
        <v>455</v>
      </c>
      <c r="D51" s="346"/>
      <c r="E51" s="351" t="s">
        <v>370</v>
      </c>
      <c r="F51" s="351"/>
      <c r="G51" s="97"/>
      <c r="H51" s="62"/>
      <c r="I51" s="97"/>
      <c r="J51" s="348"/>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1782</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311" priority="3">
      <formula>LEN(TRIM(C24))=0</formula>
    </cfRule>
  </conditionalFormatting>
  <conditionalFormatting sqref="C9:G11 J9:K11 H11 C27:I27 K27">
    <cfRule type="expression" dxfId="310" priority="2" stopIfTrue="1">
      <formula>$K$4=""</formula>
    </cfRule>
  </conditionalFormatting>
  <conditionalFormatting sqref="E47:K49 C6:G11 H11 C26:I27 K26:K27 G1:H1 I2 C2:C3 K3 C5:E5 G5:K5 J6:K6 J7 H8 C12 C22:F22 C29:E29 G29 G46:K46">
    <cfRule type="containsBlanks" dxfId="30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08" priority="6">
      <formula>LEN(TRIM(J8))=0</formula>
    </cfRule>
  </conditionalFormatting>
  <dataValidations count="2">
    <dataValidation type="whole" operator="greaterThanOrEqual" allowBlank="1" showInputMessage="1" showErrorMessage="1" sqref="E29:K30 C29:D29" xr:uid="{1E9D627E-F475-44A6-80EA-16E6B47324A9}">
      <formula1>0</formula1>
    </dataValidation>
    <dataValidation type="list" allowBlank="1" showInputMessage="1" showErrorMessage="1" sqref="J2:K2" xr:uid="{2DF7E38F-C2C8-497F-B990-9A3C31AFE7BE}">
      <formula1>"保育所,認定こども園,小規模保育事業"</formula1>
    </dataValidation>
  </dataValidations>
  <hyperlinks>
    <hyperlink ref="A1:B1" location="公表用一覧!A1" display=" &lt;戻る" xr:uid="{53C322E1-B367-4902-9293-FDB2CE70F4D3}"/>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591ABA0-BD29-4B38-B956-88A017F82510}">
  <sheetPr codeName="Sheet37"/>
  <dimension ref="A1:N66"/>
  <sheetViews>
    <sheetView view="pageBreakPreview" topLeftCell="A5"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532</v>
      </c>
      <c r="B1" s="407"/>
      <c r="C1" s="72"/>
      <c r="D1" s="72"/>
      <c r="E1" s="73"/>
      <c r="F1" s="32" t="s">
        <v>362</v>
      </c>
      <c r="G1" s="227">
        <v>45547</v>
      </c>
      <c r="H1" s="228"/>
      <c r="I1" s="33" t="s">
        <v>363</v>
      </c>
      <c r="J1" s="229">
        <v>46113</v>
      </c>
      <c r="K1" s="230"/>
      <c r="L1" s="34"/>
      <c r="M1" s="34"/>
      <c r="N1" s="34"/>
    </row>
    <row r="2" spans="1:14" ht="27" customHeight="1" x14ac:dyDescent="0.4">
      <c r="A2" s="231" t="s">
        <v>364</v>
      </c>
      <c r="B2" s="232"/>
      <c r="C2" s="235" t="s">
        <v>76</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312</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62</v>
      </c>
      <c r="D5" s="270"/>
      <c r="E5" s="271"/>
      <c r="F5" s="40" t="s">
        <v>369</v>
      </c>
      <c r="G5" s="376" t="str">
        <f>HYPERLINK("https://www.keyakinomori.ed.jp/")</f>
        <v>https://www.keyakinomori.ed.jp/</v>
      </c>
      <c r="H5" s="270"/>
      <c r="I5" s="270"/>
      <c r="J5" s="270"/>
      <c r="K5" s="272"/>
      <c r="L5" s="37"/>
      <c r="M5" s="37"/>
      <c r="N5" s="37"/>
    </row>
    <row r="6" spans="1:14" ht="27" customHeight="1" x14ac:dyDescent="0.4">
      <c r="A6" s="273" t="s">
        <v>371</v>
      </c>
      <c r="B6" s="274"/>
      <c r="C6" s="251" t="s">
        <v>163</v>
      </c>
      <c r="D6" s="252"/>
      <c r="E6" s="252"/>
      <c r="F6" s="252"/>
      <c r="G6" s="252"/>
      <c r="H6" s="257" t="s">
        <v>372</v>
      </c>
      <c r="I6" s="101" t="s">
        <v>373</v>
      </c>
      <c r="J6" s="259">
        <v>19</v>
      </c>
      <c r="K6" s="260"/>
      <c r="L6" s="41"/>
      <c r="M6" s="41"/>
      <c r="N6" s="41"/>
    </row>
    <row r="7" spans="1:14" ht="27" customHeight="1" x14ac:dyDescent="0.4">
      <c r="A7" s="231"/>
      <c r="B7" s="232"/>
      <c r="C7" s="253"/>
      <c r="D7" s="254"/>
      <c r="E7" s="254"/>
      <c r="F7" s="254"/>
      <c r="G7" s="254"/>
      <c r="H7" s="258"/>
      <c r="I7" s="261" t="s">
        <v>374</v>
      </c>
      <c r="J7" s="263" t="s">
        <v>748</v>
      </c>
      <c r="K7" s="264"/>
      <c r="L7" s="41"/>
      <c r="M7" s="41"/>
      <c r="N7" s="41"/>
    </row>
    <row r="8" spans="1:14" ht="27" customHeight="1" x14ac:dyDescent="0.4">
      <c r="A8" s="233"/>
      <c r="B8" s="234"/>
      <c r="C8" s="255"/>
      <c r="D8" s="256"/>
      <c r="E8" s="256"/>
      <c r="F8" s="256"/>
      <c r="G8" s="256"/>
      <c r="H8" s="42" t="s">
        <v>376</v>
      </c>
      <c r="I8" s="262"/>
      <c r="J8" s="265">
        <v>15</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660</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661</v>
      </c>
      <c r="F22" s="280"/>
      <c r="G22" s="296"/>
      <c r="H22" s="297"/>
      <c r="I22" s="43" t="s">
        <v>389</v>
      </c>
      <c r="J22" s="275"/>
      <c r="K22" s="276"/>
      <c r="L22" s="41"/>
      <c r="M22" s="41"/>
      <c r="N22" s="41"/>
    </row>
    <row r="23" spans="1:14" ht="27" customHeight="1" x14ac:dyDescent="0.4">
      <c r="A23" s="231"/>
      <c r="B23" s="232"/>
      <c r="C23" s="277" t="s">
        <v>390</v>
      </c>
      <c r="D23" s="278"/>
      <c r="E23" s="277" t="s">
        <v>391</v>
      </c>
      <c r="F23" s="278"/>
      <c r="G23" s="298"/>
      <c r="H23" s="299"/>
      <c r="I23" s="43" t="s">
        <v>392</v>
      </c>
      <c r="J23" s="275"/>
      <c r="K23" s="276"/>
      <c r="L23" s="41"/>
      <c r="M23" s="41"/>
      <c r="N23" s="41"/>
    </row>
    <row r="24" spans="1:14" ht="27" customHeight="1" x14ac:dyDescent="0.4">
      <c r="A24" s="233"/>
      <c r="B24" s="234"/>
      <c r="C24" s="279" t="s">
        <v>537</v>
      </c>
      <c r="D24" s="280"/>
      <c r="E24" s="279" t="s">
        <v>664</v>
      </c>
      <c r="F24" s="280"/>
      <c r="G24" s="300"/>
      <c r="H24" s="301"/>
      <c r="I24" s="44" t="s">
        <v>394</v>
      </c>
      <c r="J24" s="281"/>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8</v>
      </c>
      <c r="D26" s="50">
        <v>22</v>
      </c>
      <c r="E26" s="50">
        <v>22</v>
      </c>
      <c r="F26" s="50">
        <v>22</v>
      </c>
      <c r="G26" s="50">
        <v>23</v>
      </c>
      <c r="H26" s="50">
        <v>23</v>
      </c>
      <c r="I26" s="324">
        <f>SUM(C26:H26)</f>
        <v>120</v>
      </c>
      <c r="J26" s="325"/>
      <c r="K26" s="51" t="s">
        <v>16</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14</v>
      </c>
      <c r="F29" s="56">
        <v>2</v>
      </c>
      <c r="G29" s="56">
        <v>3</v>
      </c>
      <c r="H29" s="56">
        <v>1</v>
      </c>
      <c r="I29" s="56"/>
      <c r="J29" s="56">
        <v>1</v>
      </c>
      <c r="K29" s="57"/>
      <c r="L29" s="47"/>
      <c r="M29" s="47"/>
      <c r="N29" s="47"/>
    </row>
    <row r="30" spans="1:14" ht="27" customHeight="1" thickBot="1" x14ac:dyDescent="0.45">
      <c r="A30" s="96"/>
      <c r="B30" s="58" t="s">
        <v>417</v>
      </c>
      <c r="C30" s="59" t="s">
        <v>418</v>
      </c>
      <c r="D30" s="59" t="s">
        <v>418</v>
      </c>
      <c r="E30" s="59">
        <v>2</v>
      </c>
      <c r="F30" s="59"/>
      <c r="G30" s="59"/>
      <c r="H30" s="59"/>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666</v>
      </c>
      <c r="D32" s="303"/>
      <c r="E32" s="304"/>
      <c r="F32" s="302" t="s">
        <v>667</v>
      </c>
      <c r="G32" s="303"/>
      <c r="H32" s="304"/>
      <c r="I32" s="302" t="s">
        <v>668</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669</v>
      </c>
      <c r="D39" s="315"/>
      <c r="E39" s="316"/>
      <c r="F39" s="314" t="s">
        <v>670</v>
      </c>
      <c r="G39" s="315"/>
      <c r="H39" s="316"/>
      <c r="I39" s="314" t="s">
        <v>671</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t="s">
        <v>439</v>
      </c>
      <c r="H46" s="62" t="s">
        <v>672</v>
      </c>
      <c r="I46" s="97" t="s">
        <v>673</v>
      </c>
      <c r="J46" s="348" t="s">
        <v>674</v>
      </c>
      <c r="K46" s="349"/>
    </row>
    <row r="47" spans="1:11" ht="20.25" customHeight="1" x14ac:dyDescent="0.4">
      <c r="A47" s="328"/>
      <c r="B47" s="329"/>
      <c r="C47" s="345" t="s">
        <v>443</v>
      </c>
      <c r="D47" s="346"/>
      <c r="E47" s="350" t="s">
        <v>675</v>
      </c>
      <c r="F47" s="350"/>
      <c r="G47" s="97" t="s">
        <v>445</v>
      </c>
      <c r="H47" s="62" t="s">
        <v>676</v>
      </c>
      <c r="I47" s="97" t="s">
        <v>677</v>
      </c>
      <c r="J47" s="348" t="s">
        <v>674</v>
      </c>
      <c r="K47" s="349"/>
    </row>
    <row r="48" spans="1:11" ht="20.25" customHeight="1" x14ac:dyDescent="0.4">
      <c r="A48" s="328"/>
      <c r="B48" s="329"/>
      <c r="C48" s="345" t="s">
        <v>449</v>
      </c>
      <c r="D48" s="346"/>
      <c r="E48" s="350"/>
      <c r="F48" s="350"/>
      <c r="G48" s="97"/>
      <c r="H48" s="62"/>
      <c r="I48" s="97"/>
      <c r="J48" s="348"/>
      <c r="K48" s="349"/>
    </row>
    <row r="49" spans="1:14" ht="20.25" customHeight="1" x14ac:dyDescent="0.4">
      <c r="A49" s="328"/>
      <c r="B49" s="329"/>
      <c r="C49" s="345" t="s">
        <v>450</v>
      </c>
      <c r="D49" s="346"/>
      <c r="E49" s="350"/>
      <c r="F49" s="350"/>
      <c r="G49" s="97"/>
      <c r="H49" s="62"/>
      <c r="I49" s="97"/>
      <c r="J49" s="348"/>
      <c r="K49" s="349"/>
      <c r="L49" s="63"/>
      <c r="M49" s="63"/>
      <c r="N49" s="63"/>
    </row>
    <row r="50" spans="1:14" ht="20.25" customHeight="1" x14ac:dyDescent="0.4">
      <c r="A50" s="328"/>
      <c r="B50" s="329"/>
      <c r="C50" s="345" t="s">
        <v>454</v>
      </c>
      <c r="D50" s="346"/>
      <c r="E50" s="351" t="s">
        <v>678</v>
      </c>
      <c r="F50" s="351"/>
      <c r="G50" s="97" t="s">
        <v>679</v>
      </c>
      <c r="H50" s="62" t="s">
        <v>680</v>
      </c>
      <c r="I50" s="97" t="s">
        <v>681</v>
      </c>
      <c r="J50" s="348" t="s">
        <v>682</v>
      </c>
      <c r="K50" s="349"/>
      <c r="L50" s="63"/>
    </row>
    <row r="51" spans="1:14" ht="20.25" customHeight="1" x14ac:dyDescent="0.4">
      <c r="A51" s="328"/>
      <c r="B51" s="329"/>
      <c r="C51" s="345" t="s">
        <v>455</v>
      </c>
      <c r="D51" s="346"/>
      <c r="E51" s="351"/>
      <c r="F51" s="351"/>
      <c r="G51" s="97"/>
      <c r="H51" s="62"/>
      <c r="I51" s="97"/>
      <c r="J51" s="348"/>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t="s">
        <v>474</v>
      </c>
      <c r="D55" s="361"/>
      <c r="E55" s="362" t="s">
        <v>683</v>
      </c>
      <c r="F55" s="362"/>
      <c r="G55" s="98" t="s">
        <v>684</v>
      </c>
      <c r="H55" s="66" t="s">
        <v>370</v>
      </c>
      <c r="I55" s="66" t="s">
        <v>370</v>
      </c>
      <c r="J55" s="363" t="s">
        <v>465</v>
      </c>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t="s">
        <v>687</v>
      </c>
      <c r="D57" s="374"/>
      <c r="E57" s="350" t="s">
        <v>683</v>
      </c>
      <c r="F57" s="350"/>
      <c r="G57" s="97" t="s">
        <v>684</v>
      </c>
      <c r="H57" s="67" t="s">
        <v>370</v>
      </c>
      <c r="I57" s="67" t="s">
        <v>370</v>
      </c>
      <c r="J57" s="348" t="s">
        <v>465</v>
      </c>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749</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307" priority="3">
      <formula>LEN(TRIM(C24))=0</formula>
    </cfRule>
  </conditionalFormatting>
  <conditionalFormatting sqref="C9:G11 J9:K11 H11 C27:I27 K27">
    <cfRule type="expression" dxfId="306" priority="2" stopIfTrue="1">
      <formula>$K$4=""</formula>
    </cfRule>
  </conditionalFormatting>
  <conditionalFormatting sqref="E47:K49 C6:G11 H11 C26:I27 K26:K27 G1:H1 I2 C2:C3 K3 C5:E5 G5:K5 J6:K6 J7 H8 C12 C22:F22 C29:E29 G29 G46:K46">
    <cfRule type="containsBlanks" dxfId="30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04" priority="6">
      <formula>LEN(TRIM(J8))=0</formula>
    </cfRule>
  </conditionalFormatting>
  <dataValidations count="2">
    <dataValidation type="whole" operator="greaterThanOrEqual" allowBlank="1" showInputMessage="1" showErrorMessage="1" sqref="E29:K30 C29:D29" xr:uid="{AE80170B-376C-43A5-8F83-3277D5772AA9}">
      <formula1>0</formula1>
    </dataValidation>
    <dataValidation type="list" allowBlank="1" showInputMessage="1" showErrorMessage="1" sqref="J2:K2" xr:uid="{37482C52-C89C-4D01-ADA0-4D57EB479FF4}">
      <formula1>"保育所,認定こども園,小規模保育事業"</formula1>
    </dataValidation>
  </dataValidations>
  <hyperlinks>
    <hyperlink ref="A1:B1" location="公表用一覧!A1" display=" &lt;戻る" xr:uid="{0507964A-4B46-494B-91DD-6C112DB909B7}"/>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A79E22-54B4-406F-8D2B-71A7A5A51CBE}">
  <sheetPr codeName="Sheet38"/>
  <dimension ref="A1:N92"/>
  <sheetViews>
    <sheetView view="pageBreakPreview"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532</v>
      </c>
      <c r="B1" s="407"/>
      <c r="C1" s="72"/>
      <c r="D1" s="72"/>
      <c r="E1" s="73"/>
      <c r="F1" s="32" t="s">
        <v>362</v>
      </c>
      <c r="G1" s="227" t="s">
        <v>1643</v>
      </c>
      <c r="H1" s="228"/>
      <c r="I1" s="33" t="s">
        <v>363</v>
      </c>
      <c r="J1" s="229">
        <v>46113</v>
      </c>
      <c r="K1" s="230"/>
      <c r="L1" s="34"/>
      <c r="M1" s="34"/>
      <c r="N1" s="34"/>
    </row>
    <row r="2" spans="1:14" ht="27" customHeight="1" x14ac:dyDescent="0.4">
      <c r="A2" s="231" t="s">
        <v>364</v>
      </c>
      <c r="B2" s="232"/>
      <c r="C2" s="235" t="s">
        <v>1644</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313</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1645</v>
      </c>
      <c r="D5" s="270"/>
      <c r="E5" s="271"/>
      <c r="F5" s="40" t="s">
        <v>369</v>
      </c>
      <c r="G5" s="376" t="str">
        <f>HYPERLINK("https://www.isto.or.jp/pione-nagareyama/")</f>
        <v>https://www.isto.or.jp/pione-nagareyama/</v>
      </c>
      <c r="H5" s="270"/>
      <c r="I5" s="270"/>
      <c r="J5" s="270"/>
      <c r="K5" s="272"/>
      <c r="L5" s="37"/>
      <c r="M5" s="37"/>
      <c r="N5" s="37"/>
    </row>
    <row r="6" spans="1:14" ht="27" customHeight="1" x14ac:dyDescent="0.4">
      <c r="A6" s="273" t="s">
        <v>371</v>
      </c>
      <c r="B6" s="274"/>
      <c r="C6" s="251" t="s">
        <v>1646</v>
      </c>
      <c r="D6" s="252"/>
      <c r="E6" s="252"/>
      <c r="F6" s="252"/>
      <c r="G6" s="252"/>
      <c r="H6" s="257" t="s">
        <v>372</v>
      </c>
      <c r="I6" s="101" t="s">
        <v>373</v>
      </c>
      <c r="J6" s="259" t="s">
        <v>1177</v>
      </c>
      <c r="K6" s="260"/>
      <c r="L6" s="41"/>
      <c r="M6" s="41"/>
      <c r="N6" s="41"/>
    </row>
    <row r="7" spans="1:14" ht="27" customHeight="1" x14ac:dyDescent="0.4">
      <c r="A7" s="231"/>
      <c r="B7" s="232"/>
      <c r="C7" s="253"/>
      <c r="D7" s="254"/>
      <c r="E7" s="254"/>
      <c r="F7" s="254"/>
      <c r="G7" s="254"/>
      <c r="H7" s="258"/>
      <c r="I7" s="261" t="s">
        <v>374</v>
      </c>
      <c r="J7" s="263" t="s">
        <v>714</v>
      </c>
      <c r="K7" s="264"/>
      <c r="L7" s="41"/>
      <c r="M7" s="41"/>
      <c r="N7" s="41"/>
    </row>
    <row r="8" spans="1:14" ht="27" customHeight="1" x14ac:dyDescent="0.4">
      <c r="A8" s="233"/>
      <c r="B8" s="234"/>
      <c r="C8" s="255"/>
      <c r="D8" s="256"/>
      <c r="E8" s="256"/>
      <c r="F8" s="256"/>
      <c r="G8" s="256"/>
      <c r="H8" s="42" t="s">
        <v>492</v>
      </c>
      <c r="I8" s="262"/>
      <c r="J8" s="265">
        <v>5</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1647</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716</v>
      </c>
      <c r="D22" s="280"/>
      <c r="E22" s="279" t="s">
        <v>1648</v>
      </c>
      <c r="F22" s="280"/>
      <c r="G22" s="296"/>
      <c r="H22" s="297"/>
      <c r="I22" s="43" t="s">
        <v>389</v>
      </c>
      <c r="J22" s="275"/>
      <c r="K22" s="276"/>
      <c r="L22" s="41"/>
      <c r="M22" s="41"/>
      <c r="N22" s="41"/>
    </row>
    <row r="23" spans="1:14" ht="27" customHeight="1" x14ac:dyDescent="0.4">
      <c r="A23" s="231"/>
      <c r="B23" s="232"/>
      <c r="C23" s="277" t="s">
        <v>390</v>
      </c>
      <c r="D23" s="278"/>
      <c r="E23" s="277" t="s">
        <v>391</v>
      </c>
      <c r="F23" s="278"/>
      <c r="G23" s="298"/>
      <c r="H23" s="299"/>
      <c r="I23" s="43" t="s">
        <v>392</v>
      </c>
      <c r="J23" s="275"/>
      <c r="K23" s="276"/>
      <c r="L23" s="41"/>
      <c r="M23" s="41"/>
      <c r="N23" s="41"/>
    </row>
    <row r="24" spans="1:14" ht="27" customHeight="1" x14ac:dyDescent="0.4">
      <c r="A24" s="233"/>
      <c r="B24" s="234"/>
      <c r="C24" s="279" t="s">
        <v>1649</v>
      </c>
      <c r="D24" s="280"/>
      <c r="E24" s="279" t="s">
        <v>719</v>
      </c>
      <c r="F24" s="280"/>
      <c r="G24" s="300"/>
      <c r="H24" s="301"/>
      <c r="I24" s="44" t="s">
        <v>394</v>
      </c>
      <c r="J24" s="281"/>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15</v>
      </c>
      <c r="D26" s="50">
        <v>21</v>
      </c>
      <c r="E26" s="50">
        <v>21</v>
      </c>
      <c r="F26" s="50">
        <v>21</v>
      </c>
      <c r="G26" s="50">
        <v>21</v>
      </c>
      <c r="H26" s="50">
        <v>21</v>
      </c>
      <c r="I26" s="324">
        <f>SUM(C26:H26)</f>
        <v>120</v>
      </c>
      <c r="J26" s="325"/>
      <c r="K26" s="51" t="s">
        <v>1425</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14</v>
      </c>
      <c r="F29" s="56"/>
      <c r="G29" s="56"/>
      <c r="H29" s="56"/>
      <c r="I29" s="56"/>
      <c r="J29" s="56">
        <v>1</v>
      </c>
      <c r="K29" s="57"/>
      <c r="L29" s="47"/>
      <c r="M29" s="47"/>
      <c r="N29" s="47"/>
    </row>
    <row r="30" spans="1:14" ht="27" customHeight="1" thickBot="1" x14ac:dyDescent="0.45">
      <c r="A30" s="96"/>
      <c r="B30" s="58" t="s">
        <v>417</v>
      </c>
      <c r="C30" s="59" t="s">
        <v>418</v>
      </c>
      <c r="D30" s="59" t="s">
        <v>418</v>
      </c>
      <c r="E30" s="59">
        <v>3</v>
      </c>
      <c r="F30" s="59">
        <v>1</v>
      </c>
      <c r="G30" s="59">
        <v>0</v>
      </c>
      <c r="H30" s="59">
        <v>0</v>
      </c>
      <c r="I30" s="59">
        <v>2</v>
      </c>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1650</v>
      </c>
      <c r="D32" s="303"/>
      <c r="E32" s="304"/>
      <c r="F32" s="302" t="s">
        <v>1651</v>
      </c>
      <c r="G32" s="303"/>
      <c r="H32" s="304"/>
      <c r="I32" s="302" t="s">
        <v>1652</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1653</v>
      </c>
      <c r="D39" s="315"/>
      <c r="E39" s="316"/>
      <c r="F39" s="314" t="s">
        <v>1654</v>
      </c>
      <c r="G39" s="315"/>
      <c r="H39" s="316"/>
      <c r="I39" s="314" t="s">
        <v>1655</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t="s">
        <v>439</v>
      </c>
      <c r="H46" s="62" t="s">
        <v>542</v>
      </c>
      <c r="I46" s="97" t="s">
        <v>673</v>
      </c>
      <c r="J46" s="348" t="s">
        <v>1656</v>
      </c>
      <c r="K46" s="349"/>
    </row>
    <row r="47" spans="1:11" ht="20.25" customHeight="1" x14ac:dyDescent="0.4">
      <c r="A47" s="328"/>
      <c r="B47" s="329"/>
      <c r="C47" s="345" t="s">
        <v>443</v>
      </c>
      <c r="D47" s="346"/>
      <c r="E47" s="350" t="s">
        <v>444</v>
      </c>
      <c r="F47" s="350"/>
      <c r="G47" s="97" t="s">
        <v>445</v>
      </c>
      <c r="H47" s="62" t="s">
        <v>1153</v>
      </c>
      <c r="I47" s="97" t="s">
        <v>747</v>
      </c>
      <c r="J47" s="348" t="s">
        <v>1656</v>
      </c>
      <c r="K47" s="349"/>
    </row>
    <row r="48" spans="1:11" ht="20.25" customHeight="1" x14ac:dyDescent="0.4">
      <c r="A48" s="328"/>
      <c r="B48" s="329"/>
      <c r="C48" s="345" t="s">
        <v>449</v>
      </c>
      <c r="D48" s="346"/>
      <c r="E48" s="350"/>
      <c r="F48" s="350"/>
      <c r="G48" s="97"/>
      <c r="H48" s="62"/>
      <c r="I48" s="97"/>
      <c r="J48" s="348"/>
      <c r="K48" s="349"/>
    </row>
    <row r="49" spans="1:14" ht="20.25" customHeight="1" x14ac:dyDescent="0.4">
      <c r="A49" s="328"/>
      <c r="B49" s="329"/>
      <c r="C49" s="345" t="s">
        <v>450</v>
      </c>
      <c r="D49" s="346"/>
      <c r="E49" s="350"/>
      <c r="F49" s="350"/>
      <c r="G49" s="97"/>
      <c r="H49" s="62"/>
      <c r="I49" s="97"/>
      <c r="J49" s="348"/>
      <c r="K49" s="349"/>
      <c r="L49" s="63"/>
      <c r="M49" s="63"/>
      <c r="N49" s="63"/>
    </row>
    <row r="50" spans="1:14" ht="20.25" customHeight="1" x14ac:dyDescent="0.4">
      <c r="A50" s="328"/>
      <c r="B50" s="329"/>
      <c r="C50" s="345" t="s">
        <v>454</v>
      </c>
      <c r="D50" s="346"/>
      <c r="E50" s="351"/>
      <c r="F50" s="351"/>
      <c r="G50" s="97"/>
      <c r="H50" s="62"/>
      <c r="I50" s="97"/>
      <c r="J50" s="348"/>
      <c r="K50" s="349"/>
      <c r="L50" s="63"/>
    </row>
    <row r="51" spans="1:14" ht="20.25" customHeight="1" x14ac:dyDescent="0.4">
      <c r="A51" s="328"/>
      <c r="B51" s="329"/>
      <c r="C51" s="345" t="s">
        <v>455</v>
      </c>
      <c r="D51" s="346"/>
      <c r="E51" s="351"/>
      <c r="F51" s="351"/>
      <c r="G51" s="97"/>
      <c r="H51" s="62"/>
      <c r="I51" s="97"/>
      <c r="J51" s="348"/>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t="s">
        <v>557</v>
      </c>
      <c r="D55" s="361"/>
      <c r="E55" s="362" t="s">
        <v>1657</v>
      </c>
      <c r="F55" s="362"/>
      <c r="G55" s="98" t="s">
        <v>555</v>
      </c>
      <c r="H55" s="66" t="s">
        <v>1658</v>
      </c>
      <c r="I55" s="66" t="s">
        <v>673</v>
      </c>
      <c r="J55" s="363" t="s">
        <v>1656</v>
      </c>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1659</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thickBot="1" x14ac:dyDescent="0.45">
      <c r="A66" s="69" t="s">
        <v>470</v>
      </c>
      <c r="B66" s="70"/>
      <c r="C66" s="70"/>
      <c r="D66" s="70"/>
      <c r="E66" s="70"/>
      <c r="F66" s="70"/>
      <c r="G66" s="70"/>
      <c r="H66" s="70"/>
      <c r="I66" s="70"/>
      <c r="J66" s="70"/>
      <c r="K66" s="71"/>
    </row>
    <row r="67" spans="1:11" ht="26.25" customHeight="1" x14ac:dyDescent="0.4">
      <c r="A67" s="86"/>
      <c r="B67" s="87"/>
      <c r="C67" s="87"/>
      <c r="D67" s="87"/>
      <c r="E67" s="87"/>
      <c r="F67" s="87"/>
      <c r="G67" s="87"/>
      <c r="H67" s="87"/>
      <c r="I67" s="87"/>
      <c r="J67" s="87"/>
      <c r="K67" s="88"/>
    </row>
    <row r="68" spans="1:11" ht="26.25" customHeight="1" x14ac:dyDescent="0.4">
      <c r="A68" s="89"/>
      <c r="K68" s="100"/>
    </row>
    <row r="69" spans="1:11" ht="26.25" customHeight="1" x14ac:dyDescent="0.4">
      <c r="A69" s="89"/>
      <c r="K69" s="100"/>
    </row>
    <row r="70" spans="1:11" ht="26.25" customHeight="1" x14ac:dyDescent="0.4">
      <c r="A70" s="89"/>
      <c r="K70" s="100"/>
    </row>
    <row r="71" spans="1:11" ht="26.25" customHeight="1" x14ac:dyDescent="0.4">
      <c r="A71" s="89"/>
      <c r="K71" s="100"/>
    </row>
    <row r="72" spans="1:11" ht="26.25" customHeight="1" x14ac:dyDescent="0.4">
      <c r="A72" s="89"/>
      <c r="K72" s="100"/>
    </row>
    <row r="73" spans="1:11" ht="26.25" customHeight="1" x14ac:dyDescent="0.4">
      <c r="A73" s="89"/>
      <c r="K73" s="100"/>
    </row>
    <row r="74" spans="1:11" ht="26.25" customHeight="1" x14ac:dyDescent="0.4">
      <c r="A74" s="89"/>
      <c r="K74" s="100"/>
    </row>
    <row r="75" spans="1:11" ht="26.25" customHeight="1" x14ac:dyDescent="0.4">
      <c r="A75" s="89"/>
      <c r="K75" s="100"/>
    </row>
    <row r="76" spans="1:11" ht="26.25" customHeight="1" x14ac:dyDescent="0.4">
      <c r="A76" s="89"/>
      <c r="K76" s="100"/>
    </row>
    <row r="77" spans="1:11" ht="26.25" customHeight="1" x14ac:dyDescent="0.4">
      <c r="A77" s="89"/>
      <c r="K77" s="100"/>
    </row>
    <row r="78" spans="1:11" ht="26.25" customHeight="1" x14ac:dyDescent="0.4">
      <c r="A78" s="89"/>
      <c r="K78" s="100"/>
    </row>
    <row r="79" spans="1:11" ht="26.25" customHeight="1" x14ac:dyDescent="0.4">
      <c r="A79" s="89"/>
      <c r="K79" s="100"/>
    </row>
    <row r="80" spans="1:11" ht="26.25" customHeight="1" x14ac:dyDescent="0.4">
      <c r="A80" s="89"/>
      <c r="K80" s="100"/>
    </row>
    <row r="81" spans="1:11" ht="26.25" customHeight="1" x14ac:dyDescent="0.4">
      <c r="A81" s="89"/>
      <c r="K81" s="100"/>
    </row>
    <row r="82" spans="1:11" ht="26.25" customHeight="1" x14ac:dyDescent="0.4">
      <c r="A82" s="89"/>
      <c r="K82" s="100"/>
    </row>
    <row r="83" spans="1:11" ht="26.25" customHeight="1" x14ac:dyDescent="0.4">
      <c r="A83" s="89"/>
      <c r="K83" s="100"/>
    </row>
    <row r="84" spans="1:11" ht="26.25" customHeight="1" x14ac:dyDescent="0.4">
      <c r="A84" s="89"/>
      <c r="K84" s="100"/>
    </row>
    <row r="85" spans="1:11" ht="26.25" customHeight="1" x14ac:dyDescent="0.4">
      <c r="A85" s="89"/>
      <c r="K85" s="100"/>
    </row>
    <row r="86" spans="1:11" ht="26.25" customHeight="1" x14ac:dyDescent="0.4">
      <c r="A86" s="89"/>
      <c r="K86" s="100"/>
    </row>
    <row r="87" spans="1:11" ht="26.25" customHeight="1" x14ac:dyDescent="0.4">
      <c r="A87" s="89"/>
      <c r="K87" s="100"/>
    </row>
    <row r="88" spans="1:11" ht="26.25" customHeight="1" x14ac:dyDescent="0.4">
      <c r="A88" s="89"/>
      <c r="K88" s="100"/>
    </row>
    <row r="89" spans="1:11" ht="26.25" customHeight="1" x14ac:dyDescent="0.4">
      <c r="A89" s="89"/>
      <c r="K89" s="100"/>
    </row>
    <row r="90" spans="1:11" ht="26.25" customHeight="1" x14ac:dyDescent="0.4">
      <c r="A90" s="89"/>
      <c r="K90" s="100"/>
    </row>
    <row r="91" spans="1:11" ht="26.25" customHeight="1" x14ac:dyDescent="0.4">
      <c r="A91" s="89"/>
      <c r="K91" s="100"/>
    </row>
    <row r="92" spans="1:11" ht="26.25" customHeight="1" thickBot="1" x14ac:dyDescent="0.45">
      <c r="A92" s="90"/>
      <c r="B92" s="91"/>
      <c r="C92" s="91"/>
      <c r="D92" s="91"/>
      <c r="E92" s="91"/>
      <c r="F92" s="91"/>
      <c r="G92" s="91"/>
      <c r="H92" s="91"/>
      <c r="I92" s="91"/>
      <c r="J92" s="91"/>
      <c r="K92" s="92"/>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303" priority="3">
      <formula>LEN(TRIM(C24))=0</formula>
    </cfRule>
  </conditionalFormatting>
  <conditionalFormatting sqref="C9:G11 J9:K11 H11 C27:I27 K27">
    <cfRule type="expression" dxfId="302" priority="2" stopIfTrue="1">
      <formula>$K$4=""</formula>
    </cfRule>
  </conditionalFormatting>
  <conditionalFormatting sqref="E47:K49 C6:G11 H11 C26:I27 K26:K27 G1:H1 I2 C2:C3 K3 C5:E5 G5:K5 J6:K6 J7 H8 C12 C22:F22 C29:E29 G29 G46:K46">
    <cfRule type="containsBlanks" dxfId="30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00" priority="6">
      <formula>LEN(TRIM(J8))=0</formula>
    </cfRule>
  </conditionalFormatting>
  <dataValidations count="2">
    <dataValidation type="whole" operator="greaterThanOrEqual" allowBlank="1" showInputMessage="1" showErrorMessage="1" sqref="E29:K30 C29:D29" xr:uid="{BD859EBC-045A-4FB4-9E40-52F1E575621C}">
      <formula1>0</formula1>
    </dataValidation>
    <dataValidation type="list" allowBlank="1" showInputMessage="1" showErrorMessage="1" sqref="J2:K2" xr:uid="{34742FD0-FE1C-49F8-AE29-B3D519BE16FF}">
      <formula1>"保育所,認定こども園,小規模保育事業"</formula1>
    </dataValidation>
  </dataValidations>
  <hyperlinks>
    <hyperlink ref="A1:B1" location="公表用一覧!A1" display=" &lt;戻る" xr:uid="{78071CB7-B245-48F9-BD3D-E98626FEBF38}"/>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E4A865-04E5-4FB7-BD2B-8F0E38D087DF}">
  <sheetPr codeName="Sheet39"/>
  <dimension ref="A1:N60"/>
  <sheetViews>
    <sheetView view="pageBreakPreview" zoomScaleNormal="100" zoomScaleSheetLayoutView="100" workbookViewId="0">
      <selection sqref="A1:B1"/>
    </sheetView>
  </sheetViews>
  <sheetFormatPr defaultRowHeight="26.25" customHeight="1" x14ac:dyDescent="0.4"/>
  <cols>
    <col min="1" max="1" width="3" style="111" customWidth="1"/>
    <col min="2" max="11" width="8.25" style="111" customWidth="1"/>
    <col min="12" max="14" width="7.125" style="35" customWidth="1"/>
    <col min="15" max="16384" width="9" style="35"/>
  </cols>
  <sheetData>
    <row r="1" spans="1:14" ht="13.5" customHeight="1" thickBot="1" x14ac:dyDescent="0.45">
      <c r="A1" s="407" t="s">
        <v>532</v>
      </c>
      <c r="B1" s="407"/>
      <c r="C1" s="72"/>
      <c r="D1" s="72"/>
      <c r="E1" s="73"/>
      <c r="F1" s="32" t="s">
        <v>362</v>
      </c>
      <c r="G1" s="227">
        <v>45560</v>
      </c>
      <c r="H1" s="228"/>
      <c r="I1" s="33" t="s">
        <v>363</v>
      </c>
      <c r="J1" s="229">
        <v>46113</v>
      </c>
      <c r="K1" s="230"/>
      <c r="L1" s="34"/>
      <c r="M1" s="34"/>
      <c r="N1" s="34"/>
    </row>
    <row r="2" spans="1:14" ht="27" customHeight="1" x14ac:dyDescent="0.4">
      <c r="A2" s="231" t="s">
        <v>364</v>
      </c>
      <c r="B2" s="232"/>
      <c r="C2" s="513" t="s">
        <v>1420</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314</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1421</v>
      </c>
      <c r="D5" s="270"/>
      <c r="E5" s="271"/>
      <c r="F5" s="40" t="s">
        <v>369</v>
      </c>
      <c r="G5" s="376" t="str">
        <f>HYPERLINK("https://www.ssss.co.jp/school-list/milkyhome-mukaikoganeen-7/")</f>
        <v>https://www.ssss.co.jp/school-list/milkyhome-mukaikoganeen-7/</v>
      </c>
      <c r="H5" s="270"/>
      <c r="I5" s="270"/>
      <c r="J5" s="270"/>
      <c r="K5" s="272"/>
      <c r="L5" s="37"/>
      <c r="M5" s="37"/>
      <c r="N5" s="37"/>
    </row>
    <row r="6" spans="1:14" ht="27" customHeight="1" x14ac:dyDescent="0.4">
      <c r="A6" s="273" t="s">
        <v>371</v>
      </c>
      <c r="B6" s="274"/>
      <c r="C6" s="251" t="s">
        <v>1422</v>
      </c>
      <c r="D6" s="252"/>
      <c r="E6" s="252"/>
      <c r="F6" s="252"/>
      <c r="G6" s="252"/>
      <c r="H6" s="257" t="s">
        <v>372</v>
      </c>
      <c r="I6" s="107" t="s">
        <v>373</v>
      </c>
      <c r="J6" s="259">
        <v>7</v>
      </c>
      <c r="K6" s="260"/>
      <c r="L6" s="41"/>
      <c r="M6" s="41"/>
      <c r="N6" s="41"/>
    </row>
    <row r="7" spans="1:14" ht="27" customHeight="1" x14ac:dyDescent="0.4">
      <c r="A7" s="231"/>
      <c r="B7" s="232"/>
      <c r="C7" s="253"/>
      <c r="D7" s="254"/>
      <c r="E7" s="254"/>
      <c r="F7" s="254"/>
      <c r="G7" s="254"/>
      <c r="H7" s="258"/>
      <c r="I7" s="261" t="s">
        <v>374</v>
      </c>
      <c r="J7" s="263" t="s">
        <v>1423</v>
      </c>
      <c r="K7" s="264"/>
      <c r="L7" s="41"/>
      <c r="M7" s="41"/>
      <c r="N7" s="41"/>
    </row>
    <row r="8" spans="1:14" ht="27" customHeight="1" x14ac:dyDescent="0.4">
      <c r="A8" s="233"/>
      <c r="B8" s="234"/>
      <c r="C8" s="255"/>
      <c r="D8" s="256"/>
      <c r="E8" s="256"/>
      <c r="F8" s="256"/>
      <c r="G8" s="256"/>
      <c r="H8" s="42" t="s">
        <v>370</v>
      </c>
      <c r="I8" s="262"/>
      <c r="J8" s="265">
        <v>15</v>
      </c>
      <c r="K8" s="266"/>
      <c r="L8" s="41"/>
      <c r="M8" s="41"/>
      <c r="N8" s="41"/>
    </row>
    <row r="9" spans="1:14" ht="27" customHeight="1" x14ac:dyDescent="0.4">
      <c r="A9" s="245" t="s">
        <v>377</v>
      </c>
      <c r="B9" s="246"/>
      <c r="C9" s="251"/>
      <c r="D9" s="252"/>
      <c r="E9" s="252"/>
      <c r="F9" s="252"/>
      <c r="G9" s="252"/>
      <c r="H9" s="257" t="s">
        <v>372</v>
      </c>
      <c r="I9" s="107"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509" t="s">
        <v>1424</v>
      </c>
      <c r="D12" s="510"/>
      <c r="E12" s="510"/>
      <c r="F12" s="510"/>
      <c r="G12" s="510"/>
      <c r="H12" s="510"/>
      <c r="I12" s="510"/>
      <c r="J12" s="510"/>
      <c r="K12" s="109"/>
      <c r="L12" s="41"/>
      <c r="M12" s="41"/>
      <c r="N12" s="41"/>
    </row>
    <row r="13" spans="1:14" ht="27" customHeight="1" x14ac:dyDescent="0.4">
      <c r="A13" s="231"/>
      <c r="B13" s="232"/>
      <c r="C13" s="511"/>
      <c r="D13" s="512"/>
      <c r="E13" s="512"/>
      <c r="F13" s="512"/>
      <c r="G13" s="512"/>
      <c r="H13" s="512"/>
      <c r="I13" s="512"/>
      <c r="J13" s="512"/>
      <c r="K13" s="110"/>
      <c r="L13" s="41"/>
      <c r="M13" s="41"/>
      <c r="N13" s="41"/>
    </row>
    <row r="14" spans="1:14" ht="27" customHeight="1" x14ac:dyDescent="0.4">
      <c r="A14" s="231"/>
      <c r="B14" s="232"/>
      <c r="C14" s="511"/>
      <c r="D14" s="512"/>
      <c r="E14" s="512"/>
      <c r="F14" s="512"/>
      <c r="G14" s="512"/>
      <c r="H14" s="512"/>
      <c r="I14" s="512"/>
      <c r="J14" s="512"/>
      <c r="K14" s="110"/>
      <c r="L14" s="41"/>
      <c r="M14" s="41"/>
      <c r="N14" s="41"/>
    </row>
    <row r="15" spans="1:14" ht="27" customHeight="1" x14ac:dyDescent="0.4">
      <c r="A15" s="273" t="s">
        <v>382</v>
      </c>
      <c r="B15" s="274"/>
      <c r="C15" s="277" t="s">
        <v>383</v>
      </c>
      <c r="D15" s="278"/>
      <c r="E15" s="277" t="s">
        <v>384</v>
      </c>
      <c r="F15" s="278"/>
      <c r="G15" s="277" t="s">
        <v>385</v>
      </c>
      <c r="H15" s="292"/>
      <c r="I15" s="293" t="s">
        <v>386</v>
      </c>
      <c r="J15" s="294"/>
      <c r="K15" s="295"/>
      <c r="L15" s="41"/>
      <c r="M15" s="41"/>
      <c r="N15" s="41"/>
    </row>
    <row r="16" spans="1:14" ht="27" customHeight="1" x14ac:dyDescent="0.4">
      <c r="A16" s="231"/>
      <c r="B16" s="232"/>
      <c r="C16" s="279" t="s">
        <v>616</v>
      </c>
      <c r="D16" s="280"/>
      <c r="E16" s="279" t="s">
        <v>496</v>
      </c>
      <c r="F16" s="280"/>
      <c r="G16" s="296"/>
      <c r="H16" s="297"/>
      <c r="I16" s="43" t="s">
        <v>389</v>
      </c>
      <c r="J16" s="275"/>
      <c r="K16" s="276"/>
      <c r="L16" s="41"/>
      <c r="M16" s="41"/>
      <c r="N16" s="41"/>
    </row>
    <row r="17" spans="1:14" ht="27" customHeight="1" x14ac:dyDescent="0.4">
      <c r="A17" s="231"/>
      <c r="B17" s="232"/>
      <c r="C17" s="277" t="s">
        <v>390</v>
      </c>
      <c r="D17" s="278"/>
      <c r="E17" s="277" t="s">
        <v>391</v>
      </c>
      <c r="F17" s="278"/>
      <c r="G17" s="298"/>
      <c r="H17" s="299"/>
      <c r="I17" s="43" t="s">
        <v>392</v>
      </c>
      <c r="J17" s="275"/>
      <c r="K17" s="276"/>
      <c r="L17" s="41"/>
      <c r="M17" s="41"/>
      <c r="N17" s="41"/>
    </row>
    <row r="18" spans="1:14" ht="27" customHeight="1" x14ac:dyDescent="0.4">
      <c r="A18" s="233"/>
      <c r="B18" s="234"/>
      <c r="C18" s="279" t="s">
        <v>566</v>
      </c>
      <c r="D18" s="280"/>
      <c r="E18" s="279" t="s">
        <v>566</v>
      </c>
      <c r="F18" s="280"/>
      <c r="G18" s="300"/>
      <c r="H18" s="301"/>
      <c r="I18" s="44" t="s">
        <v>394</v>
      </c>
      <c r="J18" s="281"/>
      <c r="K18" s="282"/>
      <c r="L18" s="41"/>
      <c r="M18" s="41"/>
      <c r="N18" s="41"/>
    </row>
    <row r="19" spans="1:14" ht="27" customHeight="1" x14ac:dyDescent="0.4">
      <c r="A19" s="273" t="s">
        <v>395</v>
      </c>
      <c r="B19" s="274"/>
      <c r="C19" s="45" t="s">
        <v>396</v>
      </c>
      <c r="D19" s="45" t="s">
        <v>397</v>
      </c>
      <c r="E19" s="45" t="s">
        <v>398</v>
      </c>
      <c r="F19" s="45" t="s">
        <v>399</v>
      </c>
      <c r="G19" s="45" t="s">
        <v>400</v>
      </c>
      <c r="H19" s="45" t="s">
        <v>401</v>
      </c>
      <c r="I19" s="322" t="s">
        <v>402</v>
      </c>
      <c r="J19" s="323"/>
      <c r="K19" s="46" t="s">
        <v>403</v>
      </c>
      <c r="L19" s="47"/>
      <c r="M19" s="47"/>
      <c r="N19" s="47"/>
    </row>
    <row r="20" spans="1:14" ht="27" customHeight="1" x14ac:dyDescent="0.4">
      <c r="A20" s="48"/>
      <c r="B20" s="49" t="s">
        <v>404</v>
      </c>
      <c r="C20" s="50">
        <v>6</v>
      </c>
      <c r="D20" s="50">
        <v>12</v>
      </c>
      <c r="E20" s="50">
        <v>18</v>
      </c>
      <c r="F20" s="50">
        <v>18</v>
      </c>
      <c r="G20" s="50">
        <v>18</v>
      </c>
      <c r="H20" s="50">
        <v>18</v>
      </c>
      <c r="I20" s="324">
        <f>SUM(C20:H20)</f>
        <v>90</v>
      </c>
      <c r="J20" s="325"/>
      <c r="K20" s="51" t="s">
        <v>1425</v>
      </c>
      <c r="L20" s="47"/>
      <c r="M20" s="47"/>
      <c r="N20" s="47"/>
    </row>
    <row r="21" spans="1:14" ht="27" customHeight="1" x14ac:dyDescent="0.4">
      <c r="A21" s="52"/>
      <c r="B21" s="53" t="s">
        <v>405</v>
      </c>
      <c r="C21" s="42"/>
      <c r="D21" s="42"/>
      <c r="E21" s="42"/>
      <c r="F21" s="42"/>
      <c r="G21" s="42"/>
      <c r="H21" s="42"/>
      <c r="I21" s="326">
        <f>SUM(C21:H21)</f>
        <v>0</v>
      </c>
      <c r="J21" s="327"/>
      <c r="K21" s="54"/>
      <c r="L21" s="47"/>
      <c r="M21" s="47"/>
      <c r="N21" s="47"/>
    </row>
    <row r="22" spans="1:14" ht="27" customHeight="1" x14ac:dyDescent="0.4">
      <c r="A22" s="273" t="s">
        <v>406</v>
      </c>
      <c r="B22" s="274"/>
      <c r="C22" s="45" t="s">
        <v>407</v>
      </c>
      <c r="D22" s="45" t="s">
        <v>408</v>
      </c>
      <c r="E22" s="45" t="s">
        <v>409</v>
      </c>
      <c r="F22" s="45" t="s">
        <v>410</v>
      </c>
      <c r="G22" s="45" t="s">
        <v>411</v>
      </c>
      <c r="H22" s="45" t="s">
        <v>412</v>
      </c>
      <c r="I22" s="45" t="s">
        <v>413</v>
      </c>
      <c r="J22" s="45" t="s">
        <v>414</v>
      </c>
      <c r="K22" s="46" t="s">
        <v>415</v>
      </c>
      <c r="L22" s="47"/>
      <c r="M22" s="47"/>
      <c r="N22" s="47"/>
    </row>
    <row r="23" spans="1:14" ht="27" customHeight="1" x14ac:dyDescent="0.4">
      <c r="A23" s="108"/>
      <c r="B23" s="55" t="s">
        <v>416</v>
      </c>
      <c r="C23" s="56">
        <v>1</v>
      </c>
      <c r="D23" s="56">
        <v>1</v>
      </c>
      <c r="E23" s="56">
        <v>18</v>
      </c>
      <c r="F23" s="56"/>
      <c r="G23" s="56">
        <v>1</v>
      </c>
      <c r="H23" s="56">
        <v>3</v>
      </c>
      <c r="I23" s="56">
        <v>1</v>
      </c>
      <c r="J23" s="56"/>
      <c r="K23" s="57"/>
      <c r="L23" s="47"/>
      <c r="M23" s="47"/>
      <c r="N23" s="47"/>
    </row>
    <row r="24" spans="1:14" ht="27" customHeight="1" thickBot="1" x14ac:dyDescent="0.45">
      <c r="A24" s="114"/>
      <c r="B24" s="58" t="s">
        <v>417</v>
      </c>
      <c r="C24" s="59" t="s">
        <v>418</v>
      </c>
      <c r="D24" s="59" t="s">
        <v>418</v>
      </c>
      <c r="E24" s="59"/>
      <c r="F24" s="59"/>
      <c r="G24" s="59"/>
      <c r="H24" s="59"/>
      <c r="I24" s="59"/>
      <c r="J24" s="59"/>
      <c r="K24" s="60"/>
      <c r="L24" s="47"/>
      <c r="M24" s="47"/>
      <c r="N24" s="47"/>
    </row>
    <row r="25" spans="1:14" ht="20.25" customHeight="1" x14ac:dyDescent="0.4">
      <c r="A25" s="328" t="s">
        <v>419</v>
      </c>
      <c r="B25" s="329"/>
      <c r="C25" s="332" t="s">
        <v>420</v>
      </c>
      <c r="D25" s="333"/>
      <c r="E25" s="334"/>
      <c r="F25" s="332" t="s">
        <v>421</v>
      </c>
      <c r="G25" s="333"/>
      <c r="H25" s="334"/>
      <c r="I25" s="335" t="s">
        <v>422</v>
      </c>
      <c r="J25" s="336"/>
      <c r="K25" s="337"/>
    </row>
    <row r="26" spans="1:14" ht="20.25" customHeight="1" x14ac:dyDescent="0.4">
      <c r="A26" s="328"/>
      <c r="B26" s="329"/>
      <c r="C26" s="302" t="s">
        <v>1426</v>
      </c>
      <c r="D26" s="303"/>
      <c r="E26" s="304"/>
      <c r="F26" s="302" t="s">
        <v>1427</v>
      </c>
      <c r="G26" s="303"/>
      <c r="H26" s="304"/>
      <c r="I26" s="302" t="s">
        <v>1783</v>
      </c>
      <c r="J26" s="303"/>
      <c r="K26" s="308"/>
    </row>
    <row r="27" spans="1:14" ht="20.25" customHeight="1" x14ac:dyDescent="0.4">
      <c r="A27" s="328"/>
      <c r="B27" s="329"/>
      <c r="C27" s="305"/>
      <c r="D27" s="306"/>
      <c r="E27" s="307"/>
      <c r="F27" s="305"/>
      <c r="G27" s="306"/>
      <c r="H27" s="307"/>
      <c r="I27" s="305"/>
      <c r="J27" s="306"/>
      <c r="K27" s="309"/>
    </row>
    <row r="28" spans="1:14" ht="20.25" customHeight="1" x14ac:dyDescent="0.4">
      <c r="A28" s="328"/>
      <c r="B28" s="329"/>
      <c r="C28" s="305"/>
      <c r="D28" s="306"/>
      <c r="E28" s="307"/>
      <c r="F28" s="305"/>
      <c r="G28" s="306"/>
      <c r="H28" s="307"/>
      <c r="I28" s="305"/>
      <c r="J28" s="306"/>
      <c r="K28" s="309"/>
    </row>
    <row r="29" spans="1:14" ht="20.25" customHeight="1" x14ac:dyDescent="0.4">
      <c r="A29" s="328"/>
      <c r="B29" s="329"/>
      <c r="C29" s="305"/>
      <c r="D29" s="306"/>
      <c r="E29" s="307"/>
      <c r="F29" s="305"/>
      <c r="G29" s="306"/>
      <c r="H29" s="307"/>
      <c r="I29" s="305"/>
      <c r="J29" s="306"/>
      <c r="K29" s="309"/>
    </row>
    <row r="30" spans="1:14" ht="20.25" customHeight="1" x14ac:dyDescent="0.4">
      <c r="A30" s="328"/>
      <c r="B30" s="329"/>
      <c r="C30" s="305"/>
      <c r="D30" s="306"/>
      <c r="E30" s="307"/>
      <c r="F30" s="305"/>
      <c r="G30" s="306"/>
      <c r="H30" s="307"/>
      <c r="I30" s="305"/>
      <c r="J30" s="306"/>
      <c r="K30" s="309"/>
    </row>
    <row r="31" spans="1:14" ht="20.25" customHeight="1" x14ac:dyDescent="0.4">
      <c r="A31" s="328"/>
      <c r="B31" s="329"/>
      <c r="C31" s="305"/>
      <c r="D31" s="306"/>
      <c r="E31" s="307"/>
      <c r="F31" s="305"/>
      <c r="G31" s="306"/>
      <c r="H31" s="307"/>
      <c r="I31" s="305"/>
      <c r="J31" s="306"/>
      <c r="K31" s="309"/>
    </row>
    <row r="32" spans="1:14" ht="20.25" customHeight="1" x14ac:dyDescent="0.4">
      <c r="A32" s="328"/>
      <c r="B32" s="329"/>
      <c r="C32" s="310" t="s">
        <v>426</v>
      </c>
      <c r="D32" s="311"/>
      <c r="E32" s="312"/>
      <c r="F32" s="310" t="s">
        <v>427</v>
      </c>
      <c r="G32" s="311"/>
      <c r="H32" s="312"/>
      <c r="I32" s="310" t="s">
        <v>415</v>
      </c>
      <c r="J32" s="311"/>
      <c r="K32" s="313"/>
    </row>
    <row r="33" spans="1:14" ht="20.25" customHeight="1" x14ac:dyDescent="0.4">
      <c r="A33" s="328"/>
      <c r="B33" s="329"/>
      <c r="C33" s="314" t="s">
        <v>1428</v>
      </c>
      <c r="D33" s="315"/>
      <c r="E33" s="316"/>
      <c r="F33" s="314" t="s">
        <v>1429</v>
      </c>
      <c r="G33" s="315"/>
      <c r="H33" s="316"/>
      <c r="I33" s="314"/>
      <c r="J33" s="315"/>
      <c r="K33" s="320"/>
    </row>
    <row r="34" spans="1:14" ht="20.25" customHeight="1" x14ac:dyDescent="0.4">
      <c r="A34" s="328"/>
      <c r="B34" s="329"/>
      <c r="C34" s="314"/>
      <c r="D34" s="315"/>
      <c r="E34" s="316"/>
      <c r="F34" s="314"/>
      <c r="G34" s="315"/>
      <c r="H34" s="316"/>
      <c r="I34" s="314"/>
      <c r="J34" s="315"/>
      <c r="K34" s="320"/>
    </row>
    <row r="35" spans="1:14" ht="20.25" customHeight="1" x14ac:dyDescent="0.4">
      <c r="A35" s="328"/>
      <c r="B35" s="329"/>
      <c r="C35" s="314"/>
      <c r="D35" s="315"/>
      <c r="E35" s="316"/>
      <c r="F35" s="314"/>
      <c r="G35" s="315"/>
      <c r="H35" s="316"/>
      <c r="I35" s="314"/>
      <c r="J35" s="315"/>
      <c r="K35" s="320"/>
    </row>
    <row r="36" spans="1:14" ht="20.25" customHeight="1" x14ac:dyDescent="0.4">
      <c r="A36" s="328"/>
      <c r="B36" s="329"/>
      <c r="C36" s="314"/>
      <c r="D36" s="315"/>
      <c r="E36" s="316"/>
      <c r="F36" s="314"/>
      <c r="G36" s="315"/>
      <c r="H36" s="316"/>
      <c r="I36" s="314"/>
      <c r="J36" s="315"/>
      <c r="K36" s="320"/>
    </row>
    <row r="37" spans="1:14" ht="20.25" customHeight="1" x14ac:dyDescent="0.4">
      <c r="A37" s="328"/>
      <c r="B37" s="329"/>
      <c r="C37" s="314"/>
      <c r="D37" s="315"/>
      <c r="E37" s="316"/>
      <c r="F37" s="314"/>
      <c r="G37" s="315"/>
      <c r="H37" s="316"/>
      <c r="I37" s="314"/>
      <c r="J37" s="315"/>
      <c r="K37" s="320"/>
    </row>
    <row r="38" spans="1:14" ht="20.25" customHeight="1" x14ac:dyDescent="0.4">
      <c r="A38" s="330"/>
      <c r="B38" s="331"/>
      <c r="C38" s="317"/>
      <c r="D38" s="318"/>
      <c r="E38" s="319"/>
      <c r="F38" s="317"/>
      <c r="G38" s="318"/>
      <c r="H38" s="319"/>
      <c r="I38" s="317"/>
      <c r="J38" s="318"/>
      <c r="K38" s="321"/>
    </row>
    <row r="39" spans="1:14" ht="20.25" customHeight="1" x14ac:dyDescent="0.4">
      <c r="A39" s="338" t="s">
        <v>431</v>
      </c>
      <c r="B39" s="339"/>
      <c r="C39" s="340" t="s">
        <v>432</v>
      </c>
      <c r="D39" s="341"/>
      <c r="E39" s="342" t="s">
        <v>433</v>
      </c>
      <c r="F39" s="342"/>
      <c r="G39" s="118" t="s">
        <v>434</v>
      </c>
      <c r="H39" s="118" t="s">
        <v>435</v>
      </c>
      <c r="I39" s="118" t="s">
        <v>92</v>
      </c>
      <c r="J39" s="343" t="s">
        <v>436</v>
      </c>
      <c r="K39" s="344"/>
    </row>
    <row r="40" spans="1:14" ht="20.25" customHeight="1" x14ac:dyDescent="0.4">
      <c r="A40" s="328"/>
      <c r="B40" s="329"/>
      <c r="C40" s="345" t="s">
        <v>437</v>
      </c>
      <c r="D40" s="346"/>
      <c r="E40" s="347" t="s">
        <v>438</v>
      </c>
      <c r="F40" s="347"/>
      <c r="G40" s="119" t="s">
        <v>439</v>
      </c>
      <c r="H40" s="104">
        <v>7200</v>
      </c>
      <c r="I40" s="119" t="s">
        <v>441</v>
      </c>
      <c r="J40" s="348" t="s">
        <v>517</v>
      </c>
      <c r="K40" s="349"/>
    </row>
    <row r="41" spans="1:14" ht="20.25" customHeight="1" x14ac:dyDescent="0.4">
      <c r="A41" s="328"/>
      <c r="B41" s="329"/>
      <c r="C41" s="345" t="s">
        <v>443</v>
      </c>
      <c r="D41" s="346"/>
      <c r="E41" s="350" t="s">
        <v>444</v>
      </c>
      <c r="F41" s="350"/>
      <c r="G41" s="119" t="s">
        <v>445</v>
      </c>
      <c r="H41" s="62" t="s">
        <v>1430</v>
      </c>
      <c r="I41" s="119" t="s">
        <v>795</v>
      </c>
      <c r="J41" s="348" t="s">
        <v>517</v>
      </c>
      <c r="K41" s="349"/>
    </row>
    <row r="42" spans="1:14" ht="20.25" customHeight="1" x14ac:dyDescent="0.4">
      <c r="A42" s="328"/>
      <c r="B42" s="329"/>
      <c r="C42" s="345" t="s">
        <v>449</v>
      </c>
      <c r="D42" s="346"/>
      <c r="E42" s="350" t="s">
        <v>370</v>
      </c>
      <c r="F42" s="350"/>
      <c r="G42" s="119"/>
      <c r="H42" s="62"/>
      <c r="I42" s="119"/>
      <c r="J42" s="348"/>
      <c r="K42" s="349"/>
    </row>
    <row r="43" spans="1:14" ht="20.25" customHeight="1" x14ac:dyDescent="0.4">
      <c r="A43" s="328"/>
      <c r="B43" s="329"/>
      <c r="C43" s="345" t="s">
        <v>450</v>
      </c>
      <c r="D43" s="346"/>
      <c r="E43" s="350" t="s">
        <v>1431</v>
      </c>
      <c r="F43" s="350"/>
      <c r="G43" s="119" t="s">
        <v>439</v>
      </c>
      <c r="H43" s="62">
        <v>2508</v>
      </c>
      <c r="I43" s="119" t="s">
        <v>441</v>
      </c>
      <c r="J43" s="348" t="s">
        <v>517</v>
      </c>
      <c r="K43" s="349"/>
      <c r="L43" s="63"/>
      <c r="M43" s="63"/>
      <c r="N43" s="63"/>
    </row>
    <row r="44" spans="1:14" ht="20.25" customHeight="1" x14ac:dyDescent="0.4">
      <c r="A44" s="328"/>
      <c r="B44" s="329"/>
      <c r="C44" s="345" t="s">
        <v>454</v>
      </c>
      <c r="D44" s="346"/>
      <c r="E44" s="351" t="s">
        <v>1432</v>
      </c>
      <c r="F44" s="351"/>
      <c r="G44" s="119" t="s">
        <v>439</v>
      </c>
      <c r="H44" s="62" t="s">
        <v>1433</v>
      </c>
      <c r="I44" s="119" t="s">
        <v>554</v>
      </c>
      <c r="J44" s="348" t="s">
        <v>517</v>
      </c>
      <c r="K44" s="349"/>
      <c r="L44" s="63"/>
    </row>
    <row r="45" spans="1:14" ht="20.25" customHeight="1" x14ac:dyDescent="0.4">
      <c r="A45" s="328"/>
      <c r="B45" s="329"/>
      <c r="C45" s="345" t="s">
        <v>455</v>
      </c>
      <c r="D45" s="346"/>
      <c r="E45" s="351"/>
      <c r="F45" s="351"/>
      <c r="G45" s="119"/>
      <c r="H45" s="62"/>
      <c r="I45" s="119"/>
      <c r="J45" s="348"/>
      <c r="K45" s="349"/>
      <c r="L45" s="63"/>
    </row>
    <row r="46" spans="1:14" ht="12" customHeight="1" x14ac:dyDescent="0.4">
      <c r="A46" s="113"/>
      <c r="B46" s="352" t="s">
        <v>456</v>
      </c>
      <c r="C46" s="354" t="s">
        <v>457</v>
      </c>
      <c r="D46" s="355"/>
      <c r="E46" s="355"/>
      <c r="F46" s="355"/>
      <c r="G46" s="355"/>
      <c r="H46" s="355"/>
      <c r="I46" s="355"/>
      <c r="J46" s="355"/>
      <c r="K46" s="356"/>
      <c r="L46" s="63"/>
    </row>
    <row r="47" spans="1:14" ht="12" customHeight="1" x14ac:dyDescent="0.4">
      <c r="A47" s="64"/>
      <c r="B47" s="353"/>
      <c r="C47" s="357" t="s">
        <v>458</v>
      </c>
      <c r="D47" s="358"/>
      <c r="E47" s="358"/>
      <c r="F47" s="358"/>
      <c r="G47" s="358"/>
      <c r="H47" s="358"/>
      <c r="I47" s="358"/>
      <c r="J47" s="358"/>
      <c r="K47" s="359"/>
      <c r="L47" s="63"/>
      <c r="M47" s="63"/>
      <c r="N47" s="63"/>
    </row>
    <row r="48" spans="1:14" ht="20.25" customHeight="1" x14ac:dyDescent="0.4">
      <c r="A48" s="338" t="s">
        <v>459</v>
      </c>
      <c r="B48" s="339"/>
      <c r="C48" s="340" t="s">
        <v>460</v>
      </c>
      <c r="D48" s="341"/>
      <c r="E48" s="342" t="s">
        <v>433</v>
      </c>
      <c r="F48" s="342"/>
      <c r="G48" s="118" t="s">
        <v>461</v>
      </c>
      <c r="H48" s="118" t="s">
        <v>441</v>
      </c>
      <c r="I48" s="120" t="s">
        <v>462</v>
      </c>
      <c r="J48" s="343" t="s">
        <v>92</v>
      </c>
      <c r="K48" s="344"/>
    </row>
    <row r="49" spans="1:14" ht="20.25" customHeight="1" x14ac:dyDescent="0.4">
      <c r="A49" s="328"/>
      <c r="B49" s="329"/>
      <c r="C49" s="360" t="s">
        <v>523</v>
      </c>
      <c r="D49" s="361"/>
      <c r="E49" s="362" t="s">
        <v>444</v>
      </c>
      <c r="F49" s="362"/>
      <c r="G49" s="121" t="s">
        <v>558</v>
      </c>
      <c r="H49" s="122" t="s">
        <v>1434</v>
      </c>
      <c r="I49" s="122"/>
      <c r="J49" s="363"/>
      <c r="K49" s="364"/>
    </row>
    <row r="50" spans="1:14" ht="20.25" customHeight="1" x14ac:dyDescent="0.4">
      <c r="A50" s="328"/>
      <c r="B50" s="329"/>
      <c r="C50" s="373" t="s">
        <v>1435</v>
      </c>
      <c r="D50" s="374"/>
      <c r="E50" s="350" t="s">
        <v>1436</v>
      </c>
      <c r="F50" s="350"/>
      <c r="G50" s="119" t="s">
        <v>558</v>
      </c>
      <c r="H50" s="123" t="s">
        <v>1434</v>
      </c>
      <c r="I50" s="123"/>
      <c r="J50" s="348"/>
      <c r="K50" s="349"/>
    </row>
    <row r="51" spans="1:14" ht="20.25" customHeight="1" x14ac:dyDescent="0.4">
      <c r="A51" s="328"/>
      <c r="B51" s="329"/>
      <c r="C51" s="373" t="s">
        <v>761</v>
      </c>
      <c r="D51" s="374"/>
      <c r="E51" s="350" t="s">
        <v>1436</v>
      </c>
      <c r="F51" s="350"/>
      <c r="G51" s="119" t="s">
        <v>558</v>
      </c>
      <c r="H51" s="123" t="s">
        <v>1434</v>
      </c>
      <c r="I51" s="123"/>
      <c r="J51" s="348"/>
      <c r="K51" s="349"/>
    </row>
    <row r="52" spans="1:14" ht="11.25" customHeight="1" x14ac:dyDescent="0.4">
      <c r="A52" s="68"/>
      <c r="B52" s="352" t="s">
        <v>456</v>
      </c>
      <c r="C52" s="354" t="s">
        <v>466</v>
      </c>
      <c r="D52" s="355"/>
      <c r="E52" s="355"/>
      <c r="F52" s="355"/>
      <c r="G52" s="355"/>
      <c r="H52" s="355"/>
      <c r="I52" s="355"/>
      <c r="J52" s="355"/>
      <c r="K52" s="356"/>
      <c r="L52" s="63"/>
      <c r="M52" s="63"/>
      <c r="N52" s="63"/>
    </row>
    <row r="53" spans="1:14" ht="11.25" customHeight="1" x14ac:dyDescent="0.4">
      <c r="A53" s="68"/>
      <c r="B53" s="365"/>
      <c r="C53" s="354" t="s">
        <v>467</v>
      </c>
      <c r="D53" s="355"/>
      <c r="E53" s="355"/>
      <c r="F53" s="355"/>
      <c r="G53" s="355"/>
      <c r="H53" s="355"/>
      <c r="I53" s="355"/>
      <c r="J53" s="355"/>
      <c r="K53" s="356"/>
      <c r="L53" s="63"/>
      <c r="M53" s="63"/>
      <c r="N53" s="63"/>
    </row>
    <row r="54" spans="1:14" ht="38.25" customHeight="1" x14ac:dyDescent="0.4">
      <c r="A54" s="338" t="s">
        <v>468</v>
      </c>
      <c r="B54" s="274"/>
      <c r="C54" s="368" t="s">
        <v>1437</v>
      </c>
      <c r="D54" s="369"/>
      <c r="E54" s="369"/>
      <c r="F54" s="369"/>
      <c r="G54" s="369"/>
      <c r="H54" s="369"/>
      <c r="I54" s="369"/>
      <c r="J54" s="369"/>
      <c r="K54" s="370"/>
    </row>
    <row r="55" spans="1:14" ht="38.25" customHeight="1" x14ac:dyDescent="0.4">
      <c r="A55" s="328"/>
      <c r="B55" s="232"/>
      <c r="C55" s="368"/>
      <c r="D55" s="369"/>
      <c r="E55" s="369"/>
      <c r="F55" s="369"/>
      <c r="G55" s="369"/>
      <c r="H55" s="369"/>
      <c r="I55" s="369"/>
      <c r="J55" s="369"/>
      <c r="K55" s="370"/>
    </row>
    <row r="56" spans="1:14" ht="38.25" customHeight="1" x14ac:dyDescent="0.4">
      <c r="A56" s="328"/>
      <c r="B56" s="232"/>
      <c r="C56" s="368"/>
      <c r="D56" s="369"/>
      <c r="E56" s="369"/>
      <c r="F56" s="369"/>
      <c r="G56" s="369"/>
      <c r="H56" s="369"/>
      <c r="I56" s="369"/>
      <c r="J56" s="369"/>
      <c r="K56" s="370"/>
    </row>
    <row r="57" spans="1:14" ht="38.25" customHeight="1" x14ac:dyDescent="0.4">
      <c r="A57" s="231"/>
      <c r="B57" s="232"/>
      <c r="C57" s="369"/>
      <c r="D57" s="369"/>
      <c r="E57" s="369"/>
      <c r="F57" s="369"/>
      <c r="G57" s="369"/>
      <c r="H57" s="369"/>
      <c r="I57" s="369"/>
      <c r="J57" s="369"/>
      <c r="K57" s="370"/>
    </row>
    <row r="58" spans="1:14" ht="38.25" customHeight="1" thickBot="1" x14ac:dyDescent="0.45">
      <c r="A58" s="366"/>
      <c r="B58" s="367"/>
      <c r="C58" s="371"/>
      <c r="D58" s="371"/>
      <c r="E58" s="371"/>
      <c r="F58" s="371"/>
      <c r="G58" s="371"/>
      <c r="H58" s="371"/>
      <c r="I58" s="371"/>
      <c r="J58" s="371"/>
      <c r="K58" s="372"/>
    </row>
    <row r="59" spans="1:14" ht="3.75" customHeight="1" x14ac:dyDescent="0.4">
      <c r="A59" s="69"/>
      <c r="B59" s="70"/>
      <c r="C59" s="70"/>
      <c r="D59" s="70"/>
      <c r="E59" s="70"/>
      <c r="F59" s="70"/>
      <c r="G59" s="70"/>
      <c r="H59" s="70"/>
      <c r="I59" s="70"/>
      <c r="J59" s="70"/>
      <c r="K59" s="71"/>
    </row>
    <row r="60" spans="1:14" ht="10.5" customHeight="1" x14ac:dyDescent="0.4">
      <c r="A60" s="69" t="s">
        <v>470</v>
      </c>
      <c r="B60" s="70"/>
      <c r="C60" s="70"/>
      <c r="D60" s="70"/>
      <c r="E60" s="70"/>
      <c r="F60" s="70"/>
      <c r="G60" s="70"/>
      <c r="H60" s="70"/>
      <c r="I60" s="70"/>
      <c r="J60" s="70"/>
      <c r="K60"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16:K16"/>
    <mergeCell ref="C17:D17"/>
    <mergeCell ref="E17:F17"/>
    <mergeCell ref="J17:K17"/>
    <mergeCell ref="C18:D18"/>
    <mergeCell ref="E18:F18"/>
    <mergeCell ref="J18:K18"/>
    <mergeCell ref="A12:B14"/>
    <mergeCell ref="C12:J14"/>
    <mergeCell ref="A15:B18"/>
    <mergeCell ref="C15:D15"/>
    <mergeCell ref="E15:F15"/>
    <mergeCell ref="G15:H15"/>
    <mergeCell ref="I15:K15"/>
    <mergeCell ref="C16:D16"/>
    <mergeCell ref="E16:F16"/>
    <mergeCell ref="G16:H18"/>
    <mergeCell ref="F26:H31"/>
    <mergeCell ref="I26:K31"/>
    <mergeCell ref="C32:E32"/>
    <mergeCell ref="F32:H32"/>
    <mergeCell ref="I32:K32"/>
    <mergeCell ref="C33:E38"/>
    <mergeCell ref="F33:H38"/>
    <mergeCell ref="I33:K38"/>
    <mergeCell ref="A19:B19"/>
    <mergeCell ref="I19:J19"/>
    <mergeCell ref="I20:J20"/>
    <mergeCell ref="I21:J21"/>
    <mergeCell ref="A22:B22"/>
    <mergeCell ref="A25:B38"/>
    <mergeCell ref="C25:E25"/>
    <mergeCell ref="F25:H25"/>
    <mergeCell ref="I25:K25"/>
    <mergeCell ref="C26:E31"/>
    <mergeCell ref="A39:B45"/>
    <mergeCell ref="C39:D39"/>
    <mergeCell ref="E39:F39"/>
    <mergeCell ref="J39:K39"/>
    <mergeCell ref="C40:D40"/>
    <mergeCell ref="E40:F40"/>
    <mergeCell ref="J40:K40"/>
    <mergeCell ref="C41:D41"/>
    <mergeCell ref="E41:F41"/>
    <mergeCell ref="J41:K41"/>
    <mergeCell ref="C44:D44"/>
    <mergeCell ref="E44:F44"/>
    <mergeCell ref="J44:K44"/>
    <mergeCell ref="C45:D45"/>
    <mergeCell ref="E45:F45"/>
    <mergeCell ref="J45:K45"/>
    <mergeCell ref="C42:D42"/>
    <mergeCell ref="E42:F42"/>
    <mergeCell ref="J42:K42"/>
    <mergeCell ref="C43:D43"/>
    <mergeCell ref="E43:F43"/>
    <mergeCell ref="J43:K43"/>
    <mergeCell ref="B46:B47"/>
    <mergeCell ref="C46:K46"/>
    <mergeCell ref="C47:K47"/>
    <mergeCell ref="A48:B51"/>
    <mergeCell ref="C48:D48"/>
    <mergeCell ref="E48:F48"/>
    <mergeCell ref="J48:K48"/>
    <mergeCell ref="C49:D49"/>
    <mergeCell ref="E49:F49"/>
    <mergeCell ref="J49:K49"/>
    <mergeCell ref="B52:B53"/>
    <mergeCell ref="C52:K52"/>
    <mergeCell ref="C53:K53"/>
    <mergeCell ref="A54:B58"/>
    <mergeCell ref="C54:K58"/>
    <mergeCell ref="C50:D50"/>
    <mergeCell ref="E50:F50"/>
    <mergeCell ref="J50:K50"/>
    <mergeCell ref="C51:D51"/>
    <mergeCell ref="E51:F51"/>
    <mergeCell ref="J51:K51"/>
  </mergeCells>
  <phoneticPr fontId="2"/>
  <conditionalFormatting sqref="C18:F18">
    <cfRule type="containsBlanks" dxfId="299" priority="3">
      <formula>LEN(TRIM(C18))=0</formula>
    </cfRule>
  </conditionalFormatting>
  <conditionalFormatting sqref="C9:G11 J9:K11 H11 C21:I21 K21">
    <cfRule type="expression" dxfId="298" priority="2" stopIfTrue="1">
      <formula>$K$4=""</formula>
    </cfRule>
  </conditionalFormatting>
  <conditionalFormatting sqref="E41:K43 C6:G11 H11 C20:I21 K20:K21 G1:H1 I2 C2:C3 K3 C5:E5 G5:K5 J6:K6 J7 H8 C12 C16:F16 C23:E23 G23 G40:K40">
    <cfRule type="containsBlanks" dxfId="297" priority="7">
      <formula>LEN(TRIM(C1))=0</formula>
    </cfRule>
  </conditionalFormatting>
  <conditionalFormatting sqref="G42:K42">
    <cfRule type="expression" priority="4" stopIfTrue="1">
      <formula>$E$42="なし"</formula>
    </cfRule>
  </conditionalFormatting>
  <conditionalFormatting sqref="I43:K43">
    <cfRule type="expression" priority="5" stopIfTrue="1">
      <formula>$H$43="現物"</formula>
    </cfRule>
  </conditionalFormatting>
  <conditionalFormatting sqref="J2:K2 C2:H4 K3:K4 C5:E5 G5:K5 C6:G11 J6:K11 H8 H11 C12 K12:K14 C16:H16 J16:K18 G17:H17 C18:H18 C20:K21 C23:K24 C26:K31 C33:K38 G40:K45 E41:F45 C49:K51 C54:K58">
    <cfRule type="notContainsErrors" priority="1">
      <formula>NOT(ISERROR(C2))</formula>
    </cfRule>
  </conditionalFormatting>
  <conditionalFormatting sqref="J8:K9 J10 J11:K11">
    <cfRule type="containsBlanks" dxfId="296" priority="6">
      <formula>LEN(TRIM(J8))=0</formula>
    </cfRule>
  </conditionalFormatting>
  <dataValidations count="2">
    <dataValidation type="whole" operator="greaterThanOrEqual" allowBlank="1" showInputMessage="1" showErrorMessage="1" sqref="E23:K24 C23:D23" xr:uid="{539A3855-4150-4FAE-8EC3-D0AE928CCC83}">
      <formula1>0</formula1>
    </dataValidation>
    <dataValidation type="list" allowBlank="1" showInputMessage="1" showErrorMessage="1" sqref="J2:K2" xr:uid="{E153987A-E6C2-4EE3-81CF-51CE5A0B60C4}">
      <formula1>"保育所,認定こども園,小規模保育事業"</formula1>
    </dataValidation>
  </dataValidations>
  <hyperlinks>
    <hyperlink ref="A1:B1" location="公表用一覧!A1" display=" &lt;戻る" xr:uid="{E301CFA7-266C-4B53-B8CF-17C2D93CF232}"/>
  </hyperlinks>
  <pageMargins left="0.59055118110236227" right="0.39370078740157483" top="0.39370078740157483" bottom="0.39370078740157483" header="0" footer="0"/>
  <pageSetup paperSize="9" scale="93" fitToWidth="0" fitToHeight="0" orientation="portrait" r:id="rId1"/>
  <headerFooter>
    <oddHeader>&amp;L&amp;P / &amp;N ページ</oddHeader>
  </headerFooter>
  <rowBreaks count="2" manualBreakCount="2">
    <brk id="24" max="10" man="1"/>
    <brk id="60" max="10" man="1"/>
  </rowBreaks>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741358-42F2-4B93-8358-AC947763E880}">
  <sheetPr codeName="Sheet40"/>
  <dimension ref="A1:N66"/>
  <sheetViews>
    <sheetView view="pageBreakPreview" topLeftCell="A5"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361</v>
      </c>
      <c r="B1" s="226"/>
      <c r="C1" s="72"/>
      <c r="D1" s="72"/>
      <c r="E1" s="73"/>
      <c r="F1" s="32" t="s">
        <v>362</v>
      </c>
      <c r="G1" s="227"/>
      <c r="H1" s="228"/>
      <c r="I1" s="33" t="s">
        <v>363</v>
      </c>
      <c r="J1" s="229">
        <v>46113</v>
      </c>
      <c r="K1" s="230"/>
      <c r="L1" s="34"/>
      <c r="M1" s="34"/>
      <c r="N1" s="34"/>
    </row>
    <row r="2" spans="1:14" ht="27" customHeight="1" x14ac:dyDescent="0.4">
      <c r="A2" s="231" t="s">
        <v>364</v>
      </c>
      <c r="B2" s="232"/>
      <c r="C2" s="235" t="s">
        <v>15</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315</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47</v>
      </c>
      <c r="D5" s="270"/>
      <c r="E5" s="271"/>
      <c r="F5" s="40" t="s">
        <v>369</v>
      </c>
      <c r="G5" s="269"/>
      <c r="H5" s="270"/>
      <c r="I5" s="270"/>
      <c r="J5" s="270"/>
      <c r="K5" s="272"/>
      <c r="L5" s="37"/>
      <c r="M5" s="37"/>
      <c r="N5" s="37"/>
    </row>
    <row r="6" spans="1:14" ht="27" customHeight="1" x14ac:dyDescent="0.4">
      <c r="A6" s="273" t="s">
        <v>371</v>
      </c>
      <c r="B6" s="274"/>
      <c r="C6" s="251" t="s">
        <v>64</v>
      </c>
      <c r="D6" s="252"/>
      <c r="E6" s="252"/>
      <c r="F6" s="252"/>
      <c r="G6" s="252"/>
      <c r="H6" s="257" t="s">
        <v>372</v>
      </c>
      <c r="I6" s="101" t="s">
        <v>373</v>
      </c>
      <c r="J6" s="259">
        <v>0</v>
      </c>
      <c r="K6" s="260"/>
      <c r="L6" s="41"/>
      <c r="M6" s="41"/>
      <c r="N6" s="41"/>
    </row>
    <row r="7" spans="1:14" ht="27" customHeight="1" x14ac:dyDescent="0.4">
      <c r="A7" s="231"/>
      <c r="B7" s="232"/>
      <c r="C7" s="253"/>
      <c r="D7" s="254"/>
      <c r="E7" s="254"/>
      <c r="F7" s="254"/>
      <c r="G7" s="254"/>
      <c r="H7" s="258"/>
      <c r="I7" s="261" t="s">
        <v>374</v>
      </c>
      <c r="J7" s="263" t="s">
        <v>379</v>
      </c>
      <c r="K7" s="264"/>
      <c r="L7" s="41"/>
      <c r="M7" s="41"/>
      <c r="N7" s="41"/>
    </row>
    <row r="8" spans="1:14" ht="27" customHeight="1" x14ac:dyDescent="0.4">
      <c r="A8" s="233"/>
      <c r="B8" s="234"/>
      <c r="C8" s="255"/>
      <c r="D8" s="256"/>
      <c r="E8" s="256"/>
      <c r="F8" s="256"/>
      <c r="G8" s="256"/>
      <c r="H8" s="42" t="s">
        <v>376</v>
      </c>
      <c r="I8" s="262"/>
      <c r="J8" s="265" t="s">
        <v>378</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661</v>
      </c>
      <c r="F22" s="280"/>
      <c r="G22" s="296"/>
      <c r="H22" s="297"/>
      <c r="I22" s="43" t="s">
        <v>389</v>
      </c>
      <c r="J22" s="275" t="s">
        <v>82</v>
      </c>
      <c r="K22" s="276"/>
      <c r="L22" s="41"/>
      <c r="M22" s="41"/>
      <c r="N22" s="41"/>
    </row>
    <row r="23" spans="1:14" ht="27" customHeight="1" x14ac:dyDescent="0.4">
      <c r="A23" s="231"/>
      <c r="B23" s="232"/>
      <c r="C23" s="277" t="s">
        <v>390</v>
      </c>
      <c r="D23" s="278"/>
      <c r="E23" s="277" t="s">
        <v>391</v>
      </c>
      <c r="F23" s="278"/>
      <c r="G23" s="298"/>
      <c r="H23" s="299"/>
      <c r="I23" s="43" t="s">
        <v>392</v>
      </c>
      <c r="J23" s="275" t="s">
        <v>82</v>
      </c>
      <c r="K23" s="276"/>
      <c r="L23" s="41"/>
      <c r="M23" s="41"/>
      <c r="N23" s="41"/>
    </row>
    <row r="24" spans="1:14" ht="27" customHeight="1" x14ac:dyDescent="0.4">
      <c r="A24" s="233"/>
      <c r="B24" s="234"/>
      <c r="C24" s="279" t="s">
        <v>393</v>
      </c>
      <c r="D24" s="280"/>
      <c r="E24" s="279" t="s">
        <v>387</v>
      </c>
      <c r="F24" s="280"/>
      <c r="G24" s="300"/>
      <c r="H24" s="301"/>
      <c r="I24" s="44" t="s">
        <v>394</v>
      </c>
      <c r="J24" s="281" t="s">
        <v>82</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12</v>
      </c>
      <c r="D26" s="50">
        <v>12</v>
      </c>
      <c r="E26" s="50">
        <v>12</v>
      </c>
      <c r="F26" s="50">
        <v>18</v>
      </c>
      <c r="G26" s="50">
        <v>18</v>
      </c>
      <c r="H26" s="50">
        <v>18</v>
      </c>
      <c r="I26" s="324">
        <f>SUM(C26:H26)</f>
        <v>90</v>
      </c>
      <c r="J26" s="325"/>
      <c r="K26" s="51" t="s">
        <v>22</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c r="D29" s="56"/>
      <c r="E29" s="56"/>
      <c r="F29" s="56"/>
      <c r="G29" s="56"/>
      <c r="H29" s="56"/>
      <c r="I29" s="56"/>
      <c r="J29" s="56"/>
      <c r="K29" s="57"/>
      <c r="L29" s="47"/>
      <c r="M29" s="47"/>
      <c r="N29" s="47"/>
    </row>
    <row r="30" spans="1:14" ht="27" customHeight="1" thickBot="1" x14ac:dyDescent="0.45">
      <c r="A30" s="96"/>
      <c r="B30" s="58" t="s">
        <v>417</v>
      </c>
      <c r="C30" s="59" t="s">
        <v>418</v>
      </c>
      <c r="D30" s="59" t="s">
        <v>418</v>
      </c>
      <c r="E30" s="59"/>
      <c r="F30" s="59"/>
      <c r="G30" s="59"/>
      <c r="H30" s="59"/>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c r="D32" s="303"/>
      <c r="E32" s="304"/>
      <c r="F32" s="302"/>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c r="D39" s="315"/>
      <c r="E39" s="316"/>
      <c r="F39" s="314"/>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c r="H46" s="62"/>
      <c r="I46" s="97"/>
      <c r="J46" s="348"/>
      <c r="K46" s="349"/>
    </row>
    <row r="47" spans="1:11" ht="20.25" customHeight="1" x14ac:dyDescent="0.4">
      <c r="A47" s="328"/>
      <c r="B47" s="329"/>
      <c r="C47" s="345" t="s">
        <v>443</v>
      </c>
      <c r="D47" s="346"/>
      <c r="E47" s="350"/>
      <c r="F47" s="350"/>
      <c r="G47" s="97"/>
      <c r="H47" s="62"/>
      <c r="I47" s="97"/>
      <c r="J47" s="348"/>
      <c r="K47" s="349"/>
    </row>
    <row r="48" spans="1:11" ht="20.25" customHeight="1" x14ac:dyDescent="0.4">
      <c r="A48" s="328"/>
      <c r="B48" s="329"/>
      <c r="C48" s="345" t="s">
        <v>449</v>
      </c>
      <c r="D48" s="346"/>
      <c r="E48" s="350"/>
      <c r="F48" s="350"/>
      <c r="G48" s="97"/>
      <c r="H48" s="62"/>
      <c r="I48" s="97"/>
      <c r="J48" s="348"/>
      <c r="K48" s="349"/>
    </row>
    <row r="49" spans="1:14" ht="20.25" customHeight="1" x14ac:dyDescent="0.4">
      <c r="A49" s="328"/>
      <c r="B49" s="329"/>
      <c r="C49" s="345" t="s">
        <v>450</v>
      </c>
      <c r="D49" s="346"/>
      <c r="E49" s="350"/>
      <c r="F49" s="350"/>
      <c r="G49" s="97"/>
      <c r="H49" s="62"/>
      <c r="I49" s="97"/>
      <c r="J49" s="348"/>
      <c r="K49" s="349"/>
      <c r="L49" s="63"/>
      <c r="M49" s="63"/>
      <c r="N49" s="63"/>
    </row>
    <row r="50" spans="1:14" ht="20.25" customHeight="1" x14ac:dyDescent="0.4">
      <c r="A50" s="328"/>
      <c r="B50" s="329"/>
      <c r="C50" s="345" t="s">
        <v>454</v>
      </c>
      <c r="D50" s="346"/>
      <c r="E50" s="351"/>
      <c r="F50" s="351"/>
      <c r="G50" s="97"/>
      <c r="H50" s="62"/>
      <c r="I50" s="97"/>
      <c r="J50" s="348"/>
      <c r="K50" s="349"/>
      <c r="L50" s="63"/>
    </row>
    <row r="51" spans="1:14" ht="20.25" customHeight="1" x14ac:dyDescent="0.4">
      <c r="A51" s="328"/>
      <c r="B51" s="329"/>
      <c r="C51" s="345" t="s">
        <v>455</v>
      </c>
      <c r="D51" s="346"/>
      <c r="E51" s="351"/>
      <c r="F51" s="351"/>
      <c r="G51" s="97"/>
      <c r="H51" s="62"/>
      <c r="I51" s="97"/>
      <c r="J51" s="348"/>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295" priority="2" stopIfTrue="1">
      <formula>$K$4=""</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294" priority="4">
      <formula>LEN(TRIM(C24))=0</formula>
    </cfRule>
  </conditionalFormatting>
  <conditionalFormatting sqref="E24:F24">
    <cfRule type="containsBlanks" dxfId="293" priority="3">
      <formula>LEN(TRIM(E24))=0</formula>
    </cfRule>
  </conditionalFormatting>
  <conditionalFormatting sqref="J9:K9 J11:K11 J10">
    <cfRule type="containsBlanks" dxfId="292"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F4682EBD-7F67-4A7C-8792-AEFECC642358}">
      <formula1>0</formula1>
    </dataValidation>
    <dataValidation type="list" allowBlank="1" showInputMessage="1" showErrorMessage="1" sqref="J2:K2" xr:uid="{8AF940B9-3840-48F0-9721-F5EB9150CD2C}">
      <formula1>"保育所,認定こども園,小規模保育事業"</formula1>
    </dataValidation>
  </dataValidations>
  <hyperlinks>
    <hyperlink ref="A1:B1" location="公表用一覧!A1" display="&lt; 戻る" xr:uid="{A17FB917-5FF4-4B86-8F52-8EC93EA55DB6}"/>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F675107-F785-4F72-8AA0-761ABB3453AF}">
  <sheetPr codeName="Sheet41"/>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11" customWidth="1"/>
    <col min="2" max="11" width="8.25" style="111" customWidth="1"/>
    <col min="12" max="14" width="7.125" style="35" customWidth="1"/>
    <col min="15" max="16384" width="9" style="35"/>
  </cols>
  <sheetData>
    <row r="1" spans="1:14" ht="13.5" customHeight="1" thickBot="1" x14ac:dyDescent="0.45">
      <c r="A1" s="407" t="s">
        <v>532</v>
      </c>
      <c r="B1" s="407"/>
      <c r="C1" s="72"/>
      <c r="D1" s="72"/>
      <c r="E1" s="73"/>
      <c r="F1" s="32" t="s">
        <v>362</v>
      </c>
      <c r="G1" s="227"/>
      <c r="H1" s="228"/>
      <c r="I1" s="33" t="s">
        <v>363</v>
      </c>
      <c r="J1" s="229">
        <v>46113</v>
      </c>
      <c r="K1" s="230"/>
      <c r="L1" s="34"/>
      <c r="M1" s="34"/>
      <c r="N1" s="34"/>
    </row>
    <row r="2" spans="1:14" ht="27" customHeight="1" x14ac:dyDescent="0.4">
      <c r="A2" s="231" t="s">
        <v>364</v>
      </c>
      <c r="B2" s="232"/>
      <c r="C2" s="235" t="s">
        <v>1210</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316</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1211</v>
      </c>
      <c r="D5" s="270"/>
      <c r="E5" s="271"/>
      <c r="F5" s="40" t="s">
        <v>369</v>
      </c>
      <c r="G5" s="376" t="str">
        <f>HYPERLINK("https://www.starts-care.jp/service/childcare/kirakira_nagareyama/")</f>
        <v>https://www.starts-care.jp/service/childcare/kirakira_nagareyama/</v>
      </c>
      <c r="H5" s="270"/>
      <c r="I5" s="270"/>
      <c r="J5" s="270"/>
      <c r="K5" s="272"/>
      <c r="L5" s="37"/>
      <c r="M5" s="37"/>
      <c r="N5" s="37"/>
    </row>
    <row r="6" spans="1:14" ht="27" customHeight="1" x14ac:dyDescent="0.4">
      <c r="A6" s="273" t="s">
        <v>371</v>
      </c>
      <c r="B6" s="274"/>
      <c r="C6" s="251" t="s">
        <v>1212</v>
      </c>
      <c r="D6" s="252"/>
      <c r="E6" s="252"/>
      <c r="F6" s="252"/>
      <c r="G6" s="252"/>
      <c r="H6" s="257" t="s">
        <v>372</v>
      </c>
      <c r="I6" s="107" t="s">
        <v>373</v>
      </c>
      <c r="J6" s="259">
        <v>1</v>
      </c>
      <c r="K6" s="260"/>
      <c r="L6" s="41"/>
      <c r="M6" s="41"/>
      <c r="N6" s="41"/>
    </row>
    <row r="7" spans="1:14" ht="27" customHeight="1" x14ac:dyDescent="0.4">
      <c r="A7" s="231"/>
      <c r="B7" s="232"/>
      <c r="C7" s="253"/>
      <c r="D7" s="254"/>
      <c r="E7" s="254"/>
      <c r="F7" s="254"/>
      <c r="G7" s="254"/>
      <c r="H7" s="258"/>
      <c r="I7" s="261" t="s">
        <v>374</v>
      </c>
      <c r="J7" s="263" t="s">
        <v>659</v>
      </c>
      <c r="K7" s="264"/>
      <c r="L7" s="41"/>
      <c r="M7" s="41"/>
      <c r="N7" s="41"/>
    </row>
    <row r="8" spans="1:14" ht="27" customHeight="1" x14ac:dyDescent="0.4">
      <c r="A8" s="233"/>
      <c r="B8" s="234"/>
      <c r="C8" s="255"/>
      <c r="D8" s="256"/>
      <c r="E8" s="256"/>
      <c r="F8" s="256"/>
      <c r="G8" s="256"/>
      <c r="H8" s="42" t="s">
        <v>492</v>
      </c>
      <c r="I8" s="262"/>
      <c r="J8" s="265">
        <v>8</v>
      </c>
      <c r="K8" s="266"/>
      <c r="L8" s="41"/>
      <c r="M8" s="41"/>
      <c r="N8" s="41"/>
    </row>
    <row r="9" spans="1:14" ht="27" customHeight="1" x14ac:dyDescent="0.4">
      <c r="A9" s="245" t="s">
        <v>377</v>
      </c>
      <c r="B9" s="246"/>
      <c r="C9" s="251"/>
      <c r="D9" s="252"/>
      <c r="E9" s="252"/>
      <c r="F9" s="252"/>
      <c r="G9" s="252"/>
      <c r="H9" s="257" t="s">
        <v>372</v>
      </c>
      <c r="I9" s="107"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1213</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661</v>
      </c>
      <c r="F22" s="280"/>
      <c r="G22" s="296"/>
      <c r="H22" s="297"/>
      <c r="I22" s="43" t="s">
        <v>389</v>
      </c>
      <c r="J22" s="275" t="s">
        <v>82</v>
      </c>
      <c r="K22" s="276"/>
      <c r="L22" s="41"/>
      <c r="M22" s="41"/>
      <c r="N22" s="41"/>
    </row>
    <row r="23" spans="1:14" ht="27" customHeight="1" x14ac:dyDescent="0.4">
      <c r="A23" s="231"/>
      <c r="B23" s="232"/>
      <c r="C23" s="277" t="s">
        <v>390</v>
      </c>
      <c r="D23" s="278"/>
      <c r="E23" s="277" t="s">
        <v>391</v>
      </c>
      <c r="F23" s="278"/>
      <c r="G23" s="298"/>
      <c r="H23" s="299"/>
      <c r="I23" s="43" t="s">
        <v>392</v>
      </c>
      <c r="J23" s="275" t="s">
        <v>82</v>
      </c>
      <c r="K23" s="276"/>
      <c r="L23" s="41"/>
      <c r="M23" s="41"/>
      <c r="N23" s="41"/>
    </row>
    <row r="24" spans="1:14" ht="27" customHeight="1" x14ac:dyDescent="0.4">
      <c r="A24" s="233"/>
      <c r="B24" s="234"/>
      <c r="C24" s="279" t="s">
        <v>481</v>
      </c>
      <c r="D24" s="280"/>
      <c r="E24" s="279" t="s">
        <v>393</v>
      </c>
      <c r="F24" s="280"/>
      <c r="G24" s="300"/>
      <c r="H24" s="301"/>
      <c r="I24" s="44" t="s">
        <v>394</v>
      </c>
      <c r="J24" s="281" t="s">
        <v>82</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9</v>
      </c>
      <c r="D26" s="50">
        <v>12</v>
      </c>
      <c r="E26" s="50">
        <v>12</v>
      </c>
      <c r="F26" s="50">
        <v>12</v>
      </c>
      <c r="G26" s="50">
        <v>12</v>
      </c>
      <c r="H26" s="50">
        <v>12</v>
      </c>
      <c r="I26" s="324">
        <f>SUM(C26:H26)</f>
        <v>69</v>
      </c>
      <c r="J26" s="325"/>
      <c r="K26" s="51" t="s">
        <v>16</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8"/>
      <c r="B29" s="55" t="s">
        <v>416</v>
      </c>
      <c r="C29" s="56">
        <v>1</v>
      </c>
      <c r="D29" s="56">
        <v>1</v>
      </c>
      <c r="E29" s="56">
        <v>11</v>
      </c>
      <c r="F29" s="56"/>
      <c r="G29" s="56">
        <v>1</v>
      </c>
      <c r="H29" s="56"/>
      <c r="I29" s="56"/>
      <c r="J29" s="56">
        <v>1</v>
      </c>
      <c r="K29" s="57"/>
      <c r="L29" s="47"/>
      <c r="M29" s="47"/>
      <c r="N29" s="47"/>
    </row>
    <row r="30" spans="1:14" ht="27" customHeight="1" thickBot="1" x14ac:dyDescent="0.45">
      <c r="A30" s="114"/>
      <c r="B30" s="58" t="s">
        <v>417</v>
      </c>
      <c r="C30" s="59" t="s">
        <v>418</v>
      </c>
      <c r="D30" s="59" t="s">
        <v>418</v>
      </c>
      <c r="E30" s="59">
        <v>2</v>
      </c>
      <c r="F30" s="59"/>
      <c r="G30" s="59">
        <v>3</v>
      </c>
      <c r="H30" s="59"/>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1214</v>
      </c>
      <c r="D32" s="303"/>
      <c r="E32" s="304"/>
      <c r="F32" s="302" t="s">
        <v>1215</v>
      </c>
      <c r="G32" s="303"/>
      <c r="H32" s="304"/>
      <c r="I32" s="476" t="s">
        <v>1836</v>
      </c>
      <c r="J32" s="514"/>
      <c r="K32" s="515"/>
    </row>
    <row r="33" spans="1:11" ht="20.25" customHeight="1" x14ac:dyDescent="0.4">
      <c r="A33" s="328"/>
      <c r="B33" s="329"/>
      <c r="C33" s="305"/>
      <c r="D33" s="306"/>
      <c r="E33" s="307"/>
      <c r="F33" s="305"/>
      <c r="G33" s="306"/>
      <c r="H33" s="307"/>
      <c r="I33" s="516"/>
      <c r="J33" s="517"/>
      <c r="K33" s="518"/>
    </row>
    <row r="34" spans="1:11" ht="20.25" customHeight="1" x14ac:dyDescent="0.4">
      <c r="A34" s="328"/>
      <c r="B34" s="329"/>
      <c r="C34" s="305"/>
      <c r="D34" s="306"/>
      <c r="E34" s="307"/>
      <c r="F34" s="305"/>
      <c r="G34" s="306"/>
      <c r="H34" s="307"/>
      <c r="I34" s="516"/>
      <c r="J34" s="517"/>
      <c r="K34" s="518"/>
    </row>
    <row r="35" spans="1:11" ht="20.25" customHeight="1" x14ac:dyDescent="0.4">
      <c r="A35" s="328"/>
      <c r="B35" s="329"/>
      <c r="C35" s="305"/>
      <c r="D35" s="306"/>
      <c r="E35" s="307"/>
      <c r="F35" s="305"/>
      <c r="G35" s="306"/>
      <c r="H35" s="307"/>
      <c r="I35" s="516"/>
      <c r="J35" s="517"/>
      <c r="K35" s="518"/>
    </row>
    <row r="36" spans="1:11" ht="20.25" customHeight="1" x14ac:dyDescent="0.4">
      <c r="A36" s="328"/>
      <c r="B36" s="329"/>
      <c r="C36" s="305"/>
      <c r="D36" s="306"/>
      <c r="E36" s="307"/>
      <c r="F36" s="305"/>
      <c r="G36" s="306"/>
      <c r="H36" s="307"/>
      <c r="I36" s="516"/>
      <c r="J36" s="517"/>
      <c r="K36" s="518"/>
    </row>
    <row r="37" spans="1:11" ht="20.25" customHeight="1" x14ac:dyDescent="0.4">
      <c r="A37" s="328"/>
      <c r="B37" s="329"/>
      <c r="C37" s="305"/>
      <c r="D37" s="306"/>
      <c r="E37" s="307"/>
      <c r="F37" s="305"/>
      <c r="G37" s="306"/>
      <c r="H37" s="307"/>
      <c r="I37" s="516"/>
      <c r="J37" s="517"/>
      <c r="K37" s="518"/>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1216</v>
      </c>
      <c r="D39" s="315"/>
      <c r="E39" s="316"/>
      <c r="F39" s="314" t="s">
        <v>1837</v>
      </c>
      <c r="G39" s="315"/>
      <c r="H39" s="316"/>
      <c r="I39" s="314" t="s">
        <v>1217</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118" t="s">
        <v>434</v>
      </c>
      <c r="H45" s="118" t="s">
        <v>435</v>
      </c>
      <c r="I45" s="118" t="s">
        <v>92</v>
      </c>
      <c r="J45" s="343" t="s">
        <v>436</v>
      </c>
      <c r="K45" s="344"/>
    </row>
    <row r="46" spans="1:11" ht="20.25" customHeight="1" x14ac:dyDescent="0.4">
      <c r="A46" s="328"/>
      <c r="B46" s="329"/>
      <c r="C46" s="345" t="s">
        <v>437</v>
      </c>
      <c r="D46" s="346"/>
      <c r="E46" s="347" t="s">
        <v>438</v>
      </c>
      <c r="F46" s="347"/>
      <c r="G46" s="119" t="s">
        <v>439</v>
      </c>
      <c r="H46" s="75">
        <v>6400</v>
      </c>
      <c r="I46" s="119" t="s">
        <v>441</v>
      </c>
      <c r="J46" s="348" t="s">
        <v>508</v>
      </c>
      <c r="K46" s="349"/>
    </row>
    <row r="47" spans="1:11" ht="20.25" customHeight="1" x14ac:dyDescent="0.4">
      <c r="A47" s="328"/>
      <c r="B47" s="329"/>
      <c r="C47" s="345" t="s">
        <v>443</v>
      </c>
      <c r="D47" s="346"/>
      <c r="E47" s="350" t="s">
        <v>543</v>
      </c>
      <c r="F47" s="350"/>
      <c r="G47" s="119" t="s">
        <v>445</v>
      </c>
      <c r="H47" s="62" t="s">
        <v>1218</v>
      </c>
      <c r="I47" s="119" t="s">
        <v>1219</v>
      </c>
      <c r="J47" s="348" t="s">
        <v>517</v>
      </c>
      <c r="K47" s="349"/>
    </row>
    <row r="48" spans="1:11" ht="20.25" customHeight="1" x14ac:dyDescent="0.4">
      <c r="A48" s="328"/>
      <c r="B48" s="329"/>
      <c r="C48" s="345" t="s">
        <v>449</v>
      </c>
      <c r="D48" s="346"/>
      <c r="E48" s="350"/>
      <c r="F48" s="350"/>
      <c r="G48" s="119"/>
      <c r="H48" s="62"/>
      <c r="I48" s="119"/>
      <c r="J48" s="348"/>
      <c r="K48" s="349"/>
    </row>
    <row r="49" spans="1:14" ht="20.25" customHeight="1" x14ac:dyDescent="0.4">
      <c r="A49" s="328"/>
      <c r="B49" s="329"/>
      <c r="C49" s="345" t="s">
        <v>1838</v>
      </c>
      <c r="D49" s="346"/>
      <c r="E49" s="350" t="s">
        <v>451</v>
      </c>
      <c r="F49" s="350"/>
      <c r="G49" s="119" t="s">
        <v>439</v>
      </c>
      <c r="H49" s="75">
        <v>2508</v>
      </c>
      <c r="I49" s="119" t="s">
        <v>441</v>
      </c>
      <c r="J49" s="348" t="s">
        <v>1839</v>
      </c>
      <c r="K49" s="349"/>
      <c r="L49" s="63"/>
      <c r="M49" s="63"/>
      <c r="N49" s="63"/>
    </row>
    <row r="50" spans="1:14" ht="20.25" customHeight="1" x14ac:dyDescent="0.4">
      <c r="A50" s="328"/>
      <c r="B50" s="329"/>
      <c r="C50" s="345" t="s">
        <v>454</v>
      </c>
      <c r="D50" s="346"/>
      <c r="E50" s="351"/>
      <c r="F50" s="351"/>
      <c r="G50" s="119"/>
      <c r="H50" s="62"/>
      <c r="I50" s="119"/>
      <c r="J50" s="348"/>
      <c r="K50" s="349"/>
      <c r="L50" s="63"/>
    </row>
    <row r="51" spans="1:14" ht="20.25" customHeight="1" x14ac:dyDescent="0.4">
      <c r="A51" s="328"/>
      <c r="B51" s="329"/>
      <c r="C51" s="345" t="s">
        <v>455</v>
      </c>
      <c r="D51" s="346"/>
      <c r="E51" s="351"/>
      <c r="F51" s="351"/>
      <c r="G51" s="119"/>
      <c r="H51" s="62"/>
      <c r="I51" s="119"/>
      <c r="J51" s="348"/>
      <c r="K51" s="349"/>
      <c r="L51" s="63"/>
    </row>
    <row r="52" spans="1:14" ht="12" customHeight="1" x14ac:dyDescent="0.4">
      <c r="A52" s="113"/>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118" t="s">
        <v>461</v>
      </c>
      <c r="H54" s="118" t="s">
        <v>441</v>
      </c>
      <c r="I54" s="120" t="s">
        <v>462</v>
      </c>
      <c r="J54" s="343" t="s">
        <v>92</v>
      </c>
      <c r="K54" s="344"/>
    </row>
    <row r="55" spans="1:14" ht="20.25" customHeight="1" x14ac:dyDescent="0.4">
      <c r="A55" s="328"/>
      <c r="B55" s="329"/>
      <c r="C55" s="360" t="s">
        <v>1220</v>
      </c>
      <c r="D55" s="361"/>
      <c r="E55" s="362" t="s">
        <v>438</v>
      </c>
      <c r="F55" s="362"/>
      <c r="G55" s="121" t="s">
        <v>684</v>
      </c>
      <c r="H55" s="122" t="s">
        <v>370</v>
      </c>
      <c r="I55" s="122" t="s">
        <v>370</v>
      </c>
      <c r="J55" s="348" t="s">
        <v>465</v>
      </c>
      <c r="K55" s="349"/>
    </row>
    <row r="56" spans="1:14" ht="20.25" customHeight="1" x14ac:dyDescent="0.4">
      <c r="A56" s="328"/>
      <c r="B56" s="329"/>
      <c r="C56" s="373" t="s">
        <v>557</v>
      </c>
      <c r="D56" s="374"/>
      <c r="E56" s="350" t="s">
        <v>683</v>
      </c>
      <c r="F56" s="350"/>
      <c r="G56" s="119" t="s">
        <v>558</v>
      </c>
      <c r="H56" s="123" t="s">
        <v>370</v>
      </c>
      <c r="I56" s="123" t="s">
        <v>370</v>
      </c>
      <c r="J56" s="348" t="s">
        <v>465</v>
      </c>
      <c r="K56" s="349"/>
    </row>
    <row r="57" spans="1:14" ht="20.25" customHeight="1" x14ac:dyDescent="0.4">
      <c r="A57" s="328"/>
      <c r="B57" s="329"/>
      <c r="C57" s="373"/>
      <c r="D57" s="374"/>
      <c r="E57" s="350"/>
      <c r="F57" s="350"/>
      <c r="G57" s="119"/>
      <c r="H57" s="123"/>
      <c r="I57" s="123"/>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1221</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291" priority="6">
      <formula>LEN(TRIM(C24))=0</formula>
    </cfRule>
  </conditionalFormatting>
  <conditionalFormatting sqref="C9:G11 J9:K11 H11 C27:I27 K27">
    <cfRule type="expression" dxfId="290" priority="5" stopIfTrue="1">
      <formula>$K$4=""</formula>
    </cfRule>
  </conditionalFormatting>
  <conditionalFormatting sqref="C26:K27">
    <cfRule type="notContainsErrors" priority="1">
      <formula>NOT(ISERROR(C26))</formula>
    </cfRule>
  </conditionalFormatting>
  <conditionalFormatting sqref="C55:K57">
    <cfRule type="notContainsErrors" priority="3">
      <formula>NOT(ISERROR(C55))</formula>
    </cfRule>
  </conditionalFormatting>
  <conditionalFormatting sqref="E47:K49 C6:G11 H11 C26:I27 K27 G1:H1 I2 C2:C3 K3 C5:E5 G5:K5 J6:K6 J7 H8 C12 C22:F22 C29:E29 G29 G46:K46">
    <cfRule type="containsBlanks" dxfId="289" priority="10">
      <formula>LEN(TRIM(C1))=0</formula>
    </cfRule>
  </conditionalFormatting>
  <conditionalFormatting sqref="G48:K48">
    <cfRule type="expression" priority="7" stopIfTrue="1">
      <formula>$E$48="なし"</formula>
    </cfRule>
  </conditionalFormatting>
  <conditionalFormatting sqref="I49:K49">
    <cfRule type="expression" priority="8" stopIfTrue="1">
      <formula>$H$49="現物"</formula>
    </cfRule>
  </conditionalFormatting>
  <conditionalFormatting sqref="J2:K2 C2:H4 K3:K4 C5:E5 G5:K5 C6:G11 J6:K11 H8 H11 C12:K20 C22:H22 J22:K24 G23:H23 C24:H24 C29:K30 C32:K37 C39:K44 G46:K51 E47:F51 C60:K64">
    <cfRule type="notContainsErrors" priority="4">
      <formula>NOT(ISERROR(C2))</formula>
    </cfRule>
  </conditionalFormatting>
  <conditionalFormatting sqref="J8:K9 J10 J11:K11">
    <cfRule type="containsBlanks" dxfId="288" priority="9">
      <formula>LEN(TRIM(J8))=0</formula>
    </cfRule>
  </conditionalFormatting>
  <conditionalFormatting sqref="K26">
    <cfRule type="containsBlanks" dxfId="287" priority="2">
      <formula>LEN(TRIM(K26))=0</formula>
    </cfRule>
  </conditionalFormatting>
  <dataValidations count="2">
    <dataValidation type="whole" operator="greaterThanOrEqual" allowBlank="1" showInputMessage="1" showErrorMessage="1" sqref="E29:K30 C29:D29" xr:uid="{B16ECEE4-13D7-4D4A-835D-9DBC719DF794}">
      <formula1>0</formula1>
    </dataValidation>
    <dataValidation type="list" allowBlank="1" showInputMessage="1" showErrorMessage="1" sqref="J2:K2" xr:uid="{7DFF36D5-63FC-4EF3-A1B2-C18DB763A7D6}">
      <formula1>"保育所,認定こども園,小規模保育事業"</formula1>
    </dataValidation>
  </dataValidations>
  <hyperlinks>
    <hyperlink ref="G5" xr:uid="{4DC97536-D4CE-415C-A8C4-29FDE4D2E1F6}"/>
    <hyperlink ref="A1:B1" location="公表用一覧!A1" display=" &lt;戻る" xr:uid="{6E7FABC4-DEA5-4727-809A-5B4E0DA47470}"/>
  </hyperlinks>
  <pageMargins left="0.59055118110236227" right="0.39370078740157483" top="0.39370078740157483" bottom="0.39370078740157483" header="0" footer="0"/>
  <pageSetup paperSize="9" scale="85" fitToWidth="0" fitToHeight="0" orientation="portrait" r:id="rId1"/>
  <headerFooter>
    <oddHeader>&amp;L&amp;P / &amp;N ページ</oddHeader>
  </headerFooter>
  <rowBreaks count="2" manualBreakCount="2">
    <brk id="30" max="10" man="1"/>
    <brk id="66" max="10" man="1"/>
  </rowBreaks>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1AEE45-4DEE-4EB6-B0FF-0E84489C4EB1}">
  <sheetPr codeName="Sheet42"/>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11" customWidth="1"/>
    <col min="2" max="11" width="8.25" style="111" customWidth="1"/>
    <col min="12" max="14" width="7.125" style="35" customWidth="1"/>
    <col min="15" max="16384" width="9" style="35"/>
  </cols>
  <sheetData>
    <row r="1" spans="1:14" ht="13.5" customHeight="1" thickBot="1" x14ac:dyDescent="0.45">
      <c r="A1" s="375" t="s">
        <v>532</v>
      </c>
      <c r="B1" s="375"/>
      <c r="C1" s="72"/>
      <c r="D1" s="72"/>
      <c r="E1" s="73"/>
      <c r="F1" s="32" t="s">
        <v>362</v>
      </c>
      <c r="G1" s="227">
        <v>45541</v>
      </c>
      <c r="H1" s="228"/>
      <c r="I1" s="33" t="s">
        <v>363</v>
      </c>
      <c r="J1" s="229">
        <v>46113</v>
      </c>
      <c r="K1" s="230"/>
      <c r="L1" s="34"/>
      <c r="M1" s="34"/>
      <c r="N1" s="34"/>
    </row>
    <row r="2" spans="1:14" ht="27" customHeight="1" x14ac:dyDescent="0.4">
      <c r="A2" s="231" t="s">
        <v>364</v>
      </c>
      <c r="B2" s="232"/>
      <c r="C2" s="235" t="s">
        <v>168</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317</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27</v>
      </c>
      <c r="D5" s="270"/>
      <c r="E5" s="271"/>
      <c r="F5" s="40" t="s">
        <v>369</v>
      </c>
      <c r="G5" s="376" t="str">
        <f>HYPERLINK("https://kodomo.solasto-hoiku.com/nursery/solasto-otakanomori")</f>
        <v>https://kodomo.solasto-hoiku.com/nursery/solasto-otakanomori</v>
      </c>
      <c r="H5" s="270"/>
      <c r="I5" s="270"/>
      <c r="J5" s="270"/>
      <c r="K5" s="272"/>
      <c r="L5" s="37"/>
      <c r="M5" s="37"/>
      <c r="N5" s="37"/>
    </row>
    <row r="6" spans="1:14" ht="27" customHeight="1" x14ac:dyDescent="0.4">
      <c r="A6" s="273" t="s">
        <v>371</v>
      </c>
      <c r="B6" s="274"/>
      <c r="C6" s="461" t="s">
        <v>169</v>
      </c>
      <c r="D6" s="252"/>
      <c r="E6" s="252"/>
      <c r="F6" s="252"/>
      <c r="G6" s="252"/>
      <c r="H6" s="257" t="s">
        <v>372</v>
      </c>
      <c r="I6" s="107" t="s">
        <v>373</v>
      </c>
      <c r="J6" s="259">
        <v>6</v>
      </c>
      <c r="K6" s="260"/>
      <c r="L6" s="41"/>
      <c r="M6" s="41"/>
      <c r="N6" s="41"/>
    </row>
    <row r="7" spans="1:14" ht="27" customHeight="1" x14ac:dyDescent="0.4">
      <c r="A7" s="231"/>
      <c r="B7" s="232"/>
      <c r="C7" s="253"/>
      <c r="D7" s="254"/>
      <c r="E7" s="254"/>
      <c r="F7" s="254"/>
      <c r="G7" s="254"/>
      <c r="H7" s="258"/>
      <c r="I7" s="261" t="s">
        <v>374</v>
      </c>
      <c r="J7" s="263" t="s">
        <v>750</v>
      </c>
      <c r="K7" s="264"/>
      <c r="L7" s="41"/>
      <c r="M7" s="41"/>
      <c r="N7" s="41"/>
    </row>
    <row r="8" spans="1:14" ht="27" customHeight="1" x14ac:dyDescent="0.4">
      <c r="A8" s="233"/>
      <c r="B8" s="234"/>
      <c r="C8" s="255"/>
      <c r="D8" s="256"/>
      <c r="E8" s="256"/>
      <c r="F8" s="256"/>
      <c r="G8" s="256"/>
      <c r="H8" s="42" t="s">
        <v>376</v>
      </c>
      <c r="I8" s="262"/>
      <c r="J8" s="265">
        <v>10</v>
      </c>
      <c r="K8" s="266"/>
      <c r="L8" s="41"/>
      <c r="M8" s="41"/>
      <c r="N8" s="41"/>
    </row>
    <row r="9" spans="1:14" ht="27" customHeight="1" x14ac:dyDescent="0.4">
      <c r="A9" s="245" t="s">
        <v>377</v>
      </c>
      <c r="B9" s="246"/>
      <c r="C9" s="251"/>
      <c r="D9" s="252"/>
      <c r="E9" s="252"/>
      <c r="F9" s="252"/>
      <c r="G9" s="252"/>
      <c r="H9" s="257" t="s">
        <v>372</v>
      </c>
      <c r="I9" s="107"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751</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388</v>
      </c>
      <c r="F22" s="280"/>
      <c r="G22" s="296"/>
      <c r="H22" s="297"/>
      <c r="I22" s="43" t="s">
        <v>389</v>
      </c>
      <c r="J22" s="275" t="s">
        <v>82</v>
      </c>
      <c r="K22" s="276"/>
      <c r="L22" s="41"/>
      <c r="M22" s="41"/>
      <c r="N22" s="41"/>
    </row>
    <row r="23" spans="1:14" ht="27" customHeight="1" x14ac:dyDescent="0.4">
      <c r="A23" s="231"/>
      <c r="B23" s="232"/>
      <c r="C23" s="277" t="s">
        <v>390</v>
      </c>
      <c r="D23" s="278"/>
      <c r="E23" s="277" t="s">
        <v>391</v>
      </c>
      <c r="F23" s="278"/>
      <c r="G23" s="298"/>
      <c r="H23" s="299"/>
      <c r="I23" s="43" t="s">
        <v>392</v>
      </c>
      <c r="J23" s="275" t="s">
        <v>82</v>
      </c>
      <c r="K23" s="276"/>
      <c r="L23" s="41"/>
      <c r="M23" s="41"/>
      <c r="N23" s="41"/>
    </row>
    <row r="24" spans="1:14" ht="27" customHeight="1" x14ac:dyDescent="0.4">
      <c r="A24" s="233"/>
      <c r="B24" s="234"/>
      <c r="C24" s="279" t="s">
        <v>481</v>
      </c>
      <c r="D24" s="280"/>
      <c r="E24" s="279" t="s">
        <v>387</v>
      </c>
      <c r="F24" s="280"/>
      <c r="G24" s="300"/>
      <c r="H24" s="301"/>
      <c r="I24" s="44" t="s">
        <v>394</v>
      </c>
      <c r="J24" s="281" t="s">
        <v>82</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12</v>
      </c>
      <c r="D26" s="50">
        <v>15</v>
      </c>
      <c r="E26" s="50">
        <v>15</v>
      </c>
      <c r="F26" s="50">
        <v>16</v>
      </c>
      <c r="G26" s="50">
        <v>16</v>
      </c>
      <c r="H26" s="50">
        <v>16</v>
      </c>
      <c r="I26" s="324">
        <f>SUM(C26:H26)</f>
        <v>90</v>
      </c>
      <c r="J26" s="325"/>
      <c r="K26" s="51" t="s">
        <v>16</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8"/>
      <c r="B29" s="55" t="s">
        <v>416</v>
      </c>
      <c r="C29" s="56">
        <v>1</v>
      </c>
      <c r="D29" s="56">
        <v>1</v>
      </c>
      <c r="E29" s="56">
        <v>14</v>
      </c>
      <c r="F29" s="56">
        <v>1</v>
      </c>
      <c r="G29" s="56">
        <v>1</v>
      </c>
      <c r="H29" s="56">
        <v>1</v>
      </c>
      <c r="I29" s="56"/>
      <c r="J29" s="56">
        <v>1</v>
      </c>
      <c r="K29" s="57">
        <v>2</v>
      </c>
      <c r="L29" s="47"/>
      <c r="M29" s="47"/>
      <c r="N29" s="47"/>
    </row>
    <row r="30" spans="1:14" ht="27" customHeight="1" thickBot="1" x14ac:dyDescent="0.45">
      <c r="A30" s="114"/>
      <c r="B30" s="58" t="s">
        <v>417</v>
      </c>
      <c r="C30" s="59" t="s">
        <v>418</v>
      </c>
      <c r="D30" s="59" t="s">
        <v>418</v>
      </c>
      <c r="E30" s="59">
        <v>7</v>
      </c>
      <c r="F30" s="59"/>
      <c r="G30" s="59">
        <v>3</v>
      </c>
      <c r="H30" s="59"/>
      <c r="I30" s="59">
        <v>1</v>
      </c>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752</v>
      </c>
      <c r="D32" s="303"/>
      <c r="E32" s="304"/>
      <c r="F32" s="302" t="s">
        <v>753</v>
      </c>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c r="D39" s="315"/>
      <c r="E39" s="316"/>
      <c r="F39" s="314" t="s">
        <v>1806</v>
      </c>
      <c r="G39" s="315"/>
      <c r="H39" s="316"/>
      <c r="I39" s="314" t="s">
        <v>754</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118" t="s">
        <v>434</v>
      </c>
      <c r="H45" s="118" t="s">
        <v>435</v>
      </c>
      <c r="I45" s="118" t="s">
        <v>92</v>
      </c>
      <c r="J45" s="343" t="s">
        <v>436</v>
      </c>
      <c r="K45" s="344"/>
    </row>
    <row r="46" spans="1:11" ht="20.25" customHeight="1" x14ac:dyDescent="0.4">
      <c r="A46" s="328"/>
      <c r="B46" s="329"/>
      <c r="C46" s="345" t="s">
        <v>437</v>
      </c>
      <c r="D46" s="346"/>
      <c r="E46" s="347" t="s">
        <v>438</v>
      </c>
      <c r="F46" s="347"/>
      <c r="G46" s="119" t="s">
        <v>439</v>
      </c>
      <c r="H46" s="75" t="s">
        <v>542</v>
      </c>
      <c r="I46" s="119" t="s">
        <v>554</v>
      </c>
      <c r="J46" s="348" t="s">
        <v>517</v>
      </c>
      <c r="K46" s="349"/>
    </row>
    <row r="47" spans="1:11" ht="20.25" customHeight="1" x14ac:dyDescent="0.4">
      <c r="A47" s="328"/>
      <c r="B47" s="329"/>
      <c r="C47" s="345" t="s">
        <v>443</v>
      </c>
      <c r="D47" s="346"/>
      <c r="E47" s="350" t="s">
        <v>755</v>
      </c>
      <c r="F47" s="350"/>
      <c r="G47" s="119" t="s">
        <v>445</v>
      </c>
      <c r="H47" s="62" t="s">
        <v>446</v>
      </c>
      <c r="I47" s="119" t="s">
        <v>756</v>
      </c>
      <c r="J47" s="348" t="s">
        <v>517</v>
      </c>
      <c r="K47" s="349"/>
    </row>
    <row r="48" spans="1:11" ht="20.25" customHeight="1" x14ac:dyDescent="0.4">
      <c r="A48" s="328"/>
      <c r="B48" s="329"/>
      <c r="C48" s="345" t="s">
        <v>449</v>
      </c>
      <c r="D48" s="346"/>
      <c r="E48" s="350" t="s">
        <v>370</v>
      </c>
      <c r="F48" s="350"/>
      <c r="G48" s="119"/>
      <c r="H48" s="62"/>
      <c r="I48" s="119"/>
      <c r="J48" s="348"/>
      <c r="K48" s="349"/>
    </row>
    <row r="49" spans="1:14" ht="20.25" customHeight="1" x14ac:dyDescent="0.4">
      <c r="A49" s="328"/>
      <c r="B49" s="329"/>
      <c r="C49" s="345" t="s">
        <v>450</v>
      </c>
      <c r="D49" s="346"/>
      <c r="E49" s="350" t="s">
        <v>451</v>
      </c>
      <c r="F49" s="350"/>
      <c r="G49" s="119" t="s">
        <v>452</v>
      </c>
      <c r="H49" s="62" t="s">
        <v>453</v>
      </c>
      <c r="I49" s="119"/>
      <c r="J49" s="348"/>
      <c r="K49" s="349"/>
      <c r="L49" s="63"/>
      <c r="M49" s="63"/>
      <c r="N49" s="63"/>
    </row>
    <row r="50" spans="1:14" ht="20.25" customHeight="1" x14ac:dyDescent="0.4">
      <c r="A50" s="328"/>
      <c r="B50" s="329"/>
      <c r="C50" s="345" t="s">
        <v>454</v>
      </c>
      <c r="D50" s="346"/>
      <c r="E50" s="519"/>
      <c r="F50" s="520"/>
      <c r="G50" s="119"/>
      <c r="H50" s="62"/>
      <c r="I50" s="119"/>
      <c r="J50" s="348"/>
      <c r="K50" s="349"/>
      <c r="L50" s="63"/>
    </row>
    <row r="51" spans="1:14" ht="20.25" customHeight="1" x14ac:dyDescent="0.4">
      <c r="A51" s="328"/>
      <c r="B51" s="329"/>
      <c r="C51" s="345" t="s">
        <v>455</v>
      </c>
      <c r="D51" s="346"/>
      <c r="E51" s="351" t="s">
        <v>757</v>
      </c>
      <c r="F51" s="351"/>
      <c r="G51" s="124" t="s">
        <v>758</v>
      </c>
      <c r="H51" s="78" t="s">
        <v>1807</v>
      </c>
      <c r="I51" s="119"/>
      <c r="J51" s="348"/>
      <c r="K51" s="349"/>
      <c r="L51" s="63"/>
    </row>
    <row r="52" spans="1:14" ht="12" customHeight="1" x14ac:dyDescent="0.4">
      <c r="A52" s="113"/>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118" t="s">
        <v>461</v>
      </c>
      <c r="H54" s="118" t="s">
        <v>441</v>
      </c>
      <c r="I54" s="120" t="s">
        <v>462</v>
      </c>
      <c r="J54" s="343" t="s">
        <v>92</v>
      </c>
      <c r="K54" s="344"/>
    </row>
    <row r="55" spans="1:14" ht="20.25" customHeight="1" x14ac:dyDescent="0.4">
      <c r="A55" s="328"/>
      <c r="B55" s="329"/>
      <c r="C55" s="360" t="s">
        <v>759</v>
      </c>
      <c r="D55" s="361"/>
      <c r="E55" s="362" t="s">
        <v>760</v>
      </c>
      <c r="F55" s="362"/>
      <c r="G55" s="121" t="s">
        <v>634</v>
      </c>
      <c r="H55" s="122" t="s">
        <v>370</v>
      </c>
      <c r="I55" s="122"/>
      <c r="J55" s="363"/>
      <c r="K55" s="364"/>
    </row>
    <row r="56" spans="1:14" ht="20.25" customHeight="1" x14ac:dyDescent="0.4">
      <c r="A56" s="328"/>
      <c r="B56" s="329"/>
      <c r="C56" s="373" t="s">
        <v>523</v>
      </c>
      <c r="D56" s="374"/>
      <c r="E56" s="350" t="s">
        <v>654</v>
      </c>
      <c r="F56" s="350"/>
      <c r="G56" s="119" t="s">
        <v>634</v>
      </c>
      <c r="H56" s="123" t="s">
        <v>370</v>
      </c>
      <c r="I56" s="123"/>
      <c r="J56" s="348"/>
      <c r="K56" s="349"/>
    </row>
    <row r="57" spans="1:14" ht="20.25" customHeight="1" x14ac:dyDescent="0.4">
      <c r="A57" s="328"/>
      <c r="B57" s="329"/>
      <c r="C57" s="373" t="s">
        <v>761</v>
      </c>
      <c r="D57" s="374"/>
      <c r="E57" s="350" t="s">
        <v>622</v>
      </c>
      <c r="F57" s="350"/>
      <c r="G57" s="119" t="s">
        <v>634</v>
      </c>
      <c r="H57" s="123" t="s">
        <v>370</v>
      </c>
      <c r="I57" s="123"/>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762</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286" priority="3">
      <formula>LEN(TRIM(C24))=0</formula>
    </cfRule>
  </conditionalFormatting>
  <conditionalFormatting sqref="C9:G11 J9:K11 H11 C27:I27 K27">
    <cfRule type="expression" dxfId="285" priority="2" stopIfTrue="1">
      <formula>$K$4=""</formula>
    </cfRule>
  </conditionalFormatting>
  <conditionalFormatting sqref="E47:K49 C6:G11 H11 C26:I27 K26:K27 G1:H1 I2 C2:C3 K3 C5:E5 G5:K5 J6:K6 J7 H8 C12 C22:F22 C29:E29 G29 G46:K46">
    <cfRule type="containsBlanks" dxfId="284"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83" priority="6">
      <formula>LEN(TRIM(J8))=0</formula>
    </cfRule>
  </conditionalFormatting>
  <dataValidations count="2">
    <dataValidation type="whole" operator="greaterThanOrEqual" allowBlank="1" showInputMessage="1" showErrorMessage="1" sqref="E29:K30 C29:D29" xr:uid="{B2FCFE10-911B-4B06-82CA-C1A4F23F2D32}">
      <formula1>0</formula1>
    </dataValidation>
    <dataValidation type="list" allowBlank="1" showInputMessage="1" showErrorMessage="1" sqref="J2:K2" xr:uid="{D49CE93B-9323-41B6-BFB0-048299E95DE4}">
      <formula1>"保育所,認定こども園,小規模保育事業"</formula1>
    </dataValidation>
  </dataValidations>
  <hyperlinks>
    <hyperlink ref="A1:B1" location="公表用一覧!A1" display=" &lt;戻る" xr:uid="{C534B950-0A54-4F31-BBCA-6B8DBED6D438}"/>
  </hyperlinks>
  <pageMargins left="0.59055118110236227" right="0.39370078740157483" top="0.39370078740157483" bottom="0.39370078740157483" header="0" footer="0"/>
  <pageSetup paperSize="9" scale="92" fitToWidth="0" fitToHeight="0" orientation="portrait" r:id="rId1"/>
  <headerFooter>
    <oddHeader>&amp;L&amp;P / &amp;N ページ</oddHeader>
  </headerFooter>
  <rowBreaks count="2" manualBreakCount="2">
    <brk id="30" max="10" man="1"/>
    <brk id="66" max="10" man="1"/>
  </rowBreaks>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8CB2EF-C633-4C5E-9626-73B42B804E28}">
  <sheetPr codeName="Sheet43">
    <pageSetUpPr fitToPage="1"/>
  </sheetPr>
  <dimension ref="A1:N68"/>
  <sheetViews>
    <sheetView view="pageBreakPreview" zoomScaleNormal="100" zoomScaleSheetLayoutView="100" workbookViewId="0">
      <selection sqref="A1:B1"/>
    </sheetView>
  </sheetViews>
  <sheetFormatPr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375" t="s">
        <v>532</v>
      </c>
      <c r="B1" s="375"/>
      <c r="C1" s="72"/>
      <c r="D1" s="72"/>
      <c r="E1" s="73"/>
      <c r="F1" s="32" t="s">
        <v>362</v>
      </c>
      <c r="G1" s="227">
        <v>45908</v>
      </c>
      <c r="H1" s="228"/>
      <c r="I1" s="33" t="s">
        <v>363</v>
      </c>
      <c r="J1" s="229">
        <v>46113</v>
      </c>
      <c r="K1" s="230"/>
      <c r="L1" s="34"/>
      <c r="M1" s="34"/>
      <c r="N1" s="34"/>
    </row>
    <row r="2" spans="1:14" ht="27" customHeight="1" x14ac:dyDescent="0.4">
      <c r="A2" s="231" t="s">
        <v>364</v>
      </c>
      <c r="B2" s="232"/>
      <c r="C2" s="235" t="s">
        <v>170</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318</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67</v>
      </c>
      <c r="D5" s="270"/>
      <c r="E5" s="271"/>
      <c r="F5" s="40" t="s">
        <v>369</v>
      </c>
      <c r="G5" s="376" t="str">
        <f>HYPERLINK("https://www.morinomachi-childcare.jp/")</f>
        <v>https://www.morinomachi-childcare.jp/</v>
      </c>
      <c r="H5" s="270"/>
      <c r="I5" s="270"/>
      <c r="J5" s="270"/>
      <c r="K5" s="272"/>
      <c r="L5" s="37"/>
      <c r="M5" s="37"/>
      <c r="N5" s="37"/>
    </row>
    <row r="6" spans="1:14" ht="27" customHeight="1" x14ac:dyDescent="0.4">
      <c r="A6" s="273" t="s">
        <v>371</v>
      </c>
      <c r="B6" s="274"/>
      <c r="C6" s="251" t="s">
        <v>171</v>
      </c>
      <c r="D6" s="252"/>
      <c r="E6" s="252"/>
      <c r="F6" s="252"/>
      <c r="G6" s="252"/>
      <c r="H6" s="257" t="s">
        <v>372</v>
      </c>
      <c r="I6" s="144" t="s">
        <v>373</v>
      </c>
      <c r="J6" s="259">
        <v>5</v>
      </c>
      <c r="K6" s="260"/>
      <c r="L6" s="41"/>
      <c r="M6" s="41"/>
      <c r="N6" s="41"/>
    </row>
    <row r="7" spans="1:14" ht="27" customHeight="1" x14ac:dyDescent="0.4">
      <c r="A7" s="231"/>
      <c r="B7" s="232"/>
      <c r="C7" s="253"/>
      <c r="D7" s="254"/>
      <c r="E7" s="254"/>
      <c r="F7" s="254"/>
      <c r="G7" s="254"/>
      <c r="H7" s="258"/>
      <c r="I7" s="261" t="s">
        <v>374</v>
      </c>
      <c r="J7" s="263" t="s">
        <v>1226</v>
      </c>
      <c r="K7" s="264"/>
      <c r="L7" s="41"/>
      <c r="M7" s="41"/>
      <c r="N7" s="41"/>
    </row>
    <row r="8" spans="1:14" ht="27" customHeight="1" x14ac:dyDescent="0.4">
      <c r="A8" s="233"/>
      <c r="B8" s="234"/>
      <c r="C8" s="255"/>
      <c r="D8" s="256"/>
      <c r="E8" s="256"/>
      <c r="F8" s="256"/>
      <c r="G8" s="256"/>
      <c r="H8" s="42" t="s">
        <v>632</v>
      </c>
      <c r="I8" s="262"/>
      <c r="J8" s="265">
        <v>16</v>
      </c>
      <c r="K8" s="266"/>
      <c r="L8" s="41"/>
      <c r="M8" s="41"/>
      <c r="N8" s="41"/>
    </row>
    <row r="9" spans="1:14" ht="27" customHeight="1" x14ac:dyDescent="0.4">
      <c r="A9" s="245" t="s">
        <v>377</v>
      </c>
      <c r="B9" s="246"/>
      <c r="C9" s="251"/>
      <c r="D9" s="252"/>
      <c r="E9" s="252"/>
      <c r="F9" s="252"/>
      <c r="G9" s="252"/>
      <c r="H9" s="257" t="s">
        <v>372</v>
      </c>
      <c r="I9" s="144"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461" t="s">
        <v>1227</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661</v>
      </c>
      <c r="F22" s="280"/>
      <c r="G22" s="296"/>
      <c r="H22" s="297"/>
      <c r="I22" s="43" t="s">
        <v>389</v>
      </c>
      <c r="J22" s="275" t="s">
        <v>1228</v>
      </c>
      <c r="K22" s="276"/>
      <c r="L22" s="41"/>
      <c r="M22" s="41"/>
      <c r="N22" s="41"/>
    </row>
    <row r="23" spans="1:14" ht="27" customHeight="1" x14ac:dyDescent="0.4">
      <c r="A23" s="231"/>
      <c r="B23" s="232"/>
      <c r="C23" s="277" t="s">
        <v>390</v>
      </c>
      <c r="D23" s="278"/>
      <c r="E23" s="277" t="s">
        <v>391</v>
      </c>
      <c r="F23" s="278"/>
      <c r="G23" s="298"/>
      <c r="H23" s="299"/>
      <c r="I23" s="43" t="s">
        <v>392</v>
      </c>
      <c r="J23" s="275">
        <v>5</v>
      </c>
      <c r="K23" s="276"/>
      <c r="L23" s="41"/>
      <c r="M23" s="41"/>
      <c r="N23" s="41"/>
    </row>
    <row r="24" spans="1:14" ht="27" customHeight="1" x14ac:dyDescent="0.4">
      <c r="A24" s="233"/>
      <c r="B24" s="234"/>
      <c r="C24" s="279" t="s">
        <v>481</v>
      </c>
      <c r="D24" s="280"/>
      <c r="E24" s="279" t="s">
        <v>393</v>
      </c>
      <c r="F24" s="280"/>
      <c r="G24" s="300"/>
      <c r="H24" s="301"/>
      <c r="I24" s="44" t="s">
        <v>394</v>
      </c>
      <c r="J24" s="281" t="s">
        <v>1229</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15</v>
      </c>
      <c r="D26" s="50">
        <v>15</v>
      </c>
      <c r="E26" s="50">
        <v>15</v>
      </c>
      <c r="F26" s="50">
        <v>15</v>
      </c>
      <c r="G26" s="50">
        <v>15</v>
      </c>
      <c r="H26" s="50">
        <v>15</v>
      </c>
      <c r="I26" s="324">
        <f>SUM(C26:H26)</f>
        <v>90</v>
      </c>
      <c r="J26" s="325"/>
      <c r="K26" s="51" t="s">
        <v>17</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1</v>
      </c>
      <c r="E29" s="56">
        <v>16</v>
      </c>
      <c r="F29" s="56">
        <v>0</v>
      </c>
      <c r="G29" s="56">
        <v>0</v>
      </c>
      <c r="H29" s="56">
        <v>1</v>
      </c>
      <c r="I29" s="56">
        <v>0</v>
      </c>
      <c r="J29" s="56">
        <v>1</v>
      </c>
      <c r="K29" s="57">
        <v>0</v>
      </c>
      <c r="L29" s="47"/>
      <c r="M29" s="47"/>
      <c r="N29" s="47"/>
    </row>
    <row r="30" spans="1:14" ht="27" customHeight="1" thickBot="1" x14ac:dyDescent="0.45">
      <c r="A30" s="140"/>
      <c r="B30" s="58" t="s">
        <v>417</v>
      </c>
      <c r="C30" s="59" t="s">
        <v>418</v>
      </c>
      <c r="D30" s="59" t="s">
        <v>418</v>
      </c>
      <c r="E30" s="59">
        <v>10</v>
      </c>
      <c r="F30" s="59">
        <v>0</v>
      </c>
      <c r="G30" s="59">
        <v>4</v>
      </c>
      <c r="H30" s="59">
        <v>0</v>
      </c>
      <c r="I30" s="59">
        <v>3</v>
      </c>
      <c r="J30" s="59">
        <v>0</v>
      </c>
      <c r="K30" s="60">
        <v>0</v>
      </c>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1230</v>
      </c>
      <c r="D32" s="303"/>
      <c r="E32" s="304"/>
      <c r="F32" s="302" t="s">
        <v>1231</v>
      </c>
      <c r="G32" s="303"/>
      <c r="H32" s="304"/>
      <c r="I32" s="302" t="s">
        <v>1232</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1233</v>
      </c>
      <c r="D39" s="315"/>
      <c r="E39" s="316"/>
      <c r="F39" s="314" t="s">
        <v>1234</v>
      </c>
      <c r="G39" s="315"/>
      <c r="H39" s="316"/>
      <c r="I39" s="314" t="s">
        <v>1235</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155" t="s">
        <v>434</v>
      </c>
      <c r="H45" s="155" t="s">
        <v>435</v>
      </c>
      <c r="I45" s="155" t="s">
        <v>92</v>
      </c>
      <c r="J45" s="343" t="s">
        <v>436</v>
      </c>
      <c r="K45" s="344"/>
    </row>
    <row r="46" spans="1:11" ht="20.25" customHeight="1" x14ac:dyDescent="0.4">
      <c r="A46" s="328"/>
      <c r="B46" s="329"/>
      <c r="C46" s="345" t="s">
        <v>437</v>
      </c>
      <c r="D46" s="346"/>
      <c r="E46" s="347" t="s">
        <v>438</v>
      </c>
      <c r="F46" s="347"/>
      <c r="G46" s="156" t="s">
        <v>439</v>
      </c>
      <c r="H46" s="62" t="s">
        <v>672</v>
      </c>
      <c r="I46" s="156" t="s">
        <v>554</v>
      </c>
      <c r="J46" s="348" t="s">
        <v>508</v>
      </c>
      <c r="K46" s="349"/>
    </row>
    <row r="47" spans="1:11" ht="20.25" customHeight="1" x14ac:dyDescent="0.4">
      <c r="A47" s="328"/>
      <c r="B47" s="329"/>
      <c r="C47" s="345" t="s">
        <v>443</v>
      </c>
      <c r="D47" s="346"/>
      <c r="E47" s="350" t="s">
        <v>444</v>
      </c>
      <c r="F47" s="350"/>
      <c r="G47" s="156" t="s">
        <v>445</v>
      </c>
      <c r="H47" s="62" t="s">
        <v>1236</v>
      </c>
      <c r="I47" s="156" t="s">
        <v>1237</v>
      </c>
      <c r="J47" s="348" t="s">
        <v>508</v>
      </c>
      <c r="K47" s="349"/>
    </row>
    <row r="48" spans="1:11" ht="20.25" customHeight="1" x14ac:dyDescent="0.4">
      <c r="A48" s="328"/>
      <c r="B48" s="329"/>
      <c r="C48" s="345" t="s">
        <v>449</v>
      </c>
      <c r="D48" s="346"/>
      <c r="E48" s="350" t="s">
        <v>370</v>
      </c>
      <c r="F48" s="350"/>
      <c r="G48" s="156"/>
      <c r="H48" s="62"/>
      <c r="I48" s="156"/>
      <c r="J48" s="348"/>
      <c r="K48" s="349"/>
    </row>
    <row r="49" spans="1:14" ht="20.25" customHeight="1" x14ac:dyDescent="0.4">
      <c r="A49" s="328"/>
      <c r="B49" s="329"/>
      <c r="C49" s="345" t="s">
        <v>450</v>
      </c>
      <c r="D49" s="346"/>
      <c r="E49" s="350" t="s">
        <v>451</v>
      </c>
      <c r="F49" s="350"/>
      <c r="G49" s="156" t="s">
        <v>452</v>
      </c>
      <c r="H49" s="62" t="s">
        <v>453</v>
      </c>
      <c r="I49" s="156"/>
      <c r="J49" s="348"/>
      <c r="K49" s="349"/>
      <c r="L49" s="63"/>
      <c r="M49" s="63"/>
      <c r="N49" s="63"/>
    </row>
    <row r="50" spans="1:14" ht="20.25" customHeight="1" x14ac:dyDescent="0.4">
      <c r="A50" s="328"/>
      <c r="B50" s="329"/>
      <c r="C50" s="345" t="s">
        <v>454</v>
      </c>
      <c r="D50" s="346"/>
      <c r="E50" s="351"/>
      <c r="F50" s="351"/>
      <c r="G50" s="165"/>
      <c r="H50" s="62"/>
      <c r="I50" s="156"/>
      <c r="J50" s="348"/>
      <c r="K50" s="349"/>
      <c r="L50" s="63"/>
    </row>
    <row r="51" spans="1:14" ht="20.25" customHeight="1" x14ac:dyDescent="0.4">
      <c r="A51" s="328"/>
      <c r="B51" s="329"/>
      <c r="C51" s="345" t="s">
        <v>455</v>
      </c>
      <c r="D51" s="346"/>
      <c r="E51" s="351"/>
      <c r="F51" s="351"/>
      <c r="G51" s="156"/>
      <c r="H51" s="62"/>
      <c r="I51" s="156"/>
      <c r="J51" s="348"/>
      <c r="K51" s="349"/>
      <c r="L51" s="63"/>
    </row>
    <row r="52" spans="1:14" ht="12" customHeight="1" x14ac:dyDescent="0.4">
      <c r="A52" s="139"/>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155" t="s">
        <v>461</v>
      </c>
      <c r="H54" s="155" t="s">
        <v>441</v>
      </c>
      <c r="I54" s="157" t="s">
        <v>462</v>
      </c>
      <c r="J54" s="343" t="s">
        <v>92</v>
      </c>
      <c r="K54" s="344"/>
    </row>
    <row r="55" spans="1:14" ht="20.25" customHeight="1" x14ac:dyDescent="0.4">
      <c r="A55" s="328"/>
      <c r="B55" s="329"/>
      <c r="C55" s="360" t="s">
        <v>523</v>
      </c>
      <c r="D55" s="361"/>
      <c r="E55" s="362" t="s">
        <v>1238</v>
      </c>
      <c r="F55" s="362"/>
      <c r="G55" s="158" t="s">
        <v>623</v>
      </c>
      <c r="H55" s="159" t="s">
        <v>370</v>
      </c>
      <c r="I55" s="159" t="s">
        <v>370</v>
      </c>
      <c r="J55" s="363" t="s">
        <v>465</v>
      </c>
      <c r="K55" s="364"/>
    </row>
    <row r="56" spans="1:14" ht="20.25" customHeight="1" x14ac:dyDescent="0.4">
      <c r="A56" s="328"/>
      <c r="B56" s="329"/>
      <c r="C56" s="373" t="s">
        <v>463</v>
      </c>
      <c r="D56" s="374"/>
      <c r="E56" s="350" t="s">
        <v>1238</v>
      </c>
      <c r="F56" s="350"/>
      <c r="G56" s="156" t="s">
        <v>623</v>
      </c>
      <c r="H56" s="160" t="s">
        <v>370</v>
      </c>
      <c r="I56" s="160" t="s">
        <v>370</v>
      </c>
      <c r="J56" s="348" t="s">
        <v>465</v>
      </c>
      <c r="K56" s="349"/>
    </row>
    <row r="57" spans="1:14" ht="20.25" customHeight="1" x14ac:dyDescent="0.4">
      <c r="A57" s="328"/>
      <c r="B57" s="329"/>
      <c r="C57" s="373"/>
      <c r="D57" s="374"/>
      <c r="E57" s="350"/>
      <c r="F57" s="350"/>
      <c r="G57" s="156"/>
      <c r="H57" s="160"/>
      <c r="I57" s="160"/>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1941</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row r="68" spans="1:11" ht="26.25" customHeight="1" x14ac:dyDescent="0.4">
      <c r="B68" s="103"/>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282" priority="3">
      <formula>LEN(TRIM(C24))=0</formula>
    </cfRule>
  </conditionalFormatting>
  <conditionalFormatting sqref="C9:G11 J9:K11 H11 C27:I27 K27">
    <cfRule type="expression" dxfId="281" priority="2" stopIfTrue="1">
      <formula>$K$4=""</formula>
    </cfRule>
  </conditionalFormatting>
  <conditionalFormatting sqref="E47:K49 C6:G11 H11 C26:I27 K26:K27 G1:H1 I2 C2:C3 K3 C5:E5 G5:K5 J6:K6 J7 H8 C12 C22:F22 C29:E29 G29 G46:K46">
    <cfRule type="containsBlanks" dxfId="280"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79" priority="6">
      <formula>LEN(TRIM(J8))=0</formula>
    </cfRule>
  </conditionalFormatting>
  <dataValidations count="2">
    <dataValidation type="whole" operator="greaterThanOrEqual" allowBlank="1" showInputMessage="1" showErrorMessage="1" sqref="E29:K30 C29:D29" xr:uid="{84B71941-C110-4FE2-B4A2-17D7458D5ED8}">
      <formula1>0</formula1>
    </dataValidation>
    <dataValidation type="list" allowBlank="1" showInputMessage="1" showErrorMessage="1" sqref="J2:K2" xr:uid="{CA21E29B-D936-4FAB-971C-0E6BF92775C0}">
      <formula1>"保育所,認定こども園,小規模保育事業"</formula1>
    </dataValidation>
  </dataValidations>
  <hyperlinks>
    <hyperlink ref="A1:B1" location="公表用一覧!A1" display=" &lt;戻る" xr:uid="{FEA62F5E-11F1-4D57-B5C4-BC62AAB927C9}"/>
  </hyperlinks>
  <pageMargins left="0.59055118110236227" right="0.39370078740157483" top="0.39370078740157483" bottom="0.39370078740157483" header="0" footer="0"/>
  <pageSetup paperSize="9" scale="99" fitToHeight="0" orientation="portrait" r:id="rId1"/>
  <headerFooter>
    <oddHeader>&amp;L&amp;P / &amp;N ページ</oddHeader>
  </headerFooter>
  <rowBreaks count="1" manualBreakCount="1">
    <brk id="66" max="10" man="1"/>
  </rowBreaks>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17E71F-63E8-4DE7-85EE-EF120CE65289}">
  <sheetPr codeName="Sheet44"/>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532</v>
      </c>
      <c r="B1" s="407"/>
      <c r="C1" s="72"/>
      <c r="D1" s="72"/>
      <c r="E1" s="73"/>
      <c r="F1" s="32" t="s">
        <v>362</v>
      </c>
      <c r="G1" s="227"/>
      <c r="H1" s="228"/>
      <c r="I1" s="33" t="s">
        <v>363</v>
      </c>
      <c r="J1" s="229">
        <v>46113</v>
      </c>
      <c r="K1" s="230"/>
      <c r="L1" s="34"/>
      <c r="M1" s="34"/>
      <c r="N1" s="34"/>
    </row>
    <row r="2" spans="1:14" ht="27" customHeight="1" x14ac:dyDescent="0.4">
      <c r="A2" s="231" t="s">
        <v>364</v>
      </c>
      <c r="B2" s="232"/>
      <c r="C2" s="235" t="s">
        <v>1438</v>
      </c>
      <c r="D2" s="236"/>
      <c r="E2" s="236"/>
      <c r="F2" s="236"/>
      <c r="G2" s="236"/>
      <c r="H2" s="237"/>
      <c r="I2" s="36" t="s">
        <v>92</v>
      </c>
      <c r="J2" s="241"/>
      <c r="K2" s="242"/>
      <c r="L2" s="37"/>
      <c r="M2" s="37"/>
      <c r="N2" s="37"/>
    </row>
    <row r="3" spans="1:14" ht="27" customHeight="1" x14ac:dyDescent="0.4">
      <c r="A3" s="231"/>
      <c r="B3" s="232"/>
      <c r="C3" s="235"/>
      <c r="D3" s="236"/>
      <c r="E3" s="236"/>
      <c r="F3" s="236"/>
      <c r="G3" s="236"/>
      <c r="H3" s="237"/>
      <c r="I3" s="243" t="s">
        <v>366</v>
      </c>
      <c r="J3" s="244"/>
      <c r="K3" s="38">
        <v>319</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1439</v>
      </c>
      <c r="D5" s="270"/>
      <c r="E5" s="271"/>
      <c r="F5" s="40" t="s">
        <v>369</v>
      </c>
      <c r="G5" s="376" t="str">
        <f>HYPERLINK("https://liliikidsroomdai2.jimdofree.com/")</f>
        <v>https://liliikidsroomdai2.jimdofree.com/</v>
      </c>
      <c r="H5" s="270"/>
      <c r="I5" s="270"/>
      <c r="J5" s="270"/>
      <c r="K5" s="272"/>
      <c r="L5" s="37"/>
      <c r="M5" s="37"/>
      <c r="N5" s="37"/>
    </row>
    <row r="6" spans="1:14" ht="27" customHeight="1" x14ac:dyDescent="0.4">
      <c r="A6" s="273" t="s">
        <v>371</v>
      </c>
      <c r="B6" s="274"/>
      <c r="C6" s="251" t="s">
        <v>1440</v>
      </c>
      <c r="D6" s="252"/>
      <c r="E6" s="252"/>
      <c r="F6" s="252"/>
      <c r="G6" s="252"/>
      <c r="H6" s="257" t="s">
        <v>372</v>
      </c>
      <c r="I6" s="101" t="s">
        <v>373</v>
      </c>
      <c r="J6" s="259">
        <v>2</v>
      </c>
      <c r="K6" s="260"/>
      <c r="L6" s="41"/>
      <c r="M6" s="41"/>
      <c r="N6" s="41"/>
    </row>
    <row r="7" spans="1:14" ht="27" customHeight="1" x14ac:dyDescent="0.4">
      <c r="A7" s="231"/>
      <c r="B7" s="232"/>
      <c r="C7" s="253"/>
      <c r="D7" s="254"/>
      <c r="E7" s="254"/>
      <c r="F7" s="254"/>
      <c r="G7" s="254"/>
      <c r="H7" s="258"/>
      <c r="I7" s="261" t="s">
        <v>374</v>
      </c>
      <c r="J7" s="263" t="s">
        <v>1441</v>
      </c>
      <c r="K7" s="264"/>
      <c r="L7" s="41"/>
      <c r="M7" s="41"/>
      <c r="N7" s="41"/>
    </row>
    <row r="8" spans="1:14" ht="27" customHeight="1" x14ac:dyDescent="0.4">
      <c r="A8" s="233"/>
      <c r="B8" s="234"/>
      <c r="C8" s="255"/>
      <c r="D8" s="256"/>
      <c r="E8" s="256"/>
      <c r="F8" s="256"/>
      <c r="G8" s="256"/>
      <c r="H8" s="42" t="s">
        <v>370</v>
      </c>
      <c r="I8" s="262"/>
      <c r="J8" s="265">
        <v>20</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1442</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566</v>
      </c>
      <c r="D22" s="280"/>
      <c r="E22" s="279" t="s">
        <v>617</v>
      </c>
      <c r="F22" s="280"/>
      <c r="G22" s="296"/>
      <c r="H22" s="297"/>
      <c r="I22" s="43" t="s">
        <v>389</v>
      </c>
      <c r="J22" s="275"/>
      <c r="K22" s="276"/>
      <c r="L22" s="41"/>
      <c r="M22" s="41"/>
      <c r="N22" s="41"/>
    </row>
    <row r="23" spans="1:14" ht="27" customHeight="1" x14ac:dyDescent="0.4">
      <c r="A23" s="231"/>
      <c r="B23" s="232"/>
      <c r="C23" s="277" t="s">
        <v>390</v>
      </c>
      <c r="D23" s="278"/>
      <c r="E23" s="277" t="s">
        <v>391</v>
      </c>
      <c r="F23" s="278"/>
      <c r="G23" s="298"/>
      <c r="H23" s="299"/>
      <c r="I23" s="43" t="s">
        <v>392</v>
      </c>
      <c r="J23" s="275"/>
      <c r="K23" s="276"/>
      <c r="L23" s="41"/>
      <c r="M23" s="41"/>
      <c r="N23" s="41"/>
    </row>
    <row r="24" spans="1:14" ht="27" customHeight="1" x14ac:dyDescent="0.4">
      <c r="A24" s="233"/>
      <c r="B24" s="234"/>
      <c r="C24" s="279" t="s">
        <v>1443</v>
      </c>
      <c r="D24" s="280"/>
      <c r="E24" s="279" t="s">
        <v>1444</v>
      </c>
      <c r="F24" s="280"/>
      <c r="G24" s="300"/>
      <c r="H24" s="301"/>
      <c r="I24" s="44" t="s">
        <v>394</v>
      </c>
      <c r="J24" s="281"/>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3</v>
      </c>
      <c r="D26" s="50">
        <v>7</v>
      </c>
      <c r="E26" s="50">
        <v>8</v>
      </c>
      <c r="F26" s="50">
        <v>0</v>
      </c>
      <c r="G26" s="50">
        <v>0</v>
      </c>
      <c r="H26" s="50">
        <v>0</v>
      </c>
      <c r="I26" s="324">
        <f>SUM(C26:H26)</f>
        <v>18</v>
      </c>
      <c r="J26" s="325"/>
      <c r="K26" s="51" t="s">
        <v>1445</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5</v>
      </c>
      <c r="F29" s="56"/>
      <c r="G29" s="56">
        <v>1</v>
      </c>
      <c r="H29" s="56"/>
      <c r="I29" s="56">
        <v>1</v>
      </c>
      <c r="J29" s="56"/>
      <c r="K29" s="57"/>
      <c r="L29" s="47"/>
      <c r="M29" s="47"/>
      <c r="N29" s="47"/>
    </row>
    <row r="30" spans="1:14" ht="27" customHeight="1" thickBot="1" x14ac:dyDescent="0.45">
      <c r="A30" s="96"/>
      <c r="B30" s="58" t="s">
        <v>417</v>
      </c>
      <c r="C30" s="59" t="s">
        <v>418</v>
      </c>
      <c r="D30" s="59" t="s">
        <v>418</v>
      </c>
      <c r="E30" s="59"/>
      <c r="F30" s="59"/>
      <c r="G30" s="59"/>
      <c r="H30" s="59"/>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1446</v>
      </c>
      <c r="D32" s="303"/>
      <c r="E32" s="304"/>
      <c r="F32" s="302" t="s">
        <v>1447</v>
      </c>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1448</v>
      </c>
      <c r="D39" s="315"/>
      <c r="E39" s="316"/>
      <c r="F39" s="314" t="s">
        <v>1449</v>
      </c>
      <c r="G39" s="315"/>
      <c r="H39" s="316"/>
      <c r="I39" s="314" t="s">
        <v>1450</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c r="H46" s="62"/>
      <c r="I46" s="97"/>
      <c r="J46" s="348"/>
      <c r="K46" s="349"/>
    </row>
    <row r="47" spans="1:11" ht="20.25" customHeight="1" x14ac:dyDescent="0.4">
      <c r="A47" s="328"/>
      <c r="B47" s="329"/>
      <c r="C47" s="345" t="s">
        <v>443</v>
      </c>
      <c r="D47" s="346"/>
      <c r="E47" s="350" t="s">
        <v>1134</v>
      </c>
      <c r="F47" s="350"/>
      <c r="G47" s="97" t="s">
        <v>445</v>
      </c>
      <c r="H47" s="62" t="s">
        <v>794</v>
      </c>
      <c r="I47" s="97" t="s">
        <v>1451</v>
      </c>
      <c r="J47" s="348" t="s">
        <v>653</v>
      </c>
      <c r="K47" s="349"/>
    </row>
    <row r="48" spans="1:11" ht="20.25" customHeight="1" x14ac:dyDescent="0.4">
      <c r="A48" s="328"/>
      <c r="B48" s="329"/>
      <c r="C48" s="345" t="s">
        <v>449</v>
      </c>
      <c r="D48" s="346"/>
      <c r="E48" s="350" t="s">
        <v>370</v>
      </c>
      <c r="F48" s="350"/>
      <c r="G48" s="97"/>
      <c r="H48" s="62"/>
      <c r="I48" s="97"/>
      <c r="J48" s="348"/>
      <c r="K48" s="349"/>
    </row>
    <row r="49" spans="1:14" ht="20.25" customHeight="1" x14ac:dyDescent="0.4">
      <c r="A49" s="328"/>
      <c r="B49" s="329"/>
      <c r="C49" s="345" t="s">
        <v>450</v>
      </c>
      <c r="D49" s="346"/>
      <c r="E49" s="350" t="s">
        <v>451</v>
      </c>
      <c r="F49" s="350"/>
      <c r="G49" s="97" t="s">
        <v>452</v>
      </c>
      <c r="H49" s="62" t="s">
        <v>453</v>
      </c>
      <c r="I49" s="97"/>
      <c r="J49" s="348"/>
      <c r="K49" s="349"/>
      <c r="L49" s="63"/>
      <c r="M49" s="63"/>
      <c r="N49" s="63"/>
    </row>
    <row r="50" spans="1:14" ht="20.25" customHeight="1" x14ac:dyDescent="0.4">
      <c r="A50" s="328"/>
      <c r="B50" s="329"/>
      <c r="C50" s="345" t="s">
        <v>454</v>
      </c>
      <c r="D50" s="346"/>
      <c r="E50" s="351"/>
      <c r="F50" s="351"/>
      <c r="G50" s="97"/>
      <c r="H50" s="62"/>
      <c r="I50" s="97"/>
      <c r="J50" s="348"/>
      <c r="K50" s="349"/>
      <c r="L50" s="63"/>
    </row>
    <row r="51" spans="1:14" ht="20.25" customHeight="1" x14ac:dyDescent="0.4">
      <c r="A51" s="328"/>
      <c r="B51" s="329"/>
      <c r="C51" s="345" t="s">
        <v>455</v>
      </c>
      <c r="D51" s="346"/>
      <c r="E51" s="351"/>
      <c r="F51" s="351"/>
      <c r="G51" s="97"/>
      <c r="H51" s="62"/>
      <c r="I51" s="97"/>
      <c r="J51" s="348"/>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278" priority="3">
      <formula>LEN(TRIM(C24))=0</formula>
    </cfRule>
  </conditionalFormatting>
  <conditionalFormatting sqref="C9:G11 J9:K11 H11 C27:I27 K27">
    <cfRule type="expression" dxfId="277" priority="2" stopIfTrue="1">
      <formula>$K$4=""</formula>
    </cfRule>
  </conditionalFormatting>
  <conditionalFormatting sqref="E47:K49 C6:G11 H11 C26:I27 K26:K27 G1:H1 I2 C2:C3 K3 C5:E5 G5:K5 J6:K6 J7 H8 C12 C22:F22 C29:E29 G29 G46:K46">
    <cfRule type="containsBlanks" dxfId="276"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75" priority="6">
      <formula>LEN(TRIM(J8))=0</formula>
    </cfRule>
  </conditionalFormatting>
  <dataValidations count="2">
    <dataValidation type="whole" operator="greaterThanOrEqual" allowBlank="1" showInputMessage="1" showErrorMessage="1" sqref="E29:K30 C29:D29" xr:uid="{6FA73E58-8567-4AA9-B302-CBCBC4C301D5}">
      <formula1>0</formula1>
    </dataValidation>
    <dataValidation type="list" allowBlank="1" showInputMessage="1" showErrorMessage="1" sqref="J2:K2" xr:uid="{413D7A61-5B24-421B-9B4F-C0E8F2291E2A}">
      <formula1>"保育所,認定こども園,小規模保育事業"</formula1>
    </dataValidation>
  </dataValidations>
  <hyperlinks>
    <hyperlink ref="A1:B1" location="公表用一覧!A1" display=" &lt;戻る" xr:uid="{589D48CF-AA57-4FFD-82BC-A188518E7C4F}"/>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18588F-5F42-4B33-991E-0B13817604AD}">
  <sheetPr codeName="Sheet45"/>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532</v>
      </c>
      <c r="B1" s="407"/>
      <c r="C1" s="72"/>
      <c r="D1" s="72"/>
      <c r="E1" s="73"/>
      <c r="F1" s="32" t="s">
        <v>362</v>
      </c>
      <c r="G1" s="227"/>
      <c r="H1" s="228"/>
      <c r="I1" s="33" t="s">
        <v>363</v>
      </c>
      <c r="J1" s="229">
        <v>46113</v>
      </c>
      <c r="K1" s="230"/>
      <c r="L1" s="34"/>
      <c r="M1" s="34"/>
      <c r="N1" s="34"/>
    </row>
    <row r="2" spans="1:14" ht="27" customHeight="1" x14ac:dyDescent="0.4">
      <c r="A2" s="231" t="s">
        <v>364</v>
      </c>
      <c r="B2" s="232"/>
      <c r="C2" s="235" t="s">
        <v>1452</v>
      </c>
      <c r="D2" s="236"/>
      <c r="E2" s="236"/>
      <c r="F2" s="236"/>
      <c r="G2" s="236"/>
      <c r="H2" s="237"/>
      <c r="I2" s="36" t="s">
        <v>92</v>
      </c>
      <c r="J2" s="241"/>
      <c r="K2" s="242"/>
      <c r="L2" s="37"/>
      <c r="M2" s="37"/>
      <c r="N2" s="37"/>
    </row>
    <row r="3" spans="1:14" ht="27" customHeight="1" x14ac:dyDescent="0.4">
      <c r="A3" s="231"/>
      <c r="B3" s="232"/>
      <c r="C3" s="235"/>
      <c r="D3" s="236"/>
      <c r="E3" s="236"/>
      <c r="F3" s="236"/>
      <c r="G3" s="236"/>
      <c r="H3" s="237"/>
      <c r="I3" s="243" t="s">
        <v>366</v>
      </c>
      <c r="J3" s="244"/>
      <c r="K3" s="38">
        <v>320</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1453</v>
      </c>
      <c r="D5" s="270"/>
      <c r="E5" s="271"/>
      <c r="F5" s="40" t="s">
        <v>369</v>
      </c>
      <c r="G5" s="376" t="str">
        <f>HYPERLINK("http://liliikidsroom-3.com/wpp/#:~:text=lili'i")</f>
        <v>http://liliikidsroom-3.com/wpp/#:~:text=lili'i</v>
      </c>
      <c r="H5" s="270"/>
      <c r="I5" s="270"/>
      <c r="J5" s="270"/>
      <c r="K5" s="272"/>
      <c r="L5" s="37"/>
      <c r="M5" s="37"/>
      <c r="N5" s="37"/>
    </row>
    <row r="6" spans="1:14" ht="27" customHeight="1" x14ac:dyDescent="0.4">
      <c r="A6" s="273" t="s">
        <v>371</v>
      </c>
      <c r="B6" s="274"/>
      <c r="C6" s="251" t="s">
        <v>1454</v>
      </c>
      <c r="D6" s="252"/>
      <c r="E6" s="252"/>
      <c r="F6" s="252"/>
      <c r="G6" s="252"/>
      <c r="H6" s="257" t="s">
        <v>372</v>
      </c>
      <c r="I6" s="101" t="s">
        <v>373</v>
      </c>
      <c r="J6" s="259">
        <v>0</v>
      </c>
      <c r="K6" s="260"/>
      <c r="L6" s="41"/>
      <c r="M6" s="41"/>
      <c r="N6" s="41"/>
    </row>
    <row r="7" spans="1:14" ht="27" customHeight="1" x14ac:dyDescent="0.4">
      <c r="A7" s="231"/>
      <c r="B7" s="232"/>
      <c r="C7" s="253"/>
      <c r="D7" s="254"/>
      <c r="E7" s="254"/>
      <c r="F7" s="254"/>
      <c r="G7" s="254"/>
      <c r="H7" s="258"/>
      <c r="I7" s="261" t="s">
        <v>374</v>
      </c>
      <c r="J7" s="263" t="s">
        <v>1441</v>
      </c>
      <c r="K7" s="264"/>
      <c r="L7" s="41"/>
      <c r="M7" s="41"/>
      <c r="N7" s="41"/>
    </row>
    <row r="8" spans="1:14" ht="27" customHeight="1" x14ac:dyDescent="0.4">
      <c r="A8" s="233"/>
      <c r="B8" s="234"/>
      <c r="C8" s="255"/>
      <c r="D8" s="256"/>
      <c r="E8" s="256"/>
      <c r="F8" s="256"/>
      <c r="G8" s="256"/>
      <c r="H8" s="42" t="s">
        <v>370</v>
      </c>
      <c r="I8" s="262"/>
      <c r="J8" s="265">
        <v>5</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1442</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566</v>
      </c>
      <c r="D22" s="280"/>
      <c r="E22" s="279" t="s">
        <v>617</v>
      </c>
      <c r="F22" s="280"/>
      <c r="G22" s="296"/>
      <c r="H22" s="297"/>
      <c r="I22" s="43" t="s">
        <v>389</v>
      </c>
      <c r="J22" s="275"/>
      <c r="K22" s="276"/>
      <c r="L22" s="41"/>
      <c r="M22" s="41"/>
      <c r="N22" s="41"/>
    </row>
    <row r="23" spans="1:14" ht="27" customHeight="1" x14ac:dyDescent="0.4">
      <c r="A23" s="231"/>
      <c r="B23" s="232"/>
      <c r="C23" s="277" t="s">
        <v>390</v>
      </c>
      <c r="D23" s="278"/>
      <c r="E23" s="277" t="s">
        <v>391</v>
      </c>
      <c r="F23" s="278"/>
      <c r="G23" s="298"/>
      <c r="H23" s="299"/>
      <c r="I23" s="43" t="s">
        <v>392</v>
      </c>
      <c r="J23" s="275"/>
      <c r="K23" s="276"/>
      <c r="L23" s="41"/>
      <c r="M23" s="41"/>
      <c r="N23" s="41"/>
    </row>
    <row r="24" spans="1:14" ht="27" customHeight="1" x14ac:dyDescent="0.4">
      <c r="A24" s="233"/>
      <c r="B24" s="234"/>
      <c r="C24" s="279" t="s">
        <v>1443</v>
      </c>
      <c r="D24" s="280"/>
      <c r="E24" s="279" t="s">
        <v>1444</v>
      </c>
      <c r="F24" s="280"/>
      <c r="G24" s="300"/>
      <c r="H24" s="301"/>
      <c r="I24" s="44" t="s">
        <v>394</v>
      </c>
      <c r="J24" s="281"/>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3</v>
      </c>
      <c r="D26" s="50">
        <v>8</v>
      </c>
      <c r="E26" s="50">
        <v>8</v>
      </c>
      <c r="F26" s="50">
        <v>0</v>
      </c>
      <c r="G26" s="50">
        <v>0</v>
      </c>
      <c r="H26" s="50">
        <v>0</v>
      </c>
      <c r="I26" s="324">
        <f>SUM(C26:H26)</f>
        <v>19</v>
      </c>
      <c r="J26" s="325"/>
      <c r="K26" s="51" t="s">
        <v>1445</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6</v>
      </c>
      <c r="F29" s="56"/>
      <c r="G29" s="56">
        <v>1</v>
      </c>
      <c r="H29" s="56">
        <v>1</v>
      </c>
      <c r="I29" s="56"/>
      <c r="J29" s="56"/>
      <c r="K29" s="57"/>
      <c r="L29" s="47"/>
      <c r="M29" s="47"/>
      <c r="N29" s="47"/>
    </row>
    <row r="30" spans="1:14" ht="27" customHeight="1" thickBot="1" x14ac:dyDescent="0.45">
      <c r="A30" s="96"/>
      <c r="B30" s="58" t="s">
        <v>417</v>
      </c>
      <c r="C30" s="59" t="s">
        <v>418</v>
      </c>
      <c r="D30" s="59" t="s">
        <v>418</v>
      </c>
      <c r="E30" s="59"/>
      <c r="F30" s="59"/>
      <c r="G30" s="59"/>
      <c r="H30" s="59"/>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1446</v>
      </c>
      <c r="D32" s="303"/>
      <c r="E32" s="304"/>
      <c r="F32" s="302" t="s">
        <v>1447</v>
      </c>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1448</v>
      </c>
      <c r="D39" s="315"/>
      <c r="E39" s="316"/>
      <c r="F39" s="314" t="s">
        <v>1449</v>
      </c>
      <c r="G39" s="315"/>
      <c r="H39" s="316"/>
      <c r="I39" s="314" t="s">
        <v>1450</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c r="H46" s="62"/>
      <c r="I46" s="97"/>
      <c r="J46" s="348"/>
      <c r="K46" s="349"/>
    </row>
    <row r="47" spans="1:11" ht="20.25" customHeight="1" x14ac:dyDescent="0.4">
      <c r="A47" s="328"/>
      <c r="B47" s="329"/>
      <c r="C47" s="345" t="s">
        <v>443</v>
      </c>
      <c r="D47" s="346"/>
      <c r="E47" s="350" t="s">
        <v>1134</v>
      </c>
      <c r="F47" s="350"/>
      <c r="G47" s="97" t="s">
        <v>445</v>
      </c>
      <c r="H47" s="62" t="s">
        <v>794</v>
      </c>
      <c r="I47" s="97" t="s">
        <v>1451</v>
      </c>
      <c r="J47" s="348" t="s">
        <v>653</v>
      </c>
      <c r="K47" s="349"/>
    </row>
    <row r="48" spans="1:11" ht="20.25" customHeight="1" x14ac:dyDescent="0.4">
      <c r="A48" s="328"/>
      <c r="B48" s="329"/>
      <c r="C48" s="345" t="s">
        <v>449</v>
      </c>
      <c r="D48" s="346"/>
      <c r="E48" s="350" t="s">
        <v>370</v>
      </c>
      <c r="F48" s="350"/>
      <c r="G48" s="97"/>
      <c r="H48" s="62"/>
      <c r="I48" s="97"/>
      <c r="J48" s="348"/>
      <c r="K48" s="349"/>
    </row>
    <row r="49" spans="1:14" ht="20.25" customHeight="1" x14ac:dyDescent="0.4">
      <c r="A49" s="328"/>
      <c r="B49" s="329"/>
      <c r="C49" s="345" t="s">
        <v>450</v>
      </c>
      <c r="D49" s="346"/>
      <c r="E49" s="350" t="s">
        <v>451</v>
      </c>
      <c r="F49" s="350"/>
      <c r="G49" s="97" t="s">
        <v>452</v>
      </c>
      <c r="H49" s="62" t="s">
        <v>453</v>
      </c>
      <c r="I49" s="97"/>
      <c r="J49" s="348"/>
      <c r="K49" s="349"/>
      <c r="L49" s="63"/>
      <c r="M49" s="63"/>
      <c r="N49" s="63"/>
    </row>
    <row r="50" spans="1:14" ht="20.25" customHeight="1" x14ac:dyDescent="0.4">
      <c r="A50" s="328"/>
      <c r="B50" s="329"/>
      <c r="C50" s="345" t="s">
        <v>454</v>
      </c>
      <c r="D50" s="346"/>
      <c r="E50" s="351"/>
      <c r="F50" s="351"/>
      <c r="G50" s="97"/>
      <c r="H50" s="62"/>
      <c r="I50" s="97"/>
      <c r="J50" s="348"/>
      <c r="K50" s="349"/>
      <c r="L50" s="63"/>
    </row>
    <row r="51" spans="1:14" ht="20.25" customHeight="1" x14ac:dyDescent="0.4">
      <c r="A51" s="328"/>
      <c r="B51" s="329"/>
      <c r="C51" s="345" t="s">
        <v>455</v>
      </c>
      <c r="D51" s="346"/>
      <c r="E51" s="351"/>
      <c r="F51" s="351"/>
      <c r="G51" s="97"/>
      <c r="H51" s="62"/>
      <c r="I51" s="97"/>
      <c r="J51" s="348"/>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274" priority="3">
      <formula>LEN(TRIM(C24))=0</formula>
    </cfRule>
  </conditionalFormatting>
  <conditionalFormatting sqref="C9:G11 J9:K11 H11 C27:I27 K27">
    <cfRule type="expression" dxfId="273" priority="2" stopIfTrue="1">
      <formula>$K$4=""</formula>
    </cfRule>
  </conditionalFormatting>
  <conditionalFormatting sqref="E47:K49 C6:G11 H11 C26:I27 K26:K27 G1:H1 I2 C2:C3 K3 C5:E5 G5:K5 J6:K6 J7 H8 C12 C22:F22 C29:E29 G29 G46:K46">
    <cfRule type="containsBlanks" dxfId="27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71" priority="6">
      <formula>LEN(TRIM(J8))=0</formula>
    </cfRule>
  </conditionalFormatting>
  <dataValidations count="2">
    <dataValidation type="whole" operator="greaterThanOrEqual" allowBlank="1" showInputMessage="1" showErrorMessage="1" sqref="E29:K30 C29:D29" xr:uid="{4C129D34-223E-4C12-BF03-8C1372322EED}">
      <formula1>0</formula1>
    </dataValidation>
    <dataValidation type="list" allowBlank="1" showInputMessage="1" showErrorMessage="1" sqref="J2:K2" xr:uid="{8F895779-0592-4198-8E77-18806857078C}">
      <formula1>"保育所,認定こども園,小規模保育事業"</formula1>
    </dataValidation>
  </dataValidations>
  <hyperlinks>
    <hyperlink ref="A1:B1" location="公表用一覧!A1" display=" &lt;戻る" xr:uid="{4AE28DDD-56C4-4CFC-8D11-85EAC6256ED1}"/>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246CAEE-A8AB-43D7-883C-829BF0C62EEA}">
  <sheetPr codeName="Sheet46"/>
  <dimension ref="A1:N66"/>
  <sheetViews>
    <sheetView view="pageBreakPreview" topLeftCell="A5"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361</v>
      </c>
      <c r="B1" s="226"/>
      <c r="C1" s="72"/>
      <c r="D1" s="72"/>
      <c r="E1" s="73"/>
      <c r="F1" s="32" t="s">
        <v>362</v>
      </c>
      <c r="G1" s="227"/>
      <c r="H1" s="228"/>
      <c r="I1" s="33" t="s">
        <v>363</v>
      </c>
      <c r="J1" s="229">
        <v>46113</v>
      </c>
      <c r="K1" s="230"/>
      <c r="L1" s="34"/>
      <c r="M1" s="34"/>
      <c r="N1" s="34"/>
    </row>
    <row r="2" spans="1:14" ht="27" customHeight="1" x14ac:dyDescent="0.4">
      <c r="A2" s="231" t="s">
        <v>364</v>
      </c>
      <c r="B2" s="232"/>
      <c r="C2" s="235" t="s">
        <v>20</v>
      </c>
      <c r="D2" s="236"/>
      <c r="E2" s="236"/>
      <c r="F2" s="236"/>
      <c r="G2" s="236"/>
      <c r="H2" s="237"/>
      <c r="I2" s="36" t="s">
        <v>92</v>
      </c>
      <c r="J2" s="241" t="s">
        <v>763</v>
      </c>
      <c r="K2" s="242"/>
      <c r="L2" s="37"/>
      <c r="M2" s="37"/>
      <c r="N2" s="37"/>
    </row>
    <row r="3" spans="1:14" ht="27" customHeight="1" x14ac:dyDescent="0.4">
      <c r="A3" s="231"/>
      <c r="B3" s="232"/>
      <c r="C3" s="235"/>
      <c r="D3" s="236"/>
      <c r="E3" s="236"/>
      <c r="F3" s="236"/>
      <c r="G3" s="236"/>
      <c r="H3" s="237"/>
      <c r="I3" s="243" t="s">
        <v>366</v>
      </c>
      <c r="J3" s="244"/>
      <c r="K3" s="38">
        <v>321</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293</v>
      </c>
      <c r="D5" s="270"/>
      <c r="E5" s="271"/>
      <c r="F5" s="40" t="s">
        <v>369</v>
      </c>
      <c r="G5" s="269"/>
      <c r="H5" s="270"/>
      <c r="I5" s="270"/>
      <c r="J5" s="270"/>
      <c r="K5" s="272"/>
      <c r="L5" s="37"/>
      <c r="M5" s="37"/>
      <c r="N5" s="37"/>
    </row>
    <row r="6" spans="1:14" ht="27" customHeight="1" x14ac:dyDescent="0.4">
      <c r="A6" s="273" t="s">
        <v>371</v>
      </c>
      <c r="B6" s="274"/>
      <c r="C6" s="251" t="s">
        <v>21</v>
      </c>
      <c r="D6" s="252"/>
      <c r="E6" s="252"/>
      <c r="F6" s="252"/>
      <c r="G6" s="252"/>
      <c r="H6" s="257" t="s">
        <v>372</v>
      </c>
      <c r="I6" s="101" t="s">
        <v>373</v>
      </c>
      <c r="J6" s="259">
        <v>0</v>
      </c>
      <c r="K6" s="260"/>
      <c r="L6" s="41"/>
      <c r="M6" s="41"/>
      <c r="N6" s="41"/>
    </row>
    <row r="7" spans="1:14" ht="27" customHeight="1" x14ac:dyDescent="0.4">
      <c r="A7" s="231"/>
      <c r="B7" s="232"/>
      <c r="C7" s="253"/>
      <c r="D7" s="254"/>
      <c r="E7" s="254"/>
      <c r="F7" s="254"/>
      <c r="G7" s="254"/>
      <c r="H7" s="258"/>
      <c r="I7" s="261" t="s">
        <v>374</v>
      </c>
      <c r="J7" s="263" t="s">
        <v>379</v>
      </c>
      <c r="K7" s="264"/>
      <c r="L7" s="41"/>
      <c r="M7" s="41"/>
      <c r="N7" s="41"/>
    </row>
    <row r="8" spans="1:14" ht="27" customHeight="1" x14ac:dyDescent="0.4">
      <c r="A8" s="233"/>
      <c r="B8" s="234"/>
      <c r="C8" s="255"/>
      <c r="D8" s="256"/>
      <c r="E8" s="256"/>
      <c r="F8" s="256"/>
      <c r="G8" s="256"/>
      <c r="H8" s="42" t="s">
        <v>632</v>
      </c>
      <c r="I8" s="262"/>
      <c r="J8" s="265" t="s">
        <v>378</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661</v>
      </c>
      <c r="F22" s="280"/>
      <c r="G22" s="296"/>
      <c r="H22" s="297"/>
      <c r="I22" s="43" t="s">
        <v>389</v>
      </c>
      <c r="J22" s="275" t="s">
        <v>82</v>
      </c>
      <c r="K22" s="276"/>
      <c r="L22" s="41"/>
      <c r="M22" s="41"/>
      <c r="N22" s="41"/>
    </row>
    <row r="23" spans="1:14" ht="27" customHeight="1" x14ac:dyDescent="0.4">
      <c r="A23" s="231"/>
      <c r="B23" s="232"/>
      <c r="C23" s="277" t="s">
        <v>390</v>
      </c>
      <c r="D23" s="278"/>
      <c r="E23" s="277" t="s">
        <v>391</v>
      </c>
      <c r="F23" s="278"/>
      <c r="G23" s="298"/>
      <c r="H23" s="299"/>
      <c r="I23" s="43" t="s">
        <v>392</v>
      </c>
      <c r="J23" s="275" t="s">
        <v>82</v>
      </c>
      <c r="K23" s="276"/>
      <c r="L23" s="41"/>
      <c r="M23" s="41"/>
      <c r="N23" s="41"/>
    </row>
    <row r="24" spans="1:14" ht="27" customHeight="1" x14ac:dyDescent="0.4">
      <c r="A24" s="233"/>
      <c r="B24" s="234"/>
      <c r="C24" s="279" t="s">
        <v>393</v>
      </c>
      <c r="D24" s="280"/>
      <c r="E24" s="279" t="s">
        <v>387</v>
      </c>
      <c r="F24" s="280"/>
      <c r="G24" s="300"/>
      <c r="H24" s="301"/>
      <c r="I24" s="44" t="s">
        <v>394</v>
      </c>
      <c r="J24" s="281" t="s">
        <v>82</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0</v>
      </c>
      <c r="D26" s="50">
        <v>0</v>
      </c>
      <c r="E26" s="50">
        <v>0</v>
      </c>
      <c r="F26" s="50" t="s">
        <v>82</v>
      </c>
      <c r="G26" s="50" t="s">
        <v>82</v>
      </c>
      <c r="H26" s="50" t="s">
        <v>82</v>
      </c>
      <c r="I26" s="324">
        <f>SUM(C26:H26)</f>
        <v>0</v>
      </c>
      <c r="J26" s="325"/>
      <c r="K26" s="51" t="s">
        <v>22</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c r="D29" s="56"/>
      <c r="E29" s="56"/>
      <c r="F29" s="56"/>
      <c r="G29" s="56"/>
      <c r="H29" s="56"/>
      <c r="I29" s="56"/>
      <c r="J29" s="56"/>
      <c r="K29" s="57"/>
      <c r="L29" s="47"/>
      <c r="M29" s="47"/>
      <c r="N29" s="47"/>
    </row>
    <row r="30" spans="1:14" ht="27" customHeight="1" thickBot="1" x14ac:dyDescent="0.45">
      <c r="A30" s="96"/>
      <c r="B30" s="58" t="s">
        <v>417</v>
      </c>
      <c r="C30" s="59" t="s">
        <v>418</v>
      </c>
      <c r="D30" s="59" t="s">
        <v>418</v>
      </c>
      <c r="E30" s="59"/>
      <c r="F30" s="59"/>
      <c r="G30" s="59"/>
      <c r="H30" s="59"/>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c r="D32" s="303"/>
      <c r="E32" s="304"/>
      <c r="F32" s="302"/>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c r="D39" s="315"/>
      <c r="E39" s="316"/>
      <c r="F39" s="314"/>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c r="H46" s="62"/>
      <c r="I46" s="97"/>
      <c r="J46" s="348"/>
      <c r="K46" s="349"/>
    </row>
    <row r="47" spans="1:11" ht="20.25" customHeight="1" x14ac:dyDescent="0.4">
      <c r="A47" s="328"/>
      <c r="B47" s="329"/>
      <c r="C47" s="345" t="s">
        <v>443</v>
      </c>
      <c r="D47" s="346"/>
      <c r="E47" s="350"/>
      <c r="F47" s="350"/>
      <c r="G47" s="97"/>
      <c r="H47" s="62"/>
      <c r="I47" s="97"/>
      <c r="J47" s="348"/>
      <c r="K47" s="349"/>
    </row>
    <row r="48" spans="1:11" ht="20.25" customHeight="1" x14ac:dyDescent="0.4">
      <c r="A48" s="328"/>
      <c r="B48" s="329"/>
      <c r="C48" s="345" t="s">
        <v>449</v>
      </c>
      <c r="D48" s="346"/>
      <c r="E48" s="350"/>
      <c r="F48" s="350"/>
      <c r="G48" s="97"/>
      <c r="H48" s="62"/>
      <c r="I48" s="97"/>
      <c r="J48" s="348"/>
      <c r="K48" s="349"/>
    </row>
    <row r="49" spans="1:14" ht="20.25" customHeight="1" x14ac:dyDescent="0.4">
      <c r="A49" s="328"/>
      <c r="B49" s="329"/>
      <c r="C49" s="345" t="s">
        <v>450</v>
      </c>
      <c r="D49" s="346"/>
      <c r="E49" s="350"/>
      <c r="F49" s="350"/>
      <c r="G49" s="97"/>
      <c r="H49" s="62"/>
      <c r="I49" s="97"/>
      <c r="J49" s="348"/>
      <c r="K49" s="349"/>
      <c r="L49" s="63"/>
      <c r="M49" s="63"/>
      <c r="N49" s="63"/>
    </row>
    <row r="50" spans="1:14" ht="20.25" customHeight="1" x14ac:dyDescent="0.4">
      <c r="A50" s="328"/>
      <c r="B50" s="329"/>
      <c r="C50" s="345" t="s">
        <v>454</v>
      </c>
      <c r="D50" s="346"/>
      <c r="E50" s="351"/>
      <c r="F50" s="351"/>
      <c r="G50" s="97"/>
      <c r="H50" s="62"/>
      <c r="I50" s="97"/>
      <c r="J50" s="348"/>
      <c r="K50" s="349"/>
      <c r="L50" s="63"/>
    </row>
    <row r="51" spans="1:14" ht="20.25" customHeight="1" x14ac:dyDescent="0.4">
      <c r="A51" s="328"/>
      <c r="B51" s="329"/>
      <c r="C51" s="345" t="s">
        <v>455</v>
      </c>
      <c r="D51" s="346"/>
      <c r="E51" s="351"/>
      <c r="F51" s="351"/>
      <c r="G51" s="97"/>
      <c r="H51" s="62"/>
      <c r="I51" s="97"/>
      <c r="J51" s="348"/>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270" priority="2" stopIfTrue="1">
      <formula>$K$4=""</formula>
    </cfRule>
  </conditionalFormatting>
  <conditionalFormatting sqref="G1:H1 C5:E5 G5:K5 H8 C6:G11 H11 C22:F22 G29 G46:K46 E47:K49 J6:K6 C2:C3 C26:I27 K26:K27 C12 C29:E29 K3 I2 J8:K8 J7">
    <cfRule type="containsBlanks" dxfId="269"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268" priority="4">
      <formula>LEN(TRIM(C24))=0</formula>
    </cfRule>
  </conditionalFormatting>
  <conditionalFormatting sqref="E24:F24">
    <cfRule type="containsBlanks" dxfId="267" priority="3">
      <formula>LEN(TRIM(E24))=0</formula>
    </cfRule>
  </conditionalFormatting>
  <conditionalFormatting sqref="J9:K9 J11:K11 J10">
    <cfRule type="containsBlanks" dxfId="266"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E18788E0-2F97-4269-BE1E-397E20689C38}">
      <formula1>0</formula1>
    </dataValidation>
    <dataValidation type="list" allowBlank="1" showInputMessage="1" showErrorMessage="1" sqref="J2:K2" xr:uid="{0E63F562-8468-4465-A075-183DAB8B67CD}">
      <formula1>"保育所,認定こども園,小規模保育事業"</formula1>
    </dataValidation>
  </dataValidations>
  <hyperlinks>
    <hyperlink ref="A1:B1" location="公表用一覧!A1" display="&lt; 戻る" xr:uid="{F6343A25-73B8-4E02-82E4-F9BBEA0485C9}"/>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8747D43-22BB-4A0C-AEE8-C5BAF6E1F978}">
  <sheetPr codeName="Sheet47"/>
  <dimension ref="A1:N66"/>
  <sheetViews>
    <sheetView view="pageBreakPreview" topLeftCell="A19" zoomScaleNormal="100" zoomScaleSheetLayoutView="100" workbookViewId="0">
      <selection activeCell="K27" sqref="K27"/>
    </sheetView>
  </sheetViews>
  <sheetFormatPr defaultColWidth="9"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407" t="s">
        <v>532</v>
      </c>
      <c r="B1" s="407"/>
      <c r="C1" s="72"/>
      <c r="D1" s="72"/>
      <c r="E1" s="73"/>
      <c r="F1" s="32" t="s">
        <v>362</v>
      </c>
      <c r="G1" s="227" t="s">
        <v>1942</v>
      </c>
      <c r="H1" s="228"/>
      <c r="I1" s="33" t="s">
        <v>363</v>
      </c>
      <c r="J1" s="229">
        <v>46113</v>
      </c>
      <c r="K1" s="230"/>
      <c r="L1" s="34"/>
      <c r="M1" s="34"/>
      <c r="N1" s="34"/>
    </row>
    <row r="2" spans="1:14" ht="27" customHeight="1" x14ac:dyDescent="0.4">
      <c r="A2" s="231" t="s">
        <v>364</v>
      </c>
      <c r="B2" s="232"/>
      <c r="C2" s="513" t="s">
        <v>1138</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322</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1139</v>
      </c>
      <c r="D5" s="270"/>
      <c r="E5" s="271"/>
      <c r="F5" s="40" t="s">
        <v>369</v>
      </c>
      <c r="G5" s="376" t="str">
        <f>HYPERLINK("https://y-tsubasa.com/ichinoya/")</f>
        <v>https://y-tsubasa.com/ichinoya/</v>
      </c>
      <c r="H5" s="270"/>
      <c r="I5" s="270"/>
      <c r="J5" s="270"/>
      <c r="K5" s="272"/>
      <c r="L5" s="37"/>
      <c r="M5" s="37"/>
      <c r="N5" s="37"/>
    </row>
    <row r="6" spans="1:14" ht="27" customHeight="1" x14ac:dyDescent="0.4">
      <c r="A6" s="273" t="s">
        <v>371</v>
      </c>
      <c r="B6" s="274"/>
      <c r="C6" s="251" t="s">
        <v>1140</v>
      </c>
      <c r="D6" s="252"/>
      <c r="E6" s="252"/>
      <c r="F6" s="252"/>
      <c r="G6" s="252"/>
      <c r="H6" s="257" t="s">
        <v>372</v>
      </c>
      <c r="I6" s="144" t="s">
        <v>373</v>
      </c>
      <c r="J6" s="259">
        <v>8</v>
      </c>
      <c r="K6" s="260"/>
      <c r="L6" s="41"/>
      <c r="M6" s="41"/>
      <c r="N6" s="41"/>
    </row>
    <row r="7" spans="1:14" ht="27" customHeight="1" x14ac:dyDescent="0.4">
      <c r="A7" s="231"/>
      <c r="B7" s="232"/>
      <c r="C7" s="253"/>
      <c r="D7" s="254"/>
      <c r="E7" s="254"/>
      <c r="F7" s="254"/>
      <c r="G7" s="254"/>
      <c r="H7" s="258"/>
      <c r="I7" s="261" t="s">
        <v>374</v>
      </c>
      <c r="J7" s="263" t="s">
        <v>1141</v>
      </c>
      <c r="K7" s="264"/>
      <c r="L7" s="41"/>
      <c r="M7" s="41"/>
      <c r="N7" s="41"/>
    </row>
    <row r="8" spans="1:14" ht="27" customHeight="1" x14ac:dyDescent="0.4">
      <c r="A8" s="233"/>
      <c r="B8" s="234"/>
      <c r="C8" s="255"/>
      <c r="D8" s="256"/>
      <c r="E8" s="256"/>
      <c r="F8" s="256"/>
      <c r="G8" s="256"/>
      <c r="H8" s="42"/>
      <c r="I8" s="262"/>
      <c r="J8" s="265">
        <v>20</v>
      </c>
      <c r="K8" s="266"/>
      <c r="L8" s="41"/>
      <c r="M8" s="41"/>
      <c r="N8" s="41"/>
    </row>
    <row r="9" spans="1:14" ht="27" customHeight="1" x14ac:dyDescent="0.4">
      <c r="A9" s="245" t="s">
        <v>377</v>
      </c>
      <c r="B9" s="246"/>
      <c r="C9" s="251"/>
      <c r="D9" s="252"/>
      <c r="E9" s="252"/>
      <c r="F9" s="252"/>
      <c r="G9" s="252"/>
      <c r="H9" s="257" t="s">
        <v>372</v>
      </c>
      <c r="I9" s="144"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1142</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616</v>
      </c>
      <c r="D22" s="280"/>
      <c r="E22" s="279" t="s">
        <v>617</v>
      </c>
      <c r="F22" s="280"/>
      <c r="G22" s="296"/>
      <c r="H22" s="297"/>
      <c r="I22" s="43" t="s">
        <v>389</v>
      </c>
      <c r="J22" s="275"/>
      <c r="K22" s="276"/>
      <c r="L22" s="41"/>
      <c r="M22" s="41"/>
      <c r="N22" s="41"/>
    </row>
    <row r="23" spans="1:14" ht="27" customHeight="1" x14ac:dyDescent="0.4">
      <c r="A23" s="231"/>
      <c r="B23" s="232"/>
      <c r="C23" s="277" t="s">
        <v>390</v>
      </c>
      <c r="D23" s="278"/>
      <c r="E23" s="277" t="s">
        <v>391</v>
      </c>
      <c r="F23" s="278"/>
      <c r="G23" s="298"/>
      <c r="H23" s="299"/>
      <c r="I23" s="43" t="s">
        <v>392</v>
      </c>
      <c r="J23" s="275"/>
      <c r="K23" s="276"/>
      <c r="L23" s="41"/>
      <c r="M23" s="41"/>
      <c r="N23" s="41"/>
    </row>
    <row r="24" spans="1:14" ht="27" customHeight="1" x14ac:dyDescent="0.4">
      <c r="A24" s="233"/>
      <c r="B24" s="234"/>
      <c r="C24" s="279" t="s">
        <v>566</v>
      </c>
      <c r="D24" s="280"/>
      <c r="E24" s="279" t="s">
        <v>566</v>
      </c>
      <c r="F24" s="280"/>
      <c r="G24" s="300"/>
      <c r="H24" s="301"/>
      <c r="I24" s="44" t="s">
        <v>394</v>
      </c>
      <c r="J24" s="281"/>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3</v>
      </c>
      <c r="D26" s="50">
        <v>10</v>
      </c>
      <c r="E26" s="50">
        <v>11</v>
      </c>
      <c r="F26" s="50">
        <v>12</v>
      </c>
      <c r="G26" s="50">
        <v>12</v>
      </c>
      <c r="H26" s="50">
        <v>12</v>
      </c>
      <c r="I26" s="324">
        <f>SUM(C26:H26)</f>
        <v>60</v>
      </c>
      <c r="J26" s="325"/>
      <c r="K26" s="51" t="s">
        <v>1554</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1</v>
      </c>
      <c r="E29" s="162">
        <v>16</v>
      </c>
      <c r="F29" s="56">
        <v>0</v>
      </c>
      <c r="G29" s="56">
        <v>2</v>
      </c>
      <c r="H29" s="56">
        <v>2</v>
      </c>
      <c r="I29" s="162">
        <v>1</v>
      </c>
      <c r="J29" s="56">
        <v>1</v>
      </c>
      <c r="K29" s="57">
        <v>0</v>
      </c>
      <c r="L29" s="47"/>
      <c r="M29" s="47"/>
      <c r="N29" s="47"/>
    </row>
    <row r="30" spans="1:14" ht="27" customHeight="1" thickBot="1" x14ac:dyDescent="0.45">
      <c r="A30" s="140"/>
      <c r="B30" s="58" t="s">
        <v>417</v>
      </c>
      <c r="C30" s="59" t="s">
        <v>418</v>
      </c>
      <c r="D30" s="59" t="s">
        <v>418</v>
      </c>
      <c r="E30" s="59"/>
      <c r="F30" s="59"/>
      <c r="G30" s="59"/>
      <c r="H30" s="59"/>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1143</v>
      </c>
      <c r="D32" s="303"/>
      <c r="E32" s="304"/>
      <c r="F32" s="302" t="s">
        <v>1144</v>
      </c>
      <c r="G32" s="303"/>
      <c r="H32" s="304"/>
      <c r="I32" s="302" t="s">
        <v>1145</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1146</v>
      </c>
      <c r="D39" s="315"/>
      <c r="E39" s="316"/>
      <c r="F39" s="314" t="s">
        <v>1943</v>
      </c>
      <c r="G39" s="315"/>
      <c r="H39" s="316"/>
      <c r="I39" s="314" t="s">
        <v>1147</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155" t="s">
        <v>434</v>
      </c>
      <c r="H45" s="155" t="s">
        <v>435</v>
      </c>
      <c r="I45" s="155" t="s">
        <v>92</v>
      </c>
      <c r="J45" s="343" t="s">
        <v>436</v>
      </c>
      <c r="K45" s="344"/>
    </row>
    <row r="46" spans="1:11" ht="20.25" customHeight="1" x14ac:dyDescent="0.4">
      <c r="A46" s="328"/>
      <c r="B46" s="329"/>
      <c r="C46" s="345" t="s">
        <v>437</v>
      </c>
      <c r="D46" s="346"/>
      <c r="E46" s="347" t="s">
        <v>438</v>
      </c>
      <c r="F46" s="347"/>
      <c r="G46" s="156" t="s">
        <v>439</v>
      </c>
      <c r="H46" s="62" t="s">
        <v>1148</v>
      </c>
      <c r="I46" s="156" t="s">
        <v>441</v>
      </c>
      <c r="J46" s="348" t="s">
        <v>653</v>
      </c>
      <c r="K46" s="349"/>
    </row>
    <row r="47" spans="1:11" ht="20.25" customHeight="1" x14ac:dyDescent="0.4">
      <c r="A47" s="328"/>
      <c r="B47" s="329"/>
      <c r="C47" s="345" t="s">
        <v>443</v>
      </c>
      <c r="D47" s="346"/>
      <c r="E47" s="350" t="s">
        <v>1149</v>
      </c>
      <c r="F47" s="350"/>
      <c r="G47" s="156" t="s">
        <v>439</v>
      </c>
      <c r="H47" s="62" t="s">
        <v>1150</v>
      </c>
      <c r="I47" s="156" t="s">
        <v>677</v>
      </c>
      <c r="J47" s="348" t="s">
        <v>653</v>
      </c>
      <c r="K47" s="349"/>
    </row>
    <row r="48" spans="1:11" ht="20.25" customHeight="1" x14ac:dyDescent="0.4">
      <c r="A48" s="328"/>
      <c r="B48" s="329"/>
      <c r="C48" s="345" t="s">
        <v>449</v>
      </c>
      <c r="D48" s="346"/>
      <c r="E48" s="350" t="s">
        <v>370</v>
      </c>
      <c r="F48" s="350"/>
      <c r="G48" s="156"/>
      <c r="H48" s="62"/>
      <c r="I48" s="156"/>
      <c r="J48" s="348"/>
      <c r="K48" s="349"/>
    </row>
    <row r="49" spans="1:14" ht="20.25" customHeight="1" x14ac:dyDescent="0.4">
      <c r="A49" s="328"/>
      <c r="B49" s="329"/>
      <c r="C49" s="345" t="s">
        <v>450</v>
      </c>
      <c r="D49" s="346"/>
      <c r="E49" s="350" t="s">
        <v>1944</v>
      </c>
      <c r="F49" s="350"/>
      <c r="G49" s="156" t="s">
        <v>439</v>
      </c>
      <c r="H49" s="62" t="s">
        <v>1945</v>
      </c>
      <c r="I49" s="156" t="s">
        <v>441</v>
      </c>
      <c r="J49" s="348" t="s">
        <v>1946</v>
      </c>
      <c r="K49" s="349"/>
      <c r="L49" s="63"/>
      <c r="M49" s="63"/>
      <c r="N49" s="63"/>
    </row>
    <row r="50" spans="1:14" ht="20.25" customHeight="1" x14ac:dyDescent="0.4">
      <c r="A50" s="328"/>
      <c r="B50" s="329"/>
      <c r="C50" s="345" t="s">
        <v>454</v>
      </c>
      <c r="D50" s="346"/>
      <c r="E50" s="521" t="s">
        <v>1151</v>
      </c>
      <c r="F50" s="521"/>
      <c r="G50" s="156" t="s">
        <v>439</v>
      </c>
      <c r="H50" s="62" t="s">
        <v>446</v>
      </c>
      <c r="I50" s="156" t="s">
        <v>441</v>
      </c>
      <c r="J50" s="348" t="s">
        <v>653</v>
      </c>
      <c r="K50" s="349"/>
      <c r="L50" s="63"/>
    </row>
    <row r="51" spans="1:14" ht="20.25" customHeight="1" x14ac:dyDescent="0.4">
      <c r="A51" s="328"/>
      <c r="B51" s="329"/>
      <c r="C51" s="345" t="s">
        <v>455</v>
      </c>
      <c r="D51" s="346"/>
      <c r="E51" s="521" t="s">
        <v>1095</v>
      </c>
      <c r="F51" s="521"/>
      <c r="G51" s="156" t="s">
        <v>1152</v>
      </c>
      <c r="H51" s="62" t="s">
        <v>1947</v>
      </c>
      <c r="I51" s="156" t="s">
        <v>441</v>
      </c>
      <c r="J51" s="348" t="s">
        <v>653</v>
      </c>
      <c r="K51" s="349"/>
      <c r="L51" s="63"/>
    </row>
    <row r="52" spans="1:14" ht="12" customHeight="1" x14ac:dyDescent="0.4">
      <c r="A52" s="139"/>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155" t="s">
        <v>461</v>
      </c>
      <c r="H54" s="155" t="s">
        <v>441</v>
      </c>
      <c r="I54" s="157" t="s">
        <v>462</v>
      </c>
      <c r="J54" s="343" t="s">
        <v>92</v>
      </c>
      <c r="K54" s="344"/>
    </row>
    <row r="55" spans="1:14" ht="20.25" customHeight="1" x14ac:dyDescent="0.4">
      <c r="A55" s="328"/>
      <c r="B55" s="329"/>
      <c r="C55" s="360"/>
      <c r="D55" s="361"/>
      <c r="E55" s="362"/>
      <c r="F55" s="362"/>
      <c r="G55" s="158"/>
      <c r="H55" s="159"/>
      <c r="I55" s="159"/>
      <c r="J55" s="363"/>
      <c r="K55" s="364"/>
    </row>
    <row r="56" spans="1:14" ht="20.25" customHeight="1" x14ac:dyDescent="0.4">
      <c r="A56" s="328"/>
      <c r="B56" s="329"/>
      <c r="C56" s="373"/>
      <c r="D56" s="374"/>
      <c r="E56" s="350"/>
      <c r="F56" s="350"/>
      <c r="G56" s="156"/>
      <c r="H56" s="160"/>
      <c r="I56" s="160"/>
      <c r="J56" s="348"/>
      <c r="K56" s="349"/>
    </row>
    <row r="57" spans="1:14" ht="20.25" customHeight="1" x14ac:dyDescent="0.4">
      <c r="A57" s="328"/>
      <c r="B57" s="329"/>
      <c r="C57" s="373"/>
      <c r="D57" s="374"/>
      <c r="E57" s="350"/>
      <c r="F57" s="350"/>
      <c r="G57" s="156"/>
      <c r="H57" s="160"/>
      <c r="I57" s="160"/>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1948</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265" priority="3">
      <formula>LEN(TRIM(C24))=0</formula>
    </cfRule>
  </conditionalFormatting>
  <conditionalFormatting sqref="C9:G11 J9:K11 H11 C27:I27 K27">
    <cfRule type="expression" dxfId="264" priority="2" stopIfTrue="1">
      <formula>$K$4=""</formula>
    </cfRule>
  </conditionalFormatting>
  <conditionalFormatting sqref="E47:K49 C6:G11 H11 C26:I27 K26:K27 G1:H1 I2 C2:C3 K3 C5:E5 G5:K5 J6:K6 J7 H8 C12 C22:F22 C29:E29 G29 G46:K46">
    <cfRule type="containsBlanks" dxfId="263"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62" priority="6">
      <formula>LEN(TRIM(J8))=0</formula>
    </cfRule>
  </conditionalFormatting>
  <dataValidations count="2">
    <dataValidation type="whole" operator="greaterThanOrEqual" allowBlank="1" showInputMessage="1" showErrorMessage="1" sqref="E29:K30 C29:D29" xr:uid="{F169DF1B-A6C8-4CBB-A41B-3F4A9D1EA755}">
      <formula1>0</formula1>
    </dataValidation>
    <dataValidation type="list" allowBlank="1" showInputMessage="1" showErrorMessage="1" sqref="J2:K2" xr:uid="{C6F1D397-16F6-409A-B6BF-67D6E8370F01}">
      <formula1>"保育所,認定こども園,小規模保育事業"</formula1>
    </dataValidation>
  </dataValidations>
  <hyperlinks>
    <hyperlink ref="A1:B1" location="公表用一覧!A1" display=" &lt;戻る" xr:uid="{87C61470-CF42-48AB-A07E-33554383AA50}"/>
  </hyperlinks>
  <pageMargins left="0.59055118110236227" right="0.39370078740157483" top="0.39370078740157483" bottom="0.39370078740157483" header="0" footer="0"/>
  <pageSetup paperSize="9" scale="93" fitToWidth="0" fitToHeight="0" orientation="portrait" r:id="rId1"/>
  <headerFooter>
    <oddHeader>&amp;L&amp;P / &amp;N ページ</oddHeader>
  </headerFooter>
  <rowBreaks count="2" manualBreakCount="2">
    <brk id="28" max="10" man="1"/>
    <brk id="66" max="10" man="1"/>
  </rowBreaks>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0322A6-39D5-4822-B199-A6B984D1686E}">
  <sheetPr codeName="Sheet48"/>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532</v>
      </c>
      <c r="B1" s="407"/>
      <c r="C1" s="72"/>
      <c r="D1" s="72"/>
      <c r="E1" s="73"/>
      <c r="F1" s="32" t="s">
        <v>362</v>
      </c>
      <c r="G1" s="227">
        <v>45544</v>
      </c>
      <c r="H1" s="228"/>
      <c r="I1" s="33" t="s">
        <v>363</v>
      </c>
      <c r="J1" s="229">
        <v>46113</v>
      </c>
      <c r="K1" s="230"/>
      <c r="L1" s="34"/>
      <c r="M1" s="34"/>
      <c r="N1" s="34"/>
    </row>
    <row r="2" spans="1:14" ht="27" customHeight="1" x14ac:dyDescent="0.4">
      <c r="A2" s="231" t="s">
        <v>364</v>
      </c>
      <c r="B2" s="232"/>
      <c r="C2" s="235" t="s">
        <v>1316</v>
      </c>
      <c r="D2" s="236"/>
      <c r="E2" s="236"/>
      <c r="F2" s="236"/>
      <c r="G2" s="236"/>
      <c r="H2" s="237"/>
      <c r="I2" s="36" t="s">
        <v>92</v>
      </c>
      <c r="J2" s="241"/>
      <c r="K2" s="242"/>
      <c r="L2" s="37"/>
      <c r="M2" s="37"/>
      <c r="N2" s="37"/>
    </row>
    <row r="3" spans="1:14" ht="27" customHeight="1" x14ac:dyDescent="0.4">
      <c r="A3" s="231"/>
      <c r="B3" s="232"/>
      <c r="C3" s="235"/>
      <c r="D3" s="236"/>
      <c r="E3" s="236"/>
      <c r="F3" s="236"/>
      <c r="G3" s="236"/>
      <c r="H3" s="237"/>
      <c r="I3" s="243" t="s">
        <v>366</v>
      </c>
      <c r="J3" s="244"/>
      <c r="K3" s="38">
        <v>323</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1317</v>
      </c>
      <c r="D5" s="270"/>
      <c r="E5" s="271"/>
      <c r="F5" s="40" t="s">
        <v>369</v>
      </c>
      <c r="G5" s="376" t="str">
        <f>HYPERLINK("https://sanpiko.com/nagareyama/")</f>
        <v>https://sanpiko.com/nagareyama/</v>
      </c>
      <c r="H5" s="270"/>
      <c r="I5" s="270"/>
      <c r="J5" s="270"/>
      <c r="K5" s="272"/>
      <c r="L5" s="37"/>
      <c r="M5" s="37"/>
      <c r="N5" s="37"/>
    </row>
    <row r="6" spans="1:14" ht="27" customHeight="1" x14ac:dyDescent="0.4">
      <c r="A6" s="273" t="s">
        <v>371</v>
      </c>
      <c r="B6" s="274"/>
      <c r="C6" s="251" t="s">
        <v>1318</v>
      </c>
      <c r="D6" s="252"/>
      <c r="E6" s="252"/>
      <c r="F6" s="252"/>
      <c r="G6" s="252"/>
      <c r="H6" s="257" t="s">
        <v>372</v>
      </c>
      <c r="I6" s="101" t="s">
        <v>373</v>
      </c>
      <c r="J6" s="259">
        <v>9</v>
      </c>
      <c r="K6" s="260"/>
      <c r="L6" s="41"/>
      <c r="M6" s="41"/>
      <c r="N6" s="41"/>
    </row>
    <row r="7" spans="1:14" ht="27" customHeight="1" x14ac:dyDescent="0.4">
      <c r="A7" s="231"/>
      <c r="B7" s="232"/>
      <c r="C7" s="253"/>
      <c r="D7" s="254"/>
      <c r="E7" s="254"/>
      <c r="F7" s="254"/>
      <c r="G7" s="254"/>
      <c r="H7" s="258"/>
      <c r="I7" s="261" t="s">
        <v>374</v>
      </c>
      <c r="J7" s="263" t="s">
        <v>1141</v>
      </c>
      <c r="K7" s="264"/>
      <c r="L7" s="41"/>
      <c r="M7" s="41"/>
      <c r="N7" s="41"/>
    </row>
    <row r="8" spans="1:14" ht="27" customHeight="1" x14ac:dyDescent="0.4">
      <c r="A8" s="233"/>
      <c r="B8" s="234"/>
      <c r="C8" s="255"/>
      <c r="D8" s="256"/>
      <c r="E8" s="256"/>
      <c r="F8" s="256"/>
      <c r="G8" s="256"/>
      <c r="H8" s="42" t="s">
        <v>788</v>
      </c>
      <c r="I8" s="262"/>
      <c r="J8" s="265">
        <v>7</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1319</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1320</v>
      </c>
      <c r="D22" s="280"/>
      <c r="E22" s="279" t="s">
        <v>1321</v>
      </c>
      <c r="F22" s="280"/>
      <c r="G22" s="296"/>
      <c r="H22" s="297"/>
      <c r="I22" s="43" t="s">
        <v>389</v>
      </c>
      <c r="J22" s="275"/>
      <c r="K22" s="276"/>
      <c r="L22" s="41"/>
      <c r="M22" s="41"/>
      <c r="N22" s="41"/>
    </row>
    <row r="23" spans="1:14" ht="27" customHeight="1" x14ac:dyDescent="0.4">
      <c r="A23" s="231"/>
      <c r="B23" s="232"/>
      <c r="C23" s="277" t="s">
        <v>390</v>
      </c>
      <c r="D23" s="278"/>
      <c r="E23" s="277" t="s">
        <v>391</v>
      </c>
      <c r="F23" s="278"/>
      <c r="G23" s="298"/>
      <c r="H23" s="299"/>
      <c r="I23" s="43" t="s">
        <v>392</v>
      </c>
      <c r="J23" s="275"/>
      <c r="K23" s="276"/>
      <c r="L23" s="41"/>
      <c r="M23" s="41"/>
      <c r="N23" s="41"/>
    </row>
    <row r="24" spans="1:14" ht="27" customHeight="1" x14ac:dyDescent="0.4">
      <c r="A24" s="233"/>
      <c r="B24" s="234"/>
      <c r="C24" s="279" t="s">
        <v>1322</v>
      </c>
      <c r="D24" s="280"/>
      <c r="E24" s="279" t="s">
        <v>1322</v>
      </c>
      <c r="F24" s="280"/>
      <c r="G24" s="300"/>
      <c r="H24" s="301"/>
      <c r="I24" s="44" t="s">
        <v>394</v>
      </c>
      <c r="J24" s="281"/>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6</v>
      </c>
      <c r="D26" s="50">
        <v>14</v>
      </c>
      <c r="E26" s="50">
        <v>15</v>
      </c>
      <c r="F26" s="50">
        <v>15</v>
      </c>
      <c r="G26" s="50">
        <v>15</v>
      </c>
      <c r="H26" s="50">
        <v>15</v>
      </c>
      <c r="I26" s="324">
        <f>SUM(C26:H26)</f>
        <v>80</v>
      </c>
      <c r="J26" s="325"/>
      <c r="K26" s="51" t="s">
        <v>1323</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16</v>
      </c>
      <c r="F29" s="56"/>
      <c r="G29" s="56"/>
      <c r="H29" s="56">
        <v>5</v>
      </c>
      <c r="I29" s="56"/>
      <c r="J29" s="56">
        <v>1</v>
      </c>
      <c r="K29" s="57"/>
      <c r="L29" s="47"/>
      <c r="M29" s="47"/>
      <c r="N29" s="47"/>
    </row>
    <row r="30" spans="1:14" ht="27" customHeight="1" thickBot="1" x14ac:dyDescent="0.45">
      <c r="A30" s="96"/>
      <c r="B30" s="58" t="s">
        <v>417</v>
      </c>
      <c r="C30" s="59" t="s">
        <v>418</v>
      </c>
      <c r="D30" s="59" t="s">
        <v>418</v>
      </c>
      <c r="E30" s="59">
        <v>4</v>
      </c>
      <c r="F30" s="59"/>
      <c r="G30" s="59"/>
      <c r="H30" s="59"/>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1324</v>
      </c>
      <c r="D32" s="303"/>
      <c r="E32" s="304"/>
      <c r="F32" s="302" t="s">
        <v>1325</v>
      </c>
      <c r="G32" s="303"/>
      <c r="H32" s="304"/>
      <c r="I32" s="302" t="s">
        <v>1326</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1326</v>
      </c>
      <c r="D39" s="315"/>
      <c r="E39" s="316"/>
      <c r="F39" s="314" t="s">
        <v>1327</v>
      </c>
      <c r="G39" s="315"/>
      <c r="H39" s="316"/>
      <c r="I39" s="314" t="s">
        <v>1328</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t="s">
        <v>439</v>
      </c>
      <c r="H46" s="62">
        <v>6000</v>
      </c>
      <c r="I46" s="97" t="s">
        <v>441</v>
      </c>
      <c r="J46" s="348" t="s">
        <v>653</v>
      </c>
      <c r="K46" s="349"/>
    </row>
    <row r="47" spans="1:11" ht="20.25" customHeight="1" x14ac:dyDescent="0.4">
      <c r="A47" s="328"/>
      <c r="B47" s="329"/>
      <c r="C47" s="345" t="s">
        <v>443</v>
      </c>
      <c r="D47" s="346"/>
      <c r="E47" s="350" t="s">
        <v>1134</v>
      </c>
      <c r="F47" s="350"/>
      <c r="G47" s="97" t="s">
        <v>445</v>
      </c>
      <c r="H47" s="62" t="s">
        <v>1329</v>
      </c>
      <c r="I47" s="97" t="s">
        <v>1330</v>
      </c>
      <c r="J47" s="348" t="s">
        <v>653</v>
      </c>
      <c r="K47" s="349"/>
    </row>
    <row r="48" spans="1:11" ht="20.25" customHeight="1" x14ac:dyDescent="0.4">
      <c r="A48" s="328"/>
      <c r="B48" s="329"/>
      <c r="C48" s="345" t="s">
        <v>449</v>
      </c>
      <c r="D48" s="346"/>
      <c r="E48" s="350"/>
      <c r="F48" s="350"/>
      <c r="G48" s="97"/>
      <c r="H48" s="62"/>
      <c r="I48" s="97"/>
      <c r="J48" s="348"/>
      <c r="K48" s="349"/>
    </row>
    <row r="49" spans="1:14" ht="20.25" customHeight="1" x14ac:dyDescent="0.4">
      <c r="A49" s="328"/>
      <c r="B49" s="329"/>
      <c r="C49" s="345" t="s">
        <v>450</v>
      </c>
      <c r="D49" s="346"/>
      <c r="E49" s="350"/>
      <c r="F49" s="350"/>
      <c r="G49" s="97"/>
      <c r="H49" s="62"/>
      <c r="I49" s="97"/>
      <c r="J49" s="348"/>
      <c r="K49" s="349"/>
      <c r="L49" s="63"/>
      <c r="M49" s="63"/>
      <c r="N49" s="63"/>
    </row>
    <row r="50" spans="1:14" ht="20.25" customHeight="1" x14ac:dyDescent="0.4">
      <c r="A50" s="328"/>
      <c r="B50" s="329"/>
      <c r="C50" s="345" t="s">
        <v>454</v>
      </c>
      <c r="D50" s="346"/>
      <c r="E50" s="351"/>
      <c r="F50" s="351"/>
      <c r="G50" s="97"/>
      <c r="H50" s="62"/>
      <c r="I50" s="97"/>
      <c r="J50" s="348"/>
      <c r="K50" s="349"/>
      <c r="L50" s="63"/>
    </row>
    <row r="51" spans="1:14" ht="20.25" customHeight="1" x14ac:dyDescent="0.4">
      <c r="A51" s="328"/>
      <c r="B51" s="329"/>
      <c r="C51" s="345" t="s">
        <v>455</v>
      </c>
      <c r="D51" s="346"/>
      <c r="E51" s="351"/>
      <c r="F51" s="351"/>
      <c r="G51" s="97"/>
      <c r="H51" s="62"/>
      <c r="I51" s="97"/>
      <c r="J51" s="348"/>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t="s">
        <v>523</v>
      </c>
      <c r="D55" s="361"/>
      <c r="E55" s="362" t="s">
        <v>438</v>
      </c>
      <c r="F55" s="362"/>
      <c r="G55" s="98" t="s">
        <v>558</v>
      </c>
      <c r="H55" s="66" t="s">
        <v>370</v>
      </c>
      <c r="I55" s="66" t="s">
        <v>370</v>
      </c>
      <c r="J55" s="363" t="s">
        <v>465</v>
      </c>
      <c r="K55" s="364"/>
    </row>
    <row r="56" spans="1:14" ht="20.25" customHeight="1" x14ac:dyDescent="0.4">
      <c r="A56" s="328"/>
      <c r="B56" s="329"/>
      <c r="C56" s="373" t="s">
        <v>761</v>
      </c>
      <c r="D56" s="374"/>
      <c r="E56" s="350" t="s">
        <v>438</v>
      </c>
      <c r="F56" s="350"/>
      <c r="G56" s="97" t="s">
        <v>694</v>
      </c>
      <c r="H56" s="67" t="s">
        <v>370</v>
      </c>
      <c r="I56" s="67" t="s">
        <v>370</v>
      </c>
      <c r="J56" s="348" t="s">
        <v>465</v>
      </c>
      <c r="K56" s="349"/>
    </row>
    <row r="57" spans="1:14" ht="20.25" customHeight="1" x14ac:dyDescent="0.4">
      <c r="A57" s="328"/>
      <c r="B57" s="329"/>
      <c r="C57" s="373" t="s">
        <v>486</v>
      </c>
      <c r="D57" s="374"/>
      <c r="E57" s="350" t="s">
        <v>1331</v>
      </c>
      <c r="F57" s="350"/>
      <c r="G57" s="97" t="s">
        <v>558</v>
      </c>
      <c r="H57" s="67" t="s">
        <v>370</v>
      </c>
      <c r="I57" s="67" t="s">
        <v>370</v>
      </c>
      <c r="J57" s="348" t="s">
        <v>465</v>
      </c>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1332</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261" priority="3">
      <formula>LEN(TRIM(C24))=0</formula>
    </cfRule>
  </conditionalFormatting>
  <conditionalFormatting sqref="C9:G11 J9:K11 H11 C27:I27 K27">
    <cfRule type="expression" dxfId="260" priority="2" stopIfTrue="1">
      <formula>$K$4=""</formula>
    </cfRule>
  </conditionalFormatting>
  <conditionalFormatting sqref="E47:K49 C6:G11 H11 C26:I27 K26:K27 G1:H1 I2 C2:C3 K3 C5:E5 G5:K5 J6:K6 J7 H8 C12 C22:F22 C29:E29 G29 G46:K46">
    <cfRule type="containsBlanks" dxfId="25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58" priority="6">
      <formula>LEN(TRIM(J8))=0</formula>
    </cfRule>
  </conditionalFormatting>
  <dataValidations count="2">
    <dataValidation type="whole" operator="greaterThanOrEqual" allowBlank="1" showInputMessage="1" showErrorMessage="1" sqref="E29:K30 C29:D29" xr:uid="{355E8C2B-8165-4BF4-A4B7-BC12CAAB45C1}">
      <formula1>0</formula1>
    </dataValidation>
    <dataValidation type="list" allowBlank="1" showInputMessage="1" showErrorMessage="1" sqref="J2:K2" xr:uid="{935E2DE3-A1CE-4BC3-98BA-D8315BBA4543}">
      <formula1>"保育所,認定こども園,小規模保育事業"</formula1>
    </dataValidation>
  </dataValidations>
  <hyperlinks>
    <hyperlink ref="A1:B1" location="公表用一覧!A1" display=" &lt;戻る" xr:uid="{8181BDF3-B0A0-4B76-9911-56E7D5A06A99}"/>
  </hyperlinks>
  <pageMargins left="0.59055118110236227" right="0.39370078740157483" top="0.39370078740157483" bottom="0.39370078740157483" header="0" footer="0"/>
  <pageSetup paperSize="9" scale="89" fitToWidth="0" fitToHeight="0" orientation="portrait" r:id="rId1"/>
  <headerFooter>
    <oddHeader>&amp;L&amp;P / &amp;N ページ</oddHeader>
  </headerFooter>
  <rowBreaks count="2" manualBreakCount="2">
    <brk id="29" max="10" man="1"/>
    <brk id="66" max="10" man="1"/>
  </rowBreaks>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14EBE0-05A0-47E8-8225-F152DEB5E7A2}">
  <sheetPr codeName="Sheet49"/>
  <dimension ref="A1:N66"/>
  <sheetViews>
    <sheetView view="pageBreakPreview" topLeftCell="A5"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361</v>
      </c>
      <c r="B1" s="226"/>
      <c r="C1" s="72"/>
      <c r="D1" s="72"/>
      <c r="E1" s="73"/>
      <c r="F1" s="32" t="s">
        <v>362</v>
      </c>
      <c r="G1" s="227"/>
      <c r="H1" s="228"/>
      <c r="I1" s="33" t="s">
        <v>363</v>
      </c>
      <c r="J1" s="229">
        <v>46113</v>
      </c>
      <c r="K1" s="230"/>
      <c r="L1" s="34"/>
      <c r="M1" s="34"/>
      <c r="N1" s="34"/>
    </row>
    <row r="2" spans="1:14" ht="27" customHeight="1" x14ac:dyDescent="0.4">
      <c r="A2" s="231" t="s">
        <v>364</v>
      </c>
      <c r="B2" s="232"/>
      <c r="C2" s="235" t="s">
        <v>175</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324</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48</v>
      </c>
      <c r="D5" s="270"/>
      <c r="E5" s="271"/>
      <c r="F5" s="40" t="s">
        <v>369</v>
      </c>
      <c r="G5" s="269"/>
      <c r="H5" s="270"/>
      <c r="I5" s="270"/>
      <c r="J5" s="270"/>
      <c r="K5" s="272"/>
      <c r="L5" s="37"/>
      <c r="M5" s="37"/>
      <c r="N5" s="37"/>
    </row>
    <row r="6" spans="1:14" ht="27" customHeight="1" x14ac:dyDescent="0.4">
      <c r="A6" s="273" t="s">
        <v>371</v>
      </c>
      <c r="B6" s="274"/>
      <c r="C6" s="461" t="s">
        <v>176</v>
      </c>
      <c r="D6" s="252"/>
      <c r="E6" s="252"/>
      <c r="F6" s="252"/>
      <c r="G6" s="252"/>
      <c r="H6" s="257" t="s">
        <v>372</v>
      </c>
      <c r="I6" s="101" t="s">
        <v>373</v>
      </c>
      <c r="J6" s="259">
        <v>0</v>
      </c>
      <c r="K6" s="260"/>
      <c r="L6" s="41"/>
      <c r="M6" s="41"/>
      <c r="N6" s="41"/>
    </row>
    <row r="7" spans="1:14" ht="27" customHeight="1" x14ac:dyDescent="0.4">
      <c r="A7" s="231"/>
      <c r="B7" s="232"/>
      <c r="C7" s="253"/>
      <c r="D7" s="254"/>
      <c r="E7" s="254"/>
      <c r="F7" s="254"/>
      <c r="G7" s="254"/>
      <c r="H7" s="258"/>
      <c r="I7" s="261" t="s">
        <v>374</v>
      </c>
      <c r="J7" s="263" t="s">
        <v>379</v>
      </c>
      <c r="K7" s="264"/>
      <c r="L7" s="41"/>
      <c r="M7" s="41"/>
      <c r="N7" s="41"/>
    </row>
    <row r="8" spans="1:14" ht="27" customHeight="1" x14ac:dyDescent="0.4">
      <c r="A8" s="233"/>
      <c r="B8" s="234"/>
      <c r="C8" s="255"/>
      <c r="D8" s="256"/>
      <c r="E8" s="256"/>
      <c r="F8" s="256"/>
      <c r="G8" s="256"/>
      <c r="H8" s="42" t="s">
        <v>376</v>
      </c>
      <c r="I8" s="262"/>
      <c r="J8" s="265" t="s">
        <v>378</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661</v>
      </c>
      <c r="F22" s="280"/>
      <c r="G22" s="296"/>
      <c r="H22" s="297"/>
      <c r="I22" s="43" t="s">
        <v>389</v>
      </c>
      <c r="J22" s="275" t="s">
        <v>82</v>
      </c>
      <c r="K22" s="276"/>
      <c r="L22" s="41"/>
      <c r="M22" s="41"/>
      <c r="N22" s="41"/>
    </row>
    <row r="23" spans="1:14" ht="27" customHeight="1" x14ac:dyDescent="0.4">
      <c r="A23" s="231"/>
      <c r="B23" s="232"/>
      <c r="C23" s="277" t="s">
        <v>390</v>
      </c>
      <c r="D23" s="278"/>
      <c r="E23" s="277" t="s">
        <v>391</v>
      </c>
      <c r="F23" s="278"/>
      <c r="G23" s="298"/>
      <c r="H23" s="299"/>
      <c r="I23" s="43" t="s">
        <v>392</v>
      </c>
      <c r="J23" s="275" t="s">
        <v>82</v>
      </c>
      <c r="K23" s="276"/>
      <c r="L23" s="41"/>
      <c r="M23" s="41"/>
      <c r="N23" s="41"/>
    </row>
    <row r="24" spans="1:14" ht="27" customHeight="1" x14ac:dyDescent="0.4">
      <c r="A24" s="233"/>
      <c r="B24" s="234"/>
      <c r="C24" s="279" t="s">
        <v>393</v>
      </c>
      <c r="D24" s="280"/>
      <c r="E24" s="279" t="s">
        <v>387</v>
      </c>
      <c r="F24" s="280"/>
      <c r="G24" s="300"/>
      <c r="H24" s="301"/>
      <c r="I24" s="44" t="s">
        <v>394</v>
      </c>
      <c r="J24" s="281" t="s">
        <v>82</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12</v>
      </c>
      <c r="D26" s="50">
        <v>12</v>
      </c>
      <c r="E26" s="50">
        <v>12</v>
      </c>
      <c r="F26" s="50">
        <v>18</v>
      </c>
      <c r="G26" s="50">
        <v>18</v>
      </c>
      <c r="H26" s="50">
        <v>18</v>
      </c>
      <c r="I26" s="324">
        <f>SUM(C26:H26)</f>
        <v>90</v>
      </c>
      <c r="J26" s="325"/>
      <c r="K26" s="51" t="s">
        <v>22</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c r="D29" s="56"/>
      <c r="E29" s="56"/>
      <c r="F29" s="56"/>
      <c r="G29" s="56"/>
      <c r="H29" s="56"/>
      <c r="I29" s="56"/>
      <c r="J29" s="56"/>
      <c r="K29" s="57"/>
      <c r="L29" s="47"/>
      <c r="M29" s="47"/>
      <c r="N29" s="47"/>
    </row>
    <row r="30" spans="1:14" ht="27" customHeight="1" thickBot="1" x14ac:dyDescent="0.45">
      <c r="A30" s="96"/>
      <c r="B30" s="58" t="s">
        <v>417</v>
      </c>
      <c r="C30" s="59" t="s">
        <v>418</v>
      </c>
      <c r="D30" s="59" t="s">
        <v>418</v>
      </c>
      <c r="E30" s="59"/>
      <c r="F30" s="59"/>
      <c r="G30" s="59"/>
      <c r="H30" s="59"/>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c r="D32" s="303"/>
      <c r="E32" s="304"/>
      <c r="F32" s="302"/>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c r="D39" s="315"/>
      <c r="E39" s="316"/>
      <c r="F39" s="314"/>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c r="H46" s="62"/>
      <c r="I46" s="97"/>
      <c r="J46" s="348"/>
      <c r="K46" s="349"/>
    </row>
    <row r="47" spans="1:11" ht="20.25" customHeight="1" x14ac:dyDescent="0.4">
      <c r="A47" s="328"/>
      <c r="B47" s="329"/>
      <c r="C47" s="345" t="s">
        <v>443</v>
      </c>
      <c r="D47" s="346"/>
      <c r="E47" s="350"/>
      <c r="F47" s="350"/>
      <c r="G47" s="97"/>
      <c r="H47" s="62"/>
      <c r="I47" s="97"/>
      <c r="J47" s="348"/>
      <c r="K47" s="349"/>
    </row>
    <row r="48" spans="1:11" ht="20.25" customHeight="1" x14ac:dyDescent="0.4">
      <c r="A48" s="328"/>
      <c r="B48" s="329"/>
      <c r="C48" s="345" t="s">
        <v>449</v>
      </c>
      <c r="D48" s="346"/>
      <c r="E48" s="350"/>
      <c r="F48" s="350"/>
      <c r="G48" s="97"/>
      <c r="H48" s="62"/>
      <c r="I48" s="97"/>
      <c r="J48" s="348"/>
      <c r="K48" s="349"/>
    </row>
    <row r="49" spans="1:14" ht="20.25" customHeight="1" x14ac:dyDescent="0.4">
      <c r="A49" s="328"/>
      <c r="B49" s="329"/>
      <c r="C49" s="345" t="s">
        <v>450</v>
      </c>
      <c r="D49" s="346"/>
      <c r="E49" s="350"/>
      <c r="F49" s="350"/>
      <c r="G49" s="97"/>
      <c r="H49" s="62"/>
      <c r="I49" s="97"/>
      <c r="J49" s="348"/>
      <c r="K49" s="349"/>
      <c r="L49" s="63"/>
      <c r="M49" s="63"/>
      <c r="N49" s="63"/>
    </row>
    <row r="50" spans="1:14" ht="20.25" customHeight="1" x14ac:dyDescent="0.4">
      <c r="A50" s="328"/>
      <c r="B50" s="329"/>
      <c r="C50" s="345" t="s">
        <v>454</v>
      </c>
      <c r="D50" s="346"/>
      <c r="E50" s="351"/>
      <c r="F50" s="351"/>
      <c r="G50" s="97"/>
      <c r="H50" s="62"/>
      <c r="I50" s="97"/>
      <c r="J50" s="348"/>
      <c r="K50" s="349"/>
      <c r="L50" s="63"/>
    </row>
    <row r="51" spans="1:14" ht="20.25" customHeight="1" x14ac:dyDescent="0.4">
      <c r="A51" s="328"/>
      <c r="B51" s="329"/>
      <c r="C51" s="345" t="s">
        <v>455</v>
      </c>
      <c r="D51" s="346"/>
      <c r="E51" s="351"/>
      <c r="F51" s="351"/>
      <c r="G51" s="97"/>
      <c r="H51" s="62"/>
      <c r="I51" s="97"/>
      <c r="J51" s="348"/>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257" priority="2" stopIfTrue="1">
      <formula>$K$4=""</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256" priority="4">
      <formula>LEN(TRIM(C24))=0</formula>
    </cfRule>
  </conditionalFormatting>
  <conditionalFormatting sqref="E24:F24">
    <cfRule type="containsBlanks" dxfId="255" priority="3">
      <formula>LEN(TRIM(E24))=0</formula>
    </cfRule>
  </conditionalFormatting>
  <conditionalFormatting sqref="J9:K9 J11:K11 J10">
    <cfRule type="containsBlanks" dxfId="254"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07D2324E-412D-491F-A89C-7F144D0B6C6F}">
      <formula1>0</formula1>
    </dataValidation>
    <dataValidation type="list" allowBlank="1" showInputMessage="1" showErrorMessage="1" sqref="J2:K2" xr:uid="{65EE3CFE-6BF0-43E8-A932-417D4F332A3C}">
      <formula1>"保育所,認定こども園,小規模保育事業"</formula1>
    </dataValidation>
  </dataValidations>
  <hyperlinks>
    <hyperlink ref="A1:B1" location="公表用一覧!A1" display="&lt; 戻る" xr:uid="{470E7DD6-DFFF-4554-9E88-E5A0C648197F}"/>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0F6DE6-AAC3-466C-99B2-18E7DFFB52A8}">
  <sheetPr codeName="Sheet50"/>
  <dimension ref="A1:N66"/>
  <sheetViews>
    <sheetView view="pageBreakPreview" zoomScaleNormal="100" zoomScaleSheetLayoutView="100" workbookViewId="0">
      <selection sqref="A1:B1"/>
    </sheetView>
  </sheetViews>
  <sheetFormatPr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407" t="s">
        <v>532</v>
      </c>
      <c r="B1" s="407"/>
      <c r="C1" s="72"/>
      <c r="D1" s="72"/>
      <c r="E1" s="73"/>
      <c r="F1" s="32" t="s">
        <v>362</v>
      </c>
      <c r="G1" s="227">
        <v>45904</v>
      </c>
      <c r="H1" s="228"/>
      <c r="I1" s="33" t="s">
        <v>363</v>
      </c>
      <c r="J1" s="229">
        <v>46113</v>
      </c>
      <c r="K1" s="230"/>
      <c r="L1" s="34"/>
      <c r="M1" s="34"/>
      <c r="N1" s="34"/>
    </row>
    <row r="2" spans="1:14" ht="27" customHeight="1" x14ac:dyDescent="0.4">
      <c r="A2" s="231" t="s">
        <v>364</v>
      </c>
      <c r="B2" s="232"/>
      <c r="C2" s="235" t="s">
        <v>1549</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325</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1550</v>
      </c>
      <c r="D5" s="270"/>
      <c r="E5" s="271"/>
      <c r="F5" s="40" t="s">
        <v>369</v>
      </c>
      <c r="G5" s="376" t="str">
        <f>HYPERLINK("https://www.soramame-kids.jp/corner73/pg592.html")</f>
        <v>https://www.soramame-kids.jp/corner73/pg592.html</v>
      </c>
      <c r="H5" s="270"/>
      <c r="I5" s="270"/>
      <c r="J5" s="270"/>
      <c r="K5" s="272"/>
      <c r="L5" s="37"/>
      <c r="M5" s="37"/>
      <c r="N5" s="37"/>
    </row>
    <row r="6" spans="1:14" ht="27" customHeight="1" x14ac:dyDescent="0.4">
      <c r="A6" s="273" t="s">
        <v>371</v>
      </c>
      <c r="B6" s="274"/>
      <c r="C6" s="461" t="s">
        <v>1551</v>
      </c>
      <c r="D6" s="522"/>
      <c r="E6" s="522"/>
      <c r="F6" s="522"/>
      <c r="G6" s="522"/>
      <c r="H6" s="257" t="s">
        <v>372</v>
      </c>
      <c r="I6" s="144" t="s">
        <v>373</v>
      </c>
      <c r="J6" s="259">
        <v>6</v>
      </c>
      <c r="K6" s="260"/>
      <c r="L6" s="41"/>
      <c r="M6" s="41"/>
      <c r="N6" s="41"/>
    </row>
    <row r="7" spans="1:14" ht="27" customHeight="1" x14ac:dyDescent="0.4">
      <c r="A7" s="231"/>
      <c r="B7" s="232"/>
      <c r="C7" s="523"/>
      <c r="D7" s="524"/>
      <c r="E7" s="524"/>
      <c r="F7" s="524"/>
      <c r="G7" s="524"/>
      <c r="H7" s="258"/>
      <c r="I7" s="261" t="s">
        <v>374</v>
      </c>
      <c r="J7" s="263" t="s">
        <v>1949</v>
      </c>
      <c r="K7" s="264"/>
      <c r="L7" s="41"/>
      <c r="M7" s="41"/>
      <c r="N7" s="41"/>
    </row>
    <row r="8" spans="1:14" ht="27" customHeight="1" x14ac:dyDescent="0.4">
      <c r="A8" s="233"/>
      <c r="B8" s="234"/>
      <c r="C8" s="525"/>
      <c r="D8" s="526"/>
      <c r="E8" s="526"/>
      <c r="F8" s="526"/>
      <c r="G8" s="526"/>
      <c r="H8" s="42" t="s">
        <v>492</v>
      </c>
      <c r="I8" s="262"/>
      <c r="J8" s="265">
        <v>3</v>
      </c>
      <c r="K8" s="266"/>
      <c r="L8" s="41"/>
      <c r="M8" s="41"/>
      <c r="N8" s="41"/>
    </row>
    <row r="9" spans="1:14" ht="27" customHeight="1" x14ac:dyDescent="0.4">
      <c r="A9" s="245" t="s">
        <v>377</v>
      </c>
      <c r="B9" s="246"/>
      <c r="C9" s="251"/>
      <c r="D9" s="252"/>
      <c r="E9" s="252"/>
      <c r="F9" s="252"/>
      <c r="G9" s="252"/>
      <c r="H9" s="257" t="s">
        <v>372</v>
      </c>
      <c r="I9" s="144"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1552</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616</v>
      </c>
      <c r="D22" s="280"/>
      <c r="E22" s="279" t="s">
        <v>617</v>
      </c>
      <c r="F22" s="280"/>
      <c r="G22" s="527" t="s">
        <v>1950</v>
      </c>
      <c r="H22" s="528"/>
      <c r="I22" s="43" t="s">
        <v>389</v>
      </c>
      <c r="J22" s="275"/>
      <c r="K22" s="276"/>
      <c r="L22" s="41"/>
      <c r="M22" s="41"/>
      <c r="N22" s="41"/>
    </row>
    <row r="23" spans="1:14" ht="27" customHeight="1" x14ac:dyDescent="0.4">
      <c r="A23" s="231"/>
      <c r="B23" s="232"/>
      <c r="C23" s="277" t="s">
        <v>390</v>
      </c>
      <c r="D23" s="278"/>
      <c r="E23" s="277" t="s">
        <v>391</v>
      </c>
      <c r="F23" s="278"/>
      <c r="G23" s="529"/>
      <c r="H23" s="530"/>
      <c r="I23" s="43" t="s">
        <v>392</v>
      </c>
      <c r="J23" s="275"/>
      <c r="K23" s="276"/>
      <c r="L23" s="41"/>
      <c r="M23" s="41"/>
      <c r="N23" s="41"/>
    </row>
    <row r="24" spans="1:14" ht="27" customHeight="1" x14ac:dyDescent="0.4">
      <c r="A24" s="233"/>
      <c r="B24" s="234"/>
      <c r="C24" s="279" t="s">
        <v>1553</v>
      </c>
      <c r="D24" s="280"/>
      <c r="E24" s="279" t="s">
        <v>1553</v>
      </c>
      <c r="F24" s="280"/>
      <c r="G24" s="531"/>
      <c r="H24" s="532"/>
      <c r="I24" s="44" t="s">
        <v>394</v>
      </c>
      <c r="J24" s="281"/>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6</v>
      </c>
      <c r="D26" s="50">
        <v>18</v>
      </c>
      <c r="E26" s="50">
        <v>24</v>
      </c>
      <c r="F26" s="50">
        <v>54</v>
      </c>
      <c r="G26" s="50">
        <v>54</v>
      </c>
      <c r="H26" s="50">
        <v>54</v>
      </c>
      <c r="I26" s="324">
        <f>SUM(C26:H26)</f>
        <v>210</v>
      </c>
      <c r="J26" s="325"/>
      <c r="K26" s="51" t="s">
        <v>1554</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167">
        <v>1</v>
      </c>
      <c r="E29" s="167">
        <v>14</v>
      </c>
      <c r="F29" s="167">
        <v>2</v>
      </c>
      <c r="G29" s="167">
        <v>3</v>
      </c>
      <c r="H29" s="167">
        <v>1</v>
      </c>
      <c r="I29" s="167">
        <v>1</v>
      </c>
      <c r="J29" s="167">
        <v>1</v>
      </c>
      <c r="K29" s="57">
        <v>1</v>
      </c>
      <c r="L29" s="47"/>
      <c r="M29" s="47"/>
      <c r="N29" s="47"/>
    </row>
    <row r="30" spans="1:14" ht="27" customHeight="1" thickBot="1" x14ac:dyDescent="0.45">
      <c r="A30" s="140"/>
      <c r="B30" s="58" t="s">
        <v>417</v>
      </c>
      <c r="C30" s="59" t="s">
        <v>418</v>
      </c>
      <c r="D30" s="168" t="s">
        <v>418</v>
      </c>
      <c r="E30" s="168">
        <v>7</v>
      </c>
      <c r="F30" s="168"/>
      <c r="G30" s="168"/>
      <c r="H30" s="168"/>
      <c r="I30" s="168"/>
      <c r="J30" s="168"/>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1555</v>
      </c>
      <c r="D32" s="303"/>
      <c r="E32" s="304"/>
      <c r="F32" s="302" t="s">
        <v>1556</v>
      </c>
      <c r="G32" s="303"/>
      <c r="H32" s="304"/>
      <c r="I32" s="302" t="s">
        <v>1557</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1558</v>
      </c>
      <c r="D39" s="315"/>
      <c r="E39" s="316"/>
      <c r="F39" s="314" t="s">
        <v>1559</v>
      </c>
      <c r="G39" s="315"/>
      <c r="H39" s="316"/>
      <c r="I39" s="314" t="s">
        <v>1560</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155" t="s">
        <v>434</v>
      </c>
      <c r="H45" s="155" t="s">
        <v>435</v>
      </c>
      <c r="I45" s="155" t="s">
        <v>92</v>
      </c>
      <c r="J45" s="343" t="s">
        <v>436</v>
      </c>
      <c r="K45" s="344"/>
    </row>
    <row r="46" spans="1:11" ht="20.25" customHeight="1" x14ac:dyDescent="0.4">
      <c r="A46" s="328"/>
      <c r="B46" s="329"/>
      <c r="C46" s="345" t="s">
        <v>437</v>
      </c>
      <c r="D46" s="346"/>
      <c r="E46" s="347" t="s">
        <v>438</v>
      </c>
      <c r="F46" s="347"/>
      <c r="G46" s="156" t="s">
        <v>1561</v>
      </c>
      <c r="H46" s="75" t="s">
        <v>882</v>
      </c>
      <c r="I46" s="156" t="s">
        <v>441</v>
      </c>
      <c r="J46" s="348" t="s">
        <v>517</v>
      </c>
      <c r="K46" s="349"/>
    </row>
    <row r="47" spans="1:11" ht="20.25" customHeight="1" x14ac:dyDescent="0.4">
      <c r="A47" s="328"/>
      <c r="B47" s="329"/>
      <c r="C47" s="345" t="s">
        <v>443</v>
      </c>
      <c r="D47" s="346"/>
      <c r="E47" s="350" t="s">
        <v>444</v>
      </c>
      <c r="F47" s="350"/>
      <c r="G47" s="156" t="s">
        <v>1561</v>
      </c>
      <c r="H47" s="62" t="s">
        <v>1150</v>
      </c>
      <c r="I47" s="156" t="s">
        <v>1518</v>
      </c>
      <c r="J47" s="348" t="s">
        <v>517</v>
      </c>
      <c r="K47" s="349"/>
    </row>
    <row r="48" spans="1:11" ht="20.25" customHeight="1" x14ac:dyDescent="0.4">
      <c r="A48" s="328"/>
      <c r="B48" s="329"/>
      <c r="C48" s="345" t="s">
        <v>449</v>
      </c>
      <c r="D48" s="346"/>
      <c r="E48" s="350" t="s">
        <v>370</v>
      </c>
      <c r="F48" s="350"/>
      <c r="G48" s="156"/>
      <c r="H48" s="62"/>
      <c r="I48" s="156"/>
      <c r="J48" s="348"/>
      <c r="K48" s="349"/>
    </row>
    <row r="49" spans="1:14" ht="20.25" customHeight="1" x14ac:dyDescent="0.4">
      <c r="A49" s="328"/>
      <c r="B49" s="329"/>
      <c r="C49" s="345" t="s">
        <v>450</v>
      </c>
      <c r="D49" s="346"/>
      <c r="E49" s="350" t="s">
        <v>451</v>
      </c>
      <c r="F49" s="350"/>
      <c r="G49" s="156" t="s">
        <v>452</v>
      </c>
      <c r="H49" s="62" t="s">
        <v>453</v>
      </c>
      <c r="I49" s="156"/>
      <c r="J49" s="348"/>
      <c r="K49" s="349"/>
      <c r="L49" s="63"/>
      <c r="M49" s="63"/>
      <c r="N49" s="63"/>
    </row>
    <row r="50" spans="1:14" ht="20.25" customHeight="1" x14ac:dyDescent="0.4">
      <c r="A50" s="328"/>
      <c r="B50" s="329"/>
      <c r="C50" s="345" t="s">
        <v>454</v>
      </c>
      <c r="D50" s="346"/>
      <c r="E50" s="351"/>
      <c r="F50" s="351"/>
      <c r="G50" s="156"/>
      <c r="H50" s="62"/>
      <c r="I50" s="156"/>
      <c r="J50" s="348"/>
      <c r="K50" s="349"/>
      <c r="L50" s="63"/>
    </row>
    <row r="51" spans="1:14" ht="20.25" customHeight="1" x14ac:dyDescent="0.4">
      <c r="A51" s="328"/>
      <c r="B51" s="329"/>
      <c r="C51" s="345" t="s">
        <v>455</v>
      </c>
      <c r="D51" s="346"/>
      <c r="E51" s="351"/>
      <c r="F51" s="351"/>
      <c r="G51" s="156"/>
      <c r="H51" s="62"/>
      <c r="I51" s="156"/>
      <c r="J51" s="348"/>
      <c r="K51" s="349"/>
      <c r="L51" s="63"/>
    </row>
    <row r="52" spans="1:14" ht="12" customHeight="1" x14ac:dyDescent="0.4">
      <c r="A52" s="139"/>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155" t="s">
        <v>461</v>
      </c>
      <c r="H54" s="155" t="s">
        <v>441</v>
      </c>
      <c r="I54" s="157" t="s">
        <v>462</v>
      </c>
      <c r="J54" s="343" t="s">
        <v>92</v>
      </c>
      <c r="K54" s="344"/>
    </row>
    <row r="55" spans="1:14" ht="20.25" customHeight="1" x14ac:dyDescent="0.4">
      <c r="A55" s="328"/>
      <c r="B55" s="329"/>
      <c r="C55" s="360" t="s">
        <v>1562</v>
      </c>
      <c r="D55" s="361"/>
      <c r="E55" s="362" t="s">
        <v>683</v>
      </c>
      <c r="F55" s="362"/>
      <c r="G55" s="158" t="s">
        <v>694</v>
      </c>
      <c r="H55" s="159" t="s">
        <v>370</v>
      </c>
      <c r="I55" s="159" t="s">
        <v>370</v>
      </c>
      <c r="J55" s="363" t="s">
        <v>626</v>
      </c>
      <c r="K55" s="364"/>
    </row>
    <row r="56" spans="1:14" ht="20.25" customHeight="1" x14ac:dyDescent="0.4">
      <c r="A56" s="328"/>
      <c r="B56" s="329"/>
      <c r="C56" s="373" t="s">
        <v>1563</v>
      </c>
      <c r="D56" s="374"/>
      <c r="E56" s="350" t="s">
        <v>755</v>
      </c>
      <c r="F56" s="350"/>
      <c r="G56" s="156" t="s">
        <v>558</v>
      </c>
      <c r="H56" s="160" t="s">
        <v>370</v>
      </c>
      <c r="I56" s="160" t="s">
        <v>370</v>
      </c>
      <c r="J56" s="363" t="s">
        <v>626</v>
      </c>
      <c r="K56" s="364"/>
    </row>
    <row r="57" spans="1:14" ht="20.25" customHeight="1" x14ac:dyDescent="0.4">
      <c r="A57" s="328"/>
      <c r="B57" s="329"/>
      <c r="C57" s="373" t="s">
        <v>1564</v>
      </c>
      <c r="D57" s="374"/>
      <c r="E57" s="350" t="s">
        <v>438</v>
      </c>
      <c r="F57" s="350"/>
      <c r="G57" s="156" t="s">
        <v>558</v>
      </c>
      <c r="H57" s="160" t="s">
        <v>370</v>
      </c>
      <c r="I57" s="160" t="s">
        <v>370</v>
      </c>
      <c r="J57" s="363" t="s">
        <v>626</v>
      </c>
      <c r="K57" s="364"/>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253" priority="3">
      <formula>LEN(TRIM(C24))=0</formula>
    </cfRule>
  </conditionalFormatting>
  <conditionalFormatting sqref="C9:G11 J9:K11 H11 C27:I27 K27">
    <cfRule type="expression" dxfId="252" priority="2" stopIfTrue="1">
      <formula>$K$4=""</formula>
    </cfRule>
  </conditionalFormatting>
  <conditionalFormatting sqref="E47:K49 C6:G11 H11 C26:I27 K26:K27 G1:H1 I2 C2:C3 K3 C5:E5 G5:K5 J6:K6 J7 H8 C12 C22:F22 C29:E29 G29 G46:K46">
    <cfRule type="containsBlanks" dxfId="25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50" priority="6">
      <formula>LEN(TRIM(J8))=0</formula>
    </cfRule>
  </conditionalFormatting>
  <dataValidations count="2">
    <dataValidation type="whole" operator="greaterThanOrEqual" allowBlank="1" showInputMessage="1" showErrorMessage="1" sqref="E29:K30 C29:D29" xr:uid="{55FF3757-53EB-41B0-8652-374090E9872B}">
      <formula1>0</formula1>
    </dataValidation>
    <dataValidation type="list" allowBlank="1" showInputMessage="1" showErrorMessage="1" sqref="J2:K2" xr:uid="{6579DC3B-6458-481F-8F90-240ED05F13F9}">
      <formula1>"保育所,認定こども園,小規模保育事業"</formula1>
    </dataValidation>
  </dataValidations>
  <hyperlinks>
    <hyperlink ref="A1:B1" location="公表用一覧!A1" display=" &lt;戻る" xr:uid="{A05EF3A1-6932-4D39-AD55-D2118BA16AB6}"/>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FF7689-7364-4646-BAA9-55B9A8BC33BF}">
  <sheetPr codeName="Sheet51"/>
  <dimension ref="A1:N66"/>
  <sheetViews>
    <sheetView view="pageBreakPreview" topLeftCell="A3"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532</v>
      </c>
      <c r="B1" s="407"/>
      <c r="C1" s="72"/>
      <c r="D1" s="72"/>
      <c r="E1" s="73"/>
      <c r="F1" s="32" t="s">
        <v>362</v>
      </c>
      <c r="G1" s="227">
        <v>45560</v>
      </c>
      <c r="H1" s="228"/>
      <c r="I1" s="33" t="s">
        <v>363</v>
      </c>
      <c r="J1" s="229">
        <v>46113</v>
      </c>
      <c r="K1" s="230"/>
      <c r="L1" s="34"/>
      <c r="M1" s="34"/>
      <c r="N1" s="34"/>
    </row>
    <row r="2" spans="1:14" ht="27" customHeight="1" x14ac:dyDescent="0.4">
      <c r="A2" s="231" t="s">
        <v>364</v>
      </c>
      <c r="B2" s="232"/>
      <c r="C2" s="235" t="s">
        <v>1340</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326</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1341</v>
      </c>
      <c r="D5" s="270"/>
      <c r="E5" s="271"/>
      <c r="F5" s="40" t="s">
        <v>369</v>
      </c>
      <c r="G5" s="376" t="str">
        <f>HYPERLINK("https://kashiwa-kobato.ed.jp/nagareyama/")</f>
        <v>https://kashiwa-kobato.ed.jp/nagareyama/</v>
      </c>
      <c r="H5" s="270"/>
      <c r="I5" s="270"/>
      <c r="J5" s="270"/>
      <c r="K5" s="272"/>
      <c r="L5" s="37"/>
      <c r="M5" s="37"/>
      <c r="N5" s="37"/>
    </row>
    <row r="6" spans="1:14" ht="27" customHeight="1" x14ac:dyDescent="0.4">
      <c r="A6" s="273" t="s">
        <v>371</v>
      </c>
      <c r="B6" s="274"/>
      <c r="C6" s="461" t="s">
        <v>1342</v>
      </c>
      <c r="D6" s="252"/>
      <c r="E6" s="252"/>
      <c r="F6" s="252"/>
      <c r="G6" s="252"/>
      <c r="H6" s="257" t="s">
        <v>372</v>
      </c>
      <c r="I6" s="101" t="s">
        <v>373</v>
      </c>
      <c r="J6" s="259">
        <v>8</v>
      </c>
      <c r="K6" s="260"/>
      <c r="L6" s="41"/>
      <c r="M6" s="41"/>
      <c r="N6" s="41"/>
    </row>
    <row r="7" spans="1:14" ht="27" customHeight="1" x14ac:dyDescent="0.4">
      <c r="A7" s="231"/>
      <c r="B7" s="232"/>
      <c r="C7" s="253"/>
      <c r="D7" s="254"/>
      <c r="E7" s="254"/>
      <c r="F7" s="254"/>
      <c r="G7" s="254"/>
      <c r="H7" s="258"/>
      <c r="I7" s="261" t="s">
        <v>374</v>
      </c>
      <c r="J7" s="263" t="s">
        <v>979</v>
      </c>
      <c r="K7" s="264"/>
      <c r="L7" s="41"/>
      <c r="M7" s="41"/>
      <c r="N7" s="41"/>
    </row>
    <row r="8" spans="1:14" ht="27" customHeight="1" x14ac:dyDescent="0.4">
      <c r="A8" s="233"/>
      <c r="B8" s="234"/>
      <c r="C8" s="255"/>
      <c r="D8" s="256"/>
      <c r="E8" s="256"/>
      <c r="F8" s="256"/>
      <c r="G8" s="256"/>
      <c r="H8" s="42" t="s">
        <v>492</v>
      </c>
      <c r="I8" s="262"/>
      <c r="J8" s="265">
        <v>12</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1343</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494</v>
      </c>
      <c r="D22" s="280"/>
      <c r="E22" s="279" t="s">
        <v>495</v>
      </c>
      <c r="F22" s="280"/>
      <c r="G22" s="296" t="s">
        <v>1344</v>
      </c>
      <c r="H22" s="297"/>
      <c r="I22" s="43" t="s">
        <v>389</v>
      </c>
      <c r="J22" s="275"/>
      <c r="K22" s="276"/>
      <c r="L22" s="41"/>
      <c r="M22" s="41"/>
      <c r="N22" s="41"/>
    </row>
    <row r="23" spans="1:14" ht="27" customHeight="1" x14ac:dyDescent="0.4">
      <c r="A23" s="231"/>
      <c r="B23" s="232"/>
      <c r="C23" s="277" t="s">
        <v>390</v>
      </c>
      <c r="D23" s="278"/>
      <c r="E23" s="277" t="s">
        <v>391</v>
      </c>
      <c r="F23" s="278"/>
      <c r="G23" s="298"/>
      <c r="H23" s="299"/>
      <c r="I23" s="43" t="s">
        <v>392</v>
      </c>
      <c r="J23" s="275"/>
      <c r="K23" s="276"/>
      <c r="L23" s="41"/>
      <c r="M23" s="41"/>
      <c r="N23" s="41"/>
    </row>
    <row r="24" spans="1:14" ht="27" customHeight="1" x14ac:dyDescent="0.4">
      <c r="A24" s="233"/>
      <c r="B24" s="234"/>
      <c r="C24" s="279" t="s">
        <v>499</v>
      </c>
      <c r="D24" s="280"/>
      <c r="E24" s="279" t="s">
        <v>499</v>
      </c>
      <c r="F24" s="280"/>
      <c r="G24" s="300"/>
      <c r="H24" s="301"/>
      <c r="I24" s="44" t="s">
        <v>394</v>
      </c>
      <c r="J24" s="281"/>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6</v>
      </c>
      <c r="D26" s="50">
        <v>18</v>
      </c>
      <c r="E26" s="50">
        <v>18</v>
      </c>
      <c r="F26" s="50">
        <v>20</v>
      </c>
      <c r="G26" s="50">
        <v>20</v>
      </c>
      <c r="H26" s="50">
        <v>20</v>
      </c>
      <c r="I26" s="324">
        <f>SUM(C26:H26)</f>
        <v>102</v>
      </c>
      <c r="J26" s="325"/>
      <c r="K26" s="51">
        <v>57</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8</v>
      </c>
      <c r="F29" s="56">
        <v>1</v>
      </c>
      <c r="G29" s="56">
        <v>3</v>
      </c>
      <c r="H29" s="56"/>
      <c r="I29" s="56">
        <v>10</v>
      </c>
      <c r="J29" s="56">
        <v>2</v>
      </c>
      <c r="K29" s="57"/>
      <c r="L29" s="47"/>
      <c r="M29" s="47"/>
      <c r="N29" s="47"/>
    </row>
    <row r="30" spans="1:14" ht="27" customHeight="1" thickBot="1" x14ac:dyDescent="0.45">
      <c r="A30" s="96"/>
      <c r="B30" s="58" t="s">
        <v>417</v>
      </c>
      <c r="C30" s="59" t="s">
        <v>418</v>
      </c>
      <c r="D30" s="59" t="s">
        <v>418</v>
      </c>
      <c r="E30" s="59"/>
      <c r="F30" s="59"/>
      <c r="G30" s="59"/>
      <c r="H30" s="59"/>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1345</v>
      </c>
      <c r="D32" s="303"/>
      <c r="E32" s="304"/>
      <c r="F32" s="302" t="s">
        <v>1346</v>
      </c>
      <c r="G32" s="303"/>
      <c r="H32" s="304"/>
      <c r="I32" s="302" t="s">
        <v>1347</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1348</v>
      </c>
      <c r="D39" s="315"/>
      <c r="E39" s="316"/>
      <c r="F39" s="314" t="s">
        <v>1349</v>
      </c>
      <c r="G39" s="315"/>
      <c r="H39" s="316"/>
      <c r="I39" s="314" t="s">
        <v>1350</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t="s">
        <v>439</v>
      </c>
      <c r="H46" s="62" t="s">
        <v>1351</v>
      </c>
      <c r="I46" s="97" t="s">
        <v>554</v>
      </c>
      <c r="J46" s="348" t="s">
        <v>517</v>
      </c>
      <c r="K46" s="349"/>
    </row>
    <row r="47" spans="1:11" ht="20.25" customHeight="1" x14ac:dyDescent="0.4">
      <c r="A47" s="328"/>
      <c r="B47" s="329"/>
      <c r="C47" s="345" t="s">
        <v>443</v>
      </c>
      <c r="D47" s="346"/>
      <c r="E47" s="350" t="s">
        <v>444</v>
      </c>
      <c r="F47" s="350"/>
      <c r="G47" s="97" t="s">
        <v>439</v>
      </c>
      <c r="H47" s="62" t="s">
        <v>728</v>
      </c>
      <c r="I47" s="97" t="s">
        <v>1237</v>
      </c>
      <c r="J47" s="348" t="s">
        <v>517</v>
      </c>
      <c r="K47" s="349"/>
    </row>
    <row r="48" spans="1:11" ht="20.25" customHeight="1" x14ac:dyDescent="0.4">
      <c r="A48" s="328"/>
      <c r="B48" s="329"/>
      <c r="C48" s="345" t="s">
        <v>449</v>
      </c>
      <c r="D48" s="346"/>
      <c r="E48" s="350" t="s">
        <v>370</v>
      </c>
      <c r="F48" s="350"/>
      <c r="G48" s="97"/>
      <c r="H48" s="62"/>
      <c r="I48" s="97"/>
      <c r="J48" s="348"/>
      <c r="K48" s="349"/>
    </row>
    <row r="49" spans="1:14" ht="20.25" customHeight="1" x14ac:dyDescent="0.4">
      <c r="A49" s="328"/>
      <c r="B49" s="329"/>
      <c r="C49" s="345" t="s">
        <v>450</v>
      </c>
      <c r="D49" s="346"/>
      <c r="E49" s="350" t="s">
        <v>451</v>
      </c>
      <c r="F49" s="350"/>
      <c r="G49" s="97" t="s">
        <v>452</v>
      </c>
      <c r="H49" s="62" t="s">
        <v>453</v>
      </c>
      <c r="I49" s="97"/>
      <c r="J49" s="348"/>
      <c r="K49" s="349"/>
      <c r="L49" s="63"/>
      <c r="M49" s="63"/>
      <c r="N49" s="63"/>
    </row>
    <row r="50" spans="1:14" ht="20.25" customHeight="1" x14ac:dyDescent="0.4">
      <c r="A50" s="328"/>
      <c r="B50" s="329"/>
      <c r="C50" s="345" t="s">
        <v>454</v>
      </c>
      <c r="D50" s="346"/>
      <c r="E50" s="351"/>
      <c r="F50" s="351"/>
      <c r="G50" s="97"/>
      <c r="H50" s="62"/>
      <c r="I50" s="97"/>
      <c r="J50" s="348"/>
      <c r="K50" s="349"/>
      <c r="L50" s="63"/>
    </row>
    <row r="51" spans="1:14" ht="20.25" customHeight="1" x14ac:dyDescent="0.4">
      <c r="A51" s="328"/>
      <c r="B51" s="329"/>
      <c r="C51" s="345" t="s">
        <v>455</v>
      </c>
      <c r="D51" s="346"/>
      <c r="E51" s="351"/>
      <c r="F51" s="351"/>
      <c r="G51" s="97"/>
      <c r="H51" s="62"/>
      <c r="I51" s="97"/>
      <c r="J51" s="348"/>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t="s">
        <v>706</v>
      </c>
      <c r="D55" s="361"/>
      <c r="E55" s="362" t="s">
        <v>1352</v>
      </c>
      <c r="F55" s="362"/>
      <c r="G55" s="98" t="s">
        <v>634</v>
      </c>
      <c r="H55" s="66" t="s">
        <v>370</v>
      </c>
      <c r="I55" s="66" t="s">
        <v>370</v>
      </c>
      <c r="J55" s="363" t="s">
        <v>465</v>
      </c>
      <c r="K55" s="364"/>
    </row>
    <row r="56" spans="1:14" ht="20.25" customHeight="1" x14ac:dyDescent="0.4">
      <c r="A56" s="328"/>
      <c r="B56" s="329"/>
      <c r="C56" s="373" t="s">
        <v>474</v>
      </c>
      <c r="D56" s="374"/>
      <c r="E56" s="350" t="s">
        <v>1352</v>
      </c>
      <c r="F56" s="350"/>
      <c r="G56" s="97" t="s">
        <v>634</v>
      </c>
      <c r="H56" s="67" t="s">
        <v>370</v>
      </c>
      <c r="I56" s="67" t="s">
        <v>370</v>
      </c>
      <c r="J56" s="348" t="s">
        <v>465</v>
      </c>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1353</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J9:K11 C9:G11 H11 C27:I27 K27">
    <cfRule type="expression" dxfId="249" priority="2" stopIfTrue="1">
      <formula>$K$4=""</formula>
    </cfRule>
  </conditionalFormatting>
  <conditionalFormatting sqref="G1:H1 C5:E5 G5:K5 H8 C6:G11 H11 C22:F22 G29 G46:K46 E47:K49 J6:K6 C2:C3 K26:K27 C12 C29:E29 K3 I2 J8:K8 J7 C26:I27">
    <cfRule type="containsBlanks" dxfId="248"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F24">
    <cfRule type="containsBlanks" dxfId="247" priority="4">
      <formula>LEN(TRIM(C24))=0</formula>
    </cfRule>
  </conditionalFormatting>
  <conditionalFormatting sqref="E24:F24">
    <cfRule type="containsBlanks" dxfId="246" priority="3">
      <formula>LEN(TRIM(E24))=0</formula>
    </cfRule>
  </conditionalFormatting>
  <conditionalFormatting sqref="J9:K9 J11:K11 J10">
    <cfRule type="containsBlanks" dxfId="245" priority="7">
      <formula>LEN(TRIM(J9))=0</formula>
    </cfRule>
  </conditionalFormatting>
  <conditionalFormatting sqref="C2:H4 J2:K2 K3:K4 G5:K5 C5:E5 H8 C6:G11 H11 J6:K11 C12:K20 G23:H23 C22:H22 J22:K24 C29:K30 C32:K37 C39:K44 G46:K51 E47:F51 C55:K57 C60:K64 C24:H24 C26:K27">
    <cfRule type="notContainsErrors" priority="1">
      <formula>NOT(ISERROR(C2))</formula>
    </cfRule>
  </conditionalFormatting>
  <dataValidations count="2">
    <dataValidation type="whole" operator="greaterThanOrEqual" allowBlank="1" showInputMessage="1" showErrorMessage="1" sqref="E29:K30 C29:D29" xr:uid="{DD164528-4AD7-4E3C-A67D-3C76A6793EBE}">
      <formula1>0</formula1>
    </dataValidation>
    <dataValidation type="list" allowBlank="1" showInputMessage="1" showErrorMessage="1" sqref="J2:K2" xr:uid="{E64334DD-6055-465A-A10C-9F2D2CC68CD3}">
      <formula1>"保育所,認定こども園,小規模保育事業"</formula1>
    </dataValidation>
  </dataValidations>
  <hyperlinks>
    <hyperlink ref="A1:B1" location="公表用一覧!A1" display=" &lt;戻る" xr:uid="{52C17BA1-837A-41C2-A5BB-93D081F1ADC0}"/>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7225C2-C4E1-435B-9234-0B4D86E613A5}">
  <sheetPr codeName="Sheet52"/>
  <dimension ref="A1:N66"/>
  <sheetViews>
    <sheetView view="pageBreakPreview" topLeftCell="A3"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532</v>
      </c>
      <c r="B1" s="407"/>
      <c r="C1" s="72"/>
      <c r="D1" s="72"/>
      <c r="E1" s="73"/>
      <c r="F1" s="32" t="s">
        <v>362</v>
      </c>
      <c r="G1" s="227">
        <v>45545</v>
      </c>
      <c r="H1" s="228"/>
      <c r="I1" s="33" t="s">
        <v>363</v>
      </c>
      <c r="J1" s="229">
        <v>46113</v>
      </c>
      <c r="K1" s="230"/>
      <c r="L1" s="34"/>
      <c r="M1" s="34"/>
      <c r="N1" s="34"/>
    </row>
    <row r="2" spans="1:14" ht="27" customHeight="1" x14ac:dyDescent="0.4">
      <c r="A2" s="231" t="s">
        <v>364</v>
      </c>
      <c r="B2" s="232"/>
      <c r="C2" s="235" t="s">
        <v>1354</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327</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1355</v>
      </c>
      <c r="D5" s="270"/>
      <c r="E5" s="271"/>
      <c r="F5" s="40" t="s">
        <v>369</v>
      </c>
      <c r="G5" s="376" t="str">
        <f>HYPERLINK("https://www.nihonhoiku.co.jp/blog/otakanomori/")</f>
        <v>https://www.nihonhoiku.co.jp/blog/otakanomori/</v>
      </c>
      <c r="H5" s="270"/>
      <c r="I5" s="270"/>
      <c r="J5" s="270"/>
      <c r="K5" s="272"/>
      <c r="L5" s="37"/>
      <c r="M5" s="37"/>
      <c r="N5" s="37"/>
    </row>
    <row r="6" spans="1:14" ht="27" customHeight="1" x14ac:dyDescent="0.4">
      <c r="A6" s="273" t="s">
        <v>371</v>
      </c>
      <c r="B6" s="274"/>
      <c r="C6" s="251" t="s">
        <v>1356</v>
      </c>
      <c r="D6" s="252"/>
      <c r="E6" s="252"/>
      <c r="F6" s="252"/>
      <c r="G6" s="252"/>
      <c r="H6" s="257" t="s">
        <v>372</v>
      </c>
      <c r="I6" s="101" t="s">
        <v>373</v>
      </c>
      <c r="J6" s="259">
        <v>212</v>
      </c>
      <c r="K6" s="260"/>
      <c r="L6" s="41"/>
      <c r="M6" s="41"/>
      <c r="N6" s="41"/>
    </row>
    <row r="7" spans="1:14" ht="27" customHeight="1" x14ac:dyDescent="0.4">
      <c r="A7" s="231"/>
      <c r="B7" s="232"/>
      <c r="C7" s="253"/>
      <c r="D7" s="254"/>
      <c r="E7" s="254"/>
      <c r="F7" s="254"/>
      <c r="G7" s="254"/>
      <c r="H7" s="258"/>
      <c r="I7" s="261" t="s">
        <v>374</v>
      </c>
      <c r="J7" s="263" t="s">
        <v>1357</v>
      </c>
      <c r="K7" s="264"/>
      <c r="L7" s="41"/>
      <c r="M7" s="41"/>
      <c r="N7" s="41"/>
    </row>
    <row r="8" spans="1:14" ht="27" customHeight="1" x14ac:dyDescent="0.4">
      <c r="A8" s="233"/>
      <c r="B8" s="234"/>
      <c r="C8" s="255"/>
      <c r="D8" s="256"/>
      <c r="E8" s="256"/>
      <c r="F8" s="256"/>
      <c r="G8" s="256"/>
      <c r="H8" s="42" t="s">
        <v>492</v>
      </c>
      <c r="I8" s="262"/>
      <c r="J8" s="265">
        <v>15</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1358</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616</v>
      </c>
      <c r="D22" s="280"/>
      <c r="E22" s="279" t="s">
        <v>842</v>
      </c>
      <c r="F22" s="280"/>
      <c r="G22" s="296"/>
      <c r="H22" s="297"/>
      <c r="I22" s="43" t="s">
        <v>389</v>
      </c>
      <c r="J22" s="275"/>
      <c r="K22" s="276"/>
      <c r="L22" s="41"/>
      <c r="M22" s="41"/>
      <c r="N22" s="41"/>
    </row>
    <row r="23" spans="1:14" ht="27" customHeight="1" x14ac:dyDescent="0.4">
      <c r="A23" s="231"/>
      <c r="B23" s="232"/>
      <c r="C23" s="277" t="s">
        <v>390</v>
      </c>
      <c r="D23" s="278"/>
      <c r="E23" s="277" t="s">
        <v>391</v>
      </c>
      <c r="F23" s="278"/>
      <c r="G23" s="298"/>
      <c r="H23" s="299"/>
      <c r="I23" s="43" t="s">
        <v>392</v>
      </c>
      <c r="J23" s="275"/>
      <c r="K23" s="276"/>
      <c r="L23" s="41"/>
      <c r="M23" s="41"/>
      <c r="N23" s="41"/>
    </row>
    <row r="24" spans="1:14" ht="27" customHeight="1" x14ac:dyDescent="0.4">
      <c r="A24" s="233"/>
      <c r="B24" s="234"/>
      <c r="C24" s="279" t="s">
        <v>619</v>
      </c>
      <c r="D24" s="280"/>
      <c r="E24" s="279" t="s">
        <v>619</v>
      </c>
      <c r="F24" s="280"/>
      <c r="G24" s="300"/>
      <c r="H24" s="301"/>
      <c r="I24" s="44" t="s">
        <v>394</v>
      </c>
      <c r="J24" s="281"/>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6</v>
      </c>
      <c r="D26" s="50">
        <v>10</v>
      </c>
      <c r="E26" s="50">
        <v>11</v>
      </c>
      <c r="F26" s="50">
        <v>11</v>
      </c>
      <c r="G26" s="50">
        <v>11</v>
      </c>
      <c r="H26" s="50">
        <v>11</v>
      </c>
      <c r="I26" s="324">
        <f>SUM(C26:H26)</f>
        <v>60</v>
      </c>
      <c r="J26" s="325"/>
      <c r="K26" s="51" t="s">
        <v>1359</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14</v>
      </c>
      <c r="F29" s="56"/>
      <c r="G29" s="56">
        <v>1</v>
      </c>
      <c r="H29" s="56">
        <v>1</v>
      </c>
      <c r="I29" s="56"/>
      <c r="J29" s="56"/>
      <c r="K29" s="57"/>
      <c r="L29" s="47"/>
      <c r="M29" s="47"/>
      <c r="N29" s="47"/>
    </row>
    <row r="30" spans="1:14" ht="27" customHeight="1" thickBot="1" x14ac:dyDescent="0.45">
      <c r="A30" s="96"/>
      <c r="B30" s="58" t="s">
        <v>417</v>
      </c>
      <c r="C30" s="59" t="s">
        <v>418</v>
      </c>
      <c r="D30" s="59" t="s">
        <v>418</v>
      </c>
      <c r="E30" s="59">
        <v>2</v>
      </c>
      <c r="F30" s="59"/>
      <c r="G30" s="59">
        <v>1</v>
      </c>
      <c r="H30" s="59">
        <v>1</v>
      </c>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1360</v>
      </c>
      <c r="D32" s="303"/>
      <c r="E32" s="304"/>
      <c r="F32" s="302" t="s">
        <v>1361</v>
      </c>
      <c r="G32" s="303"/>
      <c r="H32" s="304"/>
      <c r="I32" s="302" t="s">
        <v>1362</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c r="D39" s="315"/>
      <c r="E39" s="316"/>
      <c r="F39" s="314"/>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t="s">
        <v>439</v>
      </c>
      <c r="H46" s="62">
        <v>7200</v>
      </c>
      <c r="I46" s="97" t="s">
        <v>441</v>
      </c>
      <c r="J46" s="348" t="s">
        <v>508</v>
      </c>
      <c r="K46" s="349"/>
    </row>
    <row r="47" spans="1:11" ht="20.25" customHeight="1" x14ac:dyDescent="0.4">
      <c r="A47" s="328"/>
      <c r="B47" s="329"/>
      <c r="C47" s="345" t="s">
        <v>443</v>
      </c>
      <c r="D47" s="346"/>
      <c r="E47" s="350" t="s">
        <v>444</v>
      </c>
      <c r="F47" s="350"/>
      <c r="G47" s="97" t="s">
        <v>1363</v>
      </c>
      <c r="H47" s="62" t="s">
        <v>1364</v>
      </c>
      <c r="I47" s="97" t="s">
        <v>1365</v>
      </c>
      <c r="J47" s="348" t="s">
        <v>508</v>
      </c>
      <c r="K47" s="349"/>
    </row>
    <row r="48" spans="1:11" ht="20.25" customHeight="1" x14ac:dyDescent="0.4">
      <c r="A48" s="328"/>
      <c r="B48" s="329"/>
      <c r="C48" s="345" t="s">
        <v>449</v>
      </c>
      <c r="D48" s="346"/>
      <c r="E48" s="350" t="s">
        <v>370</v>
      </c>
      <c r="F48" s="350"/>
      <c r="G48" s="97"/>
      <c r="H48" s="62"/>
      <c r="I48" s="97"/>
      <c r="J48" s="348"/>
      <c r="K48" s="349"/>
    </row>
    <row r="49" spans="1:14" ht="20.25" customHeight="1" x14ac:dyDescent="0.4">
      <c r="A49" s="328"/>
      <c r="B49" s="329"/>
      <c r="C49" s="345" t="s">
        <v>450</v>
      </c>
      <c r="D49" s="346"/>
      <c r="E49" s="350" t="s">
        <v>1366</v>
      </c>
      <c r="F49" s="350"/>
      <c r="G49" s="97" t="s">
        <v>439</v>
      </c>
      <c r="H49" s="62" t="s">
        <v>551</v>
      </c>
      <c r="I49" s="97" t="s">
        <v>779</v>
      </c>
      <c r="J49" s="348" t="s">
        <v>508</v>
      </c>
      <c r="K49" s="349"/>
      <c r="L49" s="63"/>
      <c r="M49" s="63"/>
      <c r="N49" s="63"/>
    </row>
    <row r="50" spans="1:14" ht="20.25" customHeight="1" x14ac:dyDescent="0.4">
      <c r="A50" s="328"/>
      <c r="B50" s="329"/>
      <c r="C50" s="345" t="s">
        <v>454</v>
      </c>
      <c r="D50" s="346"/>
      <c r="E50" s="351" t="s">
        <v>1367</v>
      </c>
      <c r="F50" s="351"/>
      <c r="G50" s="97" t="s">
        <v>439</v>
      </c>
      <c r="H50" s="62" t="s">
        <v>1368</v>
      </c>
      <c r="I50" s="97" t="s">
        <v>1369</v>
      </c>
      <c r="J50" s="348" t="s">
        <v>508</v>
      </c>
      <c r="K50" s="349"/>
      <c r="L50" s="63"/>
    </row>
    <row r="51" spans="1:14" ht="20.25" customHeight="1" x14ac:dyDescent="0.4">
      <c r="A51" s="328"/>
      <c r="B51" s="329"/>
      <c r="C51" s="345" t="s">
        <v>455</v>
      </c>
      <c r="D51" s="346"/>
      <c r="E51" s="351" t="s">
        <v>1370</v>
      </c>
      <c r="F51" s="351"/>
      <c r="G51" s="97" t="s">
        <v>1371</v>
      </c>
      <c r="H51" s="62" t="s">
        <v>1372</v>
      </c>
      <c r="I51" s="97"/>
      <c r="J51" s="348" t="s">
        <v>508</v>
      </c>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t="s">
        <v>1373</v>
      </c>
      <c r="D55" s="361"/>
      <c r="E55" s="362" t="s">
        <v>1374</v>
      </c>
      <c r="F55" s="362"/>
      <c r="G55" s="98" t="s">
        <v>634</v>
      </c>
      <c r="H55" s="66">
        <v>0</v>
      </c>
      <c r="I55" s="66">
        <v>0</v>
      </c>
      <c r="J55" s="363"/>
      <c r="K55" s="364"/>
    </row>
    <row r="56" spans="1:14" ht="20.25" customHeight="1" x14ac:dyDescent="0.4">
      <c r="A56" s="328"/>
      <c r="B56" s="329"/>
      <c r="C56" s="373" t="s">
        <v>761</v>
      </c>
      <c r="D56" s="374"/>
      <c r="E56" s="350" t="s">
        <v>1374</v>
      </c>
      <c r="F56" s="350"/>
      <c r="G56" s="97" t="s">
        <v>531</v>
      </c>
      <c r="H56" s="67">
        <v>0</v>
      </c>
      <c r="I56" s="67">
        <v>0</v>
      </c>
      <c r="J56" s="348"/>
      <c r="K56" s="349"/>
    </row>
    <row r="57" spans="1:14" ht="20.25" customHeight="1" x14ac:dyDescent="0.4">
      <c r="A57" s="328"/>
      <c r="B57" s="329"/>
      <c r="C57" s="373" t="s">
        <v>1002</v>
      </c>
      <c r="D57" s="374"/>
      <c r="E57" s="350" t="s">
        <v>1375</v>
      </c>
      <c r="F57" s="350"/>
      <c r="G57" s="97" t="s">
        <v>531</v>
      </c>
      <c r="H57" s="67">
        <v>0</v>
      </c>
      <c r="I57" s="67">
        <v>0</v>
      </c>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1376</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244" priority="3">
      <formula>LEN(TRIM(C24))=0</formula>
    </cfRule>
  </conditionalFormatting>
  <conditionalFormatting sqref="C9:G11 J9:K11 H11 C27:I27 K27">
    <cfRule type="expression" dxfId="243" priority="2" stopIfTrue="1">
      <formula>$K$4=""</formula>
    </cfRule>
  </conditionalFormatting>
  <conditionalFormatting sqref="E47:K49 C6:G11 H11 C26:I27 K26:K27 G1:H1 I2 C2:C3 K3 C5:E5 G5:K5 J6:K6 J7 H8 C12 C22:F22 C29:E29 G29 G46:K46">
    <cfRule type="containsBlanks" dxfId="24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41" priority="6">
      <formula>LEN(TRIM(J8))=0</formula>
    </cfRule>
  </conditionalFormatting>
  <dataValidations count="2">
    <dataValidation type="whole" operator="greaterThanOrEqual" allowBlank="1" showInputMessage="1" showErrorMessage="1" sqref="E29:K30 C29:D29" xr:uid="{8A2A04C9-D7D5-4A8E-85E5-2571E284DA37}">
      <formula1>0</formula1>
    </dataValidation>
    <dataValidation type="list" allowBlank="1" showInputMessage="1" showErrorMessage="1" sqref="J2:K2" xr:uid="{CD1F2346-48B2-494A-B457-F276E4099BBB}">
      <formula1>"保育所,認定こども園,小規模保育事業"</formula1>
    </dataValidation>
  </dataValidations>
  <hyperlinks>
    <hyperlink ref="A1:B1" location="公表用一覧!A1" display=" &lt;戻る" xr:uid="{34DA576F-DA4F-4945-A1E9-F011194A136C}"/>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13F2AA9-F21A-41E2-9BD2-646FBA25726C}">
  <sheetPr codeName="Sheet53"/>
  <dimension ref="A1:N66"/>
  <sheetViews>
    <sheetView zoomScaleNormal="100" zoomScaleSheetLayoutView="150" workbookViewId="0">
      <selection sqref="A1:B1"/>
    </sheetView>
  </sheetViews>
  <sheetFormatPr defaultColWidth="9" defaultRowHeight="26.25" customHeight="1" x14ac:dyDescent="0.4"/>
  <cols>
    <col min="1" max="1" width="3" style="99" customWidth="1"/>
    <col min="2" max="11" width="8.125" style="99" customWidth="1"/>
    <col min="12" max="14" width="7.125" style="35" customWidth="1"/>
    <col min="15" max="16384" width="9" style="35"/>
  </cols>
  <sheetData>
    <row r="1" spans="1:14" ht="13.5" customHeight="1" thickBot="1" x14ac:dyDescent="0.45">
      <c r="A1" s="226" t="s">
        <v>361</v>
      </c>
      <c r="B1" s="226"/>
      <c r="C1" s="72"/>
      <c r="D1" s="72"/>
      <c r="E1" s="73"/>
      <c r="F1" s="32" t="s">
        <v>362</v>
      </c>
      <c r="G1" s="227">
        <v>45691</v>
      </c>
      <c r="H1" s="228"/>
      <c r="I1" s="33" t="s">
        <v>363</v>
      </c>
      <c r="J1" s="229">
        <v>46113</v>
      </c>
      <c r="K1" s="230"/>
      <c r="L1" s="34"/>
      <c r="M1" s="34"/>
      <c r="N1" s="34"/>
    </row>
    <row r="2" spans="1:14" ht="27" customHeight="1" x14ac:dyDescent="0.4">
      <c r="A2" s="231" t="s">
        <v>364</v>
      </c>
      <c r="B2" s="232"/>
      <c r="C2" s="235" t="s">
        <v>1851</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328</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84</v>
      </c>
      <c r="D5" s="270"/>
      <c r="E5" s="271"/>
      <c r="F5" s="40" t="s">
        <v>369</v>
      </c>
      <c r="G5" s="376" t="str">
        <f>HYPERLINK("https://www.kanade-ncp-nursery.com")</f>
        <v>https://www.kanade-ncp-nursery.com</v>
      </c>
      <c r="H5" s="270"/>
      <c r="I5" s="270"/>
      <c r="J5" s="270"/>
      <c r="K5" s="272"/>
      <c r="L5" s="37"/>
      <c r="M5" s="37"/>
      <c r="N5" s="37"/>
    </row>
    <row r="6" spans="1:14" ht="27" customHeight="1" x14ac:dyDescent="0.4">
      <c r="A6" s="273" t="s">
        <v>371</v>
      </c>
      <c r="B6" s="274"/>
      <c r="C6" s="251" t="s">
        <v>183</v>
      </c>
      <c r="D6" s="252"/>
      <c r="E6" s="252"/>
      <c r="F6" s="252"/>
      <c r="G6" s="252"/>
      <c r="H6" s="257" t="s">
        <v>372</v>
      </c>
      <c r="I6" s="101" t="s">
        <v>373</v>
      </c>
      <c r="J6" s="259">
        <v>2</v>
      </c>
      <c r="K6" s="260"/>
      <c r="L6" s="41"/>
      <c r="M6" s="41"/>
      <c r="N6" s="41"/>
    </row>
    <row r="7" spans="1:14" ht="27" customHeight="1" x14ac:dyDescent="0.4">
      <c r="A7" s="231"/>
      <c r="B7" s="232"/>
      <c r="C7" s="253"/>
      <c r="D7" s="254"/>
      <c r="E7" s="254"/>
      <c r="F7" s="254"/>
      <c r="G7" s="254"/>
      <c r="H7" s="258"/>
      <c r="I7" s="261" t="s">
        <v>374</v>
      </c>
      <c r="J7" s="263" t="s">
        <v>1141</v>
      </c>
      <c r="K7" s="264"/>
      <c r="L7" s="41"/>
      <c r="M7" s="41"/>
      <c r="N7" s="41"/>
    </row>
    <row r="8" spans="1:14" ht="27" customHeight="1" x14ac:dyDescent="0.4">
      <c r="A8" s="233"/>
      <c r="B8" s="234"/>
      <c r="C8" s="255"/>
      <c r="D8" s="256"/>
      <c r="E8" s="256"/>
      <c r="F8" s="256"/>
      <c r="G8" s="256"/>
      <c r="H8" s="42" t="s">
        <v>376</v>
      </c>
      <c r="I8" s="262"/>
      <c r="J8" s="265">
        <v>5</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1660</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661</v>
      </c>
      <c r="F22" s="280"/>
      <c r="G22" s="296"/>
      <c r="H22" s="297"/>
      <c r="I22" s="43" t="s">
        <v>389</v>
      </c>
      <c r="J22" s="275" t="s">
        <v>82</v>
      </c>
      <c r="K22" s="276"/>
      <c r="L22" s="41"/>
      <c r="M22" s="41"/>
      <c r="N22" s="41"/>
    </row>
    <row r="23" spans="1:14" ht="27" customHeight="1" x14ac:dyDescent="0.4">
      <c r="A23" s="231"/>
      <c r="B23" s="232"/>
      <c r="C23" s="277" t="s">
        <v>390</v>
      </c>
      <c r="D23" s="278"/>
      <c r="E23" s="277" t="s">
        <v>391</v>
      </c>
      <c r="F23" s="278"/>
      <c r="G23" s="298"/>
      <c r="H23" s="299"/>
      <c r="I23" s="43" t="s">
        <v>392</v>
      </c>
      <c r="J23" s="275" t="s">
        <v>82</v>
      </c>
      <c r="K23" s="276"/>
      <c r="L23" s="41"/>
      <c r="M23" s="41"/>
      <c r="N23" s="41"/>
    </row>
    <row r="24" spans="1:14" ht="27" customHeight="1" x14ac:dyDescent="0.4">
      <c r="A24" s="233"/>
      <c r="B24" s="234"/>
      <c r="C24" s="279" t="s">
        <v>481</v>
      </c>
      <c r="D24" s="280"/>
      <c r="E24" s="279" t="s">
        <v>393</v>
      </c>
      <c r="F24" s="280"/>
      <c r="G24" s="300"/>
      <c r="H24" s="301"/>
      <c r="I24" s="44" t="s">
        <v>394</v>
      </c>
      <c r="J24" s="281" t="s">
        <v>82</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9</v>
      </c>
      <c r="D26" s="50">
        <v>14</v>
      </c>
      <c r="E26" s="50">
        <v>14</v>
      </c>
      <c r="F26" s="50">
        <v>14</v>
      </c>
      <c r="G26" s="50">
        <v>14</v>
      </c>
      <c r="H26" s="50">
        <v>15</v>
      </c>
      <c r="I26" s="324">
        <f>SUM(C26:H26)</f>
        <v>80</v>
      </c>
      <c r="J26" s="325"/>
      <c r="K26" s="51" t="s">
        <v>16</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10</v>
      </c>
      <c r="F29" s="56">
        <v>1</v>
      </c>
      <c r="G29" s="56">
        <v>2</v>
      </c>
      <c r="H29" s="56">
        <v>2</v>
      </c>
      <c r="I29" s="56">
        <v>3</v>
      </c>
      <c r="J29" s="56">
        <v>2</v>
      </c>
      <c r="K29" s="57"/>
      <c r="L29" s="47"/>
      <c r="M29" s="47"/>
      <c r="N29" s="47"/>
    </row>
    <row r="30" spans="1:14" ht="27" customHeight="1" thickBot="1" x14ac:dyDescent="0.45">
      <c r="A30" s="96"/>
      <c r="B30" s="58" t="s">
        <v>417</v>
      </c>
      <c r="C30" s="59" t="s">
        <v>418</v>
      </c>
      <c r="D30" s="59" t="s">
        <v>418</v>
      </c>
      <c r="E30" s="59">
        <v>8</v>
      </c>
      <c r="F30" s="59"/>
      <c r="G30" s="59"/>
      <c r="H30" s="59"/>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1661</v>
      </c>
      <c r="D32" s="303"/>
      <c r="E32" s="304"/>
      <c r="F32" s="302" t="s">
        <v>1662</v>
      </c>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1784</v>
      </c>
      <c r="D39" s="315"/>
      <c r="E39" s="316"/>
      <c r="F39" s="314" t="s">
        <v>1785</v>
      </c>
      <c r="G39" s="315"/>
      <c r="H39" s="316"/>
      <c r="I39" s="314" t="s">
        <v>1786</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3" t="s">
        <v>679</v>
      </c>
      <c r="H46" s="75" t="s">
        <v>1663</v>
      </c>
      <c r="I46" s="97" t="s">
        <v>673</v>
      </c>
      <c r="J46" s="348" t="s">
        <v>508</v>
      </c>
      <c r="K46" s="349"/>
    </row>
    <row r="47" spans="1:11" ht="20.25" customHeight="1" x14ac:dyDescent="0.4">
      <c r="A47" s="328"/>
      <c r="B47" s="329"/>
      <c r="C47" s="345" t="s">
        <v>443</v>
      </c>
      <c r="D47" s="346"/>
      <c r="E47" s="428" t="s">
        <v>1787</v>
      </c>
      <c r="F47" s="350"/>
      <c r="G47" s="97" t="s">
        <v>445</v>
      </c>
      <c r="H47" s="78" t="s">
        <v>1664</v>
      </c>
      <c r="I47" s="79" t="s">
        <v>1665</v>
      </c>
      <c r="J47" s="385" t="s">
        <v>508</v>
      </c>
      <c r="K47" s="406"/>
    </row>
    <row r="48" spans="1:11" ht="20.25" customHeight="1" x14ac:dyDescent="0.4">
      <c r="A48" s="328"/>
      <c r="B48" s="329"/>
      <c r="C48" s="345" t="s">
        <v>449</v>
      </c>
      <c r="D48" s="346"/>
      <c r="E48" s="350"/>
      <c r="F48" s="350"/>
      <c r="G48" s="97"/>
      <c r="H48" s="62"/>
      <c r="I48" s="97"/>
      <c r="J48" s="348"/>
      <c r="K48" s="349"/>
    </row>
    <row r="49" spans="1:14" ht="20.25" customHeight="1" x14ac:dyDescent="0.4">
      <c r="A49" s="328"/>
      <c r="B49" s="329"/>
      <c r="C49" s="345" t="s">
        <v>450</v>
      </c>
      <c r="D49" s="346"/>
      <c r="E49" s="350" t="s">
        <v>1666</v>
      </c>
      <c r="F49" s="350"/>
      <c r="G49" s="97" t="s">
        <v>1667</v>
      </c>
      <c r="H49" s="62" t="s">
        <v>1668</v>
      </c>
      <c r="I49" s="97" t="s">
        <v>673</v>
      </c>
      <c r="J49" s="348" t="s">
        <v>508</v>
      </c>
      <c r="K49" s="349"/>
      <c r="L49" s="63"/>
      <c r="M49" s="63"/>
      <c r="N49" s="63"/>
    </row>
    <row r="50" spans="1:14" ht="20.25" customHeight="1" x14ac:dyDescent="0.4">
      <c r="A50" s="328"/>
      <c r="B50" s="329"/>
      <c r="C50" s="345" t="s">
        <v>454</v>
      </c>
      <c r="D50" s="346"/>
      <c r="E50" s="351" t="s">
        <v>1669</v>
      </c>
      <c r="F50" s="351"/>
      <c r="G50" s="97" t="s">
        <v>439</v>
      </c>
      <c r="H50" s="62" t="s">
        <v>1670</v>
      </c>
      <c r="I50" s="97" t="s">
        <v>673</v>
      </c>
      <c r="J50" s="348" t="s">
        <v>508</v>
      </c>
      <c r="K50" s="349"/>
      <c r="L50" s="63"/>
    </row>
    <row r="51" spans="1:14" ht="20.25" customHeight="1" x14ac:dyDescent="0.4">
      <c r="A51" s="328"/>
      <c r="B51" s="329"/>
      <c r="C51" s="345" t="s">
        <v>455</v>
      </c>
      <c r="D51" s="346"/>
      <c r="E51" s="351" t="s">
        <v>1671</v>
      </c>
      <c r="F51" s="351"/>
      <c r="G51" s="97" t="s">
        <v>1672</v>
      </c>
      <c r="H51" s="62" t="s">
        <v>1673</v>
      </c>
      <c r="I51" s="97" t="s">
        <v>1674</v>
      </c>
      <c r="J51" s="348" t="s">
        <v>508</v>
      </c>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240" priority="3">
      <formula>LEN(TRIM(C24))=0</formula>
    </cfRule>
  </conditionalFormatting>
  <conditionalFormatting sqref="C9:G11 J9:K11 H11 C27:I27 K27">
    <cfRule type="expression" dxfId="239" priority="2" stopIfTrue="1">
      <formula>$K$4=""</formula>
    </cfRule>
  </conditionalFormatting>
  <conditionalFormatting sqref="E47:K49 C6:G11 H11 C26:I27 K26:K27 G1:H1 I2 C2:C3 K3 C5:E5 G5:K5 J6:K6 J7 H8 C12 C22:F22 C29:E29 G29 G46:K46">
    <cfRule type="containsBlanks" dxfId="23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37" priority="6">
      <formula>LEN(TRIM(J8))=0</formula>
    </cfRule>
  </conditionalFormatting>
  <dataValidations count="2">
    <dataValidation type="whole" operator="greaterThanOrEqual" allowBlank="1" showInputMessage="1" showErrorMessage="1" sqref="E29:K30 C29:D29" xr:uid="{A41034B4-38DB-45CD-87D2-A9B99A9569FD}">
      <formula1>0</formula1>
    </dataValidation>
    <dataValidation type="list" allowBlank="1" showInputMessage="1" showErrorMessage="1" sqref="J2:K2" xr:uid="{9F3A0E43-D01D-4ED0-A3AF-81670FFC9612}">
      <formula1>"保育所,認定こども園,小規模保育事業"</formula1>
    </dataValidation>
  </dataValidations>
  <hyperlinks>
    <hyperlink ref="A1:B1" location="公表用一覧!A1" display="&lt; 戻る" xr:uid="{DB5DDA93-94B8-4B73-AFA3-311D159CBCD3}"/>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8D3332-1624-4636-B852-36D0A1E7108E}">
  <sheetPr codeName="Sheet54"/>
  <dimension ref="A1:N66"/>
  <sheetViews>
    <sheetView view="pageBreakPreview" topLeftCell="A5"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361</v>
      </c>
      <c r="B1" s="226"/>
      <c r="C1" s="72"/>
      <c r="D1" s="72"/>
      <c r="E1" s="73"/>
      <c r="F1" s="32" t="s">
        <v>362</v>
      </c>
      <c r="G1" s="227"/>
      <c r="H1" s="228"/>
      <c r="I1" s="33" t="s">
        <v>363</v>
      </c>
      <c r="J1" s="229">
        <v>46113</v>
      </c>
      <c r="K1" s="230"/>
      <c r="L1" s="34"/>
      <c r="M1" s="34"/>
      <c r="N1" s="34"/>
    </row>
    <row r="2" spans="1:14" ht="27" customHeight="1" x14ac:dyDescent="0.4">
      <c r="A2" s="231" t="s">
        <v>364</v>
      </c>
      <c r="B2" s="232"/>
      <c r="C2" s="235" t="s">
        <v>23</v>
      </c>
      <c r="D2" s="236"/>
      <c r="E2" s="236"/>
      <c r="F2" s="236"/>
      <c r="G2" s="236"/>
      <c r="H2" s="237"/>
      <c r="I2" s="36" t="s">
        <v>92</v>
      </c>
      <c r="J2" s="241" t="s">
        <v>763</v>
      </c>
      <c r="K2" s="242"/>
      <c r="L2" s="37"/>
      <c r="M2" s="37"/>
      <c r="N2" s="37"/>
    </row>
    <row r="3" spans="1:14" ht="27" customHeight="1" x14ac:dyDescent="0.4">
      <c r="A3" s="231"/>
      <c r="B3" s="232"/>
      <c r="C3" s="235"/>
      <c r="D3" s="236"/>
      <c r="E3" s="236"/>
      <c r="F3" s="236"/>
      <c r="G3" s="236"/>
      <c r="H3" s="237"/>
      <c r="I3" s="243" t="s">
        <v>366</v>
      </c>
      <c r="J3" s="244"/>
      <c r="K3" s="38">
        <v>329</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294</v>
      </c>
      <c r="D5" s="270"/>
      <c r="E5" s="271"/>
      <c r="F5" s="40" t="s">
        <v>369</v>
      </c>
      <c r="G5" s="269"/>
      <c r="H5" s="270"/>
      <c r="I5" s="270"/>
      <c r="J5" s="270"/>
      <c r="K5" s="272"/>
      <c r="L5" s="37"/>
      <c r="M5" s="37"/>
      <c r="N5" s="37"/>
    </row>
    <row r="6" spans="1:14" ht="27" customHeight="1" x14ac:dyDescent="0.4">
      <c r="A6" s="273" t="s">
        <v>371</v>
      </c>
      <c r="B6" s="274"/>
      <c r="C6" s="251" t="s">
        <v>21</v>
      </c>
      <c r="D6" s="252"/>
      <c r="E6" s="252"/>
      <c r="F6" s="252"/>
      <c r="G6" s="252"/>
      <c r="H6" s="257" t="s">
        <v>372</v>
      </c>
      <c r="I6" s="101" t="s">
        <v>373</v>
      </c>
      <c r="J6" s="259">
        <v>0</v>
      </c>
      <c r="K6" s="260"/>
      <c r="L6" s="41"/>
      <c r="M6" s="41"/>
      <c r="N6" s="41"/>
    </row>
    <row r="7" spans="1:14" ht="27" customHeight="1" x14ac:dyDescent="0.4">
      <c r="A7" s="231"/>
      <c r="B7" s="232"/>
      <c r="C7" s="253"/>
      <c r="D7" s="254"/>
      <c r="E7" s="254"/>
      <c r="F7" s="254"/>
      <c r="G7" s="254"/>
      <c r="H7" s="258"/>
      <c r="I7" s="261" t="s">
        <v>374</v>
      </c>
      <c r="J7" s="263" t="s">
        <v>379</v>
      </c>
      <c r="K7" s="264"/>
      <c r="L7" s="41"/>
      <c r="M7" s="41"/>
      <c r="N7" s="41"/>
    </row>
    <row r="8" spans="1:14" ht="27" customHeight="1" x14ac:dyDescent="0.4">
      <c r="A8" s="233"/>
      <c r="B8" s="234"/>
      <c r="C8" s="255"/>
      <c r="D8" s="256"/>
      <c r="E8" s="256"/>
      <c r="F8" s="256"/>
      <c r="G8" s="256"/>
      <c r="H8" s="42" t="s">
        <v>632</v>
      </c>
      <c r="I8" s="262"/>
      <c r="J8" s="265" t="s">
        <v>378</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661</v>
      </c>
      <c r="F22" s="280"/>
      <c r="G22" s="296"/>
      <c r="H22" s="297"/>
      <c r="I22" s="43" t="s">
        <v>389</v>
      </c>
      <c r="J22" s="275" t="s">
        <v>82</v>
      </c>
      <c r="K22" s="276"/>
      <c r="L22" s="41"/>
      <c r="M22" s="41"/>
      <c r="N22" s="41"/>
    </row>
    <row r="23" spans="1:14" ht="27" customHeight="1" x14ac:dyDescent="0.4">
      <c r="A23" s="231"/>
      <c r="B23" s="232"/>
      <c r="C23" s="277" t="s">
        <v>390</v>
      </c>
      <c r="D23" s="278"/>
      <c r="E23" s="277" t="s">
        <v>391</v>
      </c>
      <c r="F23" s="278"/>
      <c r="G23" s="298"/>
      <c r="H23" s="299"/>
      <c r="I23" s="43" t="s">
        <v>392</v>
      </c>
      <c r="J23" s="275" t="s">
        <v>82</v>
      </c>
      <c r="K23" s="276"/>
      <c r="L23" s="41"/>
      <c r="M23" s="41"/>
      <c r="N23" s="41"/>
    </row>
    <row r="24" spans="1:14" ht="27" customHeight="1" x14ac:dyDescent="0.4">
      <c r="A24" s="233"/>
      <c r="B24" s="234"/>
      <c r="C24" s="279" t="s">
        <v>393</v>
      </c>
      <c r="D24" s="280"/>
      <c r="E24" s="279" t="s">
        <v>387</v>
      </c>
      <c r="F24" s="280"/>
      <c r="G24" s="300"/>
      <c r="H24" s="301"/>
      <c r="I24" s="44" t="s">
        <v>394</v>
      </c>
      <c r="J24" s="281" t="s">
        <v>82</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3</v>
      </c>
      <c r="D26" s="50">
        <v>8</v>
      </c>
      <c r="E26" s="50">
        <v>8</v>
      </c>
      <c r="F26" s="50" t="s">
        <v>82</v>
      </c>
      <c r="G26" s="50" t="s">
        <v>82</v>
      </c>
      <c r="H26" s="50" t="s">
        <v>82</v>
      </c>
      <c r="I26" s="324">
        <f>SUM(C26:H26)</f>
        <v>19</v>
      </c>
      <c r="J26" s="325"/>
      <c r="K26" s="51" t="s">
        <v>22</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c r="D29" s="56"/>
      <c r="E29" s="56"/>
      <c r="F29" s="56"/>
      <c r="G29" s="56"/>
      <c r="H29" s="56"/>
      <c r="I29" s="56"/>
      <c r="J29" s="56"/>
      <c r="K29" s="57"/>
      <c r="L29" s="47"/>
      <c r="M29" s="47"/>
      <c r="N29" s="47"/>
    </row>
    <row r="30" spans="1:14" ht="27" customHeight="1" thickBot="1" x14ac:dyDescent="0.45">
      <c r="A30" s="96"/>
      <c r="B30" s="58" t="s">
        <v>417</v>
      </c>
      <c r="C30" s="59" t="s">
        <v>418</v>
      </c>
      <c r="D30" s="59" t="s">
        <v>418</v>
      </c>
      <c r="E30" s="59"/>
      <c r="F30" s="59"/>
      <c r="G30" s="59"/>
      <c r="H30" s="59"/>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c r="D32" s="303"/>
      <c r="E32" s="304"/>
      <c r="F32" s="302"/>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c r="D39" s="315"/>
      <c r="E39" s="316"/>
      <c r="F39" s="314"/>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c r="H46" s="62"/>
      <c r="I46" s="97"/>
      <c r="J46" s="348"/>
      <c r="K46" s="349"/>
    </row>
    <row r="47" spans="1:11" ht="20.25" customHeight="1" x14ac:dyDescent="0.4">
      <c r="A47" s="328"/>
      <c r="B47" s="329"/>
      <c r="C47" s="345" t="s">
        <v>443</v>
      </c>
      <c r="D47" s="346"/>
      <c r="E47" s="350"/>
      <c r="F47" s="350"/>
      <c r="G47" s="97"/>
      <c r="H47" s="62"/>
      <c r="I47" s="97"/>
      <c r="J47" s="348"/>
      <c r="K47" s="349"/>
    </row>
    <row r="48" spans="1:11" ht="20.25" customHeight="1" x14ac:dyDescent="0.4">
      <c r="A48" s="328"/>
      <c r="B48" s="329"/>
      <c r="C48" s="345" t="s">
        <v>449</v>
      </c>
      <c r="D48" s="346"/>
      <c r="E48" s="350"/>
      <c r="F48" s="350"/>
      <c r="G48" s="97"/>
      <c r="H48" s="62"/>
      <c r="I48" s="97"/>
      <c r="J48" s="348"/>
      <c r="K48" s="349"/>
    </row>
    <row r="49" spans="1:14" ht="20.25" customHeight="1" x14ac:dyDescent="0.4">
      <c r="A49" s="328"/>
      <c r="B49" s="329"/>
      <c r="C49" s="345" t="s">
        <v>450</v>
      </c>
      <c r="D49" s="346"/>
      <c r="E49" s="350"/>
      <c r="F49" s="350"/>
      <c r="G49" s="97"/>
      <c r="H49" s="62"/>
      <c r="I49" s="97"/>
      <c r="J49" s="348"/>
      <c r="K49" s="349"/>
      <c r="L49" s="63"/>
      <c r="M49" s="63"/>
      <c r="N49" s="63"/>
    </row>
    <row r="50" spans="1:14" ht="20.25" customHeight="1" x14ac:dyDescent="0.4">
      <c r="A50" s="328"/>
      <c r="B50" s="329"/>
      <c r="C50" s="345" t="s">
        <v>454</v>
      </c>
      <c r="D50" s="346"/>
      <c r="E50" s="351"/>
      <c r="F50" s="351"/>
      <c r="G50" s="97"/>
      <c r="H50" s="62"/>
      <c r="I50" s="97"/>
      <c r="J50" s="348"/>
      <c r="K50" s="349"/>
      <c r="L50" s="63"/>
    </row>
    <row r="51" spans="1:14" ht="20.25" customHeight="1" x14ac:dyDescent="0.4">
      <c r="A51" s="328"/>
      <c r="B51" s="329"/>
      <c r="C51" s="345" t="s">
        <v>455</v>
      </c>
      <c r="D51" s="346"/>
      <c r="E51" s="351"/>
      <c r="F51" s="351"/>
      <c r="G51" s="97"/>
      <c r="H51" s="62"/>
      <c r="I51" s="97"/>
      <c r="J51" s="348"/>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236" priority="2" stopIfTrue="1">
      <formula>$K$4=""</formula>
    </cfRule>
  </conditionalFormatting>
  <conditionalFormatting sqref="G1:H1 C5:E5 G5:K5 H8 C6:G11 H11 C22:F22 G29 G46:K46 E47:K49 J6:K6 C2:C3 C26:I27 K26:K27 C12 C29:E29 K3 I2 J8:K8 J7">
    <cfRule type="containsBlanks" dxfId="235"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234" priority="4">
      <formula>LEN(TRIM(C24))=0</formula>
    </cfRule>
  </conditionalFormatting>
  <conditionalFormatting sqref="E24:F24">
    <cfRule type="containsBlanks" dxfId="233" priority="3">
      <formula>LEN(TRIM(E24))=0</formula>
    </cfRule>
  </conditionalFormatting>
  <conditionalFormatting sqref="J9:K9 J11:K11 J10">
    <cfRule type="containsBlanks" dxfId="232"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7D99DC55-6F9C-43C2-A224-A8A2DF7E42FE}">
      <formula1>0</formula1>
    </dataValidation>
    <dataValidation type="list" allowBlank="1" showInputMessage="1" showErrorMessage="1" sqref="J2:K2" xr:uid="{85BB2E9C-8784-411A-883C-C9AE02873B1F}">
      <formula1>"保育所,認定こども園,小規模保育事業"</formula1>
    </dataValidation>
  </dataValidations>
  <hyperlinks>
    <hyperlink ref="A1:B1" location="公表用一覧!A1" display="&lt; 戻る" xr:uid="{C66B2DB7-F551-48C7-A948-F9B2AA7E999D}"/>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2B8DD1-2530-437C-A55B-4ADB4B9BAE42}">
  <sheetPr codeName="Sheet55"/>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361</v>
      </c>
      <c r="B1" s="226"/>
      <c r="C1" s="72"/>
      <c r="D1" s="72"/>
      <c r="E1" s="73"/>
      <c r="F1" s="32" t="s">
        <v>362</v>
      </c>
      <c r="G1" s="227">
        <v>45559</v>
      </c>
      <c r="H1" s="228"/>
      <c r="I1" s="33" t="s">
        <v>363</v>
      </c>
      <c r="J1" s="229">
        <v>46113</v>
      </c>
      <c r="K1" s="230"/>
      <c r="L1" s="34"/>
      <c r="M1" s="34"/>
      <c r="N1" s="34"/>
    </row>
    <row r="2" spans="1:14" ht="27" customHeight="1" x14ac:dyDescent="0.4">
      <c r="A2" s="231" t="s">
        <v>364</v>
      </c>
      <c r="B2" s="232"/>
      <c r="C2" s="235" t="s">
        <v>295</v>
      </c>
      <c r="D2" s="236"/>
      <c r="E2" s="236"/>
      <c r="F2" s="236"/>
      <c r="G2" s="236"/>
      <c r="H2" s="237"/>
      <c r="I2" s="36" t="s">
        <v>92</v>
      </c>
      <c r="J2" s="241" t="s">
        <v>763</v>
      </c>
      <c r="K2" s="242"/>
      <c r="L2" s="37"/>
      <c r="M2" s="37"/>
      <c r="N2" s="37"/>
    </row>
    <row r="3" spans="1:14" ht="27" customHeight="1" x14ac:dyDescent="0.4">
      <c r="A3" s="231"/>
      <c r="B3" s="232"/>
      <c r="C3" s="235"/>
      <c r="D3" s="236"/>
      <c r="E3" s="236"/>
      <c r="F3" s="236"/>
      <c r="G3" s="236"/>
      <c r="H3" s="237"/>
      <c r="I3" s="243" t="s">
        <v>366</v>
      </c>
      <c r="J3" s="244"/>
      <c r="K3" s="38">
        <v>330</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296</v>
      </c>
      <c r="D5" s="270"/>
      <c r="E5" s="271"/>
      <c r="F5" s="40" t="s">
        <v>369</v>
      </c>
      <c r="G5" s="376" t="str">
        <f>HYPERLINK("http://japan-future-aid.com/")</f>
        <v>http://japan-future-aid.com/</v>
      </c>
      <c r="H5" s="270"/>
      <c r="I5" s="270"/>
      <c r="J5" s="270"/>
      <c r="K5" s="272"/>
      <c r="L5" s="37"/>
      <c r="M5" s="37"/>
      <c r="N5" s="37"/>
    </row>
    <row r="6" spans="1:14" ht="27" customHeight="1" x14ac:dyDescent="0.4">
      <c r="A6" s="273" t="s">
        <v>371</v>
      </c>
      <c r="B6" s="274"/>
      <c r="C6" s="461" t="s">
        <v>297</v>
      </c>
      <c r="D6" s="252"/>
      <c r="E6" s="252"/>
      <c r="F6" s="252"/>
      <c r="G6" s="252"/>
      <c r="H6" s="257" t="s">
        <v>372</v>
      </c>
      <c r="I6" s="101" t="s">
        <v>373</v>
      </c>
      <c r="J6" s="259" t="s">
        <v>1377</v>
      </c>
      <c r="K6" s="260"/>
      <c r="L6" s="41"/>
      <c r="M6" s="41"/>
      <c r="N6" s="41"/>
    </row>
    <row r="7" spans="1:14" ht="27" customHeight="1" x14ac:dyDescent="0.4">
      <c r="A7" s="231"/>
      <c r="B7" s="232"/>
      <c r="C7" s="253"/>
      <c r="D7" s="254"/>
      <c r="E7" s="254"/>
      <c r="F7" s="254"/>
      <c r="G7" s="254"/>
      <c r="H7" s="258"/>
      <c r="I7" s="261" t="s">
        <v>374</v>
      </c>
      <c r="J7" s="263" t="s">
        <v>1378</v>
      </c>
      <c r="K7" s="264"/>
      <c r="L7" s="41"/>
      <c r="M7" s="41"/>
      <c r="N7" s="41"/>
    </row>
    <row r="8" spans="1:14" ht="27" customHeight="1" x14ac:dyDescent="0.4">
      <c r="A8" s="233"/>
      <c r="B8" s="234"/>
      <c r="C8" s="255"/>
      <c r="D8" s="256"/>
      <c r="E8" s="256"/>
      <c r="F8" s="256"/>
      <c r="G8" s="256"/>
      <c r="H8" s="42"/>
      <c r="I8" s="262"/>
      <c r="J8" s="265">
        <v>10</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1379</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388</v>
      </c>
      <c r="F22" s="280"/>
      <c r="G22" s="296"/>
      <c r="H22" s="297"/>
      <c r="I22" s="43" t="s">
        <v>389</v>
      </c>
      <c r="J22" s="275" t="s">
        <v>82</v>
      </c>
      <c r="K22" s="276"/>
      <c r="L22" s="41"/>
      <c r="M22" s="41"/>
      <c r="N22" s="41"/>
    </row>
    <row r="23" spans="1:14" ht="27" customHeight="1" x14ac:dyDescent="0.4">
      <c r="A23" s="231"/>
      <c r="B23" s="232"/>
      <c r="C23" s="277" t="s">
        <v>390</v>
      </c>
      <c r="D23" s="278"/>
      <c r="E23" s="277" t="s">
        <v>391</v>
      </c>
      <c r="F23" s="278"/>
      <c r="G23" s="298"/>
      <c r="H23" s="299"/>
      <c r="I23" s="43" t="s">
        <v>392</v>
      </c>
      <c r="J23" s="275" t="s">
        <v>82</v>
      </c>
      <c r="K23" s="276"/>
      <c r="L23" s="41"/>
      <c r="M23" s="41"/>
      <c r="N23" s="41"/>
    </row>
    <row r="24" spans="1:14" ht="27" customHeight="1" x14ac:dyDescent="0.4">
      <c r="A24" s="233"/>
      <c r="B24" s="234"/>
      <c r="C24" s="279" t="s">
        <v>393</v>
      </c>
      <c r="D24" s="280"/>
      <c r="E24" s="279" t="s">
        <v>387</v>
      </c>
      <c r="F24" s="280"/>
      <c r="G24" s="300"/>
      <c r="H24" s="301"/>
      <c r="I24" s="44" t="s">
        <v>394</v>
      </c>
      <c r="J24" s="281" t="s">
        <v>82</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3</v>
      </c>
      <c r="D26" s="50">
        <v>8</v>
      </c>
      <c r="E26" s="50">
        <v>8</v>
      </c>
      <c r="F26" s="50" t="s">
        <v>82</v>
      </c>
      <c r="G26" s="50" t="s">
        <v>82</v>
      </c>
      <c r="H26" s="50" t="s">
        <v>82</v>
      </c>
      <c r="I26" s="324">
        <f>SUM(C26:H26)</f>
        <v>19</v>
      </c>
      <c r="J26" s="325"/>
      <c r="K26" s="51" t="s">
        <v>16</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7</v>
      </c>
      <c r="F29" s="56"/>
      <c r="G29" s="56">
        <v>2</v>
      </c>
      <c r="H29" s="56"/>
      <c r="I29" s="56"/>
      <c r="J29" s="56"/>
      <c r="K29" s="57"/>
      <c r="L29" s="47"/>
      <c r="M29" s="47"/>
      <c r="N29" s="47"/>
    </row>
    <row r="30" spans="1:14" ht="27" customHeight="1" thickBot="1" x14ac:dyDescent="0.45">
      <c r="A30" s="96"/>
      <c r="B30" s="58" t="s">
        <v>417</v>
      </c>
      <c r="C30" s="59" t="s">
        <v>418</v>
      </c>
      <c r="D30" s="59" t="s">
        <v>418</v>
      </c>
      <c r="E30" s="59"/>
      <c r="F30" s="59"/>
      <c r="G30" s="59"/>
      <c r="H30" s="59"/>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1380</v>
      </c>
      <c r="D32" s="303"/>
      <c r="E32" s="304"/>
      <c r="F32" s="302" t="s">
        <v>1381</v>
      </c>
      <c r="G32" s="303"/>
      <c r="H32" s="304"/>
      <c r="I32" s="302" t="s">
        <v>1382</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1383</v>
      </c>
      <c r="D39" s="315"/>
      <c r="E39" s="316"/>
      <c r="F39" s="314" t="s">
        <v>1384</v>
      </c>
      <c r="G39" s="315"/>
      <c r="H39" s="316"/>
      <c r="I39" s="314" t="s">
        <v>1385</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c r="H46" s="62"/>
      <c r="I46" s="97"/>
      <c r="J46" s="348"/>
      <c r="K46" s="349"/>
    </row>
    <row r="47" spans="1:11" ht="20.25" customHeight="1" x14ac:dyDescent="0.4">
      <c r="A47" s="328"/>
      <c r="B47" s="329"/>
      <c r="C47" s="345" t="s">
        <v>443</v>
      </c>
      <c r="D47" s="346"/>
      <c r="E47" s="350" t="s">
        <v>1386</v>
      </c>
      <c r="F47" s="350"/>
      <c r="G47" s="97" t="s">
        <v>1387</v>
      </c>
      <c r="H47" s="62" t="s">
        <v>1388</v>
      </c>
      <c r="I47" s="97"/>
      <c r="J47" s="348" t="s">
        <v>1389</v>
      </c>
      <c r="K47" s="349"/>
    </row>
    <row r="48" spans="1:11" ht="20.25" customHeight="1" x14ac:dyDescent="0.4">
      <c r="A48" s="328"/>
      <c r="B48" s="329"/>
      <c r="C48" s="345" t="s">
        <v>449</v>
      </c>
      <c r="D48" s="346"/>
      <c r="E48" s="350"/>
      <c r="F48" s="350"/>
      <c r="G48" s="97"/>
      <c r="H48" s="62"/>
      <c r="I48" s="97"/>
      <c r="J48" s="348"/>
      <c r="K48" s="349"/>
    </row>
    <row r="49" spans="1:14" ht="20.25" customHeight="1" x14ac:dyDescent="0.4">
      <c r="A49" s="328"/>
      <c r="B49" s="329"/>
      <c r="C49" s="345" t="s">
        <v>450</v>
      </c>
      <c r="D49" s="346"/>
      <c r="E49" s="350"/>
      <c r="F49" s="350"/>
      <c r="G49" s="97"/>
      <c r="H49" s="62"/>
      <c r="I49" s="97"/>
      <c r="J49" s="348"/>
      <c r="K49" s="349"/>
      <c r="L49" s="63"/>
      <c r="M49" s="63"/>
      <c r="N49" s="63"/>
    </row>
    <row r="50" spans="1:14" ht="20.25" customHeight="1" x14ac:dyDescent="0.4">
      <c r="A50" s="328"/>
      <c r="B50" s="329"/>
      <c r="C50" s="345" t="s">
        <v>454</v>
      </c>
      <c r="D50" s="346"/>
      <c r="E50" s="351" t="s">
        <v>1390</v>
      </c>
      <c r="F50" s="351"/>
      <c r="G50" s="97" t="s">
        <v>439</v>
      </c>
      <c r="H50" s="62" t="s">
        <v>1391</v>
      </c>
      <c r="I50" s="97"/>
      <c r="J50" s="348" t="s">
        <v>1392</v>
      </c>
      <c r="K50" s="349"/>
      <c r="L50" s="63"/>
    </row>
    <row r="51" spans="1:14" ht="20.25" customHeight="1" x14ac:dyDescent="0.4">
      <c r="A51" s="328"/>
      <c r="B51" s="329"/>
      <c r="C51" s="345" t="s">
        <v>455</v>
      </c>
      <c r="D51" s="346"/>
      <c r="E51" s="351"/>
      <c r="F51" s="351"/>
      <c r="G51" s="97"/>
      <c r="H51" s="62"/>
      <c r="I51" s="97"/>
      <c r="J51" s="348"/>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1393</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231" priority="3">
      <formula>LEN(TRIM(C24))=0</formula>
    </cfRule>
  </conditionalFormatting>
  <conditionalFormatting sqref="C9:G11 J9:K11 H11 C27:I27 K27">
    <cfRule type="expression" dxfId="230" priority="2" stopIfTrue="1">
      <formula>$K$4=""</formula>
    </cfRule>
  </conditionalFormatting>
  <conditionalFormatting sqref="E47:K49 C6:G11 H11 C26:I27 K26:K27 G1:H1 I2 C2:C3 K3 C5:E5 G5:K5 J6:K6 J7 H8 C12 C22:F22 C29:E29 G29 G46:K46">
    <cfRule type="containsBlanks" dxfId="22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28" priority="6">
      <formula>LEN(TRIM(J8))=0</formula>
    </cfRule>
  </conditionalFormatting>
  <dataValidations count="2">
    <dataValidation type="whole" operator="greaterThanOrEqual" allowBlank="1" showInputMessage="1" showErrorMessage="1" sqref="E29:K30 C29:D29" xr:uid="{461828C6-4F0D-426A-91B1-E0A973C488CD}">
      <formula1>0</formula1>
    </dataValidation>
    <dataValidation type="list" allowBlank="1" showInputMessage="1" showErrorMessage="1" sqref="J2:K2" xr:uid="{306750B1-A017-4DDB-A173-46974549A03B}">
      <formula1>"保育所,認定こども園,小規模保育事業"</formula1>
    </dataValidation>
  </dataValidations>
  <hyperlinks>
    <hyperlink ref="A1:B1" location="公表用一覧!A1" display="&lt; 戻る" xr:uid="{A59EE043-F9ED-4961-A68A-5D09E136E21C}"/>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FC73F6-173B-4D11-BE65-671E5313AB3A}">
  <sheetPr codeName="Sheet56"/>
  <dimension ref="A1:N66"/>
  <sheetViews>
    <sheetView view="pageBreakPreview" topLeftCell="A3"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361</v>
      </c>
      <c r="B1" s="226"/>
      <c r="C1" s="72"/>
      <c r="D1" s="72"/>
      <c r="E1" s="73"/>
      <c r="F1" s="32" t="s">
        <v>362</v>
      </c>
      <c r="G1" s="227">
        <v>45560</v>
      </c>
      <c r="H1" s="228"/>
      <c r="I1" s="33" t="s">
        <v>363</v>
      </c>
      <c r="J1" s="229">
        <v>46113</v>
      </c>
      <c r="K1" s="230"/>
      <c r="L1" s="34"/>
      <c r="M1" s="34"/>
      <c r="N1" s="34"/>
    </row>
    <row r="2" spans="1:14" ht="27" customHeight="1" x14ac:dyDescent="0.4">
      <c r="A2" s="231" t="s">
        <v>364</v>
      </c>
      <c r="B2" s="232"/>
      <c r="C2" s="235" t="s">
        <v>298</v>
      </c>
      <c r="D2" s="236"/>
      <c r="E2" s="236"/>
      <c r="F2" s="236"/>
      <c r="G2" s="236"/>
      <c r="H2" s="237"/>
      <c r="I2" s="36" t="s">
        <v>92</v>
      </c>
      <c r="J2" s="241" t="s">
        <v>763</v>
      </c>
      <c r="K2" s="242"/>
      <c r="L2" s="37"/>
      <c r="M2" s="37"/>
      <c r="N2" s="37"/>
    </row>
    <row r="3" spans="1:14" ht="27" customHeight="1" x14ac:dyDescent="0.4">
      <c r="A3" s="231"/>
      <c r="B3" s="232"/>
      <c r="C3" s="235"/>
      <c r="D3" s="236"/>
      <c r="E3" s="236"/>
      <c r="F3" s="236"/>
      <c r="G3" s="236"/>
      <c r="H3" s="237"/>
      <c r="I3" s="243" t="s">
        <v>366</v>
      </c>
      <c r="J3" s="244"/>
      <c r="K3" s="38">
        <v>332</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299</v>
      </c>
      <c r="D5" s="270"/>
      <c r="E5" s="271"/>
      <c r="F5" s="40" t="s">
        <v>369</v>
      </c>
      <c r="G5" s="269" t="str">
        <f>HYPERLINK("#", "https://otaka.ohana-yume.jp")</f>
        <v>https://otaka.ohana-yume.jp</v>
      </c>
      <c r="H5" s="270"/>
      <c r="I5" s="270"/>
      <c r="J5" s="270"/>
      <c r="K5" s="272"/>
      <c r="L5" s="37"/>
      <c r="M5" s="37"/>
      <c r="N5" s="37"/>
    </row>
    <row r="6" spans="1:14" ht="27" customHeight="1" x14ac:dyDescent="0.4">
      <c r="A6" s="273" t="s">
        <v>371</v>
      </c>
      <c r="B6" s="274"/>
      <c r="C6" s="461" t="s">
        <v>300</v>
      </c>
      <c r="D6" s="252"/>
      <c r="E6" s="252"/>
      <c r="F6" s="252"/>
      <c r="G6" s="252"/>
      <c r="H6" s="257" t="s">
        <v>372</v>
      </c>
      <c r="I6" s="101" t="s">
        <v>373</v>
      </c>
      <c r="J6" s="259">
        <v>0</v>
      </c>
      <c r="K6" s="260"/>
      <c r="L6" s="41"/>
      <c r="M6" s="41"/>
      <c r="N6" s="41"/>
    </row>
    <row r="7" spans="1:14" ht="27" customHeight="1" x14ac:dyDescent="0.4">
      <c r="A7" s="231"/>
      <c r="B7" s="232"/>
      <c r="C7" s="253"/>
      <c r="D7" s="254"/>
      <c r="E7" s="254"/>
      <c r="F7" s="254"/>
      <c r="G7" s="254"/>
      <c r="H7" s="258"/>
      <c r="I7" s="261" t="s">
        <v>374</v>
      </c>
      <c r="J7" s="263" t="s">
        <v>1455</v>
      </c>
      <c r="K7" s="264"/>
      <c r="L7" s="41"/>
      <c r="M7" s="41"/>
      <c r="N7" s="41"/>
    </row>
    <row r="8" spans="1:14" ht="27" customHeight="1" x14ac:dyDescent="0.4">
      <c r="A8" s="233"/>
      <c r="B8" s="234"/>
      <c r="C8" s="255"/>
      <c r="D8" s="256"/>
      <c r="E8" s="256"/>
      <c r="F8" s="256"/>
      <c r="G8" s="256"/>
      <c r="H8" s="42" t="s">
        <v>632</v>
      </c>
      <c r="I8" s="262"/>
      <c r="J8" s="265">
        <v>10</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1456</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388</v>
      </c>
      <c r="F22" s="280"/>
      <c r="G22" s="296"/>
      <c r="H22" s="297"/>
      <c r="I22" s="43" t="s">
        <v>389</v>
      </c>
      <c r="J22" s="275" t="s">
        <v>82</v>
      </c>
      <c r="K22" s="276"/>
      <c r="L22" s="41"/>
      <c r="M22" s="41"/>
      <c r="N22" s="41"/>
    </row>
    <row r="23" spans="1:14" ht="27" customHeight="1" x14ac:dyDescent="0.4">
      <c r="A23" s="231"/>
      <c r="B23" s="232"/>
      <c r="C23" s="277" t="s">
        <v>390</v>
      </c>
      <c r="D23" s="278"/>
      <c r="E23" s="277" t="s">
        <v>391</v>
      </c>
      <c r="F23" s="278"/>
      <c r="G23" s="298"/>
      <c r="H23" s="299"/>
      <c r="I23" s="43" t="s">
        <v>392</v>
      </c>
      <c r="J23" s="275" t="s">
        <v>82</v>
      </c>
      <c r="K23" s="276"/>
      <c r="L23" s="41"/>
      <c r="M23" s="41"/>
      <c r="N23" s="41"/>
    </row>
    <row r="24" spans="1:14" ht="27" customHeight="1" x14ac:dyDescent="0.4">
      <c r="A24" s="233"/>
      <c r="B24" s="234"/>
      <c r="C24" s="279" t="s">
        <v>481</v>
      </c>
      <c r="D24" s="280"/>
      <c r="E24" s="279" t="s">
        <v>387</v>
      </c>
      <c r="F24" s="280"/>
      <c r="G24" s="300"/>
      <c r="H24" s="301"/>
      <c r="I24" s="44" t="s">
        <v>394</v>
      </c>
      <c r="J24" s="281" t="s">
        <v>82</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3</v>
      </c>
      <c r="D26" s="50">
        <v>8</v>
      </c>
      <c r="E26" s="50">
        <v>8</v>
      </c>
      <c r="F26" s="50" t="s">
        <v>82</v>
      </c>
      <c r="G26" s="50" t="s">
        <v>82</v>
      </c>
      <c r="H26" s="50" t="s">
        <v>82</v>
      </c>
      <c r="I26" s="324">
        <f>SUM(C26:H26)</f>
        <v>19</v>
      </c>
      <c r="J26" s="325"/>
      <c r="K26" s="51" t="s">
        <v>16</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c r="E29" s="56">
        <v>7</v>
      </c>
      <c r="F29" s="56"/>
      <c r="G29" s="56">
        <v>2</v>
      </c>
      <c r="H29" s="56"/>
      <c r="I29" s="56"/>
      <c r="J29" s="56"/>
      <c r="K29" s="57"/>
      <c r="L29" s="47"/>
      <c r="M29" s="47"/>
      <c r="N29" s="47"/>
    </row>
    <row r="30" spans="1:14" ht="27" customHeight="1" thickBot="1" x14ac:dyDescent="0.45">
      <c r="A30" s="96"/>
      <c r="B30" s="58" t="s">
        <v>417</v>
      </c>
      <c r="C30" s="59" t="s">
        <v>418</v>
      </c>
      <c r="D30" s="59" t="s">
        <v>418</v>
      </c>
      <c r="E30" s="59"/>
      <c r="F30" s="59"/>
      <c r="G30" s="59"/>
      <c r="H30" s="59"/>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c r="D32" s="303"/>
      <c r="E32" s="304"/>
      <c r="F32" s="302"/>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c r="D39" s="315"/>
      <c r="E39" s="316"/>
      <c r="F39" s="314"/>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c r="H46" s="62"/>
      <c r="I46" s="97"/>
      <c r="J46" s="348"/>
      <c r="K46" s="349"/>
    </row>
    <row r="47" spans="1:11" ht="20.25" customHeight="1" x14ac:dyDescent="0.4">
      <c r="A47" s="328"/>
      <c r="B47" s="329"/>
      <c r="C47" s="345" t="s">
        <v>443</v>
      </c>
      <c r="D47" s="346"/>
      <c r="E47" s="350" t="s">
        <v>829</v>
      </c>
      <c r="F47" s="350"/>
      <c r="G47" s="97" t="s">
        <v>439</v>
      </c>
      <c r="H47" s="62" t="s">
        <v>1457</v>
      </c>
      <c r="I47" s="97" t="s">
        <v>795</v>
      </c>
      <c r="J47" s="348" t="s">
        <v>508</v>
      </c>
      <c r="K47" s="349"/>
    </row>
    <row r="48" spans="1:11" ht="20.25" customHeight="1" x14ac:dyDescent="0.4">
      <c r="A48" s="328"/>
      <c r="B48" s="329"/>
      <c r="C48" s="345" t="s">
        <v>449</v>
      </c>
      <c r="D48" s="346"/>
      <c r="E48" s="350"/>
      <c r="F48" s="350"/>
      <c r="G48" s="97"/>
      <c r="H48" s="62"/>
      <c r="I48" s="97"/>
      <c r="J48" s="348"/>
      <c r="K48" s="349"/>
    </row>
    <row r="49" spans="1:14" ht="20.25" customHeight="1" x14ac:dyDescent="0.4">
      <c r="A49" s="328"/>
      <c r="B49" s="329"/>
      <c r="C49" s="345" t="s">
        <v>450</v>
      </c>
      <c r="D49" s="346"/>
      <c r="E49" s="350"/>
      <c r="F49" s="350"/>
      <c r="G49" s="97"/>
      <c r="H49" s="62"/>
      <c r="I49" s="97"/>
      <c r="J49" s="348"/>
      <c r="K49" s="349"/>
      <c r="L49" s="63"/>
      <c r="M49" s="63"/>
      <c r="N49" s="63"/>
    </row>
    <row r="50" spans="1:14" ht="20.25" customHeight="1" x14ac:dyDescent="0.4">
      <c r="A50" s="328"/>
      <c r="B50" s="329"/>
      <c r="C50" s="345" t="s">
        <v>454</v>
      </c>
      <c r="D50" s="346"/>
      <c r="E50" s="351"/>
      <c r="F50" s="351"/>
      <c r="G50" s="97"/>
      <c r="H50" s="62"/>
      <c r="I50" s="97"/>
      <c r="J50" s="348"/>
      <c r="K50" s="349"/>
      <c r="L50" s="63"/>
    </row>
    <row r="51" spans="1:14" ht="20.25" customHeight="1" x14ac:dyDescent="0.4">
      <c r="A51" s="328"/>
      <c r="B51" s="329"/>
      <c r="C51" s="345" t="s">
        <v>455</v>
      </c>
      <c r="D51" s="346"/>
      <c r="E51" s="351"/>
      <c r="F51" s="351"/>
      <c r="G51" s="97"/>
      <c r="H51" s="62"/>
      <c r="I51" s="97"/>
      <c r="J51" s="348"/>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227" priority="3">
      <formula>LEN(TRIM(C24))=0</formula>
    </cfRule>
  </conditionalFormatting>
  <conditionalFormatting sqref="C9:G11 J9:K11 H11 C27:I27 K27">
    <cfRule type="expression" dxfId="226" priority="2" stopIfTrue="1">
      <formula>$K$4=""</formula>
    </cfRule>
  </conditionalFormatting>
  <conditionalFormatting sqref="E47:K49 C6:G11 H11 C26:I27 K26:K27 G1:H1 I2 C2:C3 K3 C5:E5 G5:K5 J6:K6 J7 H8 C12 C22:F22 C29:E29 G29 G46:K46">
    <cfRule type="containsBlanks" dxfId="22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24" priority="6">
      <formula>LEN(TRIM(J8))=0</formula>
    </cfRule>
  </conditionalFormatting>
  <dataValidations count="2">
    <dataValidation type="whole" operator="greaterThanOrEqual" allowBlank="1" showInputMessage="1" showErrorMessage="1" sqref="E29:K30 C29:D29" xr:uid="{4DBC05DD-8251-4E75-8107-FD73A5A3352A}">
      <formula1>0</formula1>
    </dataValidation>
    <dataValidation type="list" allowBlank="1" showInputMessage="1" showErrorMessage="1" sqref="J2:K2" xr:uid="{CE2DDD7C-EB68-42DC-A94B-4BD3355852EA}">
      <formula1>"保育所,認定こども園,小規模保育事業"</formula1>
    </dataValidation>
  </dataValidations>
  <hyperlinks>
    <hyperlink ref="A1:B1" location="公表用一覧!A1" display="&lt; 戻る" xr:uid="{800235AB-0E26-4F29-9B6C-8B7EE1D9C842}"/>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7C7F4D-7251-4FFE-8734-FB29A65799BA}">
  <sheetPr codeName="Sheet57"/>
  <dimension ref="A1:N66"/>
  <sheetViews>
    <sheetView view="pageBreakPreview" topLeftCell="A3"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532</v>
      </c>
      <c r="B1" s="407"/>
      <c r="C1" s="72"/>
      <c r="D1" s="72"/>
      <c r="E1" s="73"/>
      <c r="F1" s="32" t="s">
        <v>362</v>
      </c>
      <c r="G1" s="227">
        <v>45553</v>
      </c>
      <c r="H1" s="228"/>
      <c r="I1" s="33" t="s">
        <v>363</v>
      </c>
      <c r="J1" s="229">
        <v>46113</v>
      </c>
      <c r="K1" s="230"/>
      <c r="L1" s="34"/>
      <c r="M1" s="34"/>
      <c r="N1" s="34"/>
    </row>
    <row r="2" spans="1:14" ht="27" customHeight="1" x14ac:dyDescent="0.4">
      <c r="A2" s="231" t="s">
        <v>364</v>
      </c>
      <c r="B2" s="232"/>
      <c r="C2" s="235" t="s">
        <v>1154</v>
      </c>
      <c r="D2" s="236"/>
      <c r="E2" s="236"/>
      <c r="F2" s="236"/>
      <c r="G2" s="236"/>
      <c r="H2" s="237"/>
      <c r="I2" s="36" t="s">
        <v>92</v>
      </c>
      <c r="J2" s="241" t="s">
        <v>763</v>
      </c>
      <c r="K2" s="242"/>
      <c r="L2" s="37"/>
      <c r="M2" s="37"/>
      <c r="N2" s="37"/>
    </row>
    <row r="3" spans="1:14" ht="27" customHeight="1" x14ac:dyDescent="0.4">
      <c r="A3" s="231"/>
      <c r="B3" s="232"/>
      <c r="C3" s="235"/>
      <c r="D3" s="236"/>
      <c r="E3" s="236"/>
      <c r="F3" s="236"/>
      <c r="G3" s="236"/>
      <c r="H3" s="237"/>
      <c r="I3" s="243" t="s">
        <v>366</v>
      </c>
      <c r="J3" s="244"/>
      <c r="K3" s="38">
        <v>333</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1155</v>
      </c>
      <c r="D5" s="270"/>
      <c r="E5" s="271"/>
      <c r="F5" s="40" t="s">
        <v>369</v>
      </c>
      <c r="G5" s="376" t="str">
        <f>HYPERLINK("https://goodstar-inc.com/biscuit/")</f>
        <v>https://goodstar-inc.com/biscuit/</v>
      </c>
      <c r="H5" s="270"/>
      <c r="I5" s="270"/>
      <c r="J5" s="270"/>
      <c r="K5" s="272"/>
      <c r="L5" s="37"/>
      <c r="M5" s="37"/>
      <c r="N5" s="37"/>
    </row>
    <row r="6" spans="1:14" ht="27" customHeight="1" x14ac:dyDescent="0.4">
      <c r="A6" s="273" t="s">
        <v>371</v>
      </c>
      <c r="B6" s="274"/>
      <c r="C6" s="251" t="s">
        <v>1156</v>
      </c>
      <c r="D6" s="252"/>
      <c r="E6" s="252"/>
      <c r="F6" s="252"/>
      <c r="G6" s="252"/>
      <c r="H6" s="257" t="s">
        <v>372</v>
      </c>
      <c r="I6" s="101" t="s">
        <v>373</v>
      </c>
      <c r="J6" s="259" t="s">
        <v>370</v>
      </c>
      <c r="K6" s="260"/>
      <c r="L6" s="41"/>
      <c r="M6" s="41"/>
      <c r="N6" s="41"/>
    </row>
    <row r="7" spans="1:14" ht="27" customHeight="1" x14ac:dyDescent="0.4">
      <c r="A7" s="231"/>
      <c r="B7" s="232"/>
      <c r="C7" s="253"/>
      <c r="D7" s="254"/>
      <c r="E7" s="254"/>
      <c r="F7" s="254"/>
      <c r="G7" s="254"/>
      <c r="H7" s="258"/>
      <c r="I7" s="261" t="s">
        <v>374</v>
      </c>
      <c r="J7" s="504" t="s">
        <v>1119</v>
      </c>
      <c r="K7" s="264"/>
      <c r="L7" s="41"/>
      <c r="M7" s="41"/>
      <c r="N7" s="41"/>
    </row>
    <row r="8" spans="1:14" ht="27" customHeight="1" x14ac:dyDescent="0.4">
      <c r="A8" s="233"/>
      <c r="B8" s="234"/>
      <c r="C8" s="255"/>
      <c r="D8" s="256"/>
      <c r="E8" s="256"/>
      <c r="F8" s="256"/>
      <c r="G8" s="256"/>
      <c r="H8" s="42" t="s">
        <v>370</v>
      </c>
      <c r="I8" s="262"/>
      <c r="J8" s="265">
        <v>10</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1120</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1121</v>
      </c>
      <c r="D22" s="280"/>
      <c r="E22" s="279" t="s">
        <v>1122</v>
      </c>
      <c r="F22" s="280"/>
      <c r="G22" s="296" t="s">
        <v>1157</v>
      </c>
      <c r="H22" s="297"/>
      <c r="I22" s="43" t="s">
        <v>389</v>
      </c>
      <c r="J22" s="275"/>
      <c r="K22" s="276"/>
      <c r="L22" s="41"/>
      <c r="M22" s="41"/>
      <c r="N22" s="41"/>
    </row>
    <row r="23" spans="1:14" ht="27" customHeight="1" x14ac:dyDescent="0.4">
      <c r="A23" s="231"/>
      <c r="B23" s="232"/>
      <c r="C23" s="277" t="s">
        <v>390</v>
      </c>
      <c r="D23" s="278"/>
      <c r="E23" s="277" t="s">
        <v>391</v>
      </c>
      <c r="F23" s="278"/>
      <c r="G23" s="298"/>
      <c r="H23" s="299"/>
      <c r="I23" s="43" t="s">
        <v>392</v>
      </c>
      <c r="J23" s="275"/>
      <c r="K23" s="276"/>
      <c r="L23" s="41"/>
      <c r="M23" s="41"/>
      <c r="N23" s="41"/>
    </row>
    <row r="24" spans="1:14" ht="27" customHeight="1" x14ac:dyDescent="0.4">
      <c r="A24" s="233"/>
      <c r="B24" s="234"/>
      <c r="C24" s="279" t="s">
        <v>1124</v>
      </c>
      <c r="D24" s="280"/>
      <c r="E24" s="279" t="s">
        <v>1121</v>
      </c>
      <c r="F24" s="280"/>
      <c r="G24" s="300"/>
      <c r="H24" s="301"/>
      <c r="I24" s="44" t="s">
        <v>394</v>
      </c>
      <c r="J24" s="281"/>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3</v>
      </c>
      <c r="D26" s="50">
        <v>8</v>
      </c>
      <c r="E26" s="50">
        <v>8</v>
      </c>
      <c r="F26" s="50"/>
      <c r="G26" s="50"/>
      <c r="H26" s="50"/>
      <c r="I26" s="324">
        <f>SUM(C26:H26)</f>
        <v>19</v>
      </c>
      <c r="J26" s="325"/>
      <c r="K26" s="51" t="s">
        <v>1125</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4</v>
      </c>
      <c r="F29" s="56"/>
      <c r="G29" s="56"/>
      <c r="H29" s="56">
        <v>1</v>
      </c>
      <c r="I29" s="56"/>
      <c r="J29" s="56"/>
      <c r="K29" s="57"/>
      <c r="L29" s="47"/>
      <c r="M29" s="47"/>
      <c r="N29" s="47"/>
    </row>
    <row r="30" spans="1:14" ht="27" customHeight="1" thickBot="1" x14ac:dyDescent="0.45">
      <c r="A30" s="96"/>
      <c r="B30" s="58" t="s">
        <v>417</v>
      </c>
      <c r="C30" s="59" t="s">
        <v>418</v>
      </c>
      <c r="D30" s="59" t="s">
        <v>418</v>
      </c>
      <c r="E30" s="59"/>
      <c r="F30" s="59"/>
      <c r="G30" s="59">
        <v>1</v>
      </c>
      <c r="H30" s="59"/>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1126</v>
      </c>
      <c r="D32" s="303"/>
      <c r="E32" s="304"/>
      <c r="F32" s="302" t="s">
        <v>1127</v>
      </c>
      <c r="G32" s="303"/>
      <c r="H32" s="304"/>
      <c r="I32" s="302" t="s">
        <v>1128</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1129</v>
      </c>
      <c r="D39" s="315"/>
      <c r="E39" s="316"/>
      <c r="F39" s="314" t="s">
        <v>1128</v>
      </c>
      <c r="G39" s="315"/>
      <c r="H39" s="316"/>
      <c r="I39" s="314" t="s">
        <v>1130</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c r="H46" s="62"/>
      <c r="I46" s="97"/>
      <c r="J46" s="348"/>
      <c r="K46" s="349"/>
    </row>
    <row r="47" spans="1:11" ht="20.25" customHeight="1" x14ac:dyDescent="0.4">
      <c r="A47" s="328"/>
      <c r="B47" s="329"/>
      <c r="C47" s="345" t="s">
        <v>443</v>
      </c>
      <c r="D47" s="346"/>
      <c r="E47" s="350" t="s">
        <v>1131</v>
      </c>
      <c r="F47" s="350"/>
      <c r="G47" s="97" t="s">
        <v>445</v>
      </c>
      <c r="H47" s="62" t="s">
        <v>1132</v>
      </c>
      <c r="I47" s="97" t="s">
        <v>937</v>
      </c>
      <c r="J47" s="348" t="s">
        <v>1133</v>
      </c>
      <c r="K47" s="349"/>
    </row>
    <row r="48" spans="1:11" ht="20.25" customHeight="1" x14ac:dyDescent="0.4">
      <c r="A48" s="328"/>
      <c r="B48" s="329"/>
      <c r="C48" s="345" t="s">
        <v>449</v>
      </c>
      <c r="D48" s="346"/>
      <c r="E48" s="350"/>
      <c r="F48" s="350"/>
      <c r="G48" s="97"/>
      <c r="H48" s="62"/>
      <c r="I48" s="97"/>
      <c r="J48" s="348"/>
      <c r="K48" s="349"/>
    </row>
    <row r="49" spans="1:14" ht="20.25" customHeight="1" x14ac:dyDescent="0.4">
      <c r="A49" s="328"/>
      <c r="B49" s="329"/>
      <c r="C49" s="345" t="s">
        <v>450</v>
      </c>
      <c r="D49" s="346"/>
      <c r="E49" s="350"/>
      <c r="F49" s="350"/>
      <c r="G49" s="97"/>
      <c r="H49" s="62"/>
      <c r="I49" s="97"/>
      <c r="J49" s="348"/>
      <c r="K49" s="349"/>
      <c r="L49" s="63"/>
      <c r="M49" s="63"/>
      <c r="N49" s="63"/>
    </row>
    <row r="50" spans="1:14" ht="20.25" customHeight="1" x14ac:dyDescent="0.4">
      <c r="A50" s="328"/>
      <c r="B50" s="329"/>
      <c r="C50" s="345" t="s">
        <v>454</v>
      </c>
      <c r="D50" s="346"/>
      <c r="E50" s="351"/>
      <c r="F50" s="351"/>
      <c r="G50" s="97"/>
      <c r="H50" s="62"/>
      <c r="I50" s="97"/>
      <c r="J50" s="348"/>
      <c r="K50" s="349"/>
      <c r="L50" s="63"/>
    </row>
    <row r="51" spans="1:14" ht="20.25" customHeight="1" x14ac:dyDescent="0.4">
      <c r="A51" s="328"/>
      <c r="B51" s="329"/>
      <c r="C51" s="345" t="s">
        <v>455</v>
      </c>
      <c r="D51" s="346"/>
      <c r="E51" s="351" t="s">
        <v>1134</v>
      </c>
      <c r="F51" s="351"/>
      <c r="G51" s="97" t="s">
        <v>1135</v>
      </c>
      <c r="H51" s="62" t="s">
        <v>1100</v>
      </c>
      <c r="I51" s="97" t="s">
        <v>1136</v>
      </c>
      <c r="J51" s="348" t="s">
        <v>1133</v>
      </c>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1158</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223" priority="3">
      <formula>LEN(TRIM(C24))=0</formula>
    </cfRule>
  </conditionalFormatting>
  <conditionalFormatting sqref="C9:G11 J9:K11 H11 C27:I27 K27">
    <cfRule type="expression" dxfId="222" priority="2" stopIfTrue="1">
      <formula>$K$4=""</formula>
    </cfRule>
  </conditionalFormatting>
  <conditionalFormatting sqref="E47:K49 C6:G11 H11 C26:I27 K26:K27 G1:H1 I2 C2:C3 K3 C5:E5 G5:K5 J6:K6 J7 H8 C12 C22:F22 C29:E29 G29 G46:K46">
    <cfRule type="containsBlanks" dxfId="22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20" priority="6">
      <formula>LEN(TRIM(J8))=0</formula>
    </cfRule>
  </conditionalFormatting>
  <dataValidations count="2">
    <dataValidation type="whole" operator="greaterThanOrEqual" allowBlank="1" showInputMessage="1" showErrorMessage="1" sqref="E29:K30 C29:D29" xr:uid="{2FBC2D79-446C-41D9-95BE-F62D17C33C93}">
      <formula1>0</formula1>
    </dataValidation>
    <dataValidation type="list" allowBlank="1" showInputMessage="1" showErrorMessage="1" sqref="J2:K2" xr:uid="{F458E817-2CD8-4C57-9DAC-CB86A556B951}">
      <formula1>"保育所,認定こども園,小規模保育事業"</formula1>
    </dataValidation>
  </dataValidations>
  <hyperlinks>
    <hyperlink ref="A1:B1" location="公表用一覧!A1" display=" &lt;戻る" xr:uid="{BE6FD5B8-49EF-417E-9A2C-FD4B20945834}"/>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18F9906-DF15-47D7-9A25-B152F68D7105}">
  <sheetPr codeName="Sheet58"/>
  <dimension ref="A1:N66"/>
  <sheetViews>
    <sheetView view="pageBreakPreview" zoomScaleNormal="100" zoomScaleSheetLayoutView="100" workbookViewId="0">
      <selection sqref="A1:B1"/>
    </sheetView>
  </sheetViews>
  <sheetFormatPr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407" t="s">
        <v>532</v>
      </c>
      <c r="B1" s="407"/>
      <c r="C1" s="72"/>
      <c r="D1" s="72"/>
      <c r="E1" s="73"/>
      <c r="F1" s="32" t="s">
        <v>362</v>
      </c>
      <c r="G1" s="227">
        <v>45545</v>
      </c>
      <c r="H1" s="228"/>
      <c r="I1" s="33" t="s">
        <v>363</v>
      </c>
      <c r="J1" s="229">
        <v>46113</v>
      </c>
      <c r="K1" s="230"/>
      <c r="L1" s="34"/>
      <c r="M1" s="34"/>
      <c r="N1" s="34"/>
    </row>
    <row r="2" spans="1:14" ht="27" customHeight="1" x14ac:dyDescent="0.4">
      <c r="A2" s="231" t="s">
        <v>364</v>
      </c>
      <c r="B2" s="232"/>
      <c r="C2" s="235" t="s">
        <v>764</v>
      </c>
      <c r="D2" s="236"/>
      <c r="E2" s="236"/>
      <c r="F2" s="236"/>
      <c r="G2" s="236"/>
      <c r="H2" s="237"/>
      <c r="I2" s="36" t="s">
        <v>92</v>
      </c>
      <c r="J2" s="241" t="s">
        <v>763</v>
      </c>
      <c r="K2" s="242"/>
      <c r="L2" s="37"/>
      <c r="M2" s="37"/>
      <c r="N2" s="37"/>
    </row>
    <row r="3" spans="1:14" ht="27" customHeight="1" x14ac:dyDescent="0.4">
      <c r="A3" s="231"/>
      <c r="B3" s="232"/>
      <c r="C3" s="235"/>
      <c r="D3" s="236"/>
      <c r="E3" s="236"/>
      <c r="F3" s="236"/>
      <c r="G3" s="236"/>
      <c r="H3" s="237"/>
      <c r="I3" s="243" t="s">
        <v>366</v>
      </c>
      <c r="J3" s="244"/>
      <c r="K3" s="38">
        <v>334</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765</v>
      </c>
      <c r="D5" s="270"/>
      <c r="E5" s="271"/>
      <c r="F5" s="40" t="s">
        <v>369</v>
      </c>
      <c r="G5" s="376" t="str">
        <f>HYPERLINK("https://altababy.jp/facility/baby-otaka/")</f>
        <v>https://altababy.jp/facility/baby-otaka/</v>
      </c>
      <c r="H5" s="270"/>
      <c r="I5" s="270"/>
      <c r="J5" s="270"/>
      <c r="K5" s="272"/>
      <c r="L5" s="37"/>
      <c r="M5" s="37"/>
      <c r="N5" s="37"/>
    </row>
    <row r="6" spans="1:14" ht="27" customHeight="1" x14ac:dyDescent="0.4">
      <c r="A6" s="273" t="s">
        <v>371</v>
      </c>
      <c r="B6" s="274"/>
      <c r="C6" s="251" t="s">
        <v>766</v>
      </c>
      <c r="D6" s="252"/>
      <c r="E6" s="252"/>
      <c r="F6" s="252"/>
      <c r="G6" s="252"/>
      <c r="H6" s="257" t="s">
        <v>372</v>
      </c>
      <c r="I6" s="144" t="s">
        <v>373</v>
      </c>
      <c r="J6" s="259">
        <v>2</v>
      </c>
      <c r="K6" s="260"/>
      <c r="L6" s="41"/>
      <c r="M6" s="41"/>
      <c r="N6" s="41"/>
    </row>
    <row r="7" spans="1:14" ht="27" customHeight="1" x14ac:dyDescent="0.4">
      <c r="A7" s="231"/>
      <c r="B7" s="232"/>
      <c r="C7" s="253"/>
      <c r="D7" s="254"/>
      <c r="E7" s="254"/>
      <c r="F7" s="254"/>
      <c r="G7" s="254"/>
      <c r="H7" s="258"/>
      <c r="I7" s="261" t="s">
        <v>374</v>
      </c>
      <c r="J7" s="263" t="s">
        <v>659</v>
      </c>
      <c r="K7" s="264"/>
      <c r="L7" s="41"/>
      <c r="M7" s="41"/>
      <c r="N7" s="41"/>
    </row>
    <row r="8" spans="1:14" ht="27" customHeight="1" x14ac:dyDescent="0.4">
      <c r="A8" s="233"/>
      <c r="B8" s="234"/>
      <c r="C8" s="255"/>
      <c r="D8" s="256"/>
      <c r="E8" s="256"/>
      <c r="F8" s="256"/>
      <c r="G8" s="256"/>
      <c r="H8" s="42" t="s">
        <v>767</v>
      </c>
      <c r="I8" s="262"/>
      <c r="J8" s="265">
        <v>8</v>
      </c>
      <c r="K8" s="266"/>
      <c r="L8" s="41"/>
      <c r="M8" s="41"/>
      <c r="N8" s="41"/>
    </row>
    <row r="9" spans="1:14" ht="27" customHeight="1" x14ac:dyDescent="0.4">
      <c r="A9" s="245" t="s">
        <v>377</v>
      </c>
      <c r="B9" s="246"/>
      <c r="C9" s="251"/>
      <c r="D9" s="252"/>
      <c r="E9" s="252"/>
      <c r="F9" s="252"/>
      <c r="G9" s="252"/>
      <c r="H9" s="257" t="s">
        <v>372</v>
      </c>
      <c r="I9" s="144"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768</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494</v>
      </c>
      <c r="D22" s="280"/>
      <c r="E22" s="279" t="s">
        <v>769</v>
      </c>
      <c r="F22" s="280"/>
      <c r="G22" s="296"/>
      <c r="H22" s="297"/>
      <c r="I22" s="43" t="s">
        <v>389</v>
      </c>
      <c r="J22" s="275"/>
      <c r="K22" s="276"/>
      <c r="L22" s="41"/>
      <c r="M22" s="41"/>
      <c r="N22" s="41"/>
    </row>
    <row r="23" spans="1:14" ht="27" customHeight="1" x14ac:dyDescent="0.4">
      <c r="A23" s="231"/>
      <c r="B23" s="232"/>
      <c r="C23" s="277" t="s">
        <v>390</v>
      </c>
      <c r="D23" s="278"/>
      <c r="E23" s="277" t="s">
        <v>391</v>
      </c>
      <c r="F23" s="278"/>
      <c r="G23" s="298"/>
      <c r="H23" s="299"/>
      <c r="I23" s="43" t="s">
        <v>392</v>
      </c>
      <c r="J23" s="275"/>
      <c r="K23" s="276"/>
      <c r="L23" s="41"/>
      <c r="M23" s="41"/>
      <c r="N23" s="41"/>
    </row>
    <row r="24" spans="1:14" ht="27" customHeight="1" x14ac:dyDescent="0.4">
      <c r="A24" s="233"/>
      <c r="B24" s="234"/>
      <c r="C24" s="279" t="s">
        <v>499</v>
      </c>
      <c r="D24" s="280"/>
      <c r="E24" s="279" t="s">
        <v>494</v>
      </c>
      <c r="F24" s="280"/>
      <c r="G24" s="300"/>
      <c r="H24" s="301"/>
      <c r="I24" s="44" t="s">
        <v>394</v>
      </c>
      <c r="J24" s="281"/>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3</v>
      </c>
      <c r="D26" s="50">
        <v>8</v>
      </c>
      <c r="E26" s="50">
        <v>8</v>
      </c>
      <c r="F26" s="50" t="s">
        <v>418</v>
      </c>
      <c r="G26" s="50" t="s">
        <v>418</v>
      </c>
      <c r="H26" s="50" t="s">
        <v>418</v>
      </c>
      <c r="I26" s="324">
        <f>SUM(C26:H26)</f>
        <v>19</v>
      </c>
      <c r="J26" s="325"/>
      <c r="K26" s="51" t="s">
        <v>770</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771</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1</v>
      </c>
      <c r="E29" s="56">
        <v>8</v>
      </c>
      <c r="F29" s="56"/>
      <c r="G29" s="56">
        <v>1</v>
      </c>
      <c r="H29" s="56"/>
      <c r="I29" s="56"/>
      <c r="J29" s="56"/>
      <c r="K29" s="57"/>
      <c r="L29" s="47"/>
      <c r="M29" s="47"/>
      <c r="N29" s="47"/>
    </row>
    <row r="30" spans="1:14" ht="27" customHeight="1" thickBot="1" x14ac:dyDescent="0.45">
      <c r="A30" s="140"/>
      <c r="B30" s="58" t="s">
        <v>417</v>
      </c>
      <c r="C30" s="59" t="s">
        <v>418</v>
      </c>
      <c r="D30" s="59" t="s">
        <v>418</v>
      </c>
      <c r="E30" s="59"/>
      <c r="F30" s="59"/>
      <c r="G30" s="59"/>
      <c r="H30" s="59"/>
      <c r="I30" s="59"/>
      <c r="J30" s="59"/>
      <c r="K30" s="60"/>
      <c r="L30" s="47"/>
      <c r="M30" s="47"/>
      <c r="N30" s="47"/>
    </row>
    <row r="31" spans="1:14" ht="20.25" customHeight="1" x14ac:dyDescent="0.4">
      <c r="A31" s="328" t="s">
        <v>419</v>
      </c>
      <c r="B31" s="329"/>
      <c r="C31" s="549" t="s">
        <v>1788</v>
      </c>
      <c r="D31" s="550"/>
      <c r="E31" s="550"/>
      <c r="F31" s="551"/>
      <c r="G31" s="551"/>
      <c r="H31" s="552"/>
      <c r="I31" s="335"/>
      <c r="J31" s="336"/>
      <c r="K31" s="337"/>
    </row>
    <row r="32" spans="1:14" ht="20.25" customHeight="1" x14ac:dyDescent="0.4">
      <c r="A32" s="328"/>
      <c r="B32" s="329"/>
      <c r="C32" s="302" t="s">
        <v>1840</v>
      </c>
      <c r="D32" s="303"/>
      <c r="E32" s="303"/>
      <c r="F32" s="553"/>
      <c r="G32" s="553"/>
      <c r="H32" s="554"/>
      <c r="I32" s="302"/>
      <c r="J32" s="303"/>
      <c r="K32" s="308"/>
    </row>
    <row r="33" spans="1:11" ht="20.25" customHeight="1" x14ac:dyDescent="0.4">
      <c r="A33" s="328"/>
      <c r="B33" s="329"/>
      <c r="C33" s="305"/>
      <c r="D33" s="306"/>
      <c r="E33" s="306"/>
      <c r="F33" s="555"/>
      <c r="G33" s="555"/>
      <c r="H33" s="556"/>
      <c r="I33" s="305"/>
      <c r="J33" s="306"/>
      <c r="K33" s="309"/>
    </row>
    <row r="34" spans="1:11" ht="20.25" customHeight="1" x14ac:dyDescent="0.4">
      <c r="A34" s="328"/>
      <c r="B34" s="329"/>
      <c r="C34" s="305"/>
      <c r="D34" s="306"/>
      <c r="E34" s="306"/>
      <c r="F34" s="555"/>
      <c r="G34" s="555"/>
      <c r="H34" s="556"/>
      <c r="I34" s="305"/>
      <c r="J34" s="306"/>
      <c r="K34" s="309"/>
    </row>
    <row r="35" spans="1:11" ht="20.25" customHeight="1" x14ac:dyDescent="0.4">
      <c r="A35" s="328"/>
      <c r="B35" s="329"/>
      <c r="C35" s="305"/>
      <c r="D35" s="306"/>
      <c r="E35" s="306"/>
      <c r="F35" s="555"/>
      <c r="G35" s="555"/>
      <c r="H35" s="556"/>
      <c r="I35" s="305"/>
      <c r="J35" s="306"/>
      <c r="K35" s="309"/>
    </row>
    <row r="36" spans="1:11" ht="20.25" customHeight="1" x14ac:dyDescent="0.4">
      <c r="A36" s="328"/>
      <c r="B36" s="329"/>
      <c r="C36" s="305"/>
      <c r="D36" s="306"/>
      <c r="E36" s="306"/>
      <c r="F36" s="555"/>
      <c r="G36" s="555"/>
      <c r="H36" s="556"/>
      <c r="I36" s="305"/>
      <c r="J36" s="306"/>
      <c r="K36" s="309"/>
    </row>
    <row r="37" spans="1:11" ht="20.25" customHeight="1" x14ac:dyDescent="0.4">
      <c r="A37" s="328"/>
      <c r="B37" s="329"/>
      <c r="C37" s="557"/>
      <c r="D37" s="558"/>
      <c r="E37" s="558"/>
      <c r="F37" s="559"/>
      <c r="G37" s="559"/>
      <c r="H37" s="560"/>
      <c r="I37" s="305"/>
      <c r="J37" s="306"/>
      <c r="K37" s="309"/>
    </row>
    <row r="38" spans="1:11" ht="20.25" customHeight="1" x14ac:dyDescent="0.4">
      <c r="A38" s="328"/>
      <c r="B38" s="329"/>
      <c r="C38" s="533" t="s">
        <v>1789</v>
      </c>
      <c r="D38" s="534"/>
      <c r="E38" s="534"/>
      <c r="F38" s="535"/>
      <c r="G38" s="535"/>
      <c r="H38" s="536"/>
      <c r="I38" s="310"/>
      <c r="J38" s="311"/>
      <c r="K38" s="313"/>
    </row>
    <row r="39" spans="1:11" ht="20.25" customHeight="1" x14ac:dyDescent="0.4">
      <c r="A39" s="328"/>
      <c r="B39" s="329"/>
      <c r="C39" s="537" t="s">
        <v>1841</v>
      </c>
      <c r="D39" s="538"/>
      <c r="E39" s="538"/>
      <c r="F39" s="539"/>
      <c r="G39" s="539"/>
      <c r="H39" s="540"/>
      <c r="I39" s="314"/>
      <c r="J39" s="315"/>
      <c r="K39" s="320"/>
    </row>
    <row r="40" spans="1:11" ht="20.25" customHeight="1" x14ac:dyDescent="0.4">
      <c r="A40" s="328"/>
      <c r="B40" s="329"/>
      <c r="C40" s="541"/>
      <c r="D40" s="542"/>
      <c r="E40" s="542"/>
      <c r="F40" s="543"/>
      <c r="G40" s="543"/>
      <c r="H40" s="544"/>
      <c r="I40" s="314"/>
      <c r="J40" s="315"/>
      <c r="K40" s="320"/>
    </row>
    <row r="41" spans="1:11" ht="20.25" customHeight="1" x14ac:dyDescent="0.4">
      <c r="A41" s="328"/>
      <c r="B41" s="329"/>
      <c r="C41" s="541"/>
      <c r="D41" s="542"/>
      <c r="E41" s="542"/>
      <c r="F41" s="543"/>
      <c r="G41" s="543"/>
      <c r="H41" s="544"/>
      <c r="I41" s="314"/>
      <c r="J41" s="315"/>
      <c r="K41" s="320"/>
    </row>
    <row r="42" spans="1:11" ht="20.25" customHeight="1" x14ac:dyDescent="0.4">
      <c r="A42" s="328"/>
      <c r="B42" s="329"/>
      <c r="C42" s="541"/>
      <c r="D42" s="542"/>
      <c r="E42" s="542"/>
      <c r="F42" s="543"/>
      <c r="G42" s="543"/>
      <c r="H42" s="544"/>
      <c r="I42" s="314"/>
      <c r="J42" s="315"/>
      <c r="K42" s="320"/>
    </row>
    <row r="43" spans="1:11" ht="20.25" customHeight="1" x14ac:dyDescent="0.4">
      <c r="A43" s="328"/>
      <c r="B43" s="329"/>
      <c r="C43" s="541"/>
      <c r="D43" s="542"/>
      <c r="E43" s="542"/>
      <c r="F43" s="543"/>
      <c r="G43" s="543"/>
      <c r="H43" s="544"/>
      <c r="I43" s="314"/>
      <c r="J43" s="315"/>
      <c r="K43" s="320"/>
    </row>
    <row r="44" spans="1:11" ht="20.25" customHeight="1" x14ac:dyDescent="0.4">
      <c r="A44" s="330"/>
      <c r="B44" s="331"/>
      <c r="C44" s="545"/>
      <c r="D44" s="546"/>
      <c r="E44" s="546"/>
      <c r="F44" s="547"/>
      <c r="G44" s="547"/>
      <c r="H44" s="548"/>
      <c r="I44" s="317"/>
      <c r="J44" s="318"/>
      <c r="K44" s="321"/>
    </row>
    <row r="45" spans="1:11" ht="20.25" customHeight="1" x14ac:dyDescent="0.4">
      <c r="A45" s="338" t="s">
        <v>431</v>
      </c>
      <c r="B45" s="339"/>
      <c r="C45" s="340" t="s">
        <v>432</v>
      </c>
      <c r="D45" s="341"/>
      <c r="E45" s="342" t="s">
        <v>433</v>
      </c>
      <c r="F45" s="342"/>
      <c r="G45" s="155" t="s">
        <v>434</v>
      </c>
      <c r="H45" s="155" t="s">
        <v>435</v>
      </c>
      <c r="I45" s="155" t="s">
        <v>92</v>
      </c>
      <c r="J45" s="343" t="s">
        <v>436</v>
      </c>
      <c r="K45" s="344"/>
    </row>
    <row r="46" spans="1:11" ht="20.25" customHeight="1" x14ac:dyDescent="0.4">
      <c r="A46" s="328"/>
      <c r="B46" s="329"/>
      <c r="C46" s="345" t="s">
        <v>437</v>
      </c>
      <c r="D46" s="346"/>
      <c r="E46" s="347" t="s">
        <v>438</v>
      </c>
      <c r="F46" s="347"/>
      <c r="G46" s="169" t="s">
        <v>418</v>
      </c>
      <c r="H46" s="62" t="s">
        <v>772</v>
      </c>
      <c r="I46" s="156" t="s">
        <v>418</v>
      </c>
      <c r="J46" s="348" t="s">
        <v>418</v>
      </c>
      <c r="K46" s="349" t="s">
        <v>418</v>
      </c>
    </row>
    <row r="47" spans="1:11" ht="20.25" customHeight="1" x14ac:dyDescent="0.4">
      <c r="A47" s="328"/>
      <c r="B47" s="329"/>
      <c r="C47" s="345" t="s">
        <v>443</v>
      </c>
      <c r="D47" s="346"/>
      <c r="E47" s="350" t="s">
        <v>444</v>
      </c>
      <c r="F47" s="350"/>
      <c r="G47" s="156" t="s">
        <v>445</v>
      </c>
      <c r="H47" s="62" t="s">
        <v>519</v>
      </c>
      <c r="I47" s="156" t="s">
        <v>773</v>
      </c>
      <c r="J47" s="348" t="s">
        <v>508</v>
      </c>
      <c r="K47" s="349"/>
    </row>
    <row r="48" spans="1:11" ht="20.25" customHeight="1" x14ac:dyDescent="0.4">
      <c r="A48" s="328"/>
      <c r="B48" s="329"/>
      <c r="C48" s="345" t="s">
        <v>449</v>
      </c>
      <c r="D48" s="346"/>
      <c r="E48" s="350" t="s">
        <v>774</v>
      </c>
      <c r="F48" s="350"/>
      <c r="G48" s="156" t="s">
        <v>775</v>
      </c>
      <c r="H48" s="62" t="s">
        <v>776</v>
      </c>
      <c r="I48" s="156" t="s">
        <v>777</v>
      </c>
      <c r="J48" s="348" t="s">
        <v>508</v>
      </c>
      <c r="K48" s="349"/>
    </row>
    <row r="49" spans="1:14" ht="20.25" customHeight="1" x14ac:dyDescent="0.4">
      <c r="A49" s="328"/>
      <c r="B49" s="329"/>
      <c r="C49" s="345" t="s">
        <v>578</v>
      </c>
      <c r="D49" s="346"/>
      <c r="E49" s="350" t="s">
        <v>451</v>
      </c>
      <c r="F49" s="350"/>
      <c r="G49" s="156" t="s">
        <v>439</v>
      </c>
      <c r="H49" s="62" t="s">
        <v>728</v>
      </c>
      <c r="I49" s="156" t="s">
        <v>673</v>
      </c>
      <c r="J49" s="348" t="s">
        <v>508</v>
      </c>
      <c r="K49" s="349"/>
      <c r="L49" s="63"/>
      <c r="M49" s="63"/>
      <c r="N49" s="63"/>
    </row>
    <row r="50" spans="1:14" ht="20.25" customHeight="1" x14ac:dyDescent="0.4">
      <c r="A50" s="328"/>
      <c r="B50" s="329"/>
      <c r="C50" s="345" t="s">
        <v>454</v>
      </c>
      <c r="D50" s="346"/>
      <c r="E50" s="428" t="s">
        <v>778</v>
      </c>
      <c r="F50" s="428"/>
      <c r="G50" s="156" t="s">
        <v>779</v>
      </c>
      <c r="H50" s="62" t="s">
        <v>780</v>
      </c>
      <c r="I50" s="156" t="s">
        <v>441</v>
      </c>
      <c r="J50" s="348" t="s">
        <v>508</v>
      </c>
      <c r="K50" s="349"/>
      <c r="L50" s="63"/>
    </row>
    <row r="51" spans="1:14" ht="20.25" customHeight="1" x14ac:dyDescent="0.4">
      <c r="A51" s="328"/>
      <c r="B51" s="329"/>
      <c r="C51" s="345" t="s">
        <v>455</v>
      </c>
      <c r="D51" s="346"/>
      <c r="E51" s="428" t="s">
        <v>781</v>
      </c>
      <c r="F51" s="428"/>
      <c r="G51" s="156" t="s">
        <v>779</v>
      </c>
      <c r="H51" s="62" t="s">
        <v>782</v>
      </c>
      <c r="I51" s="156" t="s">
        <v>783</v>
      </c>
      <c r="J51" s="348" t="s">
        <v>508</v>
      </c>
      <c r="K51" s="349"/>
      <c r="L51" s="63"/>
    </row>
    <row r="52" spans="1:14" ht="12" customHeight="1" x14ac:dyDescent="0.4">
      <c r="A52" s="139"/>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155" t="s">
        <v>461</v>
      </c>
      <c r="H54" s="155" t="s">
        <v>441</v>
      </c>
      <c r="I54" s="157" t="s">
        <v>462</v>
      </c>
      <c r="J54" s="343" t="s">
        <v>92</v>
      </c>
      <c r="K54" s="344"/>
    </row>
    <row r="55" spans="1:14" ht="20.25" customHeight="1" x14ac:dyDescent="0.4">
      <c r="A55" s="328"/>
      <c r="B55" s="329"/>
      <c r="C55" s="360"/>
      <c r="D55" s="361"/>
      <c r="E55" s="362"/>
      <c r="F55" s="362"/>
      <c r="G55" s="158"/>
      <c r="H55" s="159"/>
      <c r="I55" s="159"/>
      <c r="J55" s="363"/>
      <c r="K55" s="364"/>
    </row>
    <row r="56" spans="1:14" ht="20.25" customHeight="1" x14ac:dyDescent="0.4">
      <c r="A56" s="328"/>
      <c r="B56" s="329"/>
      <c r="C56" s="373"/>
      <c r="D56" s="374"/>
      <c r="E56" s="350"/>
      <c r="F56" s="350"/>
      <c r="G56" s="156"/>
      <c r="H56" s="160"/>
      <c r="I56" s="160"/>
      <c r="J56" s="348"/>
      <c r="K56" s="349"/>
    </row>
    <row r="57" spans="1:14" ht="20.25" customHeight="1" x14ac:dyDescent="0.4">
      <c r="A57" s="328"/>
      <c r="B57" s="329"/>
      <c r="C57" s="373"/>
      <c r="D57" s="374"/>
      <c r="E57" s="350"/>
      <c r="F57" s="350"/>
      <c r="G57" s="156"/>
      <c r="H57" s="160"/>
      <c r="I57" s="160"/>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561" t="s">
        <v>784</v>
      </c>
      <c r="D60" s="562"/>
      <c r="E60" s="562"/>
      <c r="F60" s="562"/>
      <c r="G60" s="562"/>
      <c r="H60" s="562"/>
      <c r="I60" s="562"/>
      <c r="J60" s="562"/>
      <c r="K60" s="563"/>
    </row>
    <row r="61" spans="1:14" ht="20.25" customHeight="1" x14ac:dyDescent="0.4">
      <c r="A61" s="328"/>
      <c r="B61" s="232"/>
      <c r="C61" s="561"/>
      <c r="D61" s="562"/>
      <c r="E61" s="562"/>
      <c r="F61" s="562"/>
      <c r="G61" s="562"/>
      <c r="H61" s="562"/>
      <c r="I61" s="562"/>
      <c r="J61" s="562"/>
      <c r="K61" s="563"/>
    </row>
    <row r="62" spans="1:14" ht="20.25" customHeight="1" x14ac:dyDescent="0.4">
      <c r="A62" s="328"/>
      <c r="B62" s="232"/>
      <c r="C62" s="561"/>
      <c r="D62" s="562"/>
      <c r="E62" s="562"/>
      <c r="F62" s="562"/>
      <c r="G62" s="562"/>
      <c r="H62" s="562"/>
      <c r="I62" s="562"/>
      <c r="J62" s="562"/>
      <c r="K62" s="563"/>
    </row>
    <row r="63" spans="1:14" ht="20.25" customHeight="1" x14ac:dyDescent="0.4">
      <c r="A63" s="231"/>
      <c r="B63" s="232"/>
      <c r="C63" s="562"/>
      <c r="D63" s="562"/>
      <c r="E63" s="562"/>
      <c r="F63" s="562"/>
      <c r="G63" s="562"/>
      <c r="H63" s="562"/>
      <c r="I63" s="562"/>
      <c r="J63" s="562"/>
      <c r="K63" s="563"/>
    </row>
    <row r="64" spans="1:14" ht="20.25" customHeight="1" thickBot="1" x14ac:dyDescent="0.45">
      <c r="A64" s="366"/>
      <c r="B64" s="367"/>
      <c r="C64" s="564"/>
      <c r="D64" s="564"/>
      <c r="E64" s="564"/>
      <c r="F64" s="564"/>
      <c r="G64" s="564"/>
      <c r="H64" s="564"/>
      <c r="I64" s="564"/>
      <c r="J64" s="564"/>
      <c r="K64" s="565"/>
    </row>
    <row r="65" spans="1:11" ht="3.75" customHeight="1" x14ac:dyDescent="0.4">
      <c r="A65" s="69"/>
      <c r="B65" s="70"/>
      <c r="C65" s="70"/>
      <c r="D65" s="70"/>
      <c r="E65" s="70"/>
      <c r="F65" s="70"/>
      <c r="G65" s="70"/>
      <c r="H65" s="70"/>
      <c r="I65" s="70"/>
      <c r="J65" s="70"/>
      <c r="K65" s="71"/>
    </row>
    <row r="66" spans="1:11" ht="10.5" customHeight="1" x14ac:dyDescent="0.4">
      <c r="A66" s="80" t="s">
        <v>470</v>
      </c>
      <c r="B66" s="70"/>
      <c r="C66" s="70"/>
      <c r="D66" s="70"/>
      <c r="E66" s="70"/>
      <c r="F66" s="70"/>
      <c r="G66" s="70"/>
      <c r="H66" s="70"/>
      <c r="I66" s="70"/>
      <c r="J66" s="70"/>
      <c r="K66" s="71"/>
    </row>
  </sheetData>
  <sheetProtection selectLockedCells="1"/>
  <mergeCells count="99">
    <mergeCell ref="A60:B64"/>
    <mergeCell ref="C60:K64"/>
    <mergeCell ref="C57:D57"/>
    <mergeCell ref="E57:F57"/>
    <mergeCell ref="J57:K57"/>
    <mergeCell ref="B58:B59"/>
    <mergeCell ref="C58:K58"/>
    <mergeCell ref="C59:K59"/>
    <mergeCell ref="A54:B57"/>
    <mergeCell ref="C54:D54"/>
    <mergeCell ref="E54:F54"/>
    <mergeCell ref="J54:K54"/>
    <mergeCell ref="C55:D55"/>
    <mergeCell ref="E55:F55"/>
    <mergeCell ref="J55:K55"/>
    <mergeCell ref="C56:D56"/>
    <mergeCell ref="E56:F56"/>
    <mergeCell ref="J56:K56"/>
    <mergeCell ref="C51:D51"/>
    <mergeCell ref="E51:F51"/>
    <mergeCell ref="J51:K51"/>
    <mergeCell ref="B52:B53"/>
    <mergeCell ref="C52:K52"/>
    <mergeCell ref="C53:K53"/>
    <mergeCell ref="C49:D49"/>
    <mergeCell ref="E49:F49"/>
    <mergeCell ref="J49:K49"/>
    <mergeCell ref="C50:D50"/>
    <mergeCell ref="E50:F50"/>
    <mergeCell ref="J50:K50"/>
    <mergeCell ref="A45:B51"/>
    <mergeCell ref="C45:D45"/>
    <mergeCell ref="E45:F45"/>
    <mergeCell ref="J45:K45"/>
    <mergeCell ref="C46:D46"/>
    <mergeCell ref="E46:F46"/>
    <mergeCell ref="J46:K46"/>
    <mergeCell ref="C47:D47"/>
    <mergeCell ref="E47:F47"/>
    <mergeCell ref="J47:K47"/>
    <mergeCell ref="C48:D48"/>
    <mergeCell ref="E48:F48"/>
    <mergeCell ref="J48:K48"/>
    <mergeCell ref="A28:B28"/>
    <mergeCell ref="C38:H38"/>
    <mergeCell ref="I38:K38"/>
    <mergeCell ref="C39:H44"/>
    <mergeCell ref="I39:K44"/>
    <mergeCell ref="A31:B44"/>
    <mergeCell ref="C31:H31"/>
    <mergeCell ref="I31:K31"/>
    <mergeCell ref="C32:H37"/>
    <mergeCell ref="I32:K37"/>
    <mergeCell ref="J24:K24"/>
    <mergeCell ref="A25:B25"/>
    <mergeCell ref="I25:J25"/>
    <mergeCell ref="I26:J26"/>
    <mergeCell ref="I27:J27"/>
    <mergeCell ref="A12:B20"/>
    <mergeCell ref="C12:K20"/>
    <mergeCell ref="A21:B24"/>
    <mergeCell ref="C21:D21"/>
    <mergeCell ref="E21:F21"/>
    <mergeCell ref="G21:H21"/>
    <mergeCell ref="I21:K21"/>
    <mergeCell ref="C22:D22"/>
    <mergeCell ref="E22:F22"/>
    <mergeCell ref="G22:H24"/>
    <mergeCell ref="J22:K22"/>
    <mergeCell ref="C23:D23"/>
    <mergeCell ref="E23:F23"/>
    <mergeCell ref="J23:K23"/>
    <mergeCell ref="C24:D24"/>
    <mergeCell ref="E24:F2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A1:B1"/>
    <mergeCell ref="G1:H1"/>
    <mergeCell ref="J1:K1"/>
    <mergeCell ref="A2:B4"/>
    <mergeCell ref="C2:H4"/>
    <mergeCell ref="J2:K2"/>
    <mergeCell ref="I3:J3"/>
    <mergeCell ref="I4:J4"/>
  </mergeCells>
  <phoneticPr fontId="2"/>
  <conditionalFormatting sqref="C24:F24">
    <cfRule type="containsBlanks" dxfId="219" priority="3">
      <formula>LEN(TRIM(C24))=0</formula>
    </cfRule>
  </conditionalFormatting>
  <conditionalFormatting sqref="C9:G11 J9:K11 H11 C27:I27 K27">
    <cfRule type="expression" dxfId="218" priority="2" stopIfTrue="1">
      <formula>$K$4=""</formula>
    </cfRule>
  </conditionalFormatting>
  <conditionalFormatting sqref="E47:K49 C6:G11 H11 C26:I27 K26:K27 G1:H1 I2 C2:C3 K3 C5:E5 G5:K5 J6:K6 J7 H8 C12 C22:F22 C29:E29 G29 G46:K46">
    <cfRule type="containsBlanks" dxfId="217"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E37 I32:K37 C39:E44 I39:K44 G46:K51 E47:F51 C55:K57 C60:K64">
    <cfRule type="notContainsErrors" priority="1">
      <formula>NOT(ISERROR(C2))</formula>
    </cfRule>
  </conditionalFormatting>
  <conditionalFormatting sqref="J8:K9 J10 J11:K11">
    <cfRule type="containsBlanks" dxfId="216" priority="6">
      <formula>LEN(TRIM(J8))=0</formula>
    </cfRule>
  </conditionalFormatting>
  <dataValidations count="2">
    <dataValidation type="whole" operator="greaterThanOrEqual" allowBlank="1" showInputMessage="1" showErrorMessage="1" sqref="E29:K30 C29:D29" xr:uid="{ACD089FD-6CA2-4E02-B5AE-3E2895AF6756}">
      <formula1>0</formula1>
    </dataValidation>
    <dataValidation type="list" allowBlank="1" showInputMessage="1" showErrorMessage="1" sqref="J2:K2" xr:uid="{0BF25A32-9782-4D14-B74C-E79054097610}">
      <formula1>"保育所,認定こども園,小規模保育事業"</formula1>
    </dataValidation>
  </dataValidations>
  <hyperlinks>
    <hyperlink ref="A1:B1" location="公表用一覧!A1" display=" &lt;戻る" xr:uid="{A33A440F-746D-421F-A05E-083DB7F23435}"/>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50189D-49B5-4ABC-BB70-DD79E95C5083}">
  <sheetPr codeName="Sheet59"/>
  <dimension ref="A1:N66"/>
  <sheetViews>
    <sheetView view="pageBreakPreview" topLeftCell="A5"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361</v>
      </c>
      <c r="B1" s="226"/>
      <c r="C1" s="72"/>
      <c r="D1" s="72"/>
      <c r="E1" s="73"/>
      <c r="F1" s="32" t="s">
        <v>362</v>
      </c>
      <c r="G1" s="227" t="s">
        <v>1064</v>
      </c>
      <c r="H1" s="228"/>
      <c r="I1" s="33" t="s">
        <v>363</v>
      </c>
      <c r="J1" s="229">
        <v>46113</v>
      </c>
      <c r="K1" s="230"/>
      <c r="L1" s="34"/>
      <c r="M1" s="34"/>
      <c r="N1" s="34"/>
    </row>
    <row r="2" spans="1:14" ht="27" customHeight="1" x14ac:dyDescent="0.4">
      <c r="A2" s="231" t="s">
        <v>364</v>
      </c>
      <c r="B2" s="232"/>
      <c r="C2" s="235" t="s">
        <v>306</v>
      </c>
      <c r="D2" s="236"/>
      <c r="E2" s="236"/>
      <c r="F2" s="236"/>
      <c r="G2" s="236"/>
      <c r="H2" s="237"/>
      <c r="I2" s="36" t="s">
        <v>92</v>
      </c>
      <c r="J2" s="241" t="s">
        <v>763</v>
      </c>
      <c r="K2" s="242"/>
      <c r="L2" s="37"/>
      <c r="M2" s="37"/>
      <c r="N2" s="37"/>
    </row>
    <row r="3" spans="1:14" ht="27" customHeight="1" x14ac:dyDescent="0.4">
      <c r="A3" s="231"/>
      <c r="B3" s="232"/>
      <c r="C3" s="235"/>
      <c r="D3" s="236"/>
      <c r="E3" s="236"/>
      <c r="F3" s="236"/>
      <c r="G3" s="236"/>
      <c r="H3" s="237"/>
      <c r="I3" s="243" t="s">
        <v>366</v>
      </c>
      <c r="J3" s="244"/>
      <c r="K3" s="38">
        <v>335</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307</v>
      </c>
      <c r="D5" s="270"/>
      <c r="E5" s="271"/>
      <c r="F5" s="40" t="s">
        <v>369</v>
      </c>
      <c r="G5" s="376" t="str">
        <f>HYPERLINK("https://yuzunoki-blog.net/")</f>
        <v>https://yuzunoki-blog.net/</v>
      </c>
      <c r="H5" s="270"/>
      <c r="I5" s="270"/>
      <c r="J5" s="270"/>
      <c r="K5" s="272"/>
      <c r="L5" s="37"/>
      <c r="M5" s="37"/>
      <c r="N5" s="37"/>
    </row>
    <row r="6" spans="1:14" ht="27" customHeight="1" x14ac:dyDescent="0.4">
      <c r="A6" s="273" t="s">
        <v>371</v>
      </c>
      <c r="B6" s="274"/>
      <c r="C6" s="251" t="s">
        <v>308</v>
      </c>
      <c r="D6" s="252"/>
      <c r="E6" s="252"/>
      <c r="F6" s="252"/>
      <c r="G6" s="252"/>
      <c r="H6" s="257" t="s">
        <v>372</v>
      </c>
      <c r="I6" s="101" t="s">
        <v>373</v>
      </c>
      <c r="J6" s="259">
        <v>0</v>
      </c>
      <c r="K6" s="260"/>
      <c r="L6" s="41"/>
      <c r="M6" s="41"/>
      <c r="N6" s="41"/>
    </row>
    <row r="7" spans="1:14" ht="27" customHeight="1" x14ac:dyDescent="0.4">
      <c r="A7" s="231"/>
      <c r="B7" s="232"/>
      <c r="C7" s="253"/>
      <c r="D7" s="254"/>
      <c r="E7" s="254"/>
      <c r="F7" s="254"/>
      <c r="G7" s="254"/>
      <c r="H7" s="258"/>
      <c r="I7" s="261" t="s">
        <v>374</v>
      </c>
      <c r="J7" s="263" t="s">
        <v>1065</v>
      </c>
      <c r="K7" s="264"/>
      <c r="L7" s="41"/>
      <c r="M7" s="41"/>
      <c r="N7" s="41"/>
    </row>
    <row r="8" spans="1:14" ht="27" customHeight="1" x14ac:dyDescent="0.4">
      <c r="A8" s="233"/>
      <c r="B8" s="234"/>
      <c r="C8" s="255"/>
      <c r="D8" s="256"/>
      <c r="E8" s="256"/>
      <c r="F8" s="256"/>
      <c r="G8" s="256"/>
      <c r="H8" s="42" t="s">
        <v>376</v>
      </c>
      <c r="I8" s="262"/>
      <c r="J8" s="265">
        <v>5</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1066</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388</v>
      </c>
      <c r="F22" s="280"/>
      <c r="G22" s="296"/>
      <c r="H22" s="297"/>
      <c r="I22" s="43" t="s">
        <v>389</v>
      </c>
      <c r="J22" s="275" t="s">
        <v>82</v>
      </c>
      <c r="K22" s="276"/>
      <c r="L22" s="41"/>
      <c r="M22" s="41"/>
      <c r="N22" s="41"/>
    </row>
    <row r="23" spans="1:14" ht="27" customHeight="1" x14ac:dyDescent="0.4">
      <c r="A23" s="231"/>
      <c r="B23" s="232"/>
      <c r="C23" s="277" t="s">
        <v>390</v>
      </c>
      <c r="D23" s="278"/>
      <c r="E23" s="277" t="s">
        <v>391</v>
      </c>
      <c r="F23" s="278"/>
      <c r="G23" s="298"/>
      <c r="H23" s="299"/>
      <c r="I23" s="43" t="s">
        <v>392</v>
      </c>
      <c r="J23" s="275" t="s">
        <v>82</v>
      </c>
      <c r="K23" s="276"/>
      <c r="L23" s="41"/>
      <c r="M23" s="41"/>
      <c r="N23" s="41"/>
    </row>
    <row r="24" spans="1:14" ht="27" customHeight="1" x14ac:dyDescent="0.4">
      <c r="A24" s="233"/>
      <c r="B24" s="234"/>
      <c r="C24" s="279" t="s">
        <v>393</v>
      </c>
      <c r="D24" s="280"/>
      <c r="E24" s="279" t="s">
        <v>393</v>
      </c>
      <c r="F24" s="280"/>
      <c r="G24" s="300"/>
      <c r="H24" s="301"/>
      <c r="I24" s="44" t="s">
        <v>394</v>
      </c>
      <c r="J24" s="281" t="s">
        <v>82</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3</v>
      </c>
      <c r="D26" s="50">
        <v>8</v>
      </c>
      <c r="E26" s="50">
        <v>8</v>
      </c>
      <c r="F26" s="50" t="s">
        <v>82</v>
      </c>
      <c r="G26" s="50" t="s">
        <v>82</v>
      </c>
      <c r="H26" s="50" t="s">
        <v>82</v>
      </c>
      <c r="I26" s="324">
        <f>SUM(C26:H26)</f>
        <v>19</v>
      </c>
      <c r="J26" s="325"/>
      <c r="K26" s="51" t="s">
        <v>16</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0</v>
      </c>
      <c r="E29" s="56">
        <v>5</v>
      </c>
      <c r="F29" s="56"/>
      <c r="G29" s="56"/>
      <c r="H29" s="56">
        <v>1</v>
      </c>
      <c r="I29" s="56"/>
      <c r="J29" s="56"/>
      <c r="K29" s="57"/>
      <c r="L29" s="47"/>
      <c r="M29" s="47"/>
      <c r="N29" s="47"/>
    </row>
    <row r="30" spans="1:14" ht="27" customHeight="1" thickBot="1" x14ac:dyDescent="0.45">
      <c r="A30" s="96"/>
      <c r="B30" s="58" t="s">
        <v>417</v>
      </c>
      <c r="C30" s="59" t="s">
        <v>418</v>
      </c>
      <c r="D30" s="59" t="s">
        <v>418</v>
      </c>
      <c r="E30" s="59">
        <v>3</v>
      </c>
      <c r="F30" s="59"/>
      <c r="G30" s="59">
        <v>1</v>
      </c>
      <c r="H30" s="59"/>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1067</v>
      </c>
      <c r="D32" s="303"/>
      <c r="E32" s="304"/>
      <c r="F32" s="302" t="s">
        <v>1068</v>
      </c>
      <c r="G32" s="303"/>
      <c r="H32" s="304"/>
      <c r="I32" s="302" t="s">
        <v>1069</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1070</v>
      </c>
      <c r="D39" s="315"/>
      <c r="E39" s="316"/>
      <c r="F39" s="314" t="s">
        <v>1071</v>
      </c>
      <c r="G39" s="315"/>
      <c r="H39" s="316"/>
      <c r="I39" s="314" t="s">
        <v>1072</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c r="H46" s="62"/>
      <c r="I46" s="97"/>
      <c r="J46" s="348"/>
      <c r="K46" s="349"/>
    </row>
    <row r="47" spans="1:11" ht="20.25" customHeight="1" x14ac:dyDescent="0.4">
      <c r="A47" s="328"/>
      <c r="B47" s="329"/>
      <c r="C47" s="345" t="s">
        <v>443</v>
      </c>
      <c r="D47" s="346"/>
      <c r="E47" s="350" t="s">
        <v>1073</v>
      </c>
      <c r="F47" s="350"/>
      <c r="G47" s="97" t="s">
        <v>445</v>
      </c>
      <c r="H47" s="62" t="s">
        <v>583</v>
      </c>
      <c r="I47" s="97" t="s">
        <v>554</v>
      </c>
      <c r="J47" s="348" t="s">
        <v>517</v>
      </c>
      <c r="K47" s="349"/>
    </row>
    <row r="48" spans="1:11" ht="20.25" customHeight="1" x14ac:dyDescent="0.4">
      <c r="A48" s="328"/>
      <c r="B48" s="329"/>
      <c r="C48" s="345" t="s">
        <v>449</v>
      </c>
      <c r="D48" s="346"/>
      <c r="E48" s="350" t="s">
        <v>925</v>
      </c>
      <c r="F48" s="350"/>
      <c r="G48" s="97"/>
      <c r="H48" s="62"/>
      <c r="I48" s="97"/>
      <c r="J48" s="348"/>
      <c r="K48" s="349"/>
    </row>
    <row r="49" spans="1:14" ht="20.25" customHeight="1" x14ac:dyDescent="0.4">
      <c r="A49" s="328"/>
      <c r="B49" s="329"/>
      <c r="C49" s="345" t="s">
        <v>450</v>
      </c>
      <c r="D49" s="346"/>
      <c r="E49" s="350"/>
      <c r="F49" s="350"/>
      <c r="G49" s="97"/>
      <c r="H49" s="62" t="s">
        <v>1074</v>
      </c>
      <c r="I49" s="97"/>
      <c r="J49" s="348"/>
      <c r="K49" s="349"/>
      <c r="L49" s="63"/>
      <c r="M49" s="63"/>
      <c r="N49" s="63"/>
    </row>
    <row r="50" spans="1:14" ht="20.25" customHeight="1" x14ac:dyDescent="0.4">
      <c r="A50" s="328"/>
      <c r="B50" s="329"/>
      <c r="C50" s="345" t="s">
        <v>454</v>
      </c>
      <c r="D50" s="346"/>
      <c r="E50" s="351"/>
      <c r="F50" s="351"/>
      <c r="G50" s="97"/>
      <c r="H50" s="62"/>
      <c r="I50" s="97"/>
      <c r="J50" s="348"/>
      <c r="K50" s="349"/>
      <c r="L50" s="63"/>
    </row>
    <row r="51" spans="1:14" ht="20.25" customHeight="1" x14ac:dyDescent="0.4">
      <c r="A51" s="328"/>
      <c r="B51" s="329"/>
      <c r="C51" s="345" t="s">
        <v>455</v>
      </c>
      <c r="D51" s="346"/>
      <c r="E51" s="351"/>
      <c r="F51" s="351"/>
      <c r="G51" s="97"/>
      <c r="H51" s="62"/>
      <c r="I51" s="97"/>
      <c r="J51" s="348"/>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t="s">
        <v>486</v>
      </c>
      <c r="D55" s="361"/>
      <c r="E55" s="362" t="s">
        <v>444</v>
      </c>
      <c r="F55" s="362"/>
      <c r="G55" s="98" t="s">
        <v>531</v>
      </c>
      <c r="H55" s="66">
        <v>500</v>
      </c>
      <c r="I55" s="66"/>
      <c r="J55" s="363" t="s">
        <v>1075</v>
      </c>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1076</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215" priority="3">
      <formula>LEN(TRIM(C24))=0</formula>
    </cfRule>
  </conditionalFormatting>
  <conditionalFormatting sqref="C9:G11 J9:K11 H11 C27:I27 K27">
    <cfRule type="expression" dxfId="214" priority="2" stopIfTrue="1">
      <formula>$K$4=""</formula>
    </cfRule>
  </conditionalFormatting>
  <conditionalFormatting sqref="E47:K49 C6:G11 H11 C26:I27 K26:K27 G1:H1 I2 C2:C3 K3 C5:E5 G5:K5 J6:K6 J7 H8 C12 C22:F22 C29:E29 G29 G46:K46">
    <cfRule type="containsBlanks" dxfId="213"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12" priority="6">
      <formula>LEN(TRIM(J8))=0</formula>
    </cfRule>
  </conditionalFormatting>
  <dataValidations count="2">
    <dataValidation type="list" allowBlank="1" showInputMessage="1" showErrorMessage="1" sqref="J2:K2" xr:uid="{57F7EEB9-553B-473A-B481-A74171A3D0FF}">
      <formula1>"保育所,認定こども園,小規模保育事業"</formula1>
    </dataValidation>
    <dataValidation type="whole" operator="greaterThanOrEqual" allowBlank="1" showInputMessage="1" showErrorMessage="1" sqref="E29:K30 C29:D29" xr:uid="{44B26A1D-E389-4980-A1AF-28B272EED8A4}">
      <formula1>0</formula1>
    </dataValidation>
  </dataValidations>
  <hyperlinks>
    <hyperlink ref="A1:B1" location="公表用一覧!A1" display="&lt; 戻る" xr:uid="{0D526B02-FEDA-4D1B-A907-3094BCBDE8F3}"/>
  </hyperlinks>
  <pageMargins left="0.59055118110236227" right="0.39370078740157483" top="0.39370078740157483" bottom="0.39370078740157483" header="0" footer="0"/>
  <pageSetup paperSize="9" scale="86" fitToWidth="0" fitToHeight="0" orientation="portrait" r:id="rId1"/>
  <headerFooter>
    <oddHeader>&amp;L&amp;P / &amp;N ページ</oddHeader>
  </headerFooter>
  <rowBreaks count="3" manualBreakCount="3">
    <brk id="30" max="10" man="1"/>
    <brk id="66" max="10" man="1"/>
    <brk id="94" max="10" man="1"/>
  </rowBreaks>
  <drawing r:id="rId2"/>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9C76853-7276-4EFD-86F2-C77A80A102B9}">
  <sheetPr codeName="Sheet60"/>
  <dimension ref="A1:N66"/>
  <sheetViews>
    <sheetView view="pageBreakPreview" zoomScaleNormal="100" zoomScaleSheetLayoutView="100" workbookViewId="0">
      <selection sqref="A1:B1"/>
    </sheetView>
  </sheetViews>
  <sheetFormatPr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375" t="s">
        <v>532</v>
      </c>
      <c r="B1" s="375"/>
      <c r="C1" s="72"/>
      <c r="D1" s="72"/>
      <c r="E1" s="73"/>
      <c r="F1" s="32" t="s">
        <v>362</v>
      </c>
      <c r="G1" s="505">
        <v>45552</v>
      </c>
      <c r="H1" s="506"/>
      <c r="I1" s="33" t="s">
        <v>363</v>
      </c>
      <c r="J1" s="507">
        <v>46113</v>
      </c>
      <c r="K1" s="508"/>
      <c r="L1" s="34"/>
      <c r="M1" s="34"/>
      <c r="N1" s="34"/>
    </row>
    <row r="2" spans="1:14" ht="27" customHeight="1" x14ac:dyDescent="0.4">
      <c r="A2" s="231" t="s">
        <v>364</v>
      </c>
      <c r="B2" s="232"/>
      <c r="C2" s="235" t="s">
        <v>309</v>
      </c>
      <c r="D2" s="236"/>
      <c r="E2" s="236"/>
      <c r="F2" s="236"/>
      <c r="G2" s="236"/>
      <c r="H2" s="237"/>
      <c r="I2" s="36" t="s">
        <v>92</v>
      </c>
      <c r="J2" s="241" t="s">
        <v>763</v>
      </c>
      <c r="K2" s="242"/>
      <c r="L2" s="37"/>
      <c r="M2" s="37"/>
      <c r="N2" s="37"/>
    </row>
    <row r="3" spans="1:14" ht="27" customHeight="1" x14ac:dyDescent="0.4">
      <c r="A3" s="231"/>
      <c r="B3" s="232"/>
      <c r="C3" s="235"/>
      <c r="D3" s="236"/>
      <c r="E3" s="236"/>
      <c r="F3" s="236"/>
      <c r="G3" s="236"/>
      <c r="H3" s="237"/>
      <c r="I3" s="243" t="s">
        <v>366</v>
      </c>
      <c r="J3" s="244"/>
      <c r="K3" s="38">
        <v>336</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310</v>
      </c>
      <c r="D5" s="270"/>
      <c r="E5" s="271"/>
      <c r="F5" s="40" t="s">
        <v>369</v>
      </c>
      <c r="G5" s="376" t="str">
        <f>HYPERLINK("https://chiba.seikatsuclub.coop/care/kosodate/ootakanomori.html")</f>
        <v>https://chiba.seikatsuclub.coop/care/kosodate/ootakanomori.html</v>
      </c>
      <c r="H5" s="270"/>
      <c r="I5" s="270"/>
      <c r="J5" s="270"/>
      <c r="K5" s="272"/>
      <c r="L5" s="37"/>
      <c r="M5" s="37"/>
      <c r="N5" s="37"/>
    </row>
    <row r="6" spans="1:14" ht="27" customHeight="1" x14ac:dyDescent="0.4">
      <c r="A6" s="273" t="s">
        <v>371</v>
      </c>
      <c r="B6" s="274"/>
      <c r="C6" s="251" t="s">
        <v>311</v>
      </c>
      <c r="D6" s="252"/>
      <c r="E6" s="252"/>
      <c r="F6" s="252"/>
      <c r="G6" s="252"/>
      <c r="H6" s="257" t="s">
        <v>372</v>
      </c>
      <c r="I6" s="144" t="s">
        <v>373</v>
      </c>
      <c r="J6" s="259">
        <v>3</v>
      </c>
      <c r="K6" s="260"/>
      <c r="L6" s="41"/>
      <c r="M6" s="41"/>
      <c r="N6" s="41"/>
    </row>
    <row r="7" spans="1:14" ht="27" customHeight="1" x14ac:dyDescent="0.4">
      <c r="A7" s="231"/>
      <c r="B7" s="232"/>
      <c r="C7" s="253"/>
      <c r="D7" s="254"/>
      <c r="E7" s="254"/>
      <c r="F7" s="254"/>
      <c r="G7" s="254"/>
      <c r="H7" s="258"/>
      <c r="I7" s="261" t="s">
        <v>374</v>
      </c>
      <c r="J7" s="263" t="s">
        <v>659</v>
      </c>
      <c r="K7" s="264"/>
      <c r="L7" s="41"/>
      <c r="M7" s="41"/>
      <c r="N7" s="41"/>
    </row>
    <row r="8" spans="1:14" ht="27" customHeight="1" x14ac:dyDescent="0.4">
      <c r="A8" s="233"/>
      <c r="B8" s="234"/>
      <c r="C8" s="255"/>
      <c r="D8" s="256"/>
      <c r="E8" s="256"/>
      <c r="F8" s="256"/>
      <c r="G8" s="256"/>
      <c r="H8" s="42" t="s">
        <v>376</v>
      </c>
      <c r="I8" s="262"/>
      <c r="J8" s="265">
        <v>10</v>
      </c>
      <c r="K8" s="266"/>
      <c r="L8" s="41"/>
      <c r="M8" s="41"/>
      <c r="N8" s="41"/>
    </row>
    <row r="9" spans="1:14" ht="27" customHeight="1" x14ac:dyDescent="0.4">
      <c r="A9" s="245" t="s">
        <v>377</v>
      </c>
      <c r="B9" s="246"/>
      <c r="C9" s="251"/>
      <c r="D9" s="252"/>
      <c r="E9" s="252"/>
      <c r="F9" s="252"/>
      <c r="G9" s="252"/>
      <c r="H9" s="257" t="s">
        <v>372</v>
      </c>
      <c r="I9" s="144"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461" t="s">
        <v>1197</v>
      </c>
      <c r="D12" s="252"/>
      <c r="E12" s="252"/>
      <c r="F12" s="252"/>
      <c r="G12" s="252"/>
      <c r="H12" s="252"/>
      <c r="I12" s="252"/>
      <c r="J12" s="252"/>
      <c r="K12" s="566"/>
      <c r="L12" s="41"/>
      <c r="M12" s="41"/>
      <c r="N12" s="41"/>
    </row>
    <row r="13" spans="1:14" ht="27" customHeight="1" x14ac:dyDescent="0.4">
      <c r="A13" s="231"/>
      <c r="B13" s="232"/>
      <c r="C13" s="253"/>
      <c r="D13" s="254"/>
      <c r="E13" s="254"/>
      <c r="F13" s="254"/>
      <c r="G13" s="254"/>
      <c r="H13" s="254"/>
      <c r="I13" s="254"/>
      <c r="J13" s="254"/>
      <c r="K13" s="487"/>
      <c r="L13" s="41"/>
      <c r="M13" s="41"/>
      <c r="N13" s="41"/>
    </row>
    <row r="14" spans="1:14" ht="27" customHeight="1" x14ac:dyDescent="0.4">
      <c r="A14" s="231"/>
      <c r="B14" s="232"/>
      <c r="C14" s="253"/>
      <c r="D14" s="254"/>
      <c r="E14" s="254"/>
      <c r="F14" s="254"/>
      <c r="G14" s="254"/>
      <c r="H14" s="254"/>
      <c r="I14" s="254"/>
      <c r="J14" s="254"/>
      <c r="K14" s="487"/>
      <c r="L14" s="41"/>
      <c r="M14" s="41"/>
      <c r="N14" s="41"/>
    </row>
    <row r="15" spans="1:14" ht="27" customHeight="1" x14ac:dyDescent="0.4">
      <c r="A15" s="231"/>
      <c r="B15" s="232"/>
      <c r="C15" s="253"/>
      <c r="D15" s="254"/>
      <c r="E15" s="254"/>
      <c r="F15" s="254"/>
      <c r="G15" s="254"/>
      <c r="H15" s="254"/>
      <c r="I15" s="254"/>
      <c r="J15" s="254"/>
      <c r="K15" s="487"/>
      <c r="L15" s="41"/>
      <c r="M15" s="41"/>
      <c r="N15" s="41"/>
    </row>
    <row r="16" spans="1:14" ht="27" customHeight="1" x14ac:dyDescent="0.4">
      <c r="A16" s="231"/>
      <c r="B16" s="232"/>
      <c r="C16" s="253"/>
      <c r="D16" s="254"/>
      <c r="E16" s="254"/>
      <c r="F16" s="254"/>
      <c r="G16" s="254"/>
      <c r="H16" s="254"/>
      <c r="I16" s="254"/>
      <c r="J16" s="254"/>
      <c r="K16" s="487"/>
      <c r="L16" s="41"/>
      <c r="M16" s="41"/>
      <c r="N16" s="41"/>
    </row>
    <row r="17" spans="1:14" ht="27" customHeight="1" x14ac:dyDescent="0.4">
      <c r="A17" s="231"/>
      <c r="B17" s="232"/>
      <c r="C17" s="253"/>
      <c r="D17" s="254"/>
      <c r="E17" s="254"/>
      <c r="F17" s="254"/>
      <c r="G17" s="254"/>
      <c r="H17" s="254"/>
      <c r="I17" s="254"/>
      <c r="J17" s="254"/>
      <c r="K17" s="487"/>
      <c r="L17" s="41"/>
      <c r="M17" s="41"/>
      <c r="N17" s="41"/>
    </row>
    <row r="18" spans="1:14" ht="27" customHeight="1" x14ac:dyDescent="0.4">
      <c r="A18" s="231"/>
      <c r="B18" s="232"/>
      <c r="C18" s="253"/>
      <c r="D18" s="254"/>
      <c r="E18" s="254"/>
      <c r="F18" s="254"/>
      <c r="G18" s="254"/>
      <c r="H18" s="254"/>
      <c r="I18" s="254"/>
      <c r="J18" s="254"/>
      <c r="K18" s="487"/>
      <c r="L18" s="41"/>
      <c r="M18" s="41"/>
      <c r="N18" s="41"/>
    </row>
    <row r="19" spans="1:14" ht="27" customHeight="1" x14ac:dyDescent="0.4">
      <c r="A19" s="231"/>
      <c r="B19" s="232"/>
      <c r="C19" s="253"/>
      <c r="D19" s="254"/>
      <c r="E19" s="254"/>
      <c r="F19" s="254"/>
      <c r="G19" s="254"/>
      <c r="H19" s="254"/>
      <c r="I19" s="254"/>
      <c r="J19" s="254"/>
      <c r="K19" s="487"/>
      <c r="L19" s="41"/>
      <c r="M19" s="41"/>
      <c r="N19" s="41"/>
    </row>
    <row r="20" spans="1:14" ht="27" customHeight="1" x14ac:dyDescent="0.4">
      <c r="A20" s="233"/>
      <c r="B20" s="234"/>
      <c r="C20" s="255"/>
      <c r="D20" s="256"/>
      <c r="E20" s="256"/>
      <c r="F20" s="256"/>
      <c r="G20" s="256"/>
      <c r="H20" s="256"/>
      <c r="I20" s="256"/>
      <c r="J20" s="256"/>
      <c r="K20" s="567"/>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388</v>
      </c>
      <c r="F22" s="280"/>
      <c r="G22" s="296"/>
      <c r="H22" s="297"/>
      <c r="I22" s="43" t="s">
        <v>389</v>
      </c>
      <c r="J22" s="400" t="s">
        <v>495</v>
      </c>
      <c r="K22" s="276"/>
      <c r="L22" s="41"/>
      <c r="M22" s="41"/>
      <c r="N22" s="41"/>
    </row>
    <row r="23" spans="1:14" ht="27" customHeight="1" x14ac:dyDescent="0.4">
      <c r="A23" s="231"/>
      <c r="B23" s="232"/>
      <c r="C23" s="277" t="s">
        <v>390</v>
      </c>
      <c r="D23" s="278"/>
      <c r="E23" s="277" t="s">
        <v>391</v>
      </c>
      <c r="F23" s="278"/>
      <c r="G23" s="298"/>
      <c r="H23" s="299"/>
      <c r="I23" s="43" t="s">
        <v>392</v>
      </c>
      <c r="J23" s="275" t="s">
        <v>1198</v>
      </c>
      <c r="K23" s="276"/>
      <c r="L23" s="41"/>
      <c r="M23" s="41"/>
      <c r="N23" s="41"/>
    </row>
    <row r="24" spans="1:14" ht="27" customHeight="1" x14ac:dyDescent="0.4">
      <c r="A24" s="233"/>
      <c r="B24" s="234"/>
      <c r="C24" s="279" t="s">
        <v>393</v>
      </c>
      <c r="D24" s="280"/>
      <c r="E24" s="279" t="s">
        <v>393</v>
      </c>
      <c r="F24" s="280"/>
      <c r="G24" s="300"/>
      <c r="H24" s="301"/>
      <c r="I24" s="44" t="s">
        <v>394</v>
      </c>
      <c r="J24" s="281" t="s">
        <v>82</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3</v>
      </c>
      <c r="D26" s="50">
        <v>8</v>
      </c>
      <c r="E26" s="50">
        <v>8</v>
      </c>
      <c r="F26" s="50" t="s">
        <v>82</v>
      </c>
      <c r="G26" s="50" t="s">
        <v>82</v>
      </c>
      <c r="H26" s="50" t="s">
        <v>82</v>
      </c>
      <c r="I26" s="324">
        <f>SUM(C26:H26)</f>
        <v>19</v>
      </c>
      <c r="J26" s="325"/>
      <c r="K26" s="51" t="s">
        <v>16</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164">
        <v>1</v>
      </c>
      <c r="D29" s="164">
        <v>1</v>
      </c>
      <c r="E29" s="164">
        <v>4</v>
      </c>
      <c r="F29" s="164"/>
      <c r="G29" s="170"/>
      <c r="H29" s="171"/>
      <c r="I29" s="171"/>
      <c r="J29" s="171"/>
      <c r="K29" s="172"/>
      <c r="L29" s="47"/>
      <c r="M29" s="47"/>
      <c r="N29" s="47"/>
    </row>
    <row r="30" spans="1:14" ht="27" customHeight="1" thickBot="1" x14ac:dyDescent="0.45">
      <c r="A30" s="140"/>
      <c r="B30" s="58" t="s">
        <v>417</v>
      </c>
      <c r="C30" s="173" t="s">
        <v>418</v>
      </c>
      <c r="D30" s="173" t="s">
        <v>418</v>
      </c>
      <c r="E30" s="173">
        <v>8</v>
      </c>
      <c r="F30" s="173"/>
      <c r="G30" s="173">
        <v>4</v>
      </c>
      <c r="H30" s="174"/>
      <c r="I30" s="174"/>
      <c r="J30" s="174"/>
      <c r="K30" s="175"/>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1951</v>
      </c>
      <c r="D32" s="303"/>
      <c r="E32" s="304"/>
      <c r="F32" s="302" t="s">
        <v>1952</v>
      </c>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c r="D39" s="315"/>
      <c r="E39" s="316"/>
      <c r="F39" s="314" t="s">
        <v>1953</v>
      </c>
      <c r="G39" s="315"/>
      <c r="H39" s="316"/>
      <c r="I39" s="314" t="s">
        <v>1954</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155" t="s">
        <v>434</v>
      </c>
      <c r="H45" s="155" t="s">
        <v>435</v>
      </c>
      <c r="I45" s="155" t="s">
        <v>92</v>
      </c>
      <c r="J45" s="343" t="s">
        <v>436</v>
      </c>
      <c r="K45" s="344"/>
    </row>
    <row r="46" spans="1:11" ht="20.25" customHeight="1" x14ac:dyDescent="0.4">
      <c r="A46" s="328"/>
      <c r="B46" s="329"/>
      <c r="C46" s="345" t="s">
        <v>437</v>
      </c>
      <c r="D46" s="346"/>
      <c r="E46" s="347" t="s">
        <v>438</v>
      </c>
      <c r="F46" s="347"/>
      <c r="G46" s="176"/>
      <c r="H46" s="62"/>
      <c r="I46" s="156"/>
      <c r="J46" s="348"/>
      <c r="K46" s="349"/>
    </row>
    <row r="47" spans="1:11" ht="20.25" customHeight="1" x14ac:dyDescent="0.4">
      <c r="A47" s="328"/>
      <c r="B47" s="329"/>
      <c r="C47" s="345" t="s">
        <v>443</v>
      </c>
      <c r="D47" s="346"/>
      <c r="E47" s="350" t="s">
        <v>1199</v>
      </c>
      <c r="F47" s="350"/>
      <c r="G47" s="156" t="s">
        <v>439</v>
      </c>
      <c r="H47" s="62">
        <v>200</v>
      </c>
      <c r="I47" s="156"/>
      <c r="J47" s="348" t="s">
        <v>1200</v>
      </c>
      <c r="K47" s="349"/>
    </row>
    <row r="48" spans="1:11" ht="20.25" customHeight="1" x14ac:dyDescent="0.4">
      <c r="A48" s="328"/>
      <c r="B48" s="329"/>
      <c r="C48" s="345" t="s">
        <v>449</v>
      </c>
      <c r="D48" s="346"/>
      <c r="E48" s="350" t="s">
        <v>370</v>
      </c>
      <c r="F48" s="350"/>
      <c r="G48" s="156"/>
      <c r="H48" s="62"/>
      <c r="I48" s="156"/>
      <c r="J48" s="348"/>
      <c r="K48" s="349"/>
    </row>
    <row r="49" spans="1:14" ht="20.25" customHeight="1" x14ac:dyDescent="0.4">
      <c r="A49" s="328"/>
      <c r="B49" s="329"/>
      <c r="C49" s="345" t="s">
        <v>450</v>
      </c>
      <c r="D49" s="346"/>
      <c r="E49" s="350" t="s">
        <v>1201</v>
      </c>
      <c r="F49" s="350"/>
      <c r="G49" s="156" t="s">
        <v>439</v>
      </c>
      <c r="H49" s="62">
        <v>300</v>
      </c>
      <c r="I49" s="156"/>
      <c r="J49" s="348" t="s">
        <v>1200</v>
      </c>
      <c r="K49" s="349"/>
      <c r="L49" s="63"/>
      <c r="M49" s="63"/>
      <c r="N49" s="63"/>
    </row>
    <row r="50" spans="1:14" ht="20.25" customHeight="1" x14ac:dyDescent="0.4">
      <c r="A50" s="328"/>
      <c r="B50" s="329"/>
      <c r="C50" s="345" t="s">
        <v>454</v>
      </c>
      <c r="D50" s="346"/>
      <c r="E50" s="351"/>
      <c r="F50" s="351"/>
      <c r="G50" s="156"/>
      <c r="H50" s="62"/>
      <c r="I50" s="156"/>
      <c r="J50" s="348"/>
      <c r="K50" s="349"/>
      <c r="L50" s="63"/>
    </row>
    <row r="51" spans="1:14" ht="20.25" customHeight="1" x14ac:dyDescent="0.4">
      <c r="A51" s="328"/>
      <c r="B51" s="329"/>
      <c r="C51" s="345" t="s">
        <v>455</v>
      </c>
      <c r="D51" s="346"/>
      <c r="E51" s="351" t="s">
        <v>1202</v>
      </c>
      <c r="F51" s="351"/>
      <c r="G51" s="156" t="s">
        <v>1203</v>
      </c>
      <c r="H51" s="62"/>
      <c r="I51" s="156"/>
      <c r="J51" s="348" t="s">
        <v>1200</v>
      </c>
      <c r="K51" s="349"/>
      <c r="L51" s="63"/>
    </row>
    <row r="52" spans="1:14" ht="12" customHeight="1" x14ac:dyDescent="0.4">
      <c r="A52" s="139"/>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155" t="s">
        <v>461</v>
      </c>
      <c r="H54" s="155" t="s">
        <v>441</v>
      </c>
      <c r="I54" s="157" t="s">
        <v>462</v>
      </c>
      <c r="J54" s="343" t="s">
        <v>92</v>
      </c>
      <c r="K54" s="344"/>
    </row>
    <row r="55" spans="1:14" ht="20.25" customHeight="1" x14ac:dyDescent="0.4">
      <c r="A55" s="328"/>
      <c r="B55" s="329"/>
      <c r="C55" s="360"/>
      <c r="D55" s="361"/>
      <c r="E55" s="362"/>
      <c r="F55" s="362"/>
      <c r="G55" s="158"/>
      <c r="H55" s="159"/>
      <c r="I55" s="159"/>
      <c r="J55" s="363"/>
      <c r="K55" s="364"/>
    </row>
    <row r="56" spans="1:14" ht="20.25" customHeight="1" x14ac:dyDescent="0.4">
      <c r="A56" s="328"/>
      <c r="B56" s="329"/>
      <c r="C56" s="373"/>
      <c r="D56" s="374"/>
      <c r="E56" s="350"/>
      <c r="F56" s="350"/>
      <c r="G56" s="156"/>
      <c r="H56" s="160"/>
      <c r="I56" s="160"/>
      <c r="J56" s="348"/>
      <c r="K56" s="349"/>
    </row>
    <row r="57" spans="1:14" ht="20.25" customHeight="1" x14ac:dyDescent="0.4">
      <c r="A57" s="328"/>
      <c r="B57" s="329"/>
      <c r="C57" s="373"/>
      <c r="D57" s="374"/>
      <c r="E57" s="350"/>
      <c r="F57" s="350"/>
      <c r="G57" s="156"/>
      <c r="H57" s="160"/>
      <c r="I57" s="160"/>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1204</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211" priority="2" stopIfTrue="1">
      <formula>$K$4=""</formula>
    </cfRule>
  </conditionalFormatting>
  <conditionalFormatting sqref="G1:H1 C5:E5 G5:K5 H8 C6:G11 H11 C22:F22 G29 G46:K46 E47:K49 J6:K6 C2:C3 C26:I27 K26:K27 C12 C29:E29 K3 I2 J8:K8 J7">
    <cfRule type="containsBlanks" dxfId="210"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209" priority="4">
      <formula>LEN(TRIM(C24))=0</formula>
    </cfRule>
  </conditionalFormatting>
  <conditionalFormatting sqref="E24:F24">
    <cfRule type="containsBlanks" dxfId="208" priority="3">
      <formula>LEN(TRIM(E24))=0</formula>
    </cfRule>
  </conditionalFormatting>
  <conditionalFormatting sqref="J9:K9 J11:K11 J10">
    <cfRule type="containsBlanks" dxfId="207"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5E67AC46-566F-491D-B7CE-07EAF317DE50}">
      <formula1>0</formula1>
    </dataValidation>
    <dataValidation type="list" allowBlank="1" showInputMessage="1" showErrorMessage="1" sqref="J2:K2" xr:uid="{C6A036C2-1AE2-4D0C-B6BC-9474CB7A687D}">
      <formula1>"保育所,認定こども園,小規模保育事業"</formula1>
    </dataValidation>
  </dataValidations>
  <hyperlinks>
    <hyperlink ref="A1:B1" location="公表用一覧!A1" display=" &lt;戻る" xr:uid="{0BB5F244-EC9E-4764-A9FD-A23E877F0C52}"/>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2" manualBreakCount="2">
    <brk id="30" max="10" man="1"/>
    <brk id="66" max="10" man="1"/>
  </rowBreaks>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B6F9DA-7FE5-449B-AE97-BB5C6BF3B61D}">
  <sheetPr codeName="Sheet61"/>
  <dimension ref="A1:N116"/>
  <sheetViews>
    <sheetView view="pageBreakPreview" topLeftCell="A19" zoomScaleNormal="100" zoomScaleSheetLayoutView="100" workbookViewId="0">
      <selection activeCell="C25" sqref="C25"/>
    </sheetView>
  </sheetViews>
  <sheetFormatPr defaultRowHeight="26.25" customHeight="1" x14ac:dyDescent="0.4"/>
  <cols>
    <col min="1" max="1" width="3" style="111" customWidth="1"/>
    <col min="2" max="11" width="8.25" style="111" customWidth="1"/>
    <col min="12" max="14" width="7.125" style="35" customWidth="1"/>
    <col min="15" max="16384" width="9" style="35"/>
  </cols>
  <sheetData>
    <row r="1" spans="1:14" ht="13.5" customHeight="1" thickBot="1" x14ac:dyDescent="0.45">
      <c r="A1" s="407" t="s">
        <v>532</v>
      </c>
      <c r="B1" s="407"/>
      <c r="C1" s="72"/>
      <c r="D1" s="72"/>
      <c r="E1" s="73"/>
      <c r="F1" s="32" t="s">
        <v>362</v>
      </c>
      <c r="G1" s="227">
        <v>45569</v>
      </c>
      <c r="H1" s="228"/>
      <c r="I1" s="33" t="s">
        <v>363</v>
      </c>
      <c r="J1" s="229">
        <v>46113</v>
      </c>
      <c r="K1" s="230"/>
      <c r="L1" s="34"/>
      <c r="M1" s="34"/>
      <c r="N1" s="34"/>
    </row>
    <row r="2" spans="1:14" ht="27" customHeight="1" x14ac:dyDescent="0.4">
      <c r="A2" s="231" t="s">
        <v>364</v>
      </c>
      <c r="B2" s="232"/>
      <c r="C2" s="600" t="s">
        <v>1715</v>
      </c>
      <c r="D2" s="601"/>
      <c r="E2" s="601"/>
      <c r="F2" s="601"/>
      <c r="G2" s="601"/>
      <c r="H2" s="602"/>
      <c r="I2" s="36" t="s">
        <v>92</v>
      </c>
      <c r="J2" s="241" t="s">
        <v>806</v>
      </c>
      <c r="K2" s="242"/>
      <c r="L2" s="37"/>
      <c r="M2" s="37"/>
      <c r="N2" s="37"/>
    </row>
    <row r="3" spans="1:14" ht="27" customHeight="1" x14ac:dyDescent="0.4">
      <c r="A3" s="231"/>
      <c r="B3" s="232"/>
      <c r="C3" s="603"/>
      <c r="D3" s="601"/>
      <c r="E3" s="601"/>
      <c r="F3" s="601"/>
      <c r="G3" s="601"/>
      <c r="H3" s="602"/>
      <c r="I3" s="243" t="s">
        <v>366</v>
      </c>
      <c r="J3" s="244"/>
      <c r="K3" s="38">
        <v>337</v>
      </c>
      <c r="L3" s="37"/>
      <c r="M3" s="37"/>
      <c r="N3" s="37"/>
    </row>
    <row r="4" spans="1:14" ht="27" customHeight="1" x14ac:dyDescent="0.4">
      <c r="A4" s="233"/>
      <c r="B4" s="234"/>
      <c r="C4" s="604"/>
      <c r="D4" s="605"/>
      <c r="E4" s="605"/>
      <c r="F4" s="605"/>
      <c r="G4" s="605"/>
      <c r="H4" s="606"/>
      <c r="I4" s="243" t="s">
        <v>367</v>
      </c>
      <c r="J4" s="244"/>
      <c r="K4" s="39">
        <v>338</v>
      </c>
      <c r="L4" s="37"/>
      <c r="M4" s="37"/>
      <c r="N4" s="37"/>
    </row>
    <row r="5" spans="1:14" ht="27" customHeight="1" x14ac:dyDescent="0.4">
      <c r="A5" s="267" t="s">
        <v>368</v>
      </c>
      <c r="B5" s="268"/>
      <c r="C5" s="269" t="s">
        <v>1591</v>
      </c>
      <c r="D5" s="270"/>
      <c r="E5" s="271"/>
      <c r="F5" s="40" t="s">
        <v>369</v>
      </c>
      <c r="G5" s="376" t="str">
        <f>HYPERLINK("http://otakanomori.tksg.ed.jp")</f>
        <v>http://otakanomori.tksg.ed.jp</v>
      </c>
      <c r="H5" s="270"/>
      <c r="I5" s="270"/>
      <c r="J5" s="270"/>
      <c r="K5" s="272"/>
      <c r="L5" s="37"/>
      <c r="M5" s="37"/>
      <c r="N5" s="37"/>
    </row>
    <row r="6" spans="1:14" ht="27" customHeight="1" x14ac:dyDescent="0.4">
      <c r="A6" s="338" t="s">
        <v>1716</v>
      </c>
      <c r="B6" s="339"/>
      <c r="C6" s="251" t="s">
        <v>1592</v>
      </c>
      <c r="D6" s="252"/>
      <c r="E6" s="252"/>
      <c r="F6" s="252"/>
      <c r="G6" s="252"/>
      <c r="H6" s="257" t="s">
        <v>372</v>
      </c>
      <c r="I6" s="107" t="s">
        <v>373</v>
      </c>
      <c r="J6" s="259">
        <v>12</v>
      </c>
      <c r="K6" s="260"/>
      <c r="L6" s="41"/>
      <c r="M6" s="41"/>
      <c r="N6" s="41"/>
    </row>
    <row r="7" spans="1:14" ht="27" customHeight="1" x14ac:dyDescent="0.4">
      <c r="A7" s="328"/>
      <c r="B7" s="329"/>
      <c r="C7" s="253"/>
      <c r="D7" s="254"/>
      <c r="E7" s="254"/>
      <c r="F7" s="254"/>
      <c r="G7" s="254"/>
      <c r="H7" s="258"/>
      <c r="I7" s="261" t="s">
        <v>374</v>
      </c>
      <c r="J7" s="607" t="s">
        <v>659</v>
      </c>
      <c r="K7" s="608"/>
      <c r="L7" s="41"/>
      <c r="M7" s="41"/>
      <c r="N7" s="41"/>
    </row>
    <row r="8" spans="1:14" ht="27" customHeight="1" x14ac:dyDescent="0.4">
      <c r="A8" s="330"/>
      <c r="B8" s="331"/>
      <c r="C8" s="255"/>
      <c r="D8" s="256"/>
      <c r="E8" s="256"/>
      <c r="F8" s="256"/>
      <c r="G8" s="256"/>
      <c r="H8" s="42" t="s">
        <v>492</v>
      </c>
      <c r="I8" s="262"/>
      <c r="J8" s="589">
        <v>10</v>
      </c>
      <c r="K8" s="590"/>
      <c r="L8" s="41"/>
      <c r="M8" s="41"/>
      <c r="N8" s="41"/>
    </row>
    <row r="9" spans="1:14" ht="27" customHeight="1" x14ac:dyDescent="0.4">
      <c r="A9" s="338" t="s">
        <v>1717</v>
      </c>
      <c r="B9" s="339"/>
      <c r="C9" s="461" t="s">
        <v>1593</v>
      </c>
      <c r="D9" s="252"/>
      <c r="E9" s="252"/>
      <c r="F9" s="252"/>
      <c r="G9" s="252"/>
      <c r="H9" s="257" t="s">
        <v>372</v>
      </c>
      <c r="I9" s="107" t="s">
        <v>373</v>
      </c>
      <c r="J9" s="259" t="s">
        <v>1718</v>
      </c>
      <c r="K9" s="260"/>
      <c r="L9" s="41"/>
      <c r="M9" s="41"/>
      <c r="N9" s="41"/>
    </row>
    <row r="10" spans="1:14" ht="27" customHeight="1" x14ac:dyDescent="0.4">
      <c r="A10" s="328"/>
      <c r="B10" s="329"/>
      <c r="C10" s="253"/>
      <c r="D10" s="254"/>
      <c r="E10" s="254"/>
      <c r="F10" s="254"/>
      <c r="G10" s="254"/>
      <c r="H10" s="258"/>
      <c r="I10" s="261" t="s">
        <v>374</v>
      </c>
      <c r="J10" s="263" t="s">
        <v>659</v>
      </c>
      <c r="K10" s="264"/>
      <c r="L10" s="41"/>
      <c r="M10" s="41"/>
      <c r="N10" s="41"/>
    </row>
    <row r="11" spans="1:14" ht="27" customHeight="1" x14ac:dyDescent="0.4">
      <c r="A11" s="330"/>
      <c r="B11" s="331"/>
      <c r="C11" s="255"/>
      <c r="D11" s="256"/>
      <c r="E11" s="256"/>
      <c r="F11" s="256"/>
      <c r="G11" s="256"/>
      <c r="H11" s="42" t="s">
        <v>1719</v>
      </c>
      <c r="I11" s="262"/>
      <c r="J11" s="589">
        <v>1</v>
      </c>
      <c r="K11" s="590"/>
      <c r="L11" s="41"/>
      <c r="M11" s="41"/>
      <c r="N11" s="41"/>
    </row>
    <row r="12" spans="1:14" ht="27" customHeight="1" x14ac:dyDescent="0.4">
      <c r="A12" s="338" t="s">
        <v>1720</v>
      </c>
      <c r="B12" s="339"/>
      <c r="C12" s="461" t="s">
        <v>1721</v>
      </c>
      <c r="D12" s="522"/>
      <c r="E12" s="522"/>
      <c r="F12" s="522"/>
      <c r="G12" s="522"/>
      <c r="H12" s="522"/>
      <c r="I12" s="522"/>
      <c r="J12" s="522"/>
      <c r="K12" s="591"/>
      <c r="L12" s="41"/>
      <c r="M12" s="41"/>
      <c r="N12" s="41"/>
    </row>
    <row r="13" spans="1:14" ht="27" customHeight="1" x14ac:dyDescent="0.4">
      <c r="A13" s="328"/>
      <c r="B13" s="329"/>
      <c r="C13" s="523"/>
      <c r="D13" s="524"/>
      <c r="E13" s="524"/>
      <c r="F13" s="524"/>
      <c r="G13" s="524"/>
      <c r="H13" s="524"/>
      <c r="I13" s="524"/>
      <c r="J13" s="524"/>
      <c r="K13" s="592"/>
      <c r="L13" s="41"/>
      <c r="M13" s="41"/>
      <c r="N13" s="41"/>
    </row>
    <row r="14" spans="1:14" ht="27" customHeight="1" x14ac:dyDescent="0.4">
      <c r="A14" s="328"/>
      <c r="B14" s="329"/>
      <c r="C14" s="523"/>
      <c r="D14" s="524"/>
      <c r="E14" s="524"/>
      <c r="F14" s="524"/>
      <c r="G14" s="524"/>
      <c r="H14" s="524"/>
      <c r="I14" s="524"/>
      <c r="J14" s="524"/>
      <c r="K14" s="592"/>
      <c r="L14" s="41"/>
      <c r="M14" s="41"/>
      <c r="N14" s="41"/>
    </row>
    <row r="15" spans="1:14" ht="27" customHeight="1" x14ac:dyDescent="0.4">
      <c r="A15" s="328"/>
      <c r="B15" s="329"/>
      <c r="C15" s="523"/>
      <c r="D15" s="524"/>
      <c r="E15" s="524"/>
      <c r="F15" s="524"/>
      <c r="G15" s="524"/>
      <c r="H15" s="524"/>
      <c r="I15" s="524"/>
      <c r="J15" s="524"/>
      <c r="K15" s="592"/>
      <c r="L15" s="41"/>
      <c r="M15" s="41"/>
      <c r="N15" s="41"/>
    </row>
    <row r="16" spans="1:14" ht="27" customHeight="1" x14ac:dyDescent="0.4">
      <c r="A16" s="328"/>
      <c r="B16" s="329"/>
      <c r="C16" s="523"/>
      <c r="D16" s="524"/>
      <c r="E16" s="524"/>
      <c r="F16" s="524"/>
      <c r="G16" s="524"/>
      <c r="H16" s="524"/>
      <c r="I16" s="524"/>
      <c r="J16" s="524"/>
      <c r="K16" s="592"/>
      <c r="L16" s="41"/>
      <c r="M16" s="41"/>
      <c r="N16" s="41"/>
    </row>
    <row r="17" spans="1:14" ht="27" customHeight="1" x14ac:dyDescent="0.4">
      <c r="A17" s="328"/>
      <c r="B17" s="329"/>
      <c r="C17" s="523"/>
      <c r="D17" s="524"/>
      <c r="E17" s="524"/>
      <c r="F17" s="524"/>
      <c r="G17" s="524"/>
      <c r="H17" s="524"/>
      <c r="I17" s="524"/>
      <c r="J17" s="524"/>
      <c r="K17" s="592"/>
      <c r="L17" s="41"/>
      <c r="M17" s="41"/>
      <c r="N17" s="41"/>
    </row>
    <row r="18" spans="1:14" ht="27" customHeight="1" x14ac:dyDescent="0.4">
      <c r="A18" s="328"/>
      <c r="B18" s="329"/>
      <c r="C18" s="523"/>
      <c r="D18" s="524"/>
      <c r="E18" s="524"/>
      <c r="F18" s="524"/>
      <c r="G18" s="524"/>
      <c r="H18" s="524"/>
      <c r="I18" s="524"/>
      <c r="J18" s="524"/>
      <c r="K18" s="592"/>
      <c r="L18" s="41"/>
      <c r="M18" s="41"/>
      <c r="N18" s="41"/>
    </row>
    <row r="19" spans="1:14" ht="27" customHeight="1" x14ac:dyDescent="0.4">
      <c r="A19" s="328"/>
      <c r="B19" s="329"/>
      <c r="C19" s="523"/>
      <c r="D19" s="524"/>
      <c r="E19" s="524"/>
      <c r="F19" s="524"/>
      <c r="G19" s="524"/>
      <c r="H19" s="524"/>
      <c r="I19" s="524"/>
      <c r="J19" s="524"/>
      <c r="K19" s="592"/>
      <c r="L19" s="41"/>
      <c r="M19" s="41"/>
      <c r="N19" s="41"/>
    </row>
    <row r="20" spans="1:14" ht="27" customHeight="1" x14ac:dyDescent="0.4">
      <c r="A20" s="330"/>
      <c r="B20" s="331"/>
      <c r="C20" s="525"/>
      <c r="D20" s="526"/>
      <c r="E20" s="526"/>
      <c r="F20" s="526"/>
      <c r="G20" s="526"/>
      <c r="H20" s="526"/>
      <c r="I20" s="526"/>
      <c r="J20" s="526"/>
      <c r="K20" s="593"/>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616</v>
      </c>
      <c r="D22" s="280"/>
      <c r="E22" s="279" t="s">
        <v>617</v>
      </c>
      <c r="F22" s="280"/>
      <c r="G22" s="594" t="s">
        <v>1722</v>
      </c>
      <c r="H22" s="595"/>
      <c r="I22" s="43" t="s">
        <v>389</v>
      </c>
      <c r="J22" s="275" t="s">
        <v>1723</v>
      </c>
      <c r="K22" s="276"/>
      <c r="L22" s="41"/>
      <c r="M22" s="41"/>
      <c r="N22" s="41"/>
    </row>
    <row r="23" spans="1:14" ht="27" customHeight="1" x14ac:dyDescent="0.4">
      <c r="A23" s="231"/>
      <c r="B23" s="232"/>
      <c r="C23" s="277" t="s">
        <v>390</v>
      </c>
      <c r="D23" s="278"/>
      <c r="E23" s="277" t="s">
        <v>391</v>
      </c>
      <c r="F23" s="278"/>
      <c r="G23" s="596"/>
      <c r="H23" s="597"/>
      <c r="I23" s="43" t="s">
        <v>392</v>
      </c>
      <c r="J23" s="275" t="s">
        <v>1723</v>
      </c>
      <c r="K23" s="276"/>
      <c r="L23" s="41"/>
      <c r="M23" s="41"/>
      <c r="N23" s="41"/>
    </row>
    <row r="24" spans="1:14" ht="27" customHeight="1" x14ac:dyDescent="0.4">
      <c r="A24" s="233"/>
      <c r="B24" s="234"/>
      <c r="C24" s="279" t="s">
        <v>566</v>
      </c>
      <c r="D24" s="280"/>
      <c r="E24" s="279" t="s">
        <v>566</v>
      </c>
      <c r="F24" s="280"/>
      <c r="G24" s="598"/>
      <c r="H24" s="599"/>
      <c r="I24" s="44" t="s">
        <v>394</v>
      </c>
      <c r="J24" s="281" t="s">
        <v>1723</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15</v>
      </c>
      <c r="D26" s="50">
        <v>20</v>
      </c>
      <c r="E26" s="50">
        <v>20</v>
      </c>
      <c r="F26" s="50">
        <v>38</v>
      </c>
      <c r="G26" s="50">
        <v>40</v>
      </c>
      <c r="H26" s="50">
        <v>40</v>
      </c>
      <c r="I26" s="324">
        <f>SUM(C26:H26)</f>
        <v>173</v>
      </c>
      <c r="J26" s="325"/>
      <c r="K26" s="51" t="s">
        <v>1594</v>
      </c>
      <c r="L26" s="47"/>
      <c r="M26" s="47"/>
      <c r="N26" s="47"/>
    </row>
    <row r="27" spans="1:14" ht="27" customHeight="1" x14ac:dyDescent="0.4">
      <c r="A27" s="52"/>
      <c r="B27" s="53" t="s">
        <v>405</v>
      </c>
      <c r="C27" s="42">
        <v>15</v>
      </c>
      <c r="D27" s="42">
        <v>16</v>
      </c>
      <c r="E27" s="42">
        <v>16</v>
      </c>
      <c r="F27" s="42" t="s">
        <v>1723</v>
      </c>
      <c r="G27" s="42" t="s">
        <v>1723</v>
      </c>
      <c r="H27" s="42" t="s">
        <v>1723</v>
      </c>
      <c r="I27" s="326">
        <f>SUM(C27:H27)</f>
        <v>47</v>
      </c>
      <c r="J27" s="327"/>
      <c r="K27" s="54" t="s">
        <v>1594</v>
      </c>
      <c r="L27" s="47"/>
      <c r="M27" s="47"/>
      <c r="N27" s="47"/>
    </row>
    <row r="28" spans="1:14" ht="27" customHeight="1" x14ac:dyDescent="0.4">
      <c r="A28" s="273" t="s">
        <v>406</v>
      </c>
      <c r="B28" s="274"/>
      <c r="C28" s="45" t="s">
        <v>407</v>
      </c>
      <c r="D28" s="45" t="s">
        <v>1842</v>
      </c>
      <c r="E28" s="45" t="s">
        <v>1843</v>
      </c>
      <c r="F28" s="45" t="s">
        <v>410</v>
      </c>
      <c r="G28" s="45" t="s">
        <v>411</v>
      </c>
      <c r="H28" s="45" t="s">
        <v>412</v>
      </c>
      <c r="I28" s="45" t="s">
        <v>413</v>
      </c>
      <c r="J28" s="45" t="s">
        <v>414</v>
      </c>
      <c r="K28" s="46" t="s">
        <v>415</v>
      </c>
      <c r="L28" s="47"/>
      <c r="M28" s="47"/>
      <c r="N28" s="47"/>
    </row>
    <row r="29" spans="1:14" ht="27" customHeight="1" x14ac:dyDescent="0.4">
      <c r="A29" s="108"/>
      <c r="B29" s="55" t="s">
        <v>416</v>
      </c>
      <c r="C29" s="56">
        <v>1</v>
      </c>
      <c r="D29" s="56">
        <v>5</v>
      </c>
      <c r="E29" s="56">
        <v>29</v>
      </c>
      <c r="F29" s="56">
        <v>1</v>
      </c>
      <c r="G29" s="56">
        <v>0</v>
      </c>
      <c r="H29" s="56">
        <v>8</v>
      </c>
      <c r="I29" s="56">
        <v>0</v>
      </c>
      <c r="J29" s="56">
        <v>2</v>
      </c>
      <c r="K29" s="57">
        <v>0</v>
      </c>
      <c r="L29" s="47"/>
      <c r="M29" s="47"/>
      <c r="N29" s="47"/>
    </row>
    <row r="30" spans="1:14" ht="27" customHeight="1" thickBot="1" x14ac:dyDescent="0.45">
      <c r="A30" s="114"/>
      <c r="B30" s="58" t="s">
        <v>417</v>
      </c>
      <c r="C30" s="59" t="s">
        <v>418</v>
      </c>
      <c r="D30" s="59" t="s">
        <v>418</v>
      </c>
      <c r="E30" s="59">
        <v>19</v>
      </c>
      <c r="F30" s="59">
        <v>0</v>
      </c>
      <c r="G30" s="59">
        <v>0</v>
      </c>
      <c r="H30" s="59">
        <v>0</v>
      </c>
      <c r="I30" s="59">
        <v>8</v>
      </c>
      <c r="J30" s="59">
        <v>0</v>
      </c>
      <c r="K30" s="60">
        <v>2</v>
      </c>
      <c r="L30" s="47"/>
      <c r="M30" s="47"/>
      <c r="N30" s="47"/>
    </row>
    <row r="31" spans="1:14" ht="20.25" customHeight="1" x14ac:dyDescent="0.4">
      <c r="A31" s="328" t="s">
        <v>419</v>
      </c>
      <c r="B31" s="329"/>
      <c r="C31" s="332" t="s">
        <v>420</v>
      </c>
      <c r="D31" s="333"/>
      <c r="E31" s="334"/>
      <c r="F31" s="332" t="s">
        <v>421</v>
      </c>
      <c r="G31" s="333"/>
      <c r="H31" s="334"/>
      <c r="I31" s="332" t="s">
        <v>422</v>
      </c>
      <c r="J31" s="333"/>
      <c r="K31" s="588"/>
    </row>
    <row r="32" spans="1:14" ht="20.25" customHeight="1" x14ac:dyDescent="0.4">
      <c r="A32" s="328"/>
      <c r="B32" s="329"/>
      <c r="C32" s="429" t="s">
        <v>1844</v>
      </c>
      <c r="D32" s="430"/>
      <c r="E32" s="446"/>
      <c r="F32" s="429" t="s">
        <v>1724</v>
      </c>
      <c r="G32" s="430"/>
      <c r="H32" s="446"/>
      <c r="I32" s="429" t="s">
        <v>1725</v>
      </c>
      <c r="J32" s="430"/>
      <c r="K32" s="431"/>
    </row>
    <row r="33" spans="1:11" ht="20.25" customHeight="1" x14ac:dyDescent="0.4">
      <c r="A33" s="328"/>
      <c r="B33" s="329"/>
      <c r="C33" s="432"/>
      <c r="D33" s="433"/>
      <c r="E33" s="447"/>
      <c r="F33" s="432"/>
      <c r="G33" s="433"/>
      <c r="H33" s="447"/>
      <c r="I33" s="432"/>
      <c r="J33" s="433"/>
      <c r="K33" s="434"/>
    </row>
    <row r="34" spans="1:11" ht="20.25" customHeight="1" x14ac:dyDescent="0.4">
      <c r="A34" s="328"/>
      <c r="B34" s="329"/>
      <c r="C34" s="432"/>
      <c r="D34" s="433"/>
      <c r="E34" s="447"/>
      <c r="F34" s="432"/>
      <c r="G34" s="433"/>
      <c r="H34" s="447"/>
      <c r="I34" s="432"/>
      <c r="J34" s="433"/>
      <c r="K34" s="434"/>
    </row>
    <row r="35" spans="1:11" ht="20.25" customHeight="1" x14ac:dyDescent="0.4">
      <c r="A35" s="328"/>
      <c r="B35" s="329"/>
      <c r="C35" s="432"/>
      <c r="D35" s="433"/>
      <c r="E35" s="447"/>
      <c r="F35" s="432"/>
      <c r="G35" s="433"/>
      <c r="H35" s="447"/>
      <c r="I35" s="432"/>
      <c r="J35" s="433"/>
      <c r="K35" s="434"/>
    </row>
    <row r="36" spans="1:11" ht="20.25" customHeight="1" x14ac:dyDescent="0.4">
      <c r="A36" s="328"/>
      <c r="B36" s="329"/>
      <c r="C36" s="432"/>
      <c r="D36" s="433"/>
      <c r="E36" s="447"/>
      <c r="F36" s="432"/>
      <c r="G36" s="433"/>
      <c r="H36" s="447"/>
      <c r="I36" s="432"/>
      <c r="J36" s="433"/>
      <c r="K36" s="434"/>
    </row>
    <row r="37" spans="1:11" ht="20.25" customHeight="1" x14ac:dyDescent="0.4">
      <c r="A37" s="328"/>
      <c r="B37" s="329"/>
      <c r="C37" s="432"/>
      <c r="D37" s="433"/>
      <c r="E37" s="447"/>
      <c r="F37" s="432"/>
      <c r="G37" s="433"/>
      <c r="H37" s="447"/>
      <c r="I37" s="432"/>
      <c r="J37" s="433"/>
      <c r="K37" s="434"/>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429" t="s">
        <v>1845</v>
      </c>
      <c r="D39" s="430"/>
      <c r="E39" s="446"/>
      <c r="F39" s="438"/>
      <c r="G39" s="439"/>
      <c r="H39" s="440"/>
      <c r="I39" s="429" t="s">
        <v>1726</v>
      </c>
      <c r="J39" s="430"/>
      <c r="K39" s="431"/>
    </row>
    <row r="40" spans="1:11" ht="20.25" customHeight="1" x14ac:dyDescent="0.4">
      <c r="A40" s="328"/>
      <c r="B40" s="329"/>
      <c r="C40" s="432"/>
      <c r="D40" s="433"/>
      <c r="E40" s="447"/>
      <c r="F40" s="438"/>
      <c r="G40" s="439"/>
      <c r="H40" s="440"/>
      <c r="I40" s="432"/>
      <c r="J40" s="433"/>
      <c r="K40" s="434"/>
    </row>
    <row r="41" spans="1:11" ht="20.25" customHeight="1" x14ac:dyDescent="0.4">
      <c r="A41" s="328"/>
      <c r="B41" s="329"/>
      <c r="C41" s="432"/>
      <c r="D41" s="433"/>
      <c r="E41" s="447"/>
      <c r="F41" s="438"/>
      <c r="G41" s="439"/>
      <c r="H41" s="440"/>
      <c r="I41" s="432"/>
      <c r="J41" s="433"/>
      <c r="K41" s="434"/>
    </row>
    <row r="42" spans="1:11" ht="20.25" customHeight="1" x14ac:dyDescent="0.4">
      <c r="A42" s="328"/>
      <c r="B42" s="329"/>
      <c r="C42" s="432"/>
      <c r="D42" s="433"/>
      <c r="E42" s="447"/>
      <c r="F42" s="438"/>
      <c r="G42" s="439"/>
      <c r="H42" s="440"/>
      <c r="I42" s="432"/>
      <c r="J42" s="433"/>
      <c r="K42" s="434"/>
    </row>
    <row r="43" spans="1:11" ht="20.25" customHeight="1" x14ac:dyDescent="0.4">
      <c r="A43" s="328"/>
      <c r="B43" s="329"/>
      <c r="C43" s="432"/>
      <c r="D43" s="433"/>
      <c r="E43" s="447"/>
      <c r="F43" s="438"/>
      <c r="G43" s="439"/>
      <c r="H43" s="440"/>
      <c r="I43" s="432"/>
      <c r="J43" s="433"/>
      <c r="K43" s="434"/>
    </row>
    <row r="44" spans="1:11" ht="20.25" customHeight="1" x14ac:dyDescent="0.4">
      <c r="A44" s="330"/>
      <c r="B44" s="331"/>
      <c r="C44" s="584"/>
      <c r="D44" s="585"/>
      <c r="E44" s="586"/>
      <c r="F44" s="441"/>
      <c r="G44" s="442"/>
      <c r="H44" s="443"/>
      <c r="I44" s="584"/>
      <c r="J44" s="585"/>
      <c r="K44" s="587"/>
    </row>
    <row r="45" spans="1:11" ht="20.25" customHeight="1" x14ac:dyDescent="0.4">
      <c r="A45" s="338" t="s">
        <v>431</v>
      </c>
      <c r="B45" s="339"/>
      <c r="C45" s="340" t="s">
        <v>432</v>
      </c>
      <c r="D45" s="341"/>
      <c r="E45" s="342" t="s">
        <v>433</v>
      </c>
      <c r="F45" s="342"/>
      <c r="G45" s="118" t="s">
        <v>434</v>
      </c>
      <c r="H45" s="118" t="s">
        <v>1727</v>
      </c>
      <c r="I45" s="118" t="s">
        <v>92</v>
      </c>
      <c r="J45" s="343" t="s">
        <v>436</v>
      </c>
      <c r="K45" s="344"/>
    </row>
    <row r="46" spans="1:11" ht="20.25" customHeight="1" x14ac:dyDescent="0.4">
      <c r="A46" s="328"/>
      <c r="B46" s="329"/>
      <c r="C46" s="345" t="s">
        <v>437</v>
      </c>
      <c r="D46" s="346"/>
      <c r="E46" s="347" t="s">
        <v>1728</v>
      </c>
      <c r="F46" s="347"/>
      <c r="G46" s="119" t="s">
        <v>439</v>
      </c>
      <c r="H46" s="94">
        <v>8000</v>
      </c>
      <c r="I46" s="119" t="s">
        <v>441</v>
      </c>
      <c r="J46" s="348" t="s">
        <v>517</v>
      </c>
      <c r="K46" s="349"/>
    </row>
    <row r="47" spans="1:11" ht="20.25" customHeight="1" x14ac:dyDescent="0.4">
      <c r="A47" s="328"/>
      <c r="B47" s="329"/>
      <c r="C47" s="345" t="s">
        <v>443</v>
      </c>
      <c r="D47" s="346"/>
      <c r="E47" s="350" t="s">
        <v>444</v>
      </c>
      <c r="F47" s="350"/>
      <c r="G47" s="119" t="s">
        <v>452</v>
      </c>
      <c r="H47" s="85" t="s">
        <v>1729</v>
      </c>
      <c r="I47" s="119" t="s">
        <v>441</v>
      </c>
      <c r="J47" s="348" t="s">
        <v>517</v>
      </c>
      <c r="K47" s="349"/>
    </row>
    <row r="48" spans="1:11" ht="20.25" customHeight="1" x14ac:dyDescent="0.4">
      <c r="A48" s="328"/>
      <c r="B48" s="329"/>
      <c r="C48" s="345" t="s">
        <v>449</v>
      </c>
      <c r="D48" s="346"/>
      <c r="E48" s="350" t="s">
        <v>1730</v>
      </c>
      <c r="F48" s="350"/>
      <c r="G48" s="119" t="s">
        <v>1846</v>
      </c>
      <c r="H48" s="94">
        <v>62400</v>
      </c>
      <c r="I48" s="119" t="s">
        <v>548</v>
      </c>
      <c r="J48" s="348" t="s">
        <v>517</v>
      </c>
      <c r="K48" s="349"/>
    </row>
    <row r="49" spans="1:14" ht="20.25" customHeight="1" x14ac:dyDescent="0.4">
      <c r="A49" s="328"/>
      <c r="B49" s="329"/>
      <c r="C49" s="345" t="s">
        <v>450</v>
      </c>
      <c r="D49" s="346"/>
      <c r="E49" s="350" t="s">
        <v>1731</v>
      </c>
      <c r="F49" s="350"/>
      <c r="G49" s="119" t="s">
        <v>439</v>
      </c>
      <c r="H49" s="94">
        <v>2980</v>
      </c>
      <c r="I49" s="119" t="s">
        <v>441</v>
      </c>
      <c r="J49" s="348" t="s">
        <v>552</v>
      </c>
      <c r="K49" s="349"/>
      <c r="L49" s="63"/>
      <c r="M49" s="63"/>
      <c r="N49" s="63"/>
    </row>
    <row r="50" spans="1:14" ht="20.25" customHeight="1" x14ac:dyDescent="0.4">
      <c r="A50" s="328"/>
      <c r="B50" s="329"/>
      <c r="C50" s="345" t="s">
        <v>454</v>
      </c>
      <c r="D50" s="346"/>
      <c r="E50" s="351"/>
      <c r="F50" s="351"/>
      <c r="G50" s="119"/>
      <c r="H50" s="62"/>
      <c r="I50" s="119"/>
      <c r="J50" s="348"/>
      <c r="K50" s="349"/>
      <c r="L50" s="63"/>
    </row>
    <row r="51" spans="1:14" ht="20.25" customHeight="1" x14ac:dyDescent="0.4">
      <c r="A51" s="328"/>
      <c r="B51" s="329"/>
      <c r="C51" s="345" t="s">
        <v>455</v>
      </c>
      <c r="D51" s="346"/>
      <c r="E51" s="351"/>
      <c r="F51" s="351"/>
      <c r="G51" s="119"/>
      <c r="H51" s="62"/>
      <c r="I51" s="119"/>
      <c r="J51" s="348"/>
      <c r="K51" s="349"/>
      <c r="L51" s="63"/>
    </row>
    <row r="52" spans="1:14" ht="12" customHeight="1" x14ac:dyDescent="0.4">
      <c r="A52" s="113"/>
      <c r="B52" s="352" t="s">
        <v>456</v>
      </c>
      <c r="C52" s="354" t="s">
        <v>1847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118" t="s">
        <v>461</v>
      </c>
      <c r="H54" s="118" t="s">
        <v>441</v>
      </c>
      <c r="I54" s="120" t="s">
        <v>462</v>
      </c>
      <c r="J54" s="343" t="s">
        <v>92</v>
      </c>
      <c r="K54" s="344"/>
    </row>
    <row r="55" spans="1:14" ht="30" customHeight="1" x14ac:dyDescent="0.4">
      <c r="A55" s="328"/>
      <c r="B55" s="329"/>
      <c r="C55" s="578" t="s">
        <v>1732</v>
      </c>
      <c r="D55" s="579"/>
      <c r="E55" s="580" t="s">
        <v>1730</v>
      </c>
      <c r="F55" s="581"/>
      <c r="G55" s="125" t="s">
        <v>1733</v>
      </c>
      <c r="H55" s="582" t="s">
        <v>1734</v>
      </c>
      <c r="I55" s="126" t="s">
        <v>1723</v>
      </c>
      <c r="J55" s="573" t="s">
        <v>803</v>
      </c>
      <c r="K55" s="574"/>
    </row>
    <row r="56" spans="1:14" ht="30" customHeight="1" x14ac:dyDescent="0.4">
      <c r="A56" s="328"/>
      <c r="B56" s="329"/>
      <c r="C56" s="575" t="s">
        <v>1735</v>
      </c>
      <c r="D56" s="576"/>
      <c r="E56" s="499" t="s">
        <v>1736</v>
      </c>
      <c r="F56" s="500"/>
      <c r="G56" s="127" t="s">
        <v>1733</v>
      </c>
      <c r="H56" s="583"/>
      <c r="I56" s="128" t="s">
        <v>1723</v>
      </c>
      <c r="J56" s="360" t="s">
        <v>803</v>
      </c>
      <c r="K56" s="577"/>
    </row>
    <row r="57" spans="1:14" ht="0.75" customHeight="1" x14ac:dyDescent="0.4">
      <c r="A57" s="328"/>
      <c r="B57" s="329"/>
      <c r="C57" s="373"/>
      <c r="D57" s="374"/>
      <c r="E57" s="499"/>
      <c r="F57" s="500"/>
      <c r="G57" s="127"/>
      <c r="H57" s="115"/>
      <c r="I57" s="128"/>
      <c r="J57" s="129"/>
      <c r="K57" s="130"/>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568" t="s">
        <v>1848</v>
      </c>
      <c r="D60" s="569"/>
      <c r="E60" s="569"/>
      <c r="F60" s="569"/>
      <c r="G60" s="569"/>
      <c r="H60" s="569"/>
      <c r="I60" s="569"/>
      <c r="J60" s="569"/>
      <c r="K60" s="570"/>
    </row>
    <row r="61" spans="1:14" ht="20.25" customHeight="1" x14ac:dyDescent="0.4">
      <c r="A61" s="328"/>
      <c r="B61" s="232"/>
      <c r="C61" s="568"/>
      <c r="D61" s="569"/>
      <c r="E61" s="569"/>
      <c r="F61" s="569"/>
      <c r="G61" s="569"/>
      <c r="H61" s="569"/>
      <c r="I61" s="569"/>
      <c r="J61" s="569"/>
      <c r="K61" s="570"/>
    </row>
    <row r="62" spans="1:14" ht="20.25" customHeight="1" x14ac:dyDescent="0.4">
      <c r="A62" s="328"/>
      <c r="B62" s="232"/>
      <c r="C62" s="568"/>
      <c r="D62" s="569"/>
      <c r="E62" s="569"/>
      <c r="F62" s="569"/>
      <c r="G62" s="569"/>
      <c r="H62" s="569"/>
      <c r="I62" s="569"/>
      <c r="J62" s="569"/>
      <c r="K62" s="570"/>
    </row>
    <row r="63" spans="1:14" ht="20.25" customHeight="1" x14ac:dyDescent="0.4">
      <c r="A63" s="231"/>
      <c r="B63" s="232"/>
      <c r="C63" s="569"/>
      <c r="D63" s="569"/>
      <c r="E63" s="569"/>
      <c r="F63" s="569"/>
      <c r="G63" s="569"/>
      <c r="H63" s="569"/>
      <c r="I63" s="569"/>
      <c r="J63" s="569"/>
      <c r="K63" s="570"/>
    </row>
    <row r="64" spans="1:14" ht="20.25" customHeight="1" thickBot="1" x14ac:dyDescent="0.45">
      <c r="A64" s="366"/>
      <c r="B64" s="367"/>
      <c r="C64" s="571"/>
      <c r="D64" s="571"/>
      <c r="E64" s="571"/>
      <c r="F64" s="571"/>
      <c r="G64" s="571"/>
      <c r="H64" s="571"/>
      <c r="I64" s="571"/>
      <c r="J64" s="571"/>
      <c r="K64" s="572"/>
    </row>
    <row r="65" spans="1:11" ht="3.75" customHeight="1" x14ac:dyDescent="0.4">
      <c r="A65" s="69"/>
      <c r="B65" s="70"/>
      <c r="C65" s="70"/>
      <c r="D65" s="70"/>
      <c r="E65" s="70"/>
      <c r="F65" s="70"/>
      <c r="G65" s="70"/>
      <c r="H65" s="70"/>
      <c r="I65" s="70"/>
      <c r="J65" s="70"/>
      <c r="K65" s="71"/>
    </row>
    <row r="66" spans="1:11" ht="10.5" customHeight="1" thickBot="1" x14ac:dyDescent="0.45">
      <c r="A66" s="69" t="s">
        <v>470</v>
      </c>
      <c r="B66" s="70"/>
      <c r="C66" s="70"/>
      <c r="D66" s="70"/>
      <c r="E66" s="70"/>
      <c r="F66" s="70"/>
      <c r="G66" s="70"/>
      <c r="H66" s="70"/>
      <c r="I66" s="70"/>
      <c r="J66" s="70"/>
      <c r="K66" s="71"/>
    </row>
    <row r="67" spans="1:11" ht="26.25" customHeight="1" x14ac:dyDescent="0.4">
      <c r="A67" s="86"/>
      <c r="B67" s="87"/>
      <c r="C67" s="87"/>
      <c r="D67" s="87"/>
      <c r="E67" s="87"/>
      <c r="F67" s="87"/>
      <c r="G67" s="87"/>
      <c r="H67" s="87"/>
      <c r="I67" s="87"/>
      <c r="J67" s="87"/>
      <c r="K67" s="88"/>
    </row>
    <row r="68" spans="1:11" ht="26.25" customHeight="1" x14ac:dyDescent="0.4">
      <c r="A68" s="89"/>
      <c r="K68" s="112"/>
    </row>
    <row r="69" spans="1:11" ht="26.25" customHeight="1" x14ac:dyDescent="0.4">
      <c r="A69" s="89"/>
      <c r="K69" s="112"/>
    </row>
    <row r="70" spans="1:11" ht="26.25" customHeight="1" x14ac:dyDescent="0.4">
      <c r="A70" s="89"/>
      <c r="K70" s="112"/>
    </row>
    <row r="71" spans="1:11" ht="26.25" customHeight="1" x14ac:dyDescent="0.4">
      <c r="A71" s="89"/>
      <c r="K71" s="112"/>
    </row>
    <row r="72" spans="1:11" ht="26.25" customHeight="1" x14ac:dyDescent="0.4">
      <c r="A72" s="89"/>
      <c r="K72" s="112"/>
    </row>
    <row r="73" spans="1:11" ht="26.25" customHeight="1" x14ac:dyDescent="0.4">
      <c r="A73" s="89"/>
      <c r="K73" s="112"/>
    </row>
    <row r="74" spans="1:11" ht="26.25" customHeight="1" x14ac:dyDescent="0.4">
      <c r="A74" s="89"/>
      <c r="K74" s="112"/>
    </row>
    <row r="75" spans="1:11" ht="26.25" customHeight="1" x14ac:dyDescent="0.4">
      <c r="A75" s="89"/>
      <c r="K75" s="112"/>
    </row>
    <row r="76" spans="1:11" ht="26.25" customHeight="1" x14ac:dyDescent="0.4">
      <c r="A76" s="89"/>
      <c r="K76" s="112"/>
    </row>
    <row r="77" spans="1:11" ht="26.25" customHeight="1" x14ac:dyDescent="0.4">
      <c r="A77" s="89"/>
      <c r="K77" s="112"/>
    </row>
    <row r="78" spans="1:11" ht="26.25" customHeight="1" x14ac:dyDescent="0.4">
      <c r="A78" s="89"/>
      <c r="K78" s="112"/>
    </row>
    <row r="79" spans="1:11" ht="26.25" customHeight="1" x14ac:dyDescent="0.4">
      <c r="A79" s="89"/>
      <c r="K79" s="112"/>
    </row>
    <row r="80" spans="1:11" ht="26.25" customHeight="1" x14ac:dyDescent="0.4">
      <c r="A80" s="89"/>
      <c r="K80" s="112"/>
    </row>
    <row r="81" spans="1:11" ht="26.25" customHeight="1" x14ac:dyDescent="0.4">
      <c r="A81" s="89"/>
      <c r="K81" s="112"/>
    </row>
    <row r="82" spans="1:11" ht="26.25" customHeight="1" x14ac:dyDescent="0.4">
      <c r="A82" s="89"/>
      <c r="K82" s="112"/>
    </row>
    <row r="83" spans="1:11" ht="26.25" customHeight="1" x14ac:dyDescent="0.4">
      <c r="A83" s="89"/>
      <c r="K83" s="112"/>
    </row>
    <row r="84" spans="1:11" ht="26.25" customHeight="1" x14ac:dyDescent="0.4">
      <c r="A84" s="89"/>
      <c r="K84" s="112"/>
    </row>
    <row r="85" spans="1:11" ht="26.25" customHeight="1" x14ac:dyDescent="0.4">
      <c r="A85" s="89"/>
      <c r="K85" s="112"/>
    </row>
    <row r="86" spans="1:11" ht="26.25" customHeight="1" x14ac:dyDescent="0.4">
      <c r="A86" s="89"/>
      <c r="K86" s="112"/>
    </row>
    <row r="87" spans="1:11" ht="26.25" customHeight="1" x14ac:dyDescent="0.4">
      <c r="A87" s="89"/>
      <c r="K87" s="112"/>
    </row>
    <row r="88" spans="1:11" ht="26.25" customHeight="1" x14ac:dyDescent="0.4">
      <c r="A88" s="89"/>
      <c r="K88" s="112"/>
    </row>
    <row r="89" spans="1:11" ht="26.25" customHeight="1" x14ac:dyDescent="0.4">
      <c r="A89" s="89"/>
      <c r="K89" s="112"/>
    </row>
    <row r="90" spans="1:11" ht="26.25" customHeight="1" x14ac:dyDescent="0.4">
      <c r="A90" s="89"/>
      <c r="K90" s="112"/>
    </row>
    <row r="91" spans="1:11" ht="26.25" customHeight="1" thickBot="1" x14ac:dyDescent="0.45">
      <c r="A91" s="90"/>
      <c r="B91" s="91"/>
      <c r="C91" s="91"/>
      <c r="D91" s="91"/>
      <c r="E91" s="91"/>
      <c r="F91" s="91"/>
      <c r="G91" s="91"/>
      <c r="H91" s="91"/>
      <c r="I91" s="91"/>
      <c r="J91" s="91"/>
      <c r="K91" s="92"/>
    </row>
    <row r="92" spans="1:11" ht="26.25" customHeight="1" x14ac:dyDescent="0.4">
      <c r="A92" s="86"/>
      <c r="B92" s="87"/>
      <c r="C92" s="87"/>
      <c r="D92" s="87"/>
      <c r="E92" s="87"/>
      <c r="F92" s="87"/>
      <c r="G92" s="87"/>
      <c r="H92" s="87"/>
      <c r="I92" s="87"/>
      <c r="J92" s="87"/>
      <c r="K92" s="88"/>
    </row>
    <row r="93" spans="1:11" ht="26.25" customHeight="1" x14ac:dyDescent="0.4">
      <c r="A93" s="89"/>
      <c r="K93" s="112"/>
    </row>
    <row r="94" spans="1:11" ht="26.25" customHeight="1" x14ac:dyDescent="0.4">
      <c r="A94" s="89"/>
      <c r="K94" s="112"/>
    </row>
    <row r="95" spans="1:11" ht="26.25" customHeight="1" x14ac:dyDescent="0.4">
      <c r="A95" s="89"/>
      <c r="K95" s="112"/>
    </row>
    <row r="96" spans="1:11" ht="26.25" customHeight="1" x14ac:dyDescent="0.4">
      <c r="A96" s="89"/>
      <c r="K96" s="112"/>
    </row>
    <row r="97" spans="1:11" ht="26.25" customHeight="1" x14ac:dyDescent="0.4">
      <c r="A97" s="89"/>
      <c r="K97" s="112"/>
    </row>
    <row r="98" spans="1:11" ht="26.25" customHeight="1" x14ac:dyDescent="0.4">
      <c r="A98" s="89"/>
      <c r="K98" s="112"/>
    </row>
    <row r="99" spans="1:11" ht="26.25" customHeight="1" x14ac:dyDescent="0.4">
      <c r="A99" s="89"/>
      <c r="K99" s="112"/>
    </row>
    <row r="100" spans="1:11" ht="26.25" customHeight="1" x14ac:dyDescent="0.4">
      <c r="A100" s="89"/>
      <c r="K100" s="112"/>
    </row>
    <row r="101" spans="1:11" ht="26.25" customHeight="1" x14ac:dyDescent="0.4">
      <c r="A101" s="89"/>
      <c r="K101" s="112"/>
    </row>
    <row r="102" spans="1:11" ht="26.25" customHeight="1" x14ac:dyDescent="0.4">
      <c r="A102" s="89"/>
      <c r="K102" s="112"/>
    </row>
    <row r="103" spans="1:11" ht="26.25" customHeight="1" x14ac:dyDescent="0.4">
      <c r="A103" s="89"/>
      <c r="K103" s="112"/>
    </row>
    <row r="104" spans="1:11" ht="26.25" customHeight="1" x14ac:dyDescent="0.4">
      <c r="A104" s="89"/>
      <c r="K104" s="112"/>
    </row>
    <row r="105" spans="1:11" ht="26.25" customHeight="1" x14ac:dyDescent="0.4">
      <c r="A105" s="89"/>
      <c r="K105" s="112"/>
    </row>
    <row r="106" spans="1:11" ht="26.25" customHeight="1" x14ac:dyDescent="0.4">
      <c r="A106" s="89"/>
      <c r="K106" s="112"/>
    </row>
    <row r="107" spans="1:11" ht="26.25" customHeight="1" x14ac:dyDescent="0.4">
      <c r="A107" s="89"/>
      <c r="K107" s="112"/>
    </row>
    <row r="108" spans="1:11" ht="26.25" customHeight="1" x14ac:dyDescent="0.4">
      <c r="A108" s="89"/>
      <c r="K108" s="112"/>
    </row>
    <row r="109" spans="1:11" ht="26.25" customHeight="1" x14ac:dyDescent="0.4">
      <c r="A109" s="89"/>
      <c r="K109" s="112"/>
    </row>
    <row r="110" spans="1:11" ht="26.25" customHeight="1" x14ac:dyDescent="0.4">
      <c r="A110" s="89"/>
      <c r="K110" s="112"/>
    </row>
    <row r="111" spans="1:11" ht="26.25" customHeight="1" x14ac:dyDescent="0.4">
      <c r="A111" s="89"/>
      <c r="K111" s="112"/>
    </row>
    <row r="112" spans="1:11" ht="26.25" customHeight="1" x14ac:dyDescent="0.4">
      <c r="A112" s="89"/>
      <c r="K112" s="112"/>
    </row>
    <row r="113" spans="1:11" ht="26.25" customHeight="1" x14ac:dyDescent="0.4">
      <c r="A113" s="89"/>
      <c r="K113" s="112"/>
    </row>
    <row r="114" spans="1:11" ht="26.25" customHeight="1" x14ac:dyDescent="0.4">
      <c r="A114" s="89"/>
      <c r="K114" s="112"/>
    </row>
    <row r="115" spans="1:11" ht="26.25" customHeight="1" x14ac:dyDescent="0.4">
      <c r="A115" s="89"/>
      <c r="K115" s="112"/>
    </row>
    <row r="116" spans="1:11" ht="26.25" customHeight="1" thickBot="1" x14ac:dyDescent="0.45">
      <c r="A116" s="90"/>
      <c r="B116" s="91"/>
      <c r="C116" s="91"/>
      <c r="D116" s="91"/>
      <c r="E116" s="91"/>
      <c r="F116" s="91"/>
      <c r="G116" s="91"/>
      <c r="H116" s="91"/>
      <c r="I116" s="91"/>
      <c r="J116" s="91"/>
      <c r="K116" s="92"/>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H55:H56"/>
    <mergeCell ref="B58:B59"/>
    <mergeCell ref="C58:K58"/>
    <mergeCell ref="C59:K59"/>
    <mergeCell ref="A60:B64"/>
    <mergeCell ref="C60:K64"/>
    <mergeCell ref="J55:K55"/>
    <mergeCell ref="C56:D56"/>
    <mergeCell ref="E56:F56"/>
    <mergeCell ref="J56:K56"/>
    <mergeCell ref="C57:D57"/>
    <mergeCell ref="E57:F57"/>
  </mergeCells>
  <phoneticPr fontId="2"/>
  <conditionalFormatting sqref="C2 J2:K2 K3:K4 C5:E5 G5:K5 C6:G11 J6:K11 H8 H11 C12 C22:G22 J22:K24 C24:F24 C26:K27 C29:K30 C32:K37 C39:K44 G46:K51 E47:F51 C55 E55 G55:J55 C57 E57 C60:K64">
    <cfRule type="notContainsErrors" priority="2">
      <formula>NOT(ISERROR(C2))</formula>
    </cfRule>
  </conditionalFormatting>
  <conditionalFormatting sqref="C24:F24">
    <cfRule type="containsBlanks" dxfId="206" priority="4">
      <formula>LEN(TRIM(C24))=0</formula>
    </cfRule>
  </conditionalFormatting>
  <conditionalFormatting sqref="C9:G11 J9:K11 H11 C27:I27 K27">
    <cfRule type="expression" dxfId="205" priority="3" stopIfTrue="1">
      <formula>$K$4=""</formula>
    </cfRule>
  </conditionalFormatting>
  <conditionalFormatting sqref="E47:K49 C6:G11 H11 C26:I27 K26:K27 G1:H1 C2 I2 K3 C5:E5 G5:K5 J6:K6 J7 H8 C12 C22:F22 C29:E29 G29 G46:K46">
    <cfRule type="containsBlanks" dxfId="204" priority="8">
      <formula>LEN(TRIM(C1))=0</formula>
    </cfRule>
  </conditionalFormatting>
  <conditionalFormatting sqref="G56 I56:J56">
    <cfRule type="notContainsErrors" priority="1">
      <formula>NOT(ISERROR(G56))</formula>
    </cfRule>
  </conditionalFormatting>
  <conditionalFormatting sqref="G48:K48">
    <cfRule type="expression" priority="5" stopIfTrue="1">
      <formula>$E$48="なし"</formula>
    </cfRule>
  </conditionalFormatting>
  <conditionalFormatting sqref="I49:K49">
    <cfRule type="expression" priority="6" stopIfTrue="1">
      <formula>$H$49="現物"</formula>
    </cfRule>
  </conditionalFormatting>
  <conditionalFormatting sqref="J8:K9 J10 J11:K11">
    <cfRule type="containsBlanks" dxfId="203" priority="7">
      <formula>LEN(TRIM(J8))=0</formula>
    </cfRule>
  </conditionalFormatting>
  <dataValidations count="2">
    <dataValidation type="whole" operator="greaterThanOrEqual" allowBlank="1" showInputMessage="1" showErrorMessage="1" sqref="E29:K30 C29:D29" xr:uid="{EE01DEF7-0487-4038-BA00-4AA9DB880411}">
      <formula1>0</formula1>
    </dataValidation>
    <dataValidation type="list" allowBlank="1" showInputMessage="1" showErrorMessage="1" sqref="J2:K2" xr:uid="{25F4AD58-9BC8-4AEC-A2AF-4805115DD2CE}">
      <formula1>"保育所,認定こども園,小規模保育事業"</formula1>
    </dataValidation>
  </dataValidations>
  <hyperlinks>
    <hyperlink ref="A1:B1" location="公表用一覧!A1" display=" &lt;戻る" xr:uid="{DA133DA3-F390-4CEE-BE4D-63D9AE39C183}"/>
  </hyperlinks>
  <pageMargins left="0.59055118110236227" right="0.39370078740157483" top="0.39370078740157483" bottom="0.39370078740157483" header="0" footer="0"/>
  <pageSetup paperSize="9" scale="96" fitToWidth="0" fitToHeight="0" orientation="portrait" r:id="rId1"/>
  <headerFooter>
    <oddHeader>&amp;L&amp;P / &amp;N ページ</oddHeader>
  </headerFooter>
  <rowBreaks count="3" manualBreakCount="3">
    <brk id="30" max="10" man="1"/>
    <brk id="66" max="10" man="1"/>
    <brk id="91" max="10" man="1"/>
  </rowBreaks>
  <drawing r:id="rId2"/>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5DB704-B377-4BC3-87CB-42C1FF3A71A4}">
  <sheetPr codeName="Sheet62"/>
  <dimension ref="A1:N66"/>
  <sheetViews>
    <sheetView view="pageBreakPreview" topLeftCell="A5"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361</v>
      </c>
      <c r="B1" s="226"/>
      <c r="C1" s="72"/>
      <c r="D1" s="72"/>
      <c r="E1" s="73"/>
      <c r="F1" s="32" t="s">
        <v>362</v>
      </c>
      <c r="G1" s="227"/>
      <c r="H1" s="228"/>
      <c r="I1" s="33" t="s">
        <v>363</v>
      </c>
      <c r="J1" s="229">
        <v>46113</v>
      </c>
      <c r="K1" s="230"/>
      <c r="L1" s="34"/>
      <c r="M1" s="34"/>
      <c r="N1" s="34"/>
    </row>
    <row r="2" spans="1:14" ht="27" customHeight="1" x14ac:dyDescent="0.4">
      <c r="A2" s="231" t="s">
        <v>364</v>
      </c>
      <c r="B2" s="232"/>
      <c r="C2" s="235" t="s">
        <v>312</v>
      </c>
      <c r="D2" s="236"/>
      <c r="E2" s="236"/>
      <c r="F2" s="236"/>
      <c r="G2" s="236"/>
      <c r="H2" s="237"/>
      <c r="I2" s="36" t="s">
        <v>92</v>
      </c>
      <c r="J2" s="241" t="s">
        <v>763</v>
      </c>
      <c r="K2" s="242"/>
      <c r="L2" s="37"/>
      <c r="M2" s="37"/>
      <c r="N2" s="37"/>
    </row>
    <row r="3" spans="1:14" ht="27" customHeight="1" x14ac:dyDescent="0.4">
      <c r="A3" s="231"/>
      <c r="B3" s="232"/>
      <c r="C3" s="235"/>
      <c r="D3" s="236"/>
      <c r="E3" s="236"/>
      <c r="F3" s="236"/>
      <c r="G3" s="236"/>
      <c r="H3" s="237"/>
      <c r="I3" s="243" t="s">
        <v>366</v>
      </c>
      <c r="J3" s="244"/>
      <c r="K3" s="38">
        <v>340</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313</v>
      </c>
      <c r="D5" s="270"/>
      <c r="E5" s="271"/>
      <c r="F5" s="40" t="s">
        <v>369</v>
      </c>
      <c r="G5" s="269"/>
      <c r="H5" s="270"/>
      <c r="I5" s="270"/>
      <c r="J5" s="270"/>
      <c r="K5" s="272"/>
      <c r="L5" s="37"/>
      <c r="M5" s="37"/>
      <c r="N5" s="37"/>
    </row>
    <row r="6" spans="1:14" ht="27" customHeight="1" x14ac:dyDescent="0.4">
      <c r="A6" s="273" t="s">
        <v>371</v>
      </c>
      <c r="B6" s="274"/>
      <c r="C6" s="251" t="s">
        <v>264</v>
      </c>
      <c r="D6" s="252"/>
      <c r="E6" s="252"/>
      <c r="F6" s="252"/>
      <c r="G6" s="252"/>
      <c r="H6" s="257" t="s">
        <v>372</v>
      </c>
      <c r="I6" s="101" t="s">
        <v>373</v>
      </c>
      <c r="J6" s="259">
        <v>0</v>
      </c>
      <c r="K6" s="260"/>
      <c r="L6" s="41"/>
      <c r="M6" s="41"/>
      <c r="N6" s="41"/>
    </row>
    <row r="7" spans="1:14" ht="27" customHeight="1" x14ac:dyDescent="0.4">
      <c r="A7" s="231"/>
      <c r="B7" s="232"/>
      <c r="C7" s="253"/>
      <c r="D7" s="254"/>
      <c r="E7" s="254"/>
      <c r="F7" s="254"/>
      <c r="G7" s="254"/>
      <c r="H7" s="258"/>
      <c r="I7" s="261" t="s">
        <v>374</v>
      </c>
      <c r="J7" s="263" t="s">
        <v>379</v>
      </c>
      <c r="K7" s="264"/>
      <c r="L7" s="41"/>
      <c r="M7" s="41"/>
      <c r="N7" s="41"/>
    </row>
    <row r="8" spans="1:14" ht="27" customHeight="1" x14ac:dyDescent="0.4">
      <c r="A8" s="233"/>
      <c r="B8" s="234"/>
      <c r="C8" s="255"/>
      <c r="D8" s="256"/>
      <c r="E8" s="256"/>
      <c r="F8" s="256"/>
      <c r="G8" s="256"/>
      <c r="H8" s="42" t="s">
        <v>376</v>
      </c>
      <c r="I8" s="262"/>
      <c r="J8" s="265" t="s">
        <v>378</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661</v>
      </c>
      <c r="F22" s="280"/>
      <c r="G22" s="296"/>
      <c r="H22" s="297"/>
      <c r="I22" s="43" t="s">
        <v>389</v>
      </c>
      <c r="J22" s="275" t="s">
        <v>82</v>
      </c>
      <c r="K22" s="276"/>
      <c r="L22" s="41"/>
      <c r="M22" s="41"/>
      <c r="N22" s="41"/>
    </row>
    <row r="23" spans="1:14" ht="27" customHeight="1" x14ac:dyDescent="0.4">
      <c r="A23" s="231"/>
      <c r="B23" s="232"/>
      <c r="C23" s="277" t="s">
        <v>390</v>
      </c>
      <c r="D23" s="278"/>
      <c r="E23" s="277" t="s">
        <v>391</v>
      </c>
      <c r="F23" s="278"/>
      <c r="G23" s="298"/>
      <c r="H23" s="299"/>
      <c r="I23" s="43" t="s">
        <v>392</v>
      </c>
      <c r="J23" s="275" t="s">
        <v>82</v>
      </c>
      <c r="K23" s="276"/>
      <c r="L23" s="41"/>
      <c r="M23" s="41"/>
      <c r="N23" s="41"/>
    </row>
    <row r="24" spans="1:14" ht="27" customHeight="1" x14ac:dyDescent="0.4">
      <c r="A24" s="233"/>
      <c r="B24" s="234"/>
      <c r="C24" s="279" t="s">
        <v>393</v>
      </c>
      <c r="D24" s="280"/>
      <c r="E24" s="279" t="s">
        <v>387</v>
      </c>
      <c r="F24" s="280"/>
      <c r="G24" s="300"/>
      <c r="H24" s="301"/>
      <c r="I24" s="44" t="s">
        <v>394</v>
      </c>
      <c r="J24" s="281" t="s">
        <v>82</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3</v>
      </c>
      <c r="D26" s="50">
        <v>8</v>
      </c>
      <c r="E26" s="50">
        <v>8</v>
      </c>
      <c r="F26" s="50" t="s">
        <v>82</v>
      </c>
      <c r="G26" s="50" t="s">
        <v>82</v>
      </c>
      <c r="H26" s="50" t="s">
        <v>82</v>
      </c>
      <c r="I26" s="324">
        <f>SUM(C26:H26)</f>
        <v>19</v>
      </c>
      <c r="J26" s="325"/>
      <c r="K26" s="51" t="s">
        <v>16</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c r="D29" s="56"/>
      <c r="E29" s="56"/>
      <c r="F29" s="56"/>
      <c r="G29" s="56"/>
      <c r="H29" s="56"/>
      <c r="I29" s="56"/>
      <c r="J29" s="56"/>
      <c r="K29" s="57"/>
      <c r="L29" s="47"/>
      <c r="M29" s="47"/>
      <c r="N29" s="47"/>
    </row>
    <row r="30" spans="1:14" ht="27" customHeight="1" thickBot="1" x14ac:dyDescent="0.45">
      <c r="A30" s="96"/>
      <c r="B30" s="58" t="s">
        <v>417</v>
      </c>
      <c r="C30" s="59" t="s">
        <v>418</v>
      </c>
      <c r="D30" s="59" t="s">
        <v>418</v>
      </c>
      <c r="E30" s="59"/>
      <c r="F30" s="59"/>
      <c r="G30" s="59"/>
      <c r="H30" s="59"/>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c r="D32" s="303"/>
      <c r="E32" s="304"/>
      <c r="F32" s="302"/>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c r="D39" s="315"/>
      <c r="E39" s="316"/>
      <c r="F39" s="314"/>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c r="H46" s="62"/>
      <c r="I46" s="97"/>
      <c r="J46" s="348"/>
      <c r="K46" s="349"/>
    </row>
    <row r="47" spans="1:11" ht="20.25" customHeight="1" x14ac:dyDescent="0.4">
      <c r="A47" s="328"/>
      <c r="B47" s="329"/>
      <c r="C47" s="345" t="s">
        <v>443</v>
      </c>
      <c r="D47" s="346"/>
      <c r="E47" s="350"/>
      <c r="F47" s="350"/>
      <c r="G47" s="97"/>
      <c r="H47" s="62"/>
      <c r="I47" s="97"/>
      <c r="J47" s="348"/>
      <c r="K47" s="349"/>
    </row>
    <row r="48" spans="1:11" ht="20.25" customHeight="1" x14ac:dyDescent="0.4">
      <c r="A48" s="328"/>
      <c r="B48" s="329"/>
      <c r="C48" s="345" t="s">
        <v>449</v>
      </c>
      <c r="D48" s="346"/>
      <c r="E48" s="350"/>
      <c r="F48" s="350"/>
      <c r="G48" s="97"/>
      <c r="H48" s="62"/>
      <c r="I48" s="97"/>
      <c r="J48" s="348"/>
      <c r="K48" s="349"/>
    </row>
    <row r="49" spans="1:14" ht="20.25" customHeight="1" x14ac:dyDescent="0.4">
      <c r="A49" s="328"/>
      <c r="B49" s="329"/>
      <c r="C49" s="345" t="s">
        <v>450</v>
      </c>
      <c r="D49" s="346"/>
      <c r="E49" s="350"/>
      <c r="F49" s="350"/>
      <c r="G49" s="97"/>
      <c r="H49" s="62"/>
      <c r="I49" s="97"/>
      <c r="J49" s="348"/>
      <c r="K49" s="349"/>
      <c r="L49" s="63"/>
      <c r="M49" s="63"/>
      <c r="N49" s="63"/>
    </row>
    <row r="50" spans="1:14" ht="20.25" customHeight="1" x14ac:dyDescent="0.4">
      <c r="A50" s="328"/>
      <c r="B50" s="329"/>
      <c r="C50" s="345" t="s">
        <v>454</v>
      </c>
      <c r="D50" s="346"/>
      <c r="E50" s="351"/>
      <c r="F50" s="351"/>
      <c r="G50" s="97"/>
      <c r="H50" s="62"/>
      <c r="I50" s="97"/>
      <c r="J50" s="348"/>
      <c r="K50" s="349"/>
      <c r="L50" s="63"/>
    </row>
    <row r="51" spans="1:14" ht="20.25" customHeight="1" x14ac:dyDescent="0.4">
      <c r="A51" s="328"/>
      <c r="B51" s="329"/>
      <c r="C51" s="345" t="s">
        <v>455</v>
      </c>
      <c r="D51" s="346"/>
      <c r="E51" s="351"/>
      <c r="F51" s="351"/>
      <c r="G51" s="97"/>
      <c r="H51" s="62"/>
      <c r="I51" s="97"/>
      <c r="J51" s="348"/>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202" priority="2" stopIfTrue="1">
      <formula>$K$4=""</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201" priority="4">
      <formula>LEN(TRIM(C24))=0</formula>
    </cfRule>
  </conditionalFormatting>
  <conditionalFormatting sqref="E24:F24">
    <cfRule type="containsBlanks" dxfId="200" priority="3">
      <formula>LEN(TRIM(E24))=0</formula>
    </cfRule>
  </conditionalFormatting>
  <conditionalFormatting sqref="J9:K9 J11:K11 J10">
    <cfRule type="containsBlanks" dxfId="199"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9D03C6F4-CB4A-44EA-B83D-8DB7835B0AAC}">
      <formula1>0</formula1>
    </dataValidation>
    <dataValidation type="list" allowBlank="1" showInputMessage="1" showErrorMessage="1" sqref="J2:K2" xr:uid="{25251004-796B-43C4-B3C9-BF416A04FA06}">
      <formula1>"保育所,認定こども園,小規模保育事業"</formula1>
    </dataValidation>
  </dataValidations>
  <hyperlinks>
    <hyperlink ref="A1:B1" location="公表用一覧!A1" display="&lt; 戻る" xr:uid="{408E0BC5-7DED-4A28-B256-264AF9D898B6}"/>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80E383-1BDC-4200-99C7-9B6E12A7B164}">
  <sheetPr codeName="Sheet63"/>
  <dimension ref="A1:N66"/>
  <sheetViews>
    <sheetView view="pageBreakPreview" topLeftCell="A5"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361</v>
      </c>
      <c r="B1" s="226"/>
      <c r="C1" s="72"/>
      <c r="D1" s="72"/>
      <c r="E1" s="73"/>
      <c r="F1" s="32" t="s">
        <v>362</v>
      </c>
      <c r="G1" s="227"/>
      <c r="H1" s="228"/>
      <c r="I1" s="33" t="s">
        <v>363</v>
      </c>
      <c r="J1" s="229">
        <v>46113</v>
      </c>
      <c r="K1" s="230"/>
      <c r="L1" s="34"/>
      <c r="M1" s="34"/>
      <c r="N1" s="34"/>
    </row>
    <row r="2" spans="1:14" ht="27" customHeight="1" x14ac:dyDescent="0.4">
      <c r="A2" s="231" t="s">
        <v>364</v>
      </c>
      <c r="B2" s="232"/>
      <c r="C2" s="235" t="s">
        <v>184</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341</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49</v>
      </c>
      <c r="D5" s="270"/>
      <c r="E5" s="271"/>
      <c r="F5" s="40" t="s">
        <v>369</v>
      </c>
      <c r="G5" s="269"/>
      <c r="H5" s="270"/>
      <c r="I5" s="270"/>
      <c r="J5" s="270"/>
      <c r="K5" s="272"/>
      <c r="L5" s="37"/>
      <c r="M5" s="37"/>
      <c r="N5" s="37"/>
    </row>
    <row r="6" spans="1:14" ht="27" customHeight="1" x14ac:dyDescent="0.4">
      <c r="A6" s="273" t="s">
        <v>371</v>
      </c>
      <c r="B6" s="274"/>
      <c r="C6" s="251" t="s">
        <v>185</v>
      </c>
      <c r="D6" s="252"/>
      <c r="E6" s="252"/>
      <c r="F6" s="252"/>
      <c r="G6" s="252"/>
      <c r="H6" s="257" t="s">
        <v>372</v>
      </c>
      <c r="I6" s="101" t="s">
        <v>373</v>
      </c>
      <c r="J6" s="259">
        <v>0</v>
      </c>
      <c r="K6" s="260"/>
      <c r="L6" s="41"/>
      <c r="M6" s="41"/>
      <c r="N6" s="41"/>
    </row>
    <row r="7" spans="1:14" ht="27" customHeight="1" x14ac:dyDescent="0.4">
      <c r="A7" s="231"/>
      <c r="B7" s="232"/>
      <c r="C7" s="253"/>
      <c r="D7" s="254"/>
      <c r="E7" s="254"/>
      <c r="F7" s="254"/>
      <c r="G7" s="254"/>
      <c r="H7" s="258"/>
      <c r="I7" s="261" t="s">
        <v>374</v>
      </c>
      <c r="J7" s="263" t="s">
        <v>379</v>
      </c>
      <c r="K7" s="264"/>
      <c r="L7" s="41"/>
      <c r="M7" s="41"/>
      <c r="N7" s="41"/>
    </row>
    <row r="8" spans="1:14" ht="27" customHeight="1" x14ac:dyDescent="0.4">
      <c r="A8" s="233"/>
      <c r="B8" s="234"/>
      <c r="C8" s="255"/>
      <c r="D8" s="256"/>
      <c r="E8" s="256"/>
      <c r="F8" s="256"/>
      <c r="G8" s="256"/>
      <c r="H8" s="42" t="s">
        <v>376</v>
      </c>
      <c r="I8" s="262"/>
      <c r="J8" s="265" t="s">
        <v>378</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661</v>
      </c>
      <c r="F22" s="280"/>
      <c r="G22" s="296"/>
      <c r="H22" s="297"/>
      <c r="I22" s="43" t="s">
        <v>389</v>
      </c>
      <c r="J22" s="275" t="s">
        <v>82</v>
      </c>
      <c r="K22" s="276"/>
      <c r="L22" s="41"/>
      <c r="M22" s="41"/>
      <c r="N22" s="41"/>
    </row>
    <row r="23" spans="1:14" ht="27" customHeight="1" x14ac:dyDescent="0.4">
      <c r="A23" s="231"/>
      <c r="B23" s="232"/>
      <c r="C23" s="277" t="s">
        <v>390</v>
      </c>
      <c r="D23" s="278"/>
      <c r="E23" s="277" t="s">
        <v>391</v>
      </c>
      <c r="F23" s="278"/>
      <c r="G23" s="298"/>
      <c r="H23" s="299"/>
      <c r="I23" s="43" t="s">
        <v>392</v>
      </c>
      <c r="J23" s="275" t="s">
        <v>82</v>
      </c>
      <c r="K23" s="276"/>
      <c r="L23" s="41"/>
      <c r="M23" s="41"/>
      <c r="N23" s="41"/>
    </row>
    <row r="24" spans="1:14" ht="27" customHeight="1" x14ac:dyDescent="0.4">
      <c r="A24" s="233"/>
      <c r="B24" s="234"/>
      <c r="C24" s="279" t="s">
        <v>393</v>
      </c>
      <c r="D24" s="280"/>
      <c r="E24" s="279" t="s">
        <v>387</v>
      </c>
      <c r="F24" s="280"/>
      <c r="G24" s="300"/>
      <c r="H24" s="301"/>
      <c r="I24" s="44" t="s">
        <v>394</v>
      </c>
      <c r="J24" s="281" t="s">
        <v>82</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12</v>
      </c>
      <c r="D26" s="50">
        <v>12</v>
      </c>
      <c r="E26" s="50">
        <v>12</v>
      </c>
      <c r="F26" s="50">
        <v>18</v>
      </c>
      <c r="G26" s="50">
        <v>18</v>
      </c>
      <c r="H26" s="50">
        <v>18</v>
      </c>
      <c r="I26" s="324">
        <f>SUM(C26:H26)</f>
        <v>90</v>
      </c>
      <c r="J26" s="325"/>
      <c r="K26" s="51" t="s">
        <v>16</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c r="D29" s="56"/>
      <c r="E29" s="56"/>
      <c r="F29" s="56"/>
      <c r="G29" s="56"/>
      <c r="H29" s="56"/>
      <c r="I29" s="56"/>
      <c r="J29" s="56"/>
      <c r="K29" s="57"/>
      <c r="L29" s="47"/>
      <c r="M29" s="47"/>
      <c r="N29" s="47"/>
    </row>
    <row r="30" spans="1:14" ht="27" customHeight="1" thickBot="1" x14ac:dyDescent="0.45">
      <c r="A30" s="96"/>
      <c r="B30" s="58" t="s">
        <v>417</v>
      </c>
      <c r="C30" s="59" t="s">
        <v>418</v>
      </c>
      <c r="D30" s="59" t="s">
        <v>418</v>
      </c>
      <c r="E30" s="59"/>
      <c r="F30" s="59"/>
      <c r="G30" s="59"/>
      <c r="H30" s="59"/>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c r="D32" s="303"/>
      <c r="E32" s="304"/>
      <c r="F32" s="302"/>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c r="D39" s="315"/>
      <c r="E39" s="316"/>
      <c r="F39" s="314"/>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c r="H46" s="62"/>
      <c r="I46" s="97"/>
      <c r="J46" s="348"/>
      <c r="K46" s="349"/>
    </row>
    <row r="47" spans="1:11" ht="20.25" customHeight="1" x14ac:dyDescent="0.4">
      <c r="A47" s="328"/>
      <c r="B47" s="329"/>
      <c r="C47" s="345" t="s">
        <v>443</v>
      </c>
      <c r="D47" s="346"/>
      <c r="E47" s="350"/>
      <c r="F47" s="350"/>
      <c r="G47" s="97"/>
      <c r="H47" s="62"/>
      <c r="I47" s="97"/>
      <c r="J47" s="348"/>
      <c r="K47" s="349"/>
    </row>
    <row r="48" spans="1:11" ht="20.25" customHeight="1" x14ac:dyDescent="0.4">
      <c r="A48" s="328"/>
      <c r="B48" s="329"/>
      <c r="C48" s="345" t="s">
        <v>449</v>
      </c>
      <c r="D48" s="346"/>
      <c r="E48" s="350"/>
      <c r="F48" s="350"/>
      <c r="G48" s="97"/>
      <c r="H48" s="62"/>
      <c r="I48" s="97"/>
      <c r="J48" s="348"/>
      <c r="K48" s="349"/>
    </row>
    <row r="49" spans="1:14" ht="20.25" customHeight="1" x14ac:dyDescent="0.4">
      <c r="A49" s="328"/>
      <c r="B49" s="329"/>
      <c r="C49" s="345" t="s">
        <v>450</v>
      </c>
      <c r="D49" s="346"/>
      <c r="E49" s="350"/>
      <c r="F49" s="350"/>
      <c r="G49" s="97"/>
      <c r="H49" s="62"/>
      <c r="I49" s="97"/>
      <c r="J49" s="348"/>
      <c r="K49" s="349"/>
      <c r="L49" s="63"/>
      <c r="M49" s="63"/>
      <c r="N49" s="63"/>
    </row>
    <row r="50" spans="1:14" ht="20.25" customHeight="1" x14ac:dyDescent="0.4">
      <c r="A50" s="328"/>
      <c r="B50" s="329"/>
      <c r="C50" s="345" t="s">
        <v>454</v>
      </c>
      <c r="D50" s="346"/>
      <c r="E50" s="351"/>
      <c r="F50" s="351"/>
      <c r="G50" s="97"/>
      <c r="H50" s="62"/>
      <c r="I50" s="97"/>
      <c r="J50" s="348"/>
      <c r="K50" s="349"/>
      <c r="L50" s="63"/>
    </row>
    <row r="51" spans="1:14" ht="20.25" customHeight="1" x14ac:dyDescent="0.4">
      <c r="A51" s="328"/>
      <c r="B51" s="329"/>
      <c r="C51" s="345" t="s">
        <v>455</v>
      </c>
      <c r="D51" s="346"/>
      <c r="E51" s="351"/>
      <c r="F51" s="351"/>
      <c r="G51" s="97"/>
      <c r="H51" s="62"/>
      <c r="I51" s="97"/>
      <c r="J51" s="348"/>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198" priority="2" stopIfTrue="1">
      <formula>$K$4=""</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197" priority="4">
      <formula>LEN(TRIM(C24))=0</formula>
    </cfRule>
  </conditionalFormatting>
  <conditionalFormatting sqref="E24:F24">
    <cfRule type="containsBlanks" dxfId="196" priority="3">
      <formula>LEN(TRIM(E24))=0</formula>
    </cfRule>
  </conditionalFormatting>
  <conditionalFormatting sqref="J9:K9 J11:K11 J10">
    <cfRule type="containsBlanks" dxfId="195"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313653EA-B38E-4DAE-80B8-C3F21200BE54}">
      <formula1>0</formula1>
    </dataValidation>
    <dataValidation type="list" allowBlank="1" showInputMessage="1" showErrorMessage="1" sqref="J2:K2" xr:uid="{71813C66-A06F-49DA-ADD5-CBE1B977948C}">
      <formula1>"保育所,認定こども園,小規模保育事業"</formula1>
    </dataValidation>
  </dataValidations>
  <hyperlinks>
    <hyperlink ref="A1:B1" location="公表用一覧!A1" display="&lt; 戻る" xr:uid="{69195E7F-AA6B-44B1-B4E1-E2556A692F09}"/>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8EE4248-EE0C-476B-87C8-A9DCD4034A11}">
  <sheetPr codeName="Sheet64"/>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407" t="s">
        <v>532</v>
      </c>
      <c r="B1" s="407"/>
      <c r="C1" s="72"/>
      <c r="D1" s="72"/>
      <c r="E1" s="73"/>
      <c r="F1" s="32" t="s">
        <v>362</v>
      </c>
      <c r="G1" s="227">
        <v>45908</v>
      </c>
      <c r="H1" s="228"/>
      <c r="I1" s="33" t="s">
        <v>363</v>
      </c>
      <c r="J1" s="229">
        <v>46113</v>
      </c>
      <c r="K1" s="230"/>
      <c r="L1" s="34"/>
      <c r="M1" s="34"/>
      <c r="N1" s="34"/>
    </row>
    <row r="2" spans="1:14" ht="27" customHeight="1" x14ac:dyDescent="0.4">
      <c r="A2" s="231" t="s">
        <v>364</v>
      </c>
      <c r="B2" s="232"/>
      <c r="C2" s="235" t="s">
        <v>785</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342</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786</v>
      </c>
      <c r="D5" s="270"/>
      <c r="E5" s="271"/>
      <c r="F5" s="40" t="s">
        <v>369</v>
      </c>
      <c r="G5" s="376" t="str">
        <f>HYPERLINK("https://challengekids.info/")</f>
        <v>https://challengekids.info/</v>
      </c>
      <c r="H5" s="270"/>
      <c r="I5" s="270"/>
      <c r="J5" s="270"/>
      <c r="K5" s="272"/>
      <c r="L5" s="37"/>
      <c r="M5" s="37"/>
      <c r="N5" s="37"/>
    </row>
    <row r="6" spans="1:14" ht="27" customHeight="1" x14ac:dyDescent="0.4">
      <c r="A6" s="273" t="s">
        <v>371</v>
      </c>
      <c r="B6" s="274"/>
      <c r="C6" s="251" t="s">
        <v>787</v>
      </c>
      <c r="D6" s="252"/>
      <c r="E6" s="252"/>
      <c r="F6" s="252"/>
      <c r="G6" s="252"/>
      <c r="H6" s="257" t="s">
        <v>372</v>
      </c>
      <c r="I6" s="144" t="s">
        <v>373</v>
      </c>
      <c r="J6" s="259">
        <v>4</v>
      </c>
      <c r="K6" s="260"/>
      <c r="L6" s="41"/>
      <c r="M6" s="41"/>
      <c r="N6" s="41"/>
    </row>
    <row r="7" spans="1:14" ht="27" customHeight="1" x14ac:dyDescent="0.4">
      <c r="A7" s="231"/>
      <c r="B7" s="232"/>
      <c r="C7" s="253"/>
      <c r="D7" s="254"/>
      <c r="E7" s="254"/>
      <c r="F7" s="254"/>
      <c r="G7" s="254"/>
      <c r="H7" s="258"/>
      <c r="I7" s="261" t="s">
        <v>374</v>
      </c>
      <c r="J7" s="263" t="s">
        <v>659</v>
      </c>
      <c r="K7" s="264"/>
      <c r="L7" s="41"/>
      <c r="M7" s="41"/>
      <c r="N7" s="41"/>
    </row>
    <row r="8" spans="1:14" ht="27" customHeight="1" x14ac:dyDescent="0.4">
      <c r="A8" s="233"/>
      <c r="B8" s="234"/>
      <c r="C8" s="255"/>
      <c r="D8" s="256"/>
      <c r="E8" s="256"/>
      <c r="F8" s="256"/>
      <c r="G8" s="256"/>
      <c r="H8" s="42" t="s">
        <v>788</v>
      </c>
      <c r="I8" s="262"/>
      <c r="J8" s="265">
        <v>8</v>
      </c>
      <c r="K8" s="266"/>
      <c r="L8" s="41"/>
      <c r="M8" s="41"/>
      <c r="N8" s="41"/>
    </row>
    <row r="9" spans="1:14" ht="27" customHeight="1" x14ac:dyDescent="0.4">
      <c r="A9" s="245" t="s">
        <v>377</v>
      </c>
      <c r="B9" s="246"/>
      <c r="C9" s="251"/>
      <c r="D9" s="252"/>
      <c r="E9" s="252"/>
      <c r="F9" s="252"/>
      <c r="G9" s="252"/>
      <c r="H9" s="257" t="s">
        <v>372</v>
      </c>
      <c r="I9" s="144" t="s">
        <v>373</v>
      </c>
      <c r="J9" s="259"/>
      <c r="K9" s="260"/>
      <c r="L9" s="41"/>
      <c r="M9" s="41"/>
      <c r="N9" s="41"/>
    </row>
    <row r="10" spans="1:14" ht="27" customHeight="1" x14ac:dyDescent="0.4">
      <c r="A10" s="247"/>
      <c r="B10" s="248"/>
      <c r="C10" s="253"/>
      <c r="D10" s="254"/>
      <c r="E10" s="254"/>
      <c r="F10" s="254"/>
      <c r="G10" s="254"/>
      <c r="H10" s="258"/>
      <c r="I10" s="261" t="s">
        <v>374</v>
      </c>
      <c r="J10" s="263"/>
      <c r="K10" s="264"/>
      <c r="L10" s="41"/>
      <c r="M10" s="41"/>
      <c r="N10" s="41"/>
    </row>
    <row r="11" spans="1:14" ht="27" customHeight="1" x14ac:dyDescent="0.4">
      <c r="A11" s="249"/>
      <c r="B11" s="250"/>
      <c r="C11" s="255"/>
      <c r="D11" s="256"/>
      <c r="E11" s="256"/>
      <c r="F11" s="256"/>
      <c r="G11" s="256"/>
      <c r="H11" s="42"/>
      <c r="I11" s="262"/>
      <c r="J11" s="265"/>
      <c r="K11" s="266"/>
      <c r="L11" s="41"/>
      <c r="M11" s="41"/>
      <c r="N11" s="41"/>
    </row>
    <row r="12" spans="1:14" ht="27" customHeight="1" x14ac:dyDescent="0.4">
      <c r="A12" s="273" t="s">
        <v>380</v>
      </c>
      <c r="B12" s="274"/>
      <c r="C12" s="283" t="s">
        <v>789</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494</v>
      </c>
      <c r="D22" s="280"/>
      <c r="E22" s="279" t="s">
        <v>495</v>
      </c>
      <c r="F22" s="280"/>
      <c r="G22" s="296" t="s">
        <v>790</v>
      </c>
      <c r="H22" s="297"/>
      <c r="I22" s="43" t="s">
        <v>389</v>
      </c>
      <c r="J22" s="275"/>
      <c r="K22" s="276"/>
      <c r="L22" s="41"/>
      <c r="M22" s="41"/>
      <c r="N22" s="41"/>
    </row>
    <row r="23" spans="1:14" ht="27" customHeight="1" x14ac:dyDescent="0.4">
      <c r="A23" s="231"/>
      <c r="B23" s="232"/>
      <c r="C23" s="277" t="s">
        <v>390</v>
      </c>
      <c r="D23" s="278"/>
      <c r="E23" s="277" t="s">
        <v>391</v>
      </c>
      <c r="F23" s="278"/>
      <c r="G23" s="298"/>
      <c r="H23" s="299"/>
      <c r="I23" s="43" t="s">
        <v>392</v>
      </c>
      <c r="J23" s="275"/>
      <c r="K23" s="276"/>
      <c r="L23" s="41"/>
      <c r="M23" s="41"/>
      <c r="N23" s="41"/>
    </row>
    <row r="24" spans="1:14" ht="27" customHeight="1" x14ac:dyDescent="0.4">
      <c r="A24" s="233"/>
      <c r="B24" s="234"/>
      <c r="C24" s="279" t="s">
        <v>498</v>
      </c>
      <c r="D24" s="280"/>
      <c r="E24" s="279" t="s">
        <v>499</v>
      </c>
      <c r="F24" s="280"/>
      <c r="G24" s="300"/>
      <c r="H24" s="301"/>
      <c r="I24" s="44" t="s">
        <v>394</v>
      </c>
      <c r="J24" s="281"/>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3</v>
      </c>
      <c r="D26" s="50">
        <v>6</v>
      </c>
      <c r="E26" s="50">
        <v>6</v>
      </c>
      <c r="F26" s="50">
        <v>25</v>
      </c>
      <c r="G26" s="50">
        <v>25</v>
      </c>
      <c r="H26" s="50">
        <v>25</v>
      </c>
      <c r="I26" s="324">
        <f>SUM(C26:H26)</f>
        <v>90</v>
      </c>
      <c r="J26" s="325"/>
      <c r="K26" s="51" t="s">
        <v>642</v>
      </c>
      <c r="L26" s="47"/>
      <c r="M26" s="47"/>
      <c r="N26" s="47"/>
    </row>
    <row r="27" spans="1:14" ht="27" customHeight="1" x14ac:dyDescent="0.4">
      <c r="A27" s="52"/>
      <c r="B27" s="53" t="s">
        <v>405</v>
      </c>
      <c r="C27" s="42"/>
      <c r="D27" s="42"/>
      <c r="E27" s="42"/>
      <c r="F27" s="42"/>
      <c r="G27" s="42"/>
      <c r="H27" s="42"/>
      <c r="I27" s="326">
        <f>SUM(C27:H27)</f>
        <v>0</v>
      </c>
      <c r="J27" s="327"/>
      <c r="K27" s="54" t="s">
        <v>642</v>
      </c>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1</v>
      </c>
      <c r="E29" s="56">
        <v>15</v>
      </c>
      <c r="F29" s="56">
        <v>0</v>
      </c>
      <c r="G29" s="56">
        <v>2</v>
      </c>
      <c r="H29" s="56">
        <v>0</v>
      </c>
      <c r="I29" s="56">
        <v>0</v>
      </c>
      <c r="J29" s="56">
        <v>0</v>
      </c>
      <c r="K29" s="57">
        <v>0</v>
      </c>
      <c r="L29" s="47"/>
      <c r="M29" s="47"/>
      <c r="N29" s="47"/>
    </row>
    <row r="30" spans="1:14" ht="27" customHeight="1" thickBot="1" x14ac:dyDescent="0.45">
      <c r="A30" s="140"/>
      <c r="B30" s="58" t="s">
        <v>417</v>
      </c>
      <c r="C30" s="59" t="s">
        <v>418</v>
      </c>
      <c r="D30" s="59" t="s">
        <v>418</v>
      </c>
      <c r="E30" s="59">
        <v>6</v>
      </c>
      <c r="F30" s="59"/>
      <c r="G30" s="59">
        <v>1</v>
      </c>
      <c r="H30" s="59">
        <v>1</v>
      </c>
      <c r="I30" s="59">
        <v>2</v>
      </c>
      <c r="J30" s="59">
        <v>1</v>
      </c>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791</v>
      </c>
      <c r="D32" s="303"/>
      <c r="E32" s="304"/>
      <c r="F32" s="302" t="s">
        <v>792</v>
      </c>
      <c r="G32" s="303"/>
      <c r="H32" s="304"/>
      <c r="I32" s="302" t="s">
        <v>791</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791</v>
      </c>
      <c r="D39" s="315"/>
      <c r="E39" s="316"/>
      <c r="F39" s="314" t="s">
        <v>791</v>
      </c>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155" t="s">
        <v>434</v>
      </c>
      <c r="H45" s="155" t="s">
        <v>435</v>
      </c>
      <c r="I45" s="155" t="s">
        <v>92</v>
      </c>
      <c r="J45" s="343" t="s">
        <v>436</v>
      </c>
      <c r="K45" s="344"/>
    </row>
    <row r="46" spans="1:11" ht="20.25" customHeight="1" x14ac:dyDescent="0.4">
      <c r="A46" s="328"/>
      <c r="B46" s="329"/>
      <c r="C46" s="345" t="s">
        <v>437</v>
      </c>
      <c r="D46" s="346"/>
      <c r="E46" s="347" t="s">
        <v>438</v>
      </c>
      <c r="F46" s="347"/>
      <c r="G46" s="156" t="s">
        <v>439</v>
      </c>
      <c r="H46" s="62" t="s">
        <v>672</v>
      </c>
      <c r="I46" s="156" t="s">
        <v>554</v>
      </c>
      <c r="J46" s="348" t="s">
        <v>793</v>
      </c>
      <c r="K46" s="349"/>
    </row>
    <row r="47" spans="1:11" ht="20.25" customHeight="1" x14ac:dyDescent="0.4">
      <c r="A47" s="328"/>
      <c r="B47" s="329"/>
      <c r="C47" s="345" t="s">
        <v>443</v>
      </c>
      <c r="D47" s="346"/>
      <c r="E47" s="350" t="s">
        <v>444</v>
      </c>
      <c r="F47" s="350"/>
      <c r="G47" s="156" t="s">
        <v>445</v>
      </c>
      <c r="H47" s="62" t="s">
        <v>794</v>
      </c>
      <c r="I47" s="156" t="s">
        <v>795</v>
      </c>
      <c r="J47" s="348" t="s">
        <v>796</v>
      </c>
      <c r="K47" s="349"/>
    </row>
    <row r="48" spans="1:11" ht="20.25" customHeight="1" x14ac:dyDescent="0.4">
      <c r="A48" s="328"/>
      <c r="B48" s="329"/>
      <c r="C48" s="345" t="s">
        <v>449</v>
      </c>
      <c r="D48" s="346"/>
      <c r="E48" s="350" t="s">
        <v>370</v>
      </c>
      <c r="F48" s="350"/>
      <c r="G48" s="156"/>
      <c r="H48" s="62"/>
      <c r="I48" s="156"/>
      <c r="J48" s="348"/>
      <c r="K48" s="349"/>
    </row>
    <row r="49" spans="1:14" ht="20.25" customHeight="1" x14ac:dyDescent="0.4">
      <c r="A49" s="328"/>
      <c r="B49" s="329"/>
      <c r="C49" s="345" t="s">
        <v>450</v>
      </c>
      <c r="D49" s="346"/>
      <c r="E49" s="350" t="s">
        <v>797</v>
      </c>
      <c r="F49" s="350"/>
      <c r="G49" s="156"/>
      <c r="H49" s="62"/>
      <c r="I49" s="156"/>
      <c r="J49" s="348"/>
      <c r="K49" s="349"/>
      <c r="L49" s="63"/>
      <c r="M49" s="63"/>
      <c r="N49" s="63"/>
    </row>
    <row r="50" spans="1:14" ht="20.25" customHeight="1" x14ac:dyDescent="0.4">
      <c r="A50" s="328"/>
      <c r="B50" s="329"/>
      <c r="C50" s="345" t="s">
        <v>454</v>
      </c>
      <c r="D50" s="346"/>
      <c r="E50" s="351" t="s">
        <v>798</v>
      </c>
      <c r="F50" s="351"/>
      <c r="G50" s="156" t="s">
        <v>439</v>
      </c>
      <c r="H50" s="62" t="s">
        <v>799</v>
      </c>
      <c r="I50" s="156" t="s">
        <v>441</v>
      </c>
      <c r="J50" s="348" t="s">
        <v>793</v>
      </c>
      <c r="K50" s="349"/>
      <c r="L50" s="63"/>
    </row>
    <row r="51" spans="1:14" ht="20.25" customHeight="1" x14ac:dyDescent="0.4">
      <c r="A51" s="328"/>
      <c r="B51" s="329"/>
      <c r="C51" s="345" t="s">
        <v>455</v>
      </c>
      <c r="D51" s="346"/>
      <c r="E51" s="351"/>
      <c r="F51" s="351"/>
      <c r="G51" s="156"/>
      <c r="H51" s="62"/>
      <c r="I51" s="156"/>
      <c r="J51" s="348"/>
      <c r="K51" s="349"/>
      <c r="L51" s="63"/>
    </row>
    <row r="52" spans="1:14" ht="12" customHeight="1" x14ac:dyDescent="0.4">
      <c r="A52" s="139"/>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155" t="s">
        <v>461</v>
      </c>
      <c r="H54" s="155" t="s">
        <v>441</v>
      </c>
      <c r="I54" s="157" t="s">
        <v>462</v>
      </c>
      <c r="J54" s="343" t="s">
        <v>92</v>
      </c>
      <c r="K54" s="344"/>
    </row>
    <row r="55" spans="1:14" ht="20.25" customHeight="1" x14ac:dyDescent="0.4">
      <c r="A55" s="328"/>
      <c r="B55" s="329"/>
      <c r="C55" s="360" t="s">
        <v>800</v>
      </c>
      <c r="D55" s="361"/>
      <c r="E55" s="362" t="s">
        <v>654</v>
      </c>
      <c r="F55" s="362"/>
      <c r="G55" s="158" t="s">
        <v>801</v>
      </c>
      <c r="H55" s="159" t="s">
        <v>802</v>
      </c>
      <c r="I55" s="159" t="s">
        <v>370</v>
      </c>
      <c r="J55" s="363" t="s">
        <v>803</v>
      </c>
      <c r="K55" s="364"/>
    </row>
    <row r="56" spans="1:14" ht="20.25" customHeight="1" x14ac:dyDescent="0.4">
      <c r="A56" s="328"/>
      <c r="B56" s="329"/>
      <c r="C56" s="373"/>
      <c r="D56" s="374"/>
      <c r="E56" s="350"/>
      <c r="F56" s="350"/>
      <c r="G56" s="156"/>
      <c r="H56" s="160"/>
      <c r="I56" s="160"/>
      <c r="J56" s="348"/>
      <c r="K56" s="349"/>
    </row>
    <row r="57" spans="1:14" ht="20.25" customHeight="1" x14ac:dyDescent="0.4">
      <c r="A57" s="328"/>
      <c r="B57" s="329"/>
      <c r="C57" s="373"/>
      <c r="D57" s="374"/>
      <c r="E57" s="350"/>
      <c r="F57" s="350"/>
      <c r="G57" s="156"/>
      <c r="H57" s="160"/>
      <c r="I57" s="160"/>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804</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194" priority="3">
      <formula>LEN(TRIM(C24))=0</formula>
    </cfRule>
  </conditionalFormatting>
  <conditionalFormatting sqref="C9:G11 J9:K11 H11 C27:I27 K27">
    <cfRule type="expression" dxfId="193" priority="2" stopIfTrue="1">
      <formula>$K$4=""</formula>
    </cfRule>
  </conditionalFormatting>
  <conditionalFormatting sqref="E47:K49 C6:G11 H11 C26:I27 K26:K27 G1:H1 I2 C2:C3 K3 C5:E5 G5:K5 J6:K6 J7 H8 C12 C22:F22 C29:E29 G29 G46:K46">
    <cfRule type="containsBlanks" dxfId="19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91" priority="6">
      <formula>LEN(TRIM(J8))=0</formula>
    </cfRule>
  </conditionalFormatting>
  <dataValidations count="2">
    <dataValidation type="whole" operator="greaterThanOrEqual" allowBlank="1" showInputMessage="1" showErrorMessage="1" sqref="E29:K30 C29:D29" xr:uid="{B02AF65D-06E4-44B7-B25D-F651579D6888}">
      <formula1>0</formula1>
    </dataValidation>
    <dataValidation type="list" allowBlank="1" showInputMessage="1" showErrorMessage="1" sqref="J2:K2" xr:uid="{A75B7C20-C03D-4A45-936A-F32C64AA596E}">
      <formula1>"保育所,認定こども園,小規模保育事業"</formula1>
    </dataValidation>
  </dataValidations>
  <hyperlinks>
    <hyperlink ref="A1:B1" location="公表用一覧!A1" display=" &lt;戻る" xr:uid="{0680A50B-3488-41A1-9B2A-32099C00D20B}"/>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778ECF4-D650-49D2-B53F-5F1525A3F5FC}">
  <sheetPr codeName="Sheet65"/>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42" customWidth="1"/>
    <col min="2" max="11" width="8.125" style="142" customWidth="1"/>
    <col min="12" max="14" width="7.125" style="35" customWidth="1"/>
    <col min="15" max="16384" width="9" style="35"/>
  </cols>
  <sheetData>
    <row r="1" spans="1:14" ht="13.5" customHeight="1" thickBot="1" x14ac:dyDescent="0.45">
      <c r="A1" s="407" t="s">
        <v>532</v>
      </c>
      <c r="B1" s="407"/>
      <c r="C1" s="72"/>
      <c r="D1" s="72"/>
      <c r="E1" s="73"/>
      <c r="F1" s="32" t="s">
        <v>362</v>
      </c>
      <c r="G1" s="227">
        <v>45548</v>
      </c>
      <c r="H1" s="228"/>
      <c r="I1" s="33" t="s">
        <v>363</v>
      </c>
      <c r="J1" s="229">
        <v>46113</v>
      </c>
      <c r="K1" s="230"/>
      <c r="L1" s="34"/>
      <c r="M1" s="34"/>
      <c r="N1" s="34"/>
    </row>
    <row r="2" spans="1:14" ht="27" customHeight="1" x14ac:dyDescent="0.4">
      <c r="A2" s="231" t="s">
        <v>364</v>
      </c>
      <c r="B2" s="232"/>
      <c r="C2" s="235" t="s">
        <v>1239</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343</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1240</v>
      </c>
      <c r="D5" s="270"/>
      <c r="E5" s="271"/>
      <c r="F5" s="40" t="s">
        <v>369</v>
      </c>
      <c r="G5" s="376" t="str">
        <f>HYPERLINK("https://www.morinomachi-childcare.jp/index.html")</f>
        <v>https://www.morinomachi-childcare.jp/index.html</v>
      </c>
      <c r="H5" s="270"/>
      <c r="I5" s="270"/>
      <c r="J5" s="270"/>
      <c r="K5" s="272"/>
      <c r="L5" s="37"/>
      <c r="M5" s="37"/>
      <c r="N5" s="37"/>
    </row>
    <row r="6" spans="1:14" ht="27" customHeight="1" x14ac:dyDescent="0.4">
      <c r="A6" s="273" t="s">
        <v>371</v>
      </c>
      <c r="B6" s="274"/>
      <c r="C6" s="251" t="s">
        <v>1241</v>
      </c>
      <c r="D6" s="252"/>
      <c r="E6" s="252"/>
      <c r="F6" s="252"/>
      <c r="G6" s="252"/>
      <c r="H6" s="257" t="s">
        <v>372</v>
      </c>
      <c r="I6" s="144" t="s">
        <v>373</v>
      </c>
      <c r="J6" s="259">
        <v>6</v>
      </c>
      <c r="K6" s="260"/>
      <c r="L6" s="41"/>
      <c r="M6" s="41"/>
      <c r="N6" s="41"/>
    </row>
    <row r="7" spans="1:14" ht="27" customHeight="1" x14ac:dyDescent="0.4">
      <c r="A7" s="231"/>
      <c r="B7" s="232"/>
      <c r="C7" s="253"/>
      <c r="D7" s="254"/>
      <c r="E7" s="254"/>
      <c r="F7" s="254"/>
      <c r="G7" s="254"/>
      <c r="H7" s="258"/>
      <c r="I7" s="261" t="s">
        <v>374</v>
      </c>
      <c r="J7" s="263" t="s">
        <v>638</v>
      </c>
      <c r="K7" s="264"/>
      <c r="L7" s="41"/>
      <c r="M7" s="41"/>
      <c r="N7" s="41"/>
    </row>
    <row r="8" spans="1:14" ht="27" customHeight="1" x14ac:dyDescent="0.4">
      <c r="A8" s="233"/>
      <c r="B8" s="234"/>
      <c r="C8" s="255"/>
      <c r="D8" s="256"/>
      <c r="E8" s="256"/>
      <c r="F8" s="256"/>
      <c r="G8" s="256"/>
      <c r="H8" s="42" t="s">
        <v>492</v>
      </c>
      <c r="I8" s="262"/>
      <c r="J8" s="265">
        <v>6</v>
      </c>
      <c r="K8" s="266"/>
      <c r="L8" s="41"/>
      <c r="M8" s="41"/>
      <c r="N8" s="41"/>
    </row>
    <row r="9" spans="1:14" ht="27" customHeight="1" x14ac:dyDescent="0.4">
      <c r="A9" s="245" t="s">
        <v>377</v>
      </c>
      <c r="B9" s="246"/>
      <c r="C9" s="251"/>
      <c r="D9" s="252"/>
      <c r="E9" s="252"/>
      <c r="F9" s="252"/>
      <c r="G9" s="252"/>
      <c r="H9" s="257" t="s">
        <v>372</v>
      </c>
      <c r="I9" s="144"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461" t="s">
        <v>1242</v>
      </c>
      <c r="D12" s="252"/>
      <c r="E12" s="252"/>
      <c r="F12" s="252"/>
      <c r="G12" s="252"/>
      <c r="H12" s="252"/>
      <c r="I12" s="252"/>
      <c r="J12" s="252"/>
      <c r="K12" s="566"/>
      <c r="L12" s="41"/>
      <c r="M12" s="41"/>
      <c r="N12" s="41"/>
    </row>
    <row r="13" spans="1:14" ht="27" customHeight="1" x14ac:dyDescent="0.4">
      <c r="A13" s="231"/>
      <c r="B13" s="232"/>
      <c r="C13" s="253"/>
      <c r="D13" s="254"/>
      <c r="E13" s="254"/>
      <c r="F13" s="254"/>
      <c r="G13" s="254"/>
      <c r="H13" s="254"/>
      <c r="I13" s="254"/>
      <c r="J13" s="254"/>
      <c r="K13" s="487"/>
      <c r="L13" s="41"/>
      <c r="M13" s="41"/>
      <c r="N13" s="41"/>
    </row>
    <row r="14" spans="1:14" ht="27" customHeight="1" x14ac:dyDescent="0.4">
      <c r="A14" s="231"/>
      <c r="B14" s="232"/>
      <c r="C14" s="253"/>
      <c r="D14" s="254"/>
      <c r="E14" s="254"/>
      <c r="F14" s="254"/>
      <c r="G14" s="254"/>
      <c r="H14" s="254"/>
      <c r="I14" s="254"/>
      <c r="J14" s="254"/>
      <c r="K14" s="487"/>
      <c r="L14" s="41"/>
      <c r="M14" s="41"/>
      <c r="N14" s="41"/>
    </row>
    <row r="15" spans="1:14" ht="27" customHeight="1" x14ac:dyDescent="0.4">
      <c r="A15" s="231"/>
      <c r="B15" s="232"/>
      <c r="C15" s="253"/>
      <c r="D15" s="254"/>
      <c r="E15" s="254"/>
      <c r="F15" s="254"/>
      <c r="G15" s="254"/>
      <c r="H15" s="254"/>
      <c r="I15" s="254"/>
      <c r="J15" s="254"/>
      <c r="K15" s="487"/>
      <c r="L15" s="41"/>
      <c r="M15" s="41"/>
      <c r="N15" s="41"/>
    </row>
    <row r="16" spans="1:14" ht="27" customHeight="1" x14ac:dyDescent="0.4">
      <c r="A16" s="231"/>
      <c r="B16" s="232"/>
      <c r="C16" s="253"/>
      <c r="D16" s="254"/>
      <c r="E16" s="254"/>
      <c r="F16" s="254"/>
      <c r="G16" s="254"/>
      <c r="H16" s="254"/>
      <c r="I16" s="254"/>
      <c r="J16" s="254"/>
      <c r="K16" s="487"/>
      <c r="L16" s="41"/>
      <c r="M16" s="41"/>
      <c r="N16" s="41"/>
    </row>
    <row r="17" spans="1:14" ht="27" customHeight="1" x14ac:dyDescent="0.4">
      <c r="A17" s="231"/>
      <c r="B17" s="232"/>
      <c r="C17" s="253"/>
      <c r="D17" s="254"/>
      <c r="E17" s="254"/>
      <c r="F17" s="254"/>
      <c r="G17" s="254"/>
      <c r="H17" s="254"/>
      <c r="I17" s="254"/>
      <c r="J17" s="254"/>
      <c r="K17" s="487"/>
      <c r="L17" s="41"/>
      <c r="M17" s="41"/>
      <c r="N17" s="41"/>
    </row>
    <row r="18" spans="1:14" ht="27" customHeight="1" x14ac:dyDescent="0.4">
      <c r="A18" s="231"/>
      <c r="B18" s="232"/>
      <c r="C18" s="253"/>
      <c r="D18" s="254"/>
      <c r="E18" s="254"/>
      <c r="F18" s="254"/>
      <c r="G18" s="254"/>
      <c r="H18" s="254"/>
      <c r="I18" s="254"/>
      <c r="J18" s="254"/>
      <c r="K18" s="487"/>
      <c r="L18" s="41"/>
      <c r="M18" s="41"/>
      <c r="N18" s="41"/>
    </row>
    <row r="19" spans="1:14" ht="27" customHeight="1" x14ac:dyDescent="0.4">
      <c r="A19" s="231"/>
      <c r="B19" s="232"/>
      <c r="C19" s="253"/>
      <c r="D19" s="254"/>
      <c r="E19" s="254"/>
      <c r="F19" s="254"/>
      <c r="G19" s="254"/>
      <c r="H19" s="254"/>
      <c r="I19" s="254"/>
      <c r="J19" s="254"/>
      <c r="K19" s="487"/>
      <c r="L19" s="41"/>
      <c r="M19" s="41"/>
      <c r="N19" s="41"/>
    </row>
    <row r="20" spans="1:14" ht="27" customHeight="1" x14ac:dyDescent="0.4">
      <c r="A20" s="233"/>
      <c r="B20" s="234"/>
      <c r="C20" s="255"/>
      <c r="D20" s="256"/>
      <c r="E20" s="256"/>
      <c r="F20" s="256"/>
      <c r="G20" s="256"/>
      <c r="H20" s="256"/>
      <c r="I20" s="256"/>
      <c r="J20" s="256"/>
      <c r="K20" s="567"/>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494</v>
      </c>
      <c r="D22" s="280"/>
      <c r="E22" s="279" t="s">
        <v>769</v>
      </c>
      <c r="F22" s="280"/>
      <c r="G22" s="296"/>
      <c r="H22" s="297"/>
      <c r="I22" s="43" t="s">
        <v>389</v>
      </c>
      <c r="J22" s="275"/>
      <c r="K22" s="276"/>
      <c r="L22" s="41"/>
      <c r="M22" s="41"/>
      <c r="N22" s="41"/>
    </row>
    <row r="23" spans="1:14" ht="27" customHeight="1" x14ac:dyDescent="0.4">
      <c r="A23" s="231"/>
      <c r="B23" s="232"/>
      <c r="C23" s="277" t="s">
        <v>390</v>
      </c>
      <c r="D23" s="278"/>
      <c r="E23" s="277" t="s">
        <v>391</v>
      </c>
      <c r="F23" s="278"/>
      <c r="G23" s="298"/>
      <c r="H23" s="299"/>
      <c r="I23" s="43" t="s">
        <v>392</v>
      </c>
      <c r="J23" s="275"/>
      <c r="K23" s="276"/>
      <c r="L23" s="41"/>
      <c r="M23" s="41"/>
      <c r="N23" s="41"/>
    </row>
    <row r="24" spans="1:14" ht="27" customHeight="1" x14ac:dyDescent="0.4">
      <c r="A24" s="233"/>
      <c r="B24" s="234"/>
      <c r="C24" s="279" t="s">
        <v>498</v>
      </c>
      <c r="D24" s="280"/>
      <c r="E24" s="279" t="s">
        <v>499</v>
      </c>
      <c r="F24" s="280"/>
      <c r="G24" s="300"/>
      <c r="H24" s="301"/>
      <c r="I24" s="44" t="s">
        <v>394</v>
      </c>
      <c r="J24" s="281"/>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6</v>
      </c>
      <c r="D26" s="50">
        <v>15</v>
      </c>
      <c r="E26" s="50">
        <v>15</v>
      </c>
      <c r="F26" s="50">
        <v>18</v>
      </c>
      <c r="G26" s="50">
        <v>18</v>
      </c>
      <c r="H26" s="50">
        <v>18</v>
      </c>
      <c r="I26" s="324">
        <f>SUM(C26:H26)</f>
        <v>90</v>
      </c>
      <c r="J26" s="325"/>
      <c r="K26" s="51" t="s">
        <v>1243</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1</v>
      </c>
      <c r="E29" s="56">
        <v>16</v>
      </c>
      <c r="F29" s="56"/>
      <c r="G29" s="56">
        <v>4</v>
      </c>
      <c r="H29" s="56">
        <v>1</v>
      </c>
      <c r="I29" s="56"/>
      <c r="J29" s="56"/>
      <c r="K29" s="57"/>
      <c r="L29" s="47"/>
      <c r="M29" s="47"/>
      <c r="N29" s="47"/>
    </row>
    <row r="30" spans="1:14" ht="27" customHeight="1" thickBot="1" x14ac:dyDescent="0.45">
      <c r="A30" s="140"/>
      <c r="B30" s="58" t="s">
        <v>417</v>
      </c>
      <c r="C30" s="59" t="s">
        <v>418</v>
      </c>
      <c r="D30" s="59" t="s">
        <v>418</v>
      </c>
      <c r="E30" s="59">
        <v>7</v>
      </c>
      <c r="F30" s="59"/>
      <c r="G30" s="59"/>
      <c r="H30" s="59"/>
      <c r="I30" s="59">
        <v>2</v>
      </c>
      <c r="J30" s="59">
        <v>1</v>
      </c>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1244</v>
      </c>
      <c r="D32" s="303"/>
      <c r="E32" s="304"/>
      <c r="F32" s="302" t="s">
        <v>1245</v>
      </c>
      <c r="G32" s="303"/>
      <c r="H32" s="304"/>
      <c r="I32" s="302" t="s">
        <v>1246</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1247</v>
      </c>
      <c r="D39" s="315"/>
      <c r="E39" s="316"/>
      <c r="F39" s="314" t="s">
        <v>1248</v>
      </c>
      <c r="G39" s="315"/>
      <c r="H39" s="316"/>
      <c r="I39" s="314" t="s">
        <v>1249</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155" t="s">
        <v>434</v>
      </c>
      <c r="H45" s="155" t="s">
        <v>435</v>
      </c>
      <c r="I45" s="155" t="s">
        <v>92</v>
      </c>
      <c r="J45" s="343" t="s">
        <v>436</v>
      </c>
      <c r="K45" s="344"/>
    </row>
    <row r="46" spans="1:11" ht="20.25" customHeight="1" x14ac:dyDescent="0.4">
      <c r="A46" s="328"/>
      <c r="B46" s="329"/>
      <c r="C46" s="345" t="s">
        <v>437</v>
      </c>
      <c r="D46" s="346"/>
      <c r="E46" s="347" t="s">
        <v>438</v>
      </c>
      <c r="F46" s="347"/>
      <c r="G46" s="156" t="s">
        <v>439</v>
      </c>
      <c r="H46" s="62" t="s">
        <v>912</v>
      </c>
      <c r="I46" s="156" t="s">
        <v>441</v>
      </c>
      <c r="J46" s="348" t="s">
        <v>508</v>
      </c>
      <c r="K46" s="349"/>
    </row>
    <row r="47" spans="1:11" ht="20.25" customHeight="1" x14ac:dyDescent="0.4">
      <c r="A47" s="328"/>
      <c r="B47" s="329"/>
      <c r="C47" s="345" t="s">
        <v>443</v>
      </c>
      <c r="D47" s="346"/>
      <c r="E47" s="350" t="s">
        <v>444</v>
      </c>
      <c r="F47" s="350"/>
      <c r="G47" s="156" t="s">
        <v>439</v>
      </c>
      <c r="H47" s="62" t="s">
        <v>1250</v>
      </c>
      <c r="I47" s="156" t="s">
        <v>1251</v>
      </c>
      <c r="J47" s="348" t="s">
        <v>508</v>
      </c>
      <c r="K47" s="349"/>
    </row>
    <row r="48" spans="1:11" ht="20.25" customHeight="1" x14ac:dyDescent="0.4">
      <c r="A48" s="328"/>
      <c r="B48" s="329"/>
      <c r="C48" s="345" t="s">
        <v>449</v>
      </c>
      <c r="D48" s="346"/>
      <c r="E48" s="350"/>
      <c r="F48" s="350"/>
      <c r="G48" s="156"/>
      <c r="H48" s="62"/>
      <c r="I48" s="156"/>
      <c r="J48" s="348"/>
      <c r="K48" s="349"/>
    </row>
    <row r="49" spans="1:14" ht="20.25" customHeight="1" x14ac:dyDescent="0.4">
      <c r="A49" s="328"/>
      <c r="B49" s="329"/>
      <c r="C49" s="345" t="s">
        <v>450</v>
      </c>
      <c r="D49" s="346"/>
      <c r="E49" s="350"/>
      <c r="F49" s="350"/>
      <c r="G49" s="156"/>
      <c r="H49" s="62"/>
      <c r="I49" s="156"/>
      <c r="J49" s="348"/>
      <c r="K49" s="349"/>
      <c r="L49" s="63"/>
      <c r="M49" s="63"/>
      <c r="N49" s="63"/>
    </row>
    <row r="50" spans="1:14" ht="20.25" customHeight="1" x14ac:dyDescent="0.4">
      <c r="A50" s="328"/>
      <c r="B50" s="329"/>
      <c r="C50" s="345" t="s">
        <v>454</v>
      </c>
      <c r="D50" s="346"/>
      <c r="E50" s="351" t="s">
        <v>1252</v>
      </c>
      <c r="F50" s="351"/>
      <c r="G50" s="156" t="s">
        <v>439</v>
      </c>
      <c r="H50" s="62" t="s">
        <v>1253</v>
      </c>
      <c r="I50" s="156" t="s">
        <v>441</v>
      </c>
      <c r="J50" s="348" t="s">
        <v>508</v>
      </c>
      <c r="K50" s="349"/>
      <c r="L50" s="63"/>
    </row>
    <row r="51" spans="1:14" ht="20.25" customHeight="1" x14ac:dyDescent="0.4">
      <c r="A51" s="328"/>
      <c r="B51" s="329"/>
      <c r="C51" s="345" t="s">
        <v>455</v>
      </c>
      <c r="D51" s="346"/>
      <c r="E51" s="351"/>
      <c r="F51" s="351"/>
      <c r="G51" s="156"/>
      <c r="H51" s="62"/>
      <c r="I51" s="156"/>
      <c r="J51" s="348"/>
      <c r="K51" s="349"/>
      <c r="L51" s="63"/>
    </row>
    <row r="52" spans="1:14" ht="12" customHeight="1" x14ac:dyDescent="0.4">
      <c r="A52" s="139"/>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155" t="s">
        <v>461</v>
      </c>
      <c r="H54" s="155" t="s">
        <v>441</v>
      </c>
      <c r="I54" s="157" t="s">
        <v>462</v>
      </c>
      <c r="J54" s="343" t="s">
        <v>92</v>
      </c>
      <c r="K54" s="344"/>
    </row>
    <row r="55" spans="1:14" ht="20.25" customHeight="1" x14ac:dyDescent="0.4">
      <c r="A55" s="328"/>
      <c r="B55" s="329"/>
      <c r="C55" s="360"/>
      <c r="D55" s="361"/>
      <c r="E55" s="362"/>
      <c r="F55" s="362"/>
      <c r="G55" s="158"/>
      <c r="H55" s="159"/>
      <c r="I55" s="159"/>
      <c r="J55" s="363"/>
      <c r="K55" s="364"/>
    </row>
    <row r="56" spans="1:14" ht="20.25" customHeight="1" x14ac:dyDescent="0.4">
      <c r="A56" s="328"/>
      <c r="B56" s="329"/>
      <c r="C56" s="373"/>
      <c r="D56" s="374"/>
      <c r="E56" s="350"/>
      <c r="F56" s="350"/>
      <c r="G56" s="156"/>
      <c r="H56" s="160"/>
      <c r="I56" s="160"/>
      <c r="J56" s="348"/>
      <c r="K56" s="349"/>
    </row>
    <row r="57" spans="1:14" ht="20.25" customHeight="1" x14ac:dyDescent="0.4">
      <c r="A57" s="328"/>
      <c r="B57" s="329"/>
      <c r="C57" s="373"/>
      <c r="D57" s="374"/>
      <c r="E57" s="350"/>
      <c r="F57" s="350"/>
      <c r="G57" s="156"/>
      <c r="H57" s="160"/>
      <c r="I57" s="160"/>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1955</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190" priority="3">
      <formula>LEN(TRIM(C24))=0</formula>
    </cfRule>
  </conditionalFormatting>
  <conditionalFormatting sqref="C9:G11 J9:K11 H11 C27:I27 K27">
    <cfRule type="expression" dxfId="189" priority="2" stopIfTrue="1">
      <formula>$K$4=""</formula>
    </cfRule>
  </conditionalFormatting>
  <conditionalFormatting sqref="E47:K49 C6:G11 H11 C26:I27 K26:K27 G1:H1 I2 C2:C3 K3 C5:E5 G5:K5 J6:K6 J7 H8 C12 C22:F22 C29:E29 G29 G46:K46">
    <cfRule type="containsBlanks" dxfId="18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87" priority="6">
      <formula>LEN(TRIM(J8))=0</formula>
    </cfRule>
  </conditionalFormatting>
  <dataValidations count="2">
    <dataValidation type="whole" operator="greaterThanOrEqual" allowBlank="1" showInputMessage="1" showErrorMessage="1" sqref="E29:K30 C29:D29" xr:uid="{898B64FC-1C99-4714-A655-26AC4874D94B}">
      <formula1>0</formula1>
    </dataValidation>
    <dataValidation type="list" allowBlank="1" showInputMessage="1" showErrorMessage="1" sqref="J2:K2" xr:uid="{62017846-4D78-4B61-952F-E588B25A7E85}">
      <formula1>"保育所,認定こども園,小規模保育事業"</formula1>
    </dataValidation>
  </dataValidations>
  <hyperlinks>
    <hyperlink ref="A1:B1" location="公表用一覧!A1" display=" &lt;戻る" xr:uid="{9D7E6C42-B753-4DF1-AC2C-13453DB341A0}"/>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016BBEA-0976-49F4-86CF-B38132364F62}">
  <sheetPr codeName="Sheet66"/>
  <dimension ref="A1:N118"/>
  <sheetViews>
    <sheetView workbookViewId="0">
      <selection activeCell="C6" sqref="C6:G8"/>
    </sheetView>
  </sheetViews>
  <sheetFormatPr defaultRowHeight="26.25" customHeight="1" x14ac:dyDescent="0.4"/>
  <cols>
    <col min="1" max="1" width="3" style="111" customWidth="1"/>
    <col min="2" max="11" width="8.25" style="111" customWidth="1"/>
    <col min="12" max="14" width="7.125" style="35" customWidth="1"/>
    <col min="15" max="16384" width="9" style="35"/>
  </cols>
  <sheetData>
    <row r="1" spans="1:14" ht="13.5" customHeight="1" thickBot="1" x14ac:dyDescent="0.45">
      <c r="A1" s="407" t="s">
        <v>532</v>
      </c>
      <c r="B1" s="407"/>
      <c r="C1" s="116"/>
      <c r="D1" s="116"/>
      <c r="E1" s="117"/>
      <c r="F1" s="32" t="s">
        <v>362</v>
      </c>
      <c r="G1" s="505">
        <v>45917</v>
      </c>
      <c r="H1" s="506"/>
      <c r="I1" s="33" t="s">
        <v>363</v>
      </c>
      <c r="J1" s="507">
        <v>46113</v>
      </c>
      <c r="K1" s="508"/>
      <c r="L1" s="34"/>
      <c r="M1" s="34"/>
      <c r="N1" s="34"/>
    </row>
    <row r="2" spans="1:14" ht="27" customHeight="1" x14ac:dyDescent="0.4">
      <c r="A2" s="231" t="s">
        <v>364</v>
      </c>
      <c r="B2" s="232"/>
      <c r="C2" s="235" t="s">
        <v>1458</v>
      </c>
      <c r="D2" s="236"/>
      <c r="E2" s="236"/>
      <c r="F2" s="236"/>
      <c r="G2" s="236"/>
      <c r="H2" s="237"/>
      <c r="I2" s="36" t="s">
        <v>92</v>
      </c>
      <c r="J2" s="241" t="s">
        <v>806</v>
      </c>
      <c r="K2" s="242"/>
      <c r="L2" s="37"/>
      <c r="M2" s="37"/>
      <c r="N2" s="37"/>
    </row>
    <row r="3" spans="1:14" ht="27" customHeight="1" x14ac:dyDescent="0.4">
      <c r="A3" s="231"/>
      <c r="B3" s="232"/>
      <c r="C3" s="235"/>
      <c r="D3" s="236"/>
      <c r="E3" s="236"/>
      <c r="F3" s="236"/>
      <c r="G3" s="236"/>
      <c r="H3" s="237"/>
      <c r="I3" s="243" t="s">
        <v>366</v>
      </c>
      <c r="J3" s="244"/>
      <c r="K3" s="38">
        <v>344</v>
      </c>
      <c r="L3" s="37"/>
      <c r="M3" s="37"/>
      <c r="N3" s="37"/>
    </row>
    <row r="4" spans="1:14" ht="27" customHeight="1" x14ac:dyDescent="0.4">
      <c r="A4" s="233"/>
      <c r="B4" s="234"/>
      <c r="C4" s="238"/>
      <c r="D4" s="239"/>
      <c r="E4" s="239"/>
      <c r="F4" s="239"/>
      <c r="G4" s="239"/>
      <c r="H4" s="240"/>
      <c r="I4" s="243" t="s">
        <v>367</v>
      </c>
      <c r="J4" s="244"/>
      <c r="K4" s="39">
        <v>347</v>
      </c>
      <c r="L4" s="37"/>
      <c r="M4" s="37"/>
      <c r="N4" s="37"/>
    </row>
    <row r="5" spans="1:14" ht="27" customHeight="1" x14ac:dyDescent="0.4">
      <c r="A5" s="267" t="s">
        <v>368</v>
      </c>
      <c r="B5" s="268"/>
      <c r="C5" s="269" t="s">
        <v>1459</v>
      </c>
      <c r="D5" s="270"/>
      <c r="E5" s="271"/>
      <c r="F5" s="40" t="s">
        <v>369</v>
      </c>
      <c r="G5" s="376" t="str">
        <f>HYPERLINK("#", "https://central.tksg.ed.jp")</f>
        <v>https://central.tksg.ed.jp</v>
      </c>
      <c r="H5" s="270"/>
      <c r="I5" s="270"/>
      <c r="J5" s="270"/>
      <c r="K5" s="272"/>
      <c r="L5" s="37"/>
      <c r="M5" s="37"/>
      <c r="N5" s="37"/>
    </row>
    <row r="6" spans="1:14" ht="27" customHeight="1" x14ac:dyDescent="0.4">
      <c r="A6" s="273" t="s">
        <v>371</v>
      </c>
      <c r="B6" s="274"/>
      <c r="C6" s="251" t="s">
        <v>1460</v>
      </c>
      <c r="D6" s="252"/>
      <c r="E6" s="252"/>
      <c r="F6" s="252"/>
      <c r="G6" s="252"/>
      <c r="H6" s="257" t="s">
        <v>372</v>
      </c>
      <c r="I6" s="107" t="s">
        <v>373</v>
      </c>
      <c r="J6" s="259">
        <v>10</v>
      </c>
      <c r="K6" s="260"/>
      <c r="L6" s="41"/>
      <c r="M6" s="41"/>
      <c r="N6" s="41"/>
    </row>
    <row r="7" spans="1:14" ht="27" customHeight="1" x14ac:dyDescent="0.4">
      <c r="A7" s="231"/>
      <c r="B7" s="232"/>
      <c r="C7" s="253"/>
      <c r="D7" s="254"/>
      <c r="E7" s="254"/>
      <c r="F7" s="254"/>
      <c r="G7" s="254"/>
      <c r="H7" s="258"/>
      <c r="I7" s="261" t="s">
        <v>374</v>
      </c>
      <c r="J7" s="263" t="s">
        <v>1461</v>
      </c>
      <c r="K7" s="264"/>
      <c r="L7" s="41"/>
      <c r="M7" s="41"/>
      <c r="N7" s="41"/>
    </row>
    <row r="8" spans="1:14" ht="27" customHeight="1" x14ac:dyDescent="0.4">
      <c r="A8" s="233"/>
      <c r="B8" s="234"/>
      <c r="C8" s="255"/>
      <c r="D8" s="256"/>
      <c r="E8" s="256"/>
      <c r="F8" s="256"/>
      <c r="G8" s="256"/>
      <c r="H8" s="42" t="s">
        <v>492</v>
      </c>
      <c r="I8" s="262"/>
      <c r="J8" s="265">
        <v>7</v>
      </c>
      <c r="K8" s="266"/>
      <c r="L8" s="41"/>
      <c r="M8" s="41"/>
      <c r="N8" s="41"/>
    </row>
    <row r="9" spans="1:14" ht="27" customHeight="1" x14ac:dyDescent="0.4">
      <c r="A9" s="245" t="s">
        <v>377</v>
      </c>
      <c r="B9" s="246"/>
      <c r="C9" s="251" t="s">
        <v>1462</v>
      </c>
      <c r="D9" s="252"/>
      <c r="E9" s="252"/>
      <c r="F9" s="252"/>
      <c r="G9" s="252"/>
      <c r="H9" s="257" t="s">
        <v>372</v>
      </c>
      <c r="I9" s="107" t="s">
        <v>373</v>
      </c>
      <c r="J9" s="259">
        <v>0</v>
      </c>
      <c r="K9" s="260"/>
      <c r="L9" s="41"/>
      <c r="M9" s="41"/>
      <c r="N9" s="41"/>
    </row>
    <row r="10" spans="1:14" ht="27" customHeight="1" x14ac:dyDescent="0.4">
      <c r="A10" s="247"/>
      <c r="B10" s="248"/>
      <c r="C10" s="253"/>
      <c r="D10" s="254"/>
      <c r="E10" s="254"/>
      <c r="F10" s="254"/>
      <c r="G10" s="254"/>
      <c r="H10" s="258"/>
      <c r="I10" s="261" t="s">
        <v>374</v>
      </c>
      <c r="J10" s="263" t="s">
        <v>1463</v>
      </c>
      <c r="K10" s="264"/>
      <c r="L10" s="41"/>
      <c r="M10" s="41"/>
      <c r="N10" s="41"/>
    </row>
    <row r="11" spans="1:14" ht="27" customHeight="1" x14ac:dyDescent="0.4">
      <c r="A11" s="249"/>
      <c r="B11" s="250"/>
      <c r="C11" s="255"/>
      <c r="D11" s="256"/>
      <c r="E11" s="256"/>
      <c r="F11" s="256"/>
      <c r="G11" s="256"/>
      <c r="H11" s="42"/>
      <c r="I11" s="262"/>
      <c r="J11" s="265">
        <v>1</v>
      </c>
      <c r="K11" s="266"/>
      <c r="L11" s="41"/>
      <c r="M11" s="41"/>
      <c r="N11" s="41"/>
    </row>
    <row r="12" spans="1:14" ht="27" customHeight="1" x14ac:dyDescent="0.4">
      <c r="A12" s="273" t="s">
        <v>380</v>
      </c>
      <c r="B12" s="274"/>
      <c r="C12" s="619" t="s">
        <v>1464</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616</v>
      </c>
      <c r="D22" s="280"/>
      <c r="E22" s="279" t="s">
        <v>617</v>
      </c>
      <c r="F22" s="280"/>
      <c r="G22" s="296" t="s">
        <v>1465</v>
      </c>
      <c r="H22" s="297"/>
      <c r="I22" s="43" t="s">
        <v>389</v>
      </c>
      <c r="J22" s="275" t="s">
        <v>1270</v>
      </c>
      <c r="K22" s="276"/>
      <c r="L22" s="41"/>
      <c r="M22" s="41"/>
      <c r="N22" s="41"/>
    </row>
    <row r="23" spans="1:14" ht="27" customHeight="1" x14ac:dyDescent="0.4">
      <c r="A23" s="231"/>
      <c r="B23" s="232"/>
      <c r="C23" s="277" t="s">
        <v>390</v>
      </c>
      <c r="D23" s="278"/>
      <c r="E23" s="277" t="s">
        <v>391</v>
      </c>
      <c r="F23" s="278"/>
      <c r="G23" s="298"/>
      <c r="H23" s="299"/>
      <c r="I23" s="43" t="s">
        <v>392</v>
      </c>
      <c r="J23" s="275" t="s">
        <v>1270</v>
      </c>
      <c r="K23" s="276"/>
      <c r="L23" s="41"/>
      <c r="M23" s="41"/>
      <c r="N23" s="41"/>
    </row>
    <row r="24" spans="1:14" ht="27" customHeight="1" x14ac:dyDescent="0.4">
      <c r="A24" s="233"/>
      <c r="B24" s="234"/>
      <c r="C24" s="279" t="s">
        <v>566</v>
      </c>
      <c r="D24" s="280"/>
      <c r="E24" s="279" t="s">
        <v>566</v>
      </c>
      <c r="F24" s="280"/>
      <c r="G24" s="300"/>
      <c r="H24" s="301"/>
      <c r="I24" s="44" t="s">
        <v>394</v>
      </c>
      <c r="J24" s="275" t="s">
        <v>1270</v>
      </c>
      <c r="K24" s="276"/>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9</v>
      </c>
      <c r="D26" s="50">
        <v>15</v>
      </c>
      <c r="E26" s="50">
        <v>20</v>
      </c>
      <c r="F26" s="50">
        <v>23</v>
      </c>
      <c r="G26" s="50">
        <v>25</v>
      </c>
      <c r="H26" s="50">
        <v>25</v>
      </c>
      <c r="I26" s="324">
        <f>SUM(C26:H26)</f>
        <v>117</v>
      </c>
      <c r="J26" s="325"/>
      <c r="K26" s="51" t="s">
        <v>642</v>
      </c>
      <c r="L26" s="47"/>
      <c r="M26" s="47"/>
      <c r="N26" s="47"/>
    </row>
    <row r="27" spans="1:14" ht="27" customHeight="1" x14ac:dyDescent="0.4">
      <c r="A27" s="52"/>
      <c r="B27" s="53" t="s">
        <v>405</v>
      </c>
      <c r="C27" s="42">
        <v>9</v>
      </c>
      <c r="D27" s="42">
        <v>10</v>
      </c>
      <c r="E27" s="42">
        <v>10</v>
      </c>
      <c r="F27" s="42"/>
      <c r="G27" s="42"/>
      <c r="H27" s="42"/>
      <c r="I27" s="326">
        <f>SUM(C27:H27)</f>
        <v>29</v>
      </c>
      <c r="J27" s="327"/>
      <c r="K27" s="51" t="s">
        <v>642</v>
      </c>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8"/>
      <c r="B29" s="55" t="s">
        <v>416</v>
      </c>
      <c r="C29" s="56">
        <v>1</v>
      </c>
      <c r="D29" s="56">
        <v>3</v>
      </c>
      <c r="E29" s="56">
        <v>19</v>
      </c>
      <c r="F29" s="56">
        <v>1</v>
      </c>
      <c r="G29" s="56">
        <v>1</v>
      </c>
      <c r="H29" s="56">
        <v>4</v>
      </c>
      <c r="I29" s="56">
        <v>0</v>
      </c>
      <c r="J29" s="56">
        <v>0</v>
      </c>
      <c r="K29" s="57">
        <v>0</v>
      </c>
      <c r="L29" s="47"/>
      <c r="M29" s="47"/>
      <c r="N29" s="47"/>
    </row>
    <row r="30" spans="1:14" ht="27" customHeight="1" thickBot="1" x14ac:dyDescent="0.45">
      <c r="A30" s="114"/>
      <c r="B30" s="58" t="s">
        <v>417</v>
      </c>
      <c r="C30" s="59" t="s">
        <v>418</v>
      </c>
      <c r="D30" s="59" t="s">
        <v>418</v>
      </c>
      <c r="E30" s="59">
        <v>10</v>
      </c>
      <c r="F30" s="59">
        <v>0</v>
      </c>
      <c r="G30" s="59">
        <v>0</v>
      </c>
      <c r="H30" s="59">
        <v>0</v>
      </c>
      <c r="I30" s="59">
        <v>8</v>
      </c>
      <c r="J30" s="59">
        <v>3</v>
      </c>
      <c r="K30" s="60">
        <v>2</v>
      </c>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1849</v>
      </c>
      <c r="D32" s="303"/>
      <c r="E32" s="304"/>
      <c r="F32" s="302" t="s">
        <v>1466</v>
      </c>
      <c r="G32" s="303"/>
      <c r="H32" s="304"/>
      <c r="I32" s="609" t="s">
        <v>1467</v>
      </c>
      <c r="J32" s="610"/>
      <c r="K32" s="611"/>
    </row>
    <row r="33" spans="1:11" ht="20.25" customHeight="1" x14ac:dyDescent="0.4">
      <c r="A33" s="328"/>
      <c r="B33" s="329"/>
      <c r="C33" s="305"/>
      <c r="D33" s="306"/>
      <c r="E33" s="307"/>
      <c r="F33" s="305"/>
      <c r="G33" s="306"/>
      <c r="H33" s="307"/>
      <c r="I33" s="612"/>
      <c r="J33" s="613"/>
      <c r="K33" s="614"/>
    </row>
    <row r="34" spans="1:11" ht="20.25" customHeight="1" x14ac:dyDescent="0.4">
      <c r="A34" s="328"/>
      <c r="B34" s="329"/>
      <c r="C34" s="305"/>
      <c r="D34" s="306"/>
      <c r="E34" s="307"/>
      <c r="F34" s="305"/>
      <c r="G34" s="306"/>
      <c r="H34" s="307"/>
      <c r="I34" s="612"/>
      <c r="J34" s="613"/>
      <c r="K34" s="614"/>
    </row>
    <row r="35" spans="1:11" ht="20.25" customHeight="1" x14ac:dyDescent="0.4">
      <c r="A35" s="328"/>
      <c r="B35" s="329"/>
      <c r="C35" s="305"/>
      <c r="D35" s="306"/>
      <c r="E35" s="307"/>
      <c r="F35" s="305"/>
      <c r="G35" s="306"/>
      <c r="H35" s="307"/>
      <c r="I35" s="612"/>
      <c r="J35" s="613"/>
      <c r="K35" s="614"/>
    </row>
    <row r="36" spans="1:11" ht="20.25" customHeight="1" x14ac:dyDescent="0.4">
      <c r="A36" s="328"/>
      <c r="B36" s="329"/>
      <c r="C36" s="305"/>
      <c r="D36" s="306"/>
      <c r="E36" s="307"/>
      <c r="F36" s="305"/>
      <c r="G36" s="306"/>
      <c r="H36" s="307"/>
      <c r="I36" s="612"/>
      <c r="J36" s="613"/>
      <c r="K36" s="614"/>
    </row>
    <row r="37" spans="1:11" ht="20.25" customHeight="1" x14ac:dyDescent="0.4">
      <c r="A37" s="328"/>
      <c r="B37" s="329"/>
      <c r="C37" s="305"/>
      <c r="D37" s="306"/>
      <c r="E37" s="307"/>
      <c r="F37" s="305"/>
      <c r="G37" s="306"/>
      <c r="H37" s="307"/>
      <c r="I37" s="612"/>
      <c r="J37" s="613"/>
      <c r="K37" s="614"/>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541" t="s">
        <v>1468</v>
      </c>
      <c r="D39" s="542"/>
      <c r="E39" s="615"/>
      <c r="F39" s="314"/>
      <c r="G39" s="315"/>
      <c r="H39" s="316"/>
      <c r="I39" s="541" t="s">
        <v>1469</v>
      </c>
      <c r="J39" s="542"/>
      <c r="K39" s="617"/>
    </row>
    <row r="40" spans="1:11" ht="20.25" customHeight="1" x14ac:dyDescent="0.4">
      <c r="A40" s="328"/>
      <c r="B40" s="329"/>
      <c r="C40" s="541"/>
      <c r="D40" s="542"/>
      <c r="E40" s="615"/>
      <c r="F40" s="314"/>
      <c r="G40" s="315"/>
      <c r="H40" s="316"/>
      <c r="I40" s="541"/>
      <c r="J40" s="542"/>
      <c r="K40" s="617"/>
    </row>
    <row r="41" spans="1:11" ht="20.25" customHeight="1" x14ac:dyDescent="0.4">
      <c r="A41" s="328"/>
      <c r="B41" s="329"/>
      <c r="C41" s="541"/>
      <c r="D41" s="542"/>
      <c r="E41" s="615"/>
      <c r="F41" s="314"/>
      <c r="G41" s="315"/>
      <c r="H41" s="316"/>
      <c r="I41" s="541"/>
      <c r="J41" s="542"/>
      <c r="K41" s="617"/>
    </row>
    <row r="42" spans="1:11" ht="20.25" customHeight="1" x14ac:dyDescent="0.4">
      <c r="A42" s="328"/>
      <c r="B42" s="329"/>
      <c r="C42" s="541"/>
      <c r="D42" s="542"/>
      <c r="E42" s="615"/>
      <c r="F42" s="314"/>
      <c r="G42" s="315"/>
      <c r="H42" s="316"/>
      <c r="I42" s="541"/>
      <c r="J42" s="542"/>
      <c r="K42" s="617"/>
    </row>
    <row r="43" spans="1:11" ht="20.25" customHeight="1" x14ac:dyDescent="0.4">
      <c r="A43" s="328"/>
      <c r="B43" s="329"/>
      <c r="C43" s="541"/>
      <c r="D43" s="542"/>
      <c r="E43" s="615"/>
      <c r="F43" s="314"/>
      <c r="G43" s="315"/>
      <c r="H43" s="316"/>
      <c r="I43" s="541"/>
      <c r="J43" s="542"/>
      <c r="K43" s="617"/>
    </row>
    <row r="44" spans="1:11" ht="20.25" customHeight="1" x14ac:dyDescent="0.4">
      <c r="A44" s="330"/>
      <c r="B44" s="331"/>
      <c r="C44" s="545"/>
      <c r="D44" s="546"/>
      <c r="E44" s="616"/>
      <c r="F44" s="317"/>
      <c r="G44" s="318"/>
      <c r="H44" s="319"/>
      <c r="I44" s="545"/>
      <c r="J44" s="546"/>
      <c r="K44" s="618"/>
    </row>
    <row r="45" spans="1:11" ht="20.25" customHeight="1" x14ac:dyDescent="0.4">
      <c r="A45" s="338" t="s">
        <v>431</v>
      </c>
      <c r="B45" s="339"/>
      <c r="C45" s="340" t="s">
        <v>432</v>
      </c>
      <c r="D45" s="341"/>
      <c r="E45" s="342" t="s">
        <v>433</v>
      </c>
      <c r="F45" s="342"/>
      <c r="G45" s="118" t="s">
        <v>434</v>
      </c>
      <c r="H45" s="118" t="s">
        <v>435</v>
      </c>
      <c r="I45" s="118" t="s">
        <v>92</v>
      </c>
      <c r="J45" s="343" t="s">
        <v>436</v>
      </c>
      <c r="K45" s="344"/>
    </row>
    <row r="46" spans="1:11" ht="20.25" customHeight="1" x14ac:dyDescent="0.4">
      <c r="A46" s="328"/>
      <c r="B46" s="329"/>
      <c r="C46" s="345" t="s">
        <v>437</v>
      </c>
      <c r="D46" s="346"/>
      <c r="E46" s="347" t="s">
        <v>438</v>
      </c>
      <c r="F46" s="347"/>
      <c r="G46" s="119" t="s">
        <v>439</v>
      </c>
      <c r="H46" s="85" t="s">
        <v>1470</v>
      </c>
      <c r="I46" s="119" t="s">
        <v>554</v>
      </c>
      <c r="J46" s="348" t="s">
        <v>517</v>
      </c>
      <c r="K46" s="349"/>
    </row>
    <row r="47" spans="1:11" ht="20.25" customHeight="1" x14ac:dyDescent="0.4">
      <c r="A47" s="328"/>
      <c r="B47" s="329"/>
      <c r="C47" s="345" t="s">
        <v>443</v>
      </c>
      <c r="D47" s="346"/>
      <c r="E47" s="350" t="s">
        <v>444</v>
      </c>
      <c r="F47" s="350"/>
      <c r="G47" s="119" t="s">
        <v>439</v>
      </c>
      <c r="H47" s="85" t="s">
        <v>544</v>
      </c>
      <c r="I47" s="119" t="s">
        <v>441</v>
      </c>
      <c r="J47" s="348" t="s">
        <v>1471</v>
      </c>
      <c r="K47" s="349"/>
    </row>
    <row r="48" spans="1:11" ht="20.25" customHeight="1" x14ac:dyDescent="0.4">
      <c r="A48" s="328"/>
      <c r="B48" s="329"/>
      <c r="C48" s="345" t="s">
        <v>449</v>
      </c>
      <c r="D48" s="346"/>
      <c r="E48" s="350" t="s">
        <v>654</v>
      </c>
      <c r="F48" s="350"/>
      <c r="G48" s="119" t="s">
        <v>514</v>
      </c>
      <c r="H48" s="85" t="s">
        <v>1472</v>
      </c>
      <c r="I48" s="119" t="s">
        <v>548</v>
      </c>
      <c r="J48" s="348" t="s">
        <v>1471</v>
      </c>
      <c r="K48" s="349"/>
    </row>
    <row r="49" spans="1:14" ht="20.25" customHeight="1" x14ac:dyDescent="0.4">
      <c r="A49" s="328"/>
      <c r="B49" s="329"/>
      <c r="C49" s="345" t="s">
        <v>450</v>
      </c>
      <c r="D49" s="346"/>
      <c r="E49" s="350" t="s">
        <v>1473</v>
      </c>
      <c r="F49" s="350"/>
      <c r="G49" s="119" t="s">
        <v>439</v>
      </c>
      <c r="H49" s="85" t="s">
        <v>1311</v>
      </c>
      <c r="I49" s="119" t="s">
        <v>554</v>
      </c>
      <c r="J49" s="348" t="s">
        <v>552</v>
      </c>
      <c r="K49" s="349"/>
      <c r="L49" s="63"/>
      <c r="M49" s="63"/>
      <c r="N49" s="63"/>
    </row>
    <row r="50" spans="1:14" ht="20.25" customHeight="1" x14ac:dyDescent="0.4">
      <c r="A50" s="328"/>
      <c r="B50" s="329"/>
      <c r="C50" s="345" t="s">
        <v>454</v>
      </c>
      <c r="D50" s="346"/>
      <c r="E50" s="351"/>
      <c r="F50" s="351"/>
      <c r="G50" s="119"/>
      <c r="H50" s="62"/>
      <c r="I50" s="119"/>
      <c r="J50" s="348"/>
      <c r="K50" s="349"/>
      <c r="L50" s="63"/>
    </row>
    <row r="51" spans="1:14" ht="20.25" customHeight="1" x14ac:dyDescent="0.4">
      <c r="A51" s="328"/>
      <c r="B51" s="329"/>
      <c r="C51" s="345" t="s">
        <v>455</v>
      </c>
      <c r="D51" s="346"/>
      <c r="E51" s="351"/>
      <c r="F51" s="351"/>
      <c r="G51" s="119"/>
      <c r="H51" s="62"/>
      <c r="I51" s="119"/>
      <c r="J51" s="348"/>
      <c r="K51" s="349"/>
      <c r="L51" s="63"/>
    </row>
    <row r="52" spans="1:14" ht="12" customHeight="1" x14ac:dyDescent="0.4">
      <c r="A52" s="113"/>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118" t="s">
        <v>461</v>
      </c>
      <c r="H54" s="118" t="s">
        <v>441</v>
      </c>
      <c r="I54" s="120" t="s">
        <v>462</v>
      </c>
      <c r="J54" s="343" t="s">
        <v>92</v>
      </c>
      <c r="K54" s="344"/>
    </row>
    <row r="55" spans="1:14" ht="20.25" customHeight="1" x14ac:dyDescent="0.4">
      <c r="A55" s="328"/>
      <c r="B55" s="329"/>
      <c r="C55" s="360" t="s">
        <v>1474</v>
      </c>
      <c r="D55" s="361"/>
      <c r="E55" s="362" t="s">
        <v>654</v>
      </c>
      <c r="F55" s="362"/>
      <c r="G55" s="121" t="s">
        <v>1475</v>
      </c>
      <c r="H55" s="377" t="s">
        <v>1476</v>
      </c>
      <c r="I55" s="121" t="s">
        <v>1107</v>
      </c>
      <c r="J55" s="379" t="s">
        <v>709</v>
      </c>
      <c r="K55" s="380"/>
    </row>
    <row r="56" spans="1:14" ht="20.25" customHeight="1" x14ac:dyDescent="0.4">
      <c r="A56" s="328"/>
      <c r="B56" s="329"/>
      <c r="C56" s="373" t="s">
        <v>1477</v>
      </c>
      <c r="D56" s="374"/>
      <c r="E56" s="362" t="s">
        <v>1478</v>
      </c>
      <c r="F56" s="362"/>
      <c r="G56" s="121" t="s">
        <v>1475</v>
      </c>
      <c r="H56" s="378"/>
      <c r="I56" s="121" t="s">
        <v>1107</v>
      </c>
      <c r="J56" s="381"/>
      <c r="K56" s="382"/>
    </row>
    <row r="57" spans="1:14" ht="20.25" customHeight="1" x14ac:dyDescent="0.4">
      <c r="A57" s="328"/>
      <c r="B57" s="329"/>
      <c r="C57" s="373" t="s">
        <v>1479</v>
      </c>
      <c r="D57" s="374"/>
      <c r="E57" s="350" t="s">
        <v>656</v>
      </c>
      <c r="F57" s="350"/>
      <c r="G57" s="119" t="s">
        <v>531</v>
      </c>
      <c r="H57" s="363"/>
      <c r="I57" s="119" t="s">
        <v>1107</v>
      </c>
      <c r="J57" s="383"/>
      <c r="K57" s="384"/>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1480</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thickBot="1" x14ac:dyDescent="0.45">
      <c r="A66" s="69" t="s">
        <v>470</v>
      </c>
      <c r="B66" s="70"/>
      <c r="C66" s="70"/>
      <c r="D66" s="70"/>
      <c r="E66" s="70"/>
      <c r="F66" s="70"/>
      <c r="G66" s="70"/>
      <c r="H66" s="70"/>
      <c r="I66" s="70"/>
      <c r="J66" s="70"/>
      <c r="K66" s="71"/>
    </row>
    <row r="67" spans="1:11" ht="26.25" customHeight="1" x14ac:dyDescent="0.4">
      <c r="A67" s="86"/>
      <c r="B67" s="87"/>
      <c r="C67" s="87"/>
      <c r="D67" s="87"/>
      <c r="E67" s="87"/>
      <c r="F67" s="87"/>
      <c r="G67" s="87"/>
      <c r="H67" s="87"/>
      <c r="I67" s="87"/>
      <c r="J67" s="87"/>
      <c r="K67" s="88"/>
    </row>
    <row r="68" spans="1:11" ht="26.25" customHeight="1" x14ac:dyDescent="0.4">
      <c r="A68" s="89"/>
      <c r="K68" s="112"/>
    </row>
    <row r="69" spans="1:11" ht="26.25" customHeight="1" x14ac:dyDescent="0.4">
      <c r="A69" s="89"/>
      <c r="K69" s="112"/>
    </row>
    <row r="70" spans="1:11" ht="26.25" customHeight="1" x14ac:dyDescent="0.4">
      <c r="A70" s="89"/>
      <c r="K70" s="112"/>
    </row>
    <row r="71" spans="1:11" ht="26.25" customHeight="1" x14ac:dyDescent="0.4">
      <c r="A71" s="89"/>
      <c r="K71" s="112"/>
    </row>
    <row r="72" spans="1:11" ht="26.25" customHeight="1" x14ac:dyDescent="0.4">
      <c r="A72" s="89"/>
      <c r="K72" s="112"/>
    </row>
    <row r="73" spans="1:11" ht="26.25" customHeight="1" x14ac:dyDescent="0.4">
      <c r="A73" s="89"/>
      <c r="K73" s="112"/>
    </row>
    <row r="74" spans="1:11" ht="26.25" customHeight="1" x14ac:dyDescent="0.4">
      <c r="A74" s="89"/>
      <c r="K74" s="112"/>
    </row>
    <row r="75" spans="1:11" ht="26.25" customHeight="1" x14ac:dyDescent="0.4">
      <c r="A75" s="89"/>
      <c r="K75" s="112"/>
    </row>
    <row r="76" spans="1:11" ht="26.25" customHeight="1" x14ac:dyDescent="0.4">
      <c r="A76" s="89"/>
      <c r="K76" s="112"/>
    </row>
    <row r="77" spans="1:11" ht="26.25" customHeight="1" x14ac:dyDescent="0.4">
      <c r="A77" s="89"/>
      <c r="K77" s="112"/>
    </row>
    <row r="78" spans="1:11" ht="26.25" customHeight="1" x14ac:dyDescent="0.4">
      <c r="A78" s="89"/>
      <c r="K78" s="112"/>
    </row>
    <row r="79" spans="1:11" ht="26.25" customHeight="1" x14ac:dyDescent="0.4">
      <c r="A79" s="89"/>
      <c r="K79" s="112"/>
    </row>
    <row r="80" spans="1:11" ht="26.25" customHeight="1" x14ac:dyDescent="0.4">
      <c r="A80" s="89"/>
      <c r="K80" s="112"/>
    </row>
    <row r="81" spans="1:11" ht="26.25" customHeight="1" x14ac:dyDescent="0.4">
      <c r="A81" s="89"/>
      <c r="K81" s="112"/>
    </row>
    <row r="82" spans="1:11" ht="26.25" customHeight="1" x14ac:dyDescent="0.4">
      <c r="A82" s="89"/>
      <c r="K82" s="112"/>
    </row>
    <row r="83" spans="1:11" ht="26.25" customHeight="1" x14ac:dyDescent="0.4">
      <c r="A83" s="89"/>
      <c r="K83" s="112"/>
    </row>
    <row r="84" spans="1:11" ht="26.25" customHeight="1" x14ac:dyDescent="0.4">
      <c r="A84" s="89"/>
      <c r="K84" s="112"/>
    </row>
    <row r="85" spans="1:11" ht="26.25" customHeight="1" x14ac:dyDescent="0.4">
      <c r="A85" s="89"/>
      <c r="K85" s="112"/>
    </row>
    <row r="86" spans="1:11" ht="26.25" customHeight="1" x14ac:dyDescent="0.4">
      <c r="A86" s="89"/>
      <c r="K86" s="112"/>
    </row>
    <row r="87" spans="1:11" ht="26.25" customHeight="1" x14ac:dyDescent="0.4">
      <c r="A87" s="89"/>
      <c r="K87" s="112"/>
    </row>
    <row r="88" spans="1:11" ht="26.25" customHeight="1" x14ac:dyDescent="0.4">
      <c r="A88" s="89"/>
      <c r="K88" s="112"/>
    </row>
    <row r="89" spans="1:11" ht="26.25" customHeight="1" x14ac:dyDescent="0.4">
      <c r="A89" s="89"/>
      <c r="K89" s="112"/>
    </row>
    <row r="90" spans="1:11" ht="26.25" customHeight="1" x14ac:dyDescent="0.4">
      <c r="A90" s="89"/>
      <c r="K90" s="112"/>
    </row>
    <row r="91" spans="1:11" ht="26.25" customHeight="1" x14ac:dyDescent="0.4">
      <c r="A91" s="89"/>
      <c r="K91" s="112"/>
    </row>
    <row r="92" spans="1:11" ht="26.25" customHeight="1" thickBot="1" x14ac:dyDescent="0.45">
      <c r="A92" s="90"/>
      <c r="B92" s="91"/>
      <c r="C92" s="91"/>
      <c r="D92" s="91"/>
      <c r="E92" s="91"/>
      <c r="F92" s="91"/>
      <c r="G92" s="91"/>
      <c r="H92" s="91"/>
      <c r="I92" s="91"/>
      <c r="J92" s="91"/>
      <c r="K92" s="92"/>
    </row>
    <row r="93" spans="1:11" ht="26.25" customHeight="1" x14ac:dyDescent="0.4">
      <c r="A93" s="86"/>
      <c r="B93" s="87"/>
      <c r="C93" s="87"/>
      <c r="D93" s="87"/>
      <c r="E93" s="87"/>
      <c r="F93" s="87"/>
      <c r="G93" s="87"/>
      <c r="H93" s="87"/>
      <c r="I93" s="87"/>
      <c r="J93" s="87"/>
      <c r="K93" s="88"/>
    </row>
    <row r="94" spans="1:11" ht="26.25" customHeight="1" x14ac:dyDescent="0.4">
      <c r="A94" s="89"/>
      <c r="K94" s="112"/>
    </row>
    <row r="95" spans="1:11" ht="26.25" customHeight="1" x14ac:dyDescent="0.4">
      <c r="A95" s="89"/>
      <c r="K95" s="112"/>
    </row>
    <row r="96" spans="1:11" ht="26.25" customHeight="1" x14ac:dyDescent="0.4">
      <c r="A96" s="89"/>
      <c r="K96" s="112"/>
    </row>
    <row r="97" spans="1:11" ht="26.25" customHeight="1" x14ac:dyDescent="0.4">
      <c r="A97" s="89"/>
      <c r="K97" s="112"/>
    </row>
    <row r="98" spans="1:11" ht="26.25" customHeight="1" x14ac:dyDescent="0.4">
      <c r="A98" s="89"/>
      <c r="K98" s="112"/>
    </row>
    <row r="99" spans="1:11" ht="26.25" customHeight="1" x14ac:dyDescent="0.4">
      <c r="A99" s="89"/>
      <c r="K99" s="112"/>
    </row>
    <row r="100" spans="1:11" ht="26.25" customHeight="1" x14ac:dyDescent="0.4">
      <c r="A100" s="89"/>
      <c r="K100" s="112"/>
    </row>
    <row r="101" spans="1:11" ht="26.25" customHeight="1" x14ac:dyDescent="0.4">
      <c r="A101" s="89"/>
      <c r="K101" s="112"/>
    </row>
    <row r="102" spans="1:11" ht="26.25" customHeight="1" x14ac:dyDescent="0.4">
      <c r="A102" s="89"/>
      <c r="K102" s="112"/>
    </row>
    <row r="103" spans="1:11" ht="26.25" customHeight="1" x14ac:dyDescent="0.4">
      <c r="A103" s="89"/>
      <c r="K103" s="112"/>
    </row>
    <row r="104" spans="1:11" ht="26.25" customHeight="1" x14ac:dyDescent="0.4">
      <c r="A104" s="89"/>
      <c r="K104" s="112"/>
    </row>
    <row r="105" spans="1:11" ht="26.25" customHeight="1" x14ac:dyDescent="0.4">
      <c r="A105" s="89"/>
      <c r="K105" s="112"/>
    </row>
    <row r="106" spans="1:11" ht="26.25" customHeight="1" x14ac:dyDescent="0.4">
      <c r="A106" s="89"/>
      <c r="K106" s="112"/>
    </row>
    <row r="107" spans="1:11" ht="26.25" customHeight="1" x14ac:dyDescent="0.4">
      <c r="A107" s="89"/>
      <c r="K107" s="112"/>
    </row>
    <row r="108" spans="1:11" ht="26.25" customHeight="1" x14ac:dyDescent="0.4">
      <c r="A108" s="89"/>
      <c r="K108" s="112"/>
    </row>
    <row r="109" spans="1:11" ht="26.25" customHeight="1" x14ac:dyDescent="0.4">
      <c r="A109" s="89"/>
      <c r="K109" s="112"/>
    </row>
    <row r="110" spans="1:11" ht="26.25" customHeight="1" x14ac:dyDescent="0.4">
      <c r="A110" s="89"/>
      <c r="K110" s="112"/>
    </row>
    <row r="111" spans="1:11" ht="26.25" customHeight="1" x14ac:dyDescent="0.4">
      <c r="A111" s="89"/>
      <c r="K111" s="112"/>
    </row>
    <row r="112" spans="1:11" ht="26.25" customHeight="1" x14ac:dyDescent="0.4">
      <c r="A112" s="89"/>
      <c r="K112" s="112"/>
    </row>
    <row r="113" spans="1:11" ht="26.25" customHeight="1" x14ac:dyDescent="0.4">
      <c r="A113" s="89"/>
      <c r="K113" s="112"/>
    </row>
    <row r="114" spans="1:11" ht="26.25" customHeight="1" x14ac:dyDescent="0.4">
      <c r="A114" s="89"/>
      <c r="K114" s="112"/>
    </row>
    <row r="115" spans="1:11" ht="26.25" customHeight="1" x14ac:dyDescent="0.4">
      <c r="A115" s="89"/>
      <c r="K115" s="112"/>
    </row>
    <row r="116" spans="1:11" ht="26.25" customHeight="1" x14ac:dyDescent="0.4">
      <c r="A116" s="89"/>
      <c r="K116" s="112"/>
    </row>
    <row r="117" spans="1:11" ht="26.25" customHeight="1" x14ac:dyDescent="0.4">
      <c r="A117" s="89"/>
      <c r="K117" s="112"/>
    </row>
    <row r="118" spans="1:11" ht="26.25" customHeight="1" thickBot="1" x14ac:dyDescent="0.45">
      <c r="A118" s="90"/>
      <c r="B118" s="91"/>
      <c r="C118" s="91"/>
      <c r="D118" s="91"/>
      <c r="E118" s="91"/>
      <c r="F118" s="91"/>
      <c r="G118" s="91"/>
      <c r="H118" s="91"/>
      <c r="I118" s="91"/>
      <c r="J118" s="91"/>
      <c r="K118" s="92"/>
    </row>
  </sheetData>
  <mergeCells count="102">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H55:H57"/>
    <mergeCell ref="A60:B64"/>
    <mergeCell ref="C60:K64"/>
    <mergeCell ref="J55:K57"/>
    <mergeCell ref="C56:D56"/>
    <mergeCell ref="E56:F56"/>
    <mergeCell ref="C57:D57"/>
    <mergeCell ref="E57:F57"/>
    <mergeCell ref="B58:B59"/>
    <mergeCell ref="C58:K58"/>
    <mergeCell ref="C59:K59"/>
  </mergeCells>
  <phoneticPr fontId="2"/>
  <conditionalFormatting sqref="C24:F24">
    <cfRule type="containsBlanks" dxfId="186" priority="3">
      <formula>LEN(TRIM(C24))=0</formula>
    </cfRule>
  </conditionalFormatting>
  <conditionalFormatting sqref="C9:G11 J9:K11 H11 C27:I27 K27">
    <cfRule type="expression" dxfId="185" priority="2" stopIfTrue="1">
      <formula>$K$4=""</formula>
    </cfRule>
  </conditionalFormatting>
  <conditionalFormatting sqref="E47:K49 C6:G11 H11 C26:I27 K26:K27 G1:H1 I2 C2:C3 K3 C5:E5 G5:K5 J6:K6 J7 H8 C12 C22:F22 C29:E29 G29 G46:K46">
    <cfRule type="containsBlanks" dxfId="184"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J55 C56:G57 I56:I57 C60:K64">
    <cfRule type="notContainsErrors" priority="1">
      <formula>NOT(ISERROR(C2))</formula>
    </cfRule>
  </conditionalFormatting>
  <conditionalFormatting sqref="J8:K9 J10 J11:K11">
    <cfRule type="containsBlanks" dxfId="183" priority="6">
      <formula>LEN(TRIM(J8))=0</formula>
    </cfRule>
  </conditionalFormatting>
  <dataValidations count="2">
    <dataValidation type="whole" operator="greaterThanOrEqual" allowBlank="1" showInputMessage="1" showErrorMessage="1" sqref="E29:K30 C29:D29" xr:uid="{03EA38F7-4841-489E-8B0C-86CF709455ED}">
      <formula1>0</formula1>
    </dataValidation>
    <dataValidation type="list" allowBlank="1" showInputMessage="1" showErrorMessage="1" sqref="J2:K2" xr:uid="{9899D5CE-49F2-4EB0-9605-39A53ACD940F}">
      <formula1>"保育所,認定こども園,小規模保育事業"</formula1>
    </dataValidation>
  </dataValidations>
  <hyperlinks>
    <hyperlink ref="A1:B1" location="公表用一覧!A1" display=" &lt;戻る" xr:uid="{48BC932C-CC37-486F-999B-5BDFCBFDB78D}"/>
  </hyperlinks>
  <pageMargins left="0.7" right="0.7" top="0.75" bottom="0.75" header="0.3" footer="0.3"/>
  <drawing r:id="rId1"/>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3EE823-CD74-4FB6-AD80-22A2717C72FA}">
  <sheetPr codeName="Sheet67"/>
  <dimension ref="A1:N66"/>
  <sheetViews>
    <sheetView view="pageBreakPreview" topLeftCell="A21"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532</v>
      </c>
      <c r="B1" s="407"/>
      <c r="C1" s="72"/>
      <c r="D1" s="72"/>
      <c r="E1" s="73"/>
      <c r="F1" s="32" t="s">
        <v>362</v>
      </c>
      <c r="G1" s="227">
        <v>45548</v>
      </c>
      <c r="H1" s="228"/>
      <c r="I1" s="33" t="s">
        <v>363</v>
      </c>
      <c r="J1" s="229">
        <v>46113</v>
      </c>
      <c r="K1" s="230"/>
      <c r="L1" s="34"/>
      <c r="M1" s="34"/>
      <c r="N1" s="34"/>
    </row>
    <row r="2" spans="1:14" ht="27" customHeight="1" x14ac:dyDescent="0.4">
      <c r="A2" s="231" t="s">
        <v>364</v>
      </c>
      <c r="B2" s="232"/>
      <c r="C2" s="235" t="s">
        <v>805</v>
      </c>
      <c r="D2" s="236"/>
      <c r="E2" s="236"/>
      <c r="F2" s="236"/>
      <c r="G2" s="236"/>
      <c r="H2" s="237"/>
      <c r="I2" s="36" t="s">
        <v>92</v>
      </c>
      <c r="J2" s="241" t="s">
        <v>806</v>
      </c>
      <c r="K2" s="242"/>
      <c r="L2" s="37"/>
      <c r="M2" s="37"/>
      <c r="N2" s="37"/>
    </row>
    <row r="3" spans="1:14" ht="27" customHeight="1" x14ac:dyDescent="0.4">
      <c r="A3" s="231"/>
      <c r="B3" s="232"/>
      <c r="C3" s="235"/>
      <c r="D3" s="236"/>
      <c r="E3" s="236"/>
      <c r="F3" s="236"/>
      <c r="G3" s="236"/>
      <c r="H3" s="237"/>
      <c r="I3" s="243" t="s">
        <v>366</v>
      </c>
      <c r="J3" s="244"/>
      <c r="K3" s="38">
        <v>345</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807</v>
      </c>
      <c r="D5" s="270"/>
      <c r="E5" s="271"/>
      <c r="F5" s="40" t="s">
        <v>369</v>
      </c>
      <c r="G5" s="376" t="str">
        <f>HYPERLINK("http://miyazono-youtien@wakaba-gakuen.ed.jp/")</f>
        <v>http://miyazono-youtien@wakaba-gakuen.ed.jp/</v>
      </c>
      <c r="H5" s="270"/>
      <c r="I5" s="270"/>
      <c r="J5" s="270"/>
      <c r="K5" s="272"/>
      <c r="L5" s="37"/>
      <c r="M5" s="37"/>
      <c r="N5" s="37"/>
    </row>
    <row r="6" spans="1:14" ht="27" customHeight="1" x14ac:dyDescent="0.4">
      <c r="A6" s="273" t="s">
        <v>371</v>
      </c>
      <c r="B6" s="274"/>
      <c r="C6" s="251" t="s">
        <v>808</v>
      </c>
      <c r="D6" s="252"/>
      <c r="E6" s="252"/>
      <c r="F6" s="252"/>
      <c r="G6" s="252"/>
      <c r="H6" s="257" t="s">
        <v>372</v>
      </c>
      <c r="I6" s="101" t="s">
        <v>373</v>
      </c>
      <c r="J6" s="259">
        <v>7</v>
      </c>
      <c r="K6" s="260"/>
      <c r="L6" s="41"/>
      <c r="M6" s="41"/>
      <c r="N6" s="41"/>
    </row>
    <row r="7" spans="1:14" ht="27" customHeight="1" x14ac:dyDescent="0.4">
      <c r="A7" s="231"/>
      <c r="B7" s="232"/>
      <c r="C7" s="253"/>
      <c r="D7" s="254"/>
      <c r="E7" s="254"/>
      <c r="F7" s="254"/>
      <c r="G7" s="254"/>
      <c r="H7" s="258"/>
      <c r="I7" s="261" t="s">
        <v>374</v>
      </c>
      <c r="J7" s="263" t="s">
        <v>809</v>
      </c>
      <c r="K7" s="264"/>
      <c r="L7" s="41"/>
      <c r="M7" s="41"/>
      <c r="N7" s="41"/>
    </row>
    <row r="8" spans="1:14" ht="27" customHeight="1" x14ac:dyDescent="0.4">
      <c r="A8" s="233"/>
      <c r="B8" s="234"/>
      <c r="C8" s="255"/>
      <c r="D8" s="256"/>
      <c r="E8" s="256"/>
      <c r="F8" s="256"/>
      <c r="G8" s="256"/>
      <c r="H8" s="42" t="s">
        <v>492</v>
      </c>
      <c r="I8" s="262"/>
      <c r="J8" s="265">
        <v>5</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810</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811</v>
      </c>
      <c r="D22" s="280"/>
      <c r="E22" s="279" t="s">
        <v>495</v>
      </c>
      <c r="F22" s="280"/>
      <c r="G22" s="296"/>
      <c r="H22" s="297"/>
      <c r="I22" s="43" t="s">
        <v>389</v>
      </c>
      <c r="J22" s="275" t="s">
        <v>812</v>
      </c>
      <c r="K22" s="276"/>
      <c r="L22" s="41"/>
      <c r="M22" s="41"/>
      <c r="N22" s="41"/>
    </row>
    <row r="23" spans="1:14" ht="27" customHeight="1" x14ac:dyDescent="0.4">
      <c r="A23" s="231"/>
      <c r="B23" s="232"/>
      <c r="C23" s="277" t="s">
        <v>390</v>
      </c>
      <c r="D23" s="278"/>
      <c r="E23" s="277" t="s">
        <v>391</v>
      </c>
      <c r="F23" s="278"/>
      <c r="G23" s="298"/>
      <c r="H23" s="299"/>
      <c r="I23" s="43" t="s">
        <v>392</v>
      </c>
      <c r="J23" s="275">
        <v>5</v>
      </c>
      <c r="K23" s="276"/>
      <c r="L23" s="41"/>
      <c r="M23" s="41"/>
      <c r="N23" s="41"/>
    </row>
    <row r="24" spans="1:14" ht="27" customHeight="1" x14ac:dyDescent="0.4">
      <c r="A24" s="233"/>
      <c r="B24" s="234"/>
      <c r="C24" s="279" t="s">
        <v>498</v>
      </c>
      <c r="D24" s="280"/>
      <c r="E24" s="279" t="s">
        <v>499</v>
      </c>
      <c r="F24" s="280"/>
      <c r="G24" s="300"/>
      <c r="H24" s="301"/>
      <c r="I24" s="44" t="s">
        <v>394</v>
      </c>
      <c r="J24" s="281" t="s">
        <v>813</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15</v>
      </c>
      <c r="D26" s="50">
        <v>15</v>
      </c>
      <c r="E26" s="50">
        <v>15</v>
      </c>
      <c r="F26" s="50">
        <v>35</v>
      </c>
      <c r="G26" s="50">
        <v>35</v>
      </c>
      <c r="H26" s="50">
        <v>35</v>
      </c>
      <c r="I26" s="324">
        <f>SUM(C26:H26)</f>
        <v>150</v>
      </c>
      <c r="J26" s="325"/>
      <c r="K26" s="81" t="s">
        <v>814</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2</v>
      </c>
      <c r="E29" s="56">
        <v>4</v>
      </c>
      <c r="F29" s="56">
        <v>0</v>
      </c>
      <c r="G29" s="56">
        <v>0</v>
      </c>
      <c r="H29" s="56">
        <v>2</v>
      </c>
      <c r="I29" s="56">
        <v>0</v>
      </c>
      <c r="J29" s="56">
        <v>0</v>
      </c>
      <c r="K29" s="57">
        <v>0</v>
      </c>
      <c r="L29" s="47"/>
      <c r="M29" s="47"/>
      <c r="N29" s="47"/>
    </row>
    <row r="30" spans="1:14" ht="27" customHeight="1" thickBot="1" x14ac:dyDescent="0.45">
      <c r="A30" s="96"/>
      <c r="B30" s="58" t="s">
        <v>417</v>
      </c>
      <c r="C30" s="59" t="s">
        <v>418</v>
      </c>
      <c r="D30" s="59" t="s">
        <v>418</v>
      </c>
      <c r="E30" s="59">
        <v>11</v>
      </c>
      <c r="F30" s="59">
        <v>2</v>
      </c>
      <c r="G30" s="59">
        <v>1</v>
      </c>
      <c r="H30" s="59">
        <v>1</v>
      </c>
      <c r="I30" s="59">
        <v>1</v>
      </c>
      <c r="J30" s="59">
        <v>0</v>
      </c>
      <c r="K30" s="60">
        <v>3</v>
      </c>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815</v>
      </c>
      <c r="D32" s="303"/>
      <c r="E32" s="304"/>
      <c r="F32" s="302" t="s">
        <v>816</v>
      </c>
      <c r="G32" s="303"/>
      <c r="H32" s="304"/>
      <c r="I32" s="302" t="s">
        <v>817</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818</v>
      </c>
      <c r="D39" s="315"/>
      <c r="E39" s="316"/>
      <c r="F39" s="314" t="s">
        <v>819</v>
      </c>
      <c r="G39" s="315"/>
      <c r="H39" s="316"/>
      <c r="I39" s="314" t="s">
        <v>820</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t="s">
        <v>439</v>
      </c>
      <c r="H46" s="75" t="s">
        <v>821</v>
      </c>
      <c r="I46" s="97" t="s">
        <v>441</v>
      </c>
      <c r="J46" s="348" t="s">
        <v>517</v>
      </c>
      <c r="K46" s="349"/>
    </row>
    <row r="47" spans="1:11" ht="20.25" customHeight="1" x14ac:dyDescent="0.4">
      <c r="A47" s="328"/>
      <c r="B47" s="329"/>
      <c r="C47" s="345" t="s">
        <v>443</v>
      </c>
      <c r="D47" s="346"/>
      <c r="E47" s="350" t="s">
        <v>444</v>
      </c>
      <c r="F47" s="350"/>
      <c r="G47" s="97" t="s">
        <v>445</v>
      </c>
      <c r="H47" s="62" t="s">
        <v>822</v>
      </c>
      <c r="I47" s="97" t="s">
        <v>823</v>
      </c>
      <c r="J47" s="348" t="s">
        <v>517</v>
      </c>
      <c r="K47" s="349"/>
    </row>
    <row r="48" spans="1:11" ht="20.25" customHeight="1" x14ac:dyDescent="0.4">
      <c r="A48" s="328"/>
      <c r="B48" s="329"/>
      <c r="C48" s="345" t="s">
        <v>449</v>
      </c>
      <c r="D48" s="346"/>
      <c r="E48" s="350" t="s">
        <v>438</v>
      </c>
      <c r="F48" s="350"/>
      <c r="G48" s="97" t="s">
        <v>824</v>
      </c>
      <c r="H48" s="75" t="s">
        <v>825</v>
      </c>
      <c r="I48" s="97" t="s">
        <v>548</v>
      </c>
      <c r="J48" s="348" t="s">
        <v>826</v>
      </c>
      <c r="K48" s="349"/>
    </row>
    <row r="49" spans="1:14" ht="20.25" customHeight="1" x14ac:dyDescent="0.4">
      <c r="A49" s="328"/>
      <c r="B49" s="329"/>
      <c r="C49" s="345" t="s">
        <v>450</v>
      </c>
      <c r="D49" s="346"/>
      <c r="E49" s="350" t="s">
        <v>451</v>
      </c>
      <c r="F49" s="350"/>
      <c r="G49" s="97" t="s">
        <v>452</v>
      </c>
      <c r="H49" s="62" t="s">
        <v>453</v>
      </c>
      <c r="I49" s="97"/>
      <c r="J49" s="348"/>
      <c r="K49" s="349"/>
      <c r="L49" s="63"/>
      <c r="M49" s="63"/>
      <c r="N49" s="63"/>
    </row>
    <row r="50" spans="1:14" ht="20.25" customHeight="1" x14ac:dyDescent="0.4">
      <c r="A50" s="328"/>
      <c r="B50" s="329"/>
      <c r="C50" s="345" t="s">
        <v>454</v>
      </c>
      <c r="D50" s="346"/>
      <c r="E50" s="351" t="s">
        <v>444</v>
      </c>
      <c r="F50" s="351"/>
      <c r="G50" s="97" t="s">
        <v>439</v>
      </c>
      <c r="H50" s="62" t="s">
        <v>827</v>
      </c>
      <c r="I50" s="97"/>
      <c r="J50" s="348"/>
      <c r="K50" s="349"/>
      <c r="L50" s="63"/>
    </row>
    <row r="51" spans="1:14" ht="20.25" customHeight="1" x14ac:dyDescent="0.4">
      <c r="A51" s="328"/>
      <c r="B51" s="329"/>
      <c r="C51" s="345" t="s">
        <v>455</v>
      </c>
      <c r="D51" s="346"/>
      <c r="E51" s="351"/>
      <c r="F51" s="351"/>
      <c r="G51" s="97"/>
      <c r="H51" s="62"/>
      <c r="I51" s="97"/>
      <c r="J51" s="348"/>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t="s">
        <v>474</v>
      </c>
      <c r="D55" s="361"/>
      <c r="E55" s="362" t="s">
        <v>438</v>
      </c>
      <c r="F55" s="362"/>
      <c r="G55" s="98" t="s">
        <v>828</v>
      </c>
      <c r="H55" s="66" t="s">
        <v>370</v>
      </c>
      <c r="I55" s="66" t="s">
        <v>370</v>
      </c>
      <c r="J55" s="363" t="s">
        <v>465</v>
      </c>
      <c r="K55" s="364"/>
    </row>
    <row r="56" spans="1:14" ht="20.25" customHeight="1" x14ac:dyDescent="0.4">
      <c r="A56" s="328"/>
      <c r="B56" s="329"/>
      <c r="C56" s="373" t="s">
        <v>557</v>
      </c>
      <c r="D56" s="374"/>
      <c r="E56" s="350" t="s">
        <v>438</v>
      </c>
      <c r="F56" s="350"/>
      <c r="G56" s="97" t="s">
        <v>828</v>
      </c>
      <c r="H56" s="67" t="s">
        <v>370</v>
      </c>
      <c r="I56" s="67" t="s">
        <v>370</v>
      </c>
      <c r="J56" s="348" t="s">
        <v>465</v>
      </c>
      <c r="K56" s="349"/>
    </row>
    <row r="57" spans="1:14" ht="20.25" customHeight="1" x14ac:dyDescent="0.4">
      <c r="A57" s="328"/>
      <c r="B57" s="329"/>
      <c r="C57" s="373" t="s">
        <v>486</v>
      </c>
      <c r="D57" s="374"/>
      <c r="E57" s="350" t="s">
        <v>829</v>
      </c>
      <c r="F57" s="350"/>
      <c r="G57" s="97" t="s">
        <v>531</v>
      </c>
      <c r="H57" s="67" t="s">
        <v>370</v>
      </c>
      <c r="I57" s="67" t="s">
        <v>370</v>
      </c>
      <c r="J57" s="348" t="s">
        <v>465</v>
      </c>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830</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182" priority="3">
      <formula>LEN(TRIM(C24))=0</formula>
    </cfRule>
  </conditionalFormatting>
  <conditionalFormatting sqref="C9:G11 J9:K11 H11 C27:I27 K27">
    <cfRule type="expression" dxfId="181" priority="2" stopIfTrue="1">
      <formula>$K$4=""</formula>
    </cfRule>
  </conditionalFormatting>
  <conditionalFormatting sqref="E47:K49 C6:G11 H11 C26:I27 K26:K27 G1:H1 I2 C2:C3 K3 C5:E5 G5:K5 J6:K6 J7 H8 C12 C22:F22 C29:E29 G29 G46:K46">
    <cfRule type="containsBlanks" dxfId="180"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79" priority="6">
      <formula>LEN(TRIM(J8))=0</formula>
    </cfRule>
  </conditionalFormatting>
  <dataValidations count="2">
    <dataValidation type="whole" operator="greaterThanOrEqual" allowBlank="1" showInputMessage="1" showErrorMessage="1" sqref="E29:K30 C29:D29" xr:uid="{3524DA06-E209-47FD-8716-9B08109F2852}">
      <formula1>0</formula1>
    </dataValidation>
    <dataValidation type="list" allowBlank="1" showInputMessage="1" showErrorMessage="1" sqref="J2:K2" xr:uid="{9904BAE5-AC50-4301-87E3-994328179C11}">
      <formula1>"保育所,認定こども園,小規模保育事業"</formula1>
    </dataValidation>
  </dataValidations>
  <hyperlinks>
    <hyperlink ref="A1:B1" location="公表用一覧!A1" display=" &lt;戻る" xr:uid="{881BD714-67C9-4FB5-9434-167977CDB632}"/>
  </hyperlinks>
  <pageMargins left="0.59055118110236227" right="0.39370078740157483" top="0.39370078740157483" bottom="0.39370078740157483" header="0" footer="0"/>
  <pageSetup paperSize="9" scale="89" fitToWidth="0" fitToHeight="0" orientation="portrait" r:id="rId1"/>
  <headerFooter>
    <oddHeader>&amp;L&amp;P / &amp;N ページ</oddHeader>
  </headerFooter>
  <rowBreaks count="3" manualBreakCount="3">
    <brk id="30" max="10" man="1"/>
    <brk id="65" max="10" man="1"/>
    <brk id="66" max="10" man="1"/>
  </rowBreaks>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DE8F04-8990-4CDF-B23E-3F4AD82D2516}">
  <sheetPr codeName="Sheet68"/>
  <dimension ref="A1:N66"/>
  <sheetViews>
    <sheetView view="pageBreakPreview" zoomScale="70" zoomScaleNormal="100" zoomScaleSheetLayoutView="70" workbookViewId="0">
      <selection sqref="A1:B1"/>
    </sheetView>
  </sheetViews>
  <sheetFormatPr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407" t="s">
        <v>532</v>
      </c>
      <c r="B1" s="407"/>
      <c r="C1" s="72"/>
      <c r="D1" s="72"/>
      <c r="E1" s="73"/>
      <c r="F1" s="32" t="s">
        <v>362</v>
      </c>
      <c r="G1" s="227">
        <v>45544</v>
      </c>
      <c r="H1" s="228"/>
      <c r="I1" s="33" t="s">
        <v>363</v>
      </c>
      <c r="J1" s="229">
        <v>46113</v>
      </c>
      <c r="K1" s="230"/>
      <c r="L1" s="34"/>
      <c r="M1" s="34"/>
      <c r="N1" s="34"/>
    </row>
    <row r="2" spans="1:14" ht="27" customHeight="1" x14ac:dyDescent="0.4">
      <c r="A2" s="231" t="s">
        <v>364</v>
      </c>
      <c r="B2" s="232"/>
      <c r="C2" s="235" t="s">
        <v>831</v>
      </c>
      <c r="D2" s="236"/>
      <c r="E2" s="236"/>
      <c r="F2" s="236"/>
      <c r="G2" s="236"/>
      <c r="H2" s="237"/>
      <c r="I2" s="36" t="s">
        <v>92</v>
      </c>
      <c r="J2" s="241" t="s">
        <v>763</v>
      </c>
      <c r="K2" s="242"/>
      <c r="L2" s="37"/>
      <c r="M2" s="37"/>
      <c r="N2" s="37"/>
    </row>
    <row r="3" spans="1:14" ht="27" customHeight="1" x14ac:dyDescent="0.4">
      <c r="A3" s="231"/>
      <c r="B3" s="232"/>
      <c r="C3" s="235"/>
      <c r="D3" s="236"/>
      <c r="E3" s="236"/>
      <c r="F3" s="236"/>
      <c r="G3" s="236"/>
      <c r="H3" s="237"/>
      <c r="I3" s="243" t="s">
        <v>366</v>
      </c>
      <c r="J3" s="244"/>
      <c r="K3" s="38">
        <v>346</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832</v>
      </c>
      <c r="D5" s="270"/>
      <c r="E5" s="271"/>
      <c r="F5" s="40" t="s">
        <v>369</v>
      </c>
      <c r="G5" s="376" t="str">
        <f>HYPERLINK("https://altababy.jp/facility/baby-c-otaka/")</f>
        <v>https://altababy.jp/facility/baby-c-otaka/</v>
      </c>
      <c r="H5" s="270"/>
      <c r="I5" s="270"/>
      <c r="J5" s="270"/>
      <c r="K5" s="272"/>
      <c r="L5" s="37"/>
      <c r="M5" s="37"/>
      <c r="N5" s="37"/>
    </row>
    <row r="6" spans="1:14" ht="27" customHeight="1" x14ac:dyDescent="0.4">
      <c r="A6" s="273" t="s">
        <v>371</v>
      </c>
      <c r="B6" s="274"/>
      <c r="C6" s="251" t="s">
        <v>833</v>
      </c>
      <c r="D6" s="252"/>
      <c r="E6" s="252"/>
      <c r="F6" s="252"/>
      <c r="G6" s="252"/>
      <c r="H6" s="257" t="s">
        <v>372</v>
      </c>
      <c r="I6" s="144" t="s">
        <v>373</v>
      </c>
      <c r="J6" s="259">
        <v>2</v>
      </c>
      <c r="K6" s="260"/>
      <c r="L6" s="41"/>
      <c r="M6" s="41"/>
      <c r="N6" s="41"/>
    </row>
    <row r="7" spans="1:14" ht="27" customHeight="1" x14ac:dyDescent="0.4">
      <c r="A7" s="231"/>
      <c r="B7" s="232"/>
      <c r="C7" s="253"/>
      <c r="D7" s="254"/>
      <c r="E7" s="254"/>
      <c r="F7" s="254"/>
      <c r="G7" s="254"/>
      <c r="H7" s="258"/>
      <c r="I7" s="261" t="s">
        <v>374</v>
      </c>
      <c r="J7" s="263" t="s">
        <v>659</v>
      </c>
      <c r="K7" s="264"/>
      <c r="L7" s="41"/>
      <c r="M7" s="41"/>
      <c r="N7" s="41"/>
    </row>
    <row r="8" spans="1:14" ht="27" customHeight="1" x14ac:dyDescent="0.4">
      <c r="A8" s="233"/>
      <c r="B8" s="234"/>
      <c r="C8" s="255"/>
      <c r="D8" s="256"/>
      <c r="E8" s="256"/>
      <c r="F8" s="256"/>
      <c r="G8" s="256"/>
      <c r="H8" s="42" t="s">
        <v>834</v>
      </c>
      <c r="I8" s="262"/>
      <c r="J8" s="265">
        <v>10</v>
      </c>
      <c r="K8" s="266"/>
      <c r="L8" s="41"/>
      <c r="M8" s="41"/>
      <c r="N8" s="41"/>
    </row>
    <row r="9" spans="1:14" ht="27" customHeight="1" x14ac:dyDescent="0.4">
      <c r="A9" s="245" t="s">
        <v>377</v>
      </c>
      <c r="B9" s="246"/>
      <c r="C9" s="251"/>
      <c r="D9" s="252"/>
      <c r="E9" s="252"/>
      <c r="F9" s="252"/>
      <c r="G9" s="252"/>
      <c r="H9" s="257" t="s">
        <v>372</v>
      </c>
      <c r="I9" s="144"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768</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494</v>
      </c>
      <c r="D22" s="280"/>
      <c r="E22" s="279" t="s">
        <v>769</v>
      </c>
      <c r="F22" s="280"/>
      <c r="G22" s="296"/>
      <c r="H22" s="297"/>
      <c r="I22" s="43" t="s">
        <v>389</v>
      </c>
      <c r="J22" s="275"/>
      <c r="K22" s="276"/>
      <c r="L22" s="41"/>
      <c r="M22" s="41"/>
      <c r="N22" s="41"/>
    </row>
    <row r="23" spans="1:14" ht="27" customHeight="1" x14ac:dyDescent="0.4">
      <c r="A23" s="231"/>
      <c r="B23" s="232"/>
      <c r="C23" s="277" t="s">
        <v>390</v>
      </c>
      <c r="D23" s="278"/>
      <c r="E23" s="277" t="s">
        <v>391</v>
      </c>
      <c r="F23" s="278"/>
      <c r="G23" s="298"/>
      <c r="H23" s="299"/>
      <c r="I23" s="43" t="s">
        <v>392</v>
      </c>
      <c r="J23" s="275"/>
      <c r="K23" s="276"/>
      <c r="L23" s="41"/>
      <c r="M23" s="41"/>
      <c r="N23" s="41"/>
    </row>
    <row r="24" spans="1:14" ht="27" customHeight="1" x14ac:dyDescent="0.4">
      <c r="A24" s="233"/>
      <c r="B24" s="234"/>
      <c r="C24" s="279" t="s">
        <v>499</v>
      </c>
      <c r="D24" s="280"/>
      <c r="E24" s="279" t="s">
        <v>494</v>
      </c>
      <c r="F24" s="280"/>
      <c r="G24" s="300"/>
      <c r="H24" s="301"/>
      <c r="I24" s="44" t="s">
        <v>394</v>
      </c>
      <c r="J24" s="281"/>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3</v>
      </c>
      <c r="D26" s="50">
        <v>8</v>
      </c>
      <c r="E26" s="50">
        <v>8</v>
      </c>
      <c r="F26" s="50" t="s">
        <v>418</v>
      </c>
      <c r="G26" s="50" t="s">
        <v>418</v>
      </c>
      <c r="H26" s="50" t="s">
        <v>418</v>
      </c>
      <c r="I26" s="324">
        <f>SUM(C26:H26)</f>
        <v>19</v>
      </c>
      <c r="J26" s="325"/>
      <c r="K26" s="51" t="s">
        <v>770</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0</v>
      </c>
      <c r="E29" s="56">
        <v>8</v>
      </c>
      <c r="F29" s="56"/>
      <c r="G29" s="56">
        <v>1</v>
      </c>
      <c r="H29" s="56"/>
      <c r="I29" s="56"/>
      <c r="J29" s="56"/>
      <c r="K29" s="57"/>
      <c r="L29" s="47"/>
      <c r="M29" s="47"/>
      <c r="N29" s="47"/>
    </row>
    <row r="30" spans="1:14" ht="27" customHeight="1" thickBot="1" x14ac:dyDescent="0.45">
      <c r="A30" s="140"/>
      <c r="B30" s="58" t="s">
        <v>417</v>
      </c>
      <c r="C30" s="59" t="s">
        <v>418</v>
      </c>
      <c r="D30" s="59" t="s">
        <v>418</v>
      </c>
      <c r="E30" s="59"/>
      <c r="F30" s="59"/>
      <c r="G30" s="59"/>
      <c r="H30" s="59"/>
      <c r="I30" s="59"/>
      <c r="J30" s="59"/>
      <c r="K30" s="60"/>
      <c r="L30" s="47"/>
      <c r="M30" s="47"/>
      <c r="N30" s="47"/>
    </row>
    <row r="31" spans="1:14" ht="20.25" customHeight="1" x14ac:dyDescent="0.4">
      <c r="A31" s="328" t="s">
        <v>419</v>
      </c>
      <c r="B31" s="329"/>
      <c r="C31" s="549" t="s">
        <v>1788</v>
      </c>
      <c r="D31" s="550"/>
      <c r="E31" s="550"/>
      <c r="F31" s="551"/>
      <c r="G31" s="551"/>
      <c r="H31" s="552"/>
      <c r="I31" s="335"/>
      <c r="J31" s="336"/>
      <c r="K31" s="337"/>
    </row>
    <row r="32" spans="1:14" ht="20.25" customHeight="1" x14ac:dyDescent="0.4">
      <c r="A32" s="328"/>
      <c r="B32" s="329"/>
      <c r="C32" s="302" t="s">
        <v>1790</v>
      </c>
      <c r="D32" s="303"/>
      <c r="E32" s="303"/>
      <c r="F32" s="553"/>
      <c r="G32" s="553"/>
      <c r="H32" s="554"/>
      <c r="I32" s="302"/>
      <c r="J32" s="303"/>
      <c r="K32" s="308"/>
    </row>
    <row r="33" spans="1:11" ht="20.25" customHeight="1" x14ac:dyDescent="0.4">
      <c r="A33" s="328"/>
      <c r="B33" s="329"/>
      <c r="C33" s="305"/>
      <c r="D33" s="306"/>
      <c r="E33" s="306"/>
      <c r="F33" s="555"/>
      <c r="G33" s="555"/>
      <c r="H33" s="556"/>
      <c r="I33" s="305"/>
      <c r="J33" s="306"/>
      <c r="K33" s="309"/>
    </row>
    <row r="34" spans="1:11" ht="20.25" customHeight="1" x14ac:dyDescent="0.4">
      <c r="A34" s="328"/>
      <c r="B34" s="329"/>
      <c r="C34" s="305"/>
      <c r="D34" s="306"/>
      <c r="E34" s="306"/>
      <c r="F34" s="555"/>
      <c r="G34" s="555"/>
      <c r="H34" s="556"/>
      <c r="I34" s="305"/>
      <c r="J34" s="306"/>
      <c r="K34" s="309"/>
    </row>
    <row r="35" spans="1:11" ht="20.25" customHeight="1" x14ac:dyDescent="0.4">
      <c r="A35" s="328"/>
      <c r="B35" s="329"/>
      <c r="C35" s="305"/>
      <c r="D35" s="306"/>
      <c r="E35" s="306"/>
      <c r="F35" s="555"/>
      <c r="G35" s="555"/>
      <c r="H35" s="556"/>
      <c r="I35" s="305"/>
      <c r="J35" s="306"/>
      <c r="K35" s="309"/>
    </row>
    <row r="36" spans="1:11" ht="20.25" customHeight="1" x14ac:dyDescent="0.4">
      <c r="A36" s="328"/>
      <c r="B36" s="329"/>
      <c r="C36" s="305"/>
      <c r="D36" s="306"/>
      <c r="E36" s="306"/>
      <c r="F36" s="555"/>
      <c r="G36" s="555"/>
      <c r="H36" s="556"/>
      <c r="I36" s="305"/>
      <c r="J36" s="306"/>
      <c r="K36" s="309"/>
    </row>
    <row r="37" spans="1:11" ht="20.25" customHeight="1" x14ac:dyDescent="0.4">
      <c r="A37" s="328"/>
      <c r="B37" s="329"/>
      <c r="C37" s="557"/>
      <c r="D37" s="558"/>
      <c r="E37" s="558"/>
      <c r="F37" s="559"/>
      <c r="G37" s="559"/>
      <c r="H37" s="560"/>
      <c r="I37" s="305"/>
      <c r="J37" s="306"/>
      <c r="K37" s="309"/>
    </row>
    <row r="38" spans="1:11" ht="20.25" customHeight="1" x14ac:dyDescent="0.4">
      <c r="A38" s="328"/>
      <c r="B38" s="329"/>
      <c r="C38" s="533" t="s">
        <v>1789</v>
      </c>
      <c r="D38" s="534"/>
      <c r="E38" s="534"/>
      <c r="F38" s="535"/>
      <c r="G38" s="535"/>
      <c r="H38" s="536"/>
      <c r="I38" s="310"/>
      <c r="J38" s="311"/>
      <c r="K38" s="313"/>
    </row>
    <row r="39" spans="1:11" ht="20.25" customHeight="1" x14ac:dyDescent="0.4">
      <c r="A39" s="328"/>
      <c r="B39" s="329"/>
      <c r="C39" s="537" t="s">
        <v>1791</v>
      </c>
      <c r="D39" s="538"/>
      <c r="E39" s="538"/>
      <c r="F39" s="539"/>
      <c r="G39" s="539"/>
      <c r="H39" s="540"/>
      <c r="I39" s="314"/>
      <c r="J39" s="315"/>
      <c r="K39" s="320"/>
    </row>
    <row r="40" spans="1:11" ht="20.25" customHeight="1" x14ac:dyDescent="0.4">
      <c r="A40" s="328"/>
      <c r="B40" s="329"/>
      <c r="C40" s="541"/>
      <c r="D40" s="542"/>
      <c r="E40" s="542"/>
      <c r="F40" s="543"/>
      <c r="G40" s="543"/>
      <c r="H40" s="544"/>
      <c r="I40" s="314"/>
      <c r="J40" s="315"/>
      <c r="K40" s="320"/>
    </row>
    <row r="41" spans="1:11" ht="20.25" customHeight="1" x14ac:dyDescent="0.4">
      <c r="A41" s="328"/>
      <c r="B41" s="329"/>
      <c r="C41" s="541"/>
      <c r="D41" s="542"/>
      <c r="E41" s="542"/>
      <c r="F41" s="543"/>
      <c r="G41" s="543"/>
      <c r="H41" s="544"/>
      <c r="I41" s="314"/>
      <c r="J41" s="315"/>
      <c r="K41" s="320"/>
    </row>
    <row r="42" spans="1:11" ht="20.25" customHeight="1" x14ac:dyDescent="0.4">
      <c r="A42" s="328"/>
      <c r="B42" s="329"/>
      <c r="C42" s="541"/>
      <c r="D42" s="542"/>
      <c r="E42" s="542"/>
      <c r="F42" s="543"/>
      <c r="G42" s="543"/>
      <c r="H42" s="544"/>
      <c r="I42" s="314"/>
      <c r="J42" s="315"/>
      <c r="K42" s="320"/>
    </row>
    <row r="43" spans="1:11" ht="20.25" customHeight="1" x14ac:dyDescent="0.4">
      <c r="A43" s="328"/>
      <c r="B43" s="329"/>
      <c r="C43" s="541"/>
      <c r="D43" s="542"/>
      <c r="E43" s="542"/>
      <c r="F43" s="543"/>
      <c r="G43" s="543"/>
      <c r="H43" s="544"/>
      <c r="I43" s="314"/>
      <c r="J43" s="315"/>
      <c r="K43" s="320"/>
    </row>
    <row r="44" spans="1:11" ht="20.25" customHeight="1" x14ac:dyDescent="0.4">
      <c r="A44" s="330"/>
      <c r="B44" s="331"/>
      <c r="C44" s="545"/>
      <c r="D44" s="546"/>
      <c r="E44" s="546"/>
      <c r="F44" s="547"/>
      <c r="G44" s="547"/>
      <c r="H44" s="548"/>
      <c r="I44" s="317"/>
      <c r="J44" s="318"/>
      <c r="K44" s="321"/>
    </row>
    <row r="45" spans="1:11" ht="20.25" customHeight="1" x14ac:dyDescent="0.4">
      <c r="A45" s="338" t="s">
        <v>431</v>
      </c>
      <c r="B45" s="339"/>
      <c r="C45" s="340" t="s">
        <v>432</v>
      </c>
      <c r="D45" s="341"/>
      <c r="E45" s="342" t="s">
        <v>433</v>
      </c>
      <c r="F45" s="342"/>
      <c r="G45" s="155" t="s">
        <v>434</v>
      </c>
      <c r="H45" s="155" t="s">
        <v>435</v>
      </c>
      <c r="I45" s="155" t="s">
        <v>92</v>
      </c>
      <c r="J45" s="343" t="s">
        <v>436</v>
      </c>
      <c r="K45" s="344"/>
    </row>
    <row r="46" spans="1:11" ht="20.25" customHeight="1" x14ac:dyDescent="0.4">
      <c r="A46" s="328"/>
      <c r="B46" s="329"/>
      <c r="C46" s="345" t="s">
        <v>437</v>
      </c>
      <c r="D46" s="346"/>
      <c r="E46" s="347" t="s">
        <v>438</v>
      </c>
      <c r="F46" s="347"/>
      <c r="G46" s="169" t="s">
        <v>418</v>
      </c>
      <c r="H46" s="62" t="s">
        <v>772</v>
      </c>
      <c r="I46" s="156" t="s">
        <v>418</v>
      </c>
      <c r="J46" s="348" t="s">
        <v>418</v>
      </c>
      <c r="K46" s="349" t="s">
        <v>418</v>
      </c>
    </row>
    <row r="47" spans="1:11" ht="20.25" customHeight="1" x14ac:dyDescent="0.4">
      <c r="A47" s="328"/>
      <c r="B47" s="329"/>
      <c r="C47" s="345" t="s">
        <v>443</v>
      </c>
      <c r="D47" s="346"/>
      <c r="E47" s="350" t="s">
        <v>444</v>
      </c>
      <c r="F47" s="350"/>
      <c r="G47" s="156" t="s">
        <v>445</v>
      </c>
      <c r="H47" s="62" t="s">
        <v>519</v>
      </c>
      <c r="I47" s="156" t="s">
        <v>773</v>
      </c>
      <c r="J47" s="348" t="s">
        <v>508</v>
      </c>
      <c r="K47" s="349"/>
    </row>
    <row r="48" spans="1:11" ht="20.25" customHeight="1" x14ac:dyDescent="0.4">
      <c r="A48" s="328"/>
      <c r="B48" s="329"/>
      <c r="C48" s="345" t="s">
        <v>449</v>
      </c>
      <c r="D48" s="346"/>
      <c r="E48" s="350" t="s">
        <v>774</v>
      </c>
      <c r="F48" s="350"/>
      <c r="G48" s="156" t="s">
        <v>775</v>
      </c>
      <c r="H48" s="62" t="s">
        <v>776</v>
      </c>
      <c r="I48" s="156" t="s">
        <v>777</v>
      </c>
      <c r="J48" s="348" t="s">
        <v>508</v>
      </c>
      <c r="K48" s="349"/>
    </row>
    <row r="49" spans="1:14" ht="20.25" customHeight="1" x14ac:dyDescent="0.4">
      <c r="A49" s="328"/>
      <c r="B49" s="329"/>
      <c r="C49" s="345" t="s">
        <v>450</v>
      </c>
      <c r="D49" s="346"/>
      <c r="E49" s="350" t="s">
        <v>451</v>
      </c>
      <c r="F49" s="350"/>
      <c r="G49" s="156" t="s">
        <v>452</v>
      </c>
      <c r="H49" s="62" t="s">
        <v>728</v>
      </c>
      <c r="I49" s="156" t="s">
        <v>673</v>
      </c>
      <c r="J49" s="348" t="s">
        <v>508</v>
      </c>
      <c r="K49" s="349"/>
      <c r="L49" s="63"/>
      <c r="M49" s="63"/>
      <c r="N49" s="63"/>
    </row>
    <row r="50" spans="1:14" ht="20.25" customHeight="1" x14ac:dyDescent="0.4">
      <c r="A50" s="328"/>
      <c r="B50" s="329"/>
      <c r="C50" s="345" t="s">
        <v>454</v>
      </c>
      <c r="D50" s="346"/>
      <c r="E50" s="428" t="s">
        <v>778</v>
      </c>
      <c r="F50" s="428"/>
      <c r="G50" s="156" t="s">
        <v>779</v>
      </c>
      <c r="H50" s="62" t="s">
        <v>780</v>
      </c>
      <c r="I50" s="156" t="s">
        <v>441</v>
      </c>
      <c r="J50" s="348" t="s">
        <v>508</v>
      </c>
      <c r="K50" s="349"/>
      <c r="L50" s="63"/>
    </row>
    <row r="51" spans="1:14" ht="20.25" customHeight="1" x14ac:dyDescent="0.4">
      <c r="A51" s="328"/>
      <c r="B51" s="329"/>
      <c r="C51" s="345" t="s">
        <v>455</v>
      </c>
      <c r="D51" s="346"/>
      <c r="E51" s="428" t="s">
        <v>781</v>
      </c>
      <c r="F51" s="428"/>
      <c r="G51" s="156" t="s">
        <v>779</v>
      </c>
      <c r="H51" s="62" t="s">
        <v>782</v>
      </c>
      <c r="I51" s="156" t="s">
        <v>783</v>
      </c>
      <c r="J51" s="348" t="s">
        <v>508</v>
      </c>
      <c r="K51" s="349"/>
      <c r="L51" s="63"/>
    </row>
    <row r="52" spans="1:14" ht="12" customHeight="1" x14ac:dyDescent="0.4">
      <c r="A52" s="139"/>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155" t="s">
        <v>461</v>
      </c>
      <c r="H54" s="155" t="s">
        <v>441</v>
      </c>
      <c r="I54" s="157" t="s">
        <v>462</v>
      </c>
      <c r="J54" s="343" t="s">
        <v>92</v>
      </c>
      <c r="K54" s="344"/>
    </row>
    <row r="55" spans="1:14" ht="20.25" customHeight="1" x14ac:dyDescent="0.4">
      <c r="A55" s="328"/>
      <c r="B55" s="329"/>
      <c r="C55" s="360"/>
      <c r="D55" s="361"/>
      <c r="E55" s="362"/>
      <c r="F55" s="362"/>
      <c r="G55" s="158"/>
      <c r="H55" s="159"/>
      <c r="I55" s="159"/>
      <c r="J55" s="363"/>
      <c r="K55" s="364"/>
    </row>
    <row r="56" spans="1:14" ht="20.25" customHeight="1" x14ac:dyDescent="0.4">
      <c r="A56" s="328"/>
      <c r="B56" s="329"/>
      <c r="C56" s="373"/>
      <c r="D56" s="374"/>
      <c r="E56" s="350"/>
      <c r="F56" s="350"/>
      <c r="G56" s="156"/>
      <c r="H56" s="160"/>
      <c r="I56" s="160"/>
      <c r="J56" s="348"/>
      <c r="K56" s="349"/>
    </row>
    <row r="57" spans="1:14" ht="20.25" customHeight="1" x14ac:dyDescent="0.4">
      <c r="A57" s="328"/>
      <c r="B57" s="329"/>
      <c r="C57" s="373"/>
      <c r="D57" s="374"/>
      <c r="E57" s="350"/>
      <c r="F57" s="350"/>
      <c r="G57" s="156"/>
      <c r="H57" s="160"/>
      <c r="I57" s="160"/>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80" t="s">
        <v>470</v>
      </c>
      <c r="B66" s="70"/>
      <c r="C66" s="70"/>
      <c r="D66" s="70"/>
      <c r="E66" s="70"/>
      <c r="F66" s="70"/>
      <c r="G66" s="70"/>
      <c r="H66" s="70"/>
      <c r="I66" s="70"/>
      <c r="J66" s="70"/>
      <c r="K66" s="71"/>
    </row>
  </sheetData>
  <sheetProtection selectLockedCells="1"/>
  <mergeCells count="99">
    <mergeCell ref="A60:B64"/>
    <mergeCell ref="C60:K64"/>
    <mergeCell ref="C57:D57"/>
    <mergeCell ref="E57:F57"/>
    <mergeCell ref="J57:K57"/>
    <mergeCell ref="B58:B59"/>
    <mergeCell ref="C58:K58"/>
    <mergeCell ref="C59:K59"/>
    <mergeCell ref="A54:B57"/>
    <mergeCell ref="C54:D54"/>
    <mergeCell ref="E54:F54"/>
    <mergeCell ref="J54:K54"/>
    <mergeCell ref="C55:D55"/>
    <mergeCell ref="E55:F55"/>
    <mergeCell ref="J55:K55"/>
    <mergeCell ref="C56:D56"/>
    <mergeCell ref="E56:F56"/>
    <mergeCell ref="J56:K56"/>
    <mergeCell ref="C51:D51"/>
    <mergeCell ref="E51:F51"/>
    <mergeCell ref="J51:K51"/>
    <mergeCell ref="B52:B53"/>
    <mergeCell ref="C52:K52"/>
    <mergeCell ref="C53:K53"/>
    <mergeCell ref="C49:D49"/>
    <mergeCell ref="E49:F49"/>
    <mergeCell ref="J49:K49"/>
    <mergeCell ref="C50:D50"/>
    <mergeCell ref="E50:F50"/>
    <mergeCell ref="J50:K50"/>
    <mergeCell ref="A45:B51"/>
    <mergeCell ref="C45:D45"/>
    <mergeCell ref="E45:F45"/>
    <mergeCell ref="J45:K45"/>
    <mergeCell ref="C46:D46"/>
    <mergeCell ref="E46:F46"/>
    <mergeCell ref="J46:K46"/>
    <mergeCell ref="C47:D47"/>
    <mergeCell ref="E47:F47"/>
    <mergeCell ref="J47:K47"/>
    <mergeCell ref="C48:D48"/>
    <mergeCell ref="E48:F48"/>
    <mergeCell ref="J48:K48"/>
    <mergeCell ref="A28:B28"/>
    <mergeCell ref="C38:H38"/>
    <mergeCell ref="I38:K38"/>
    <mergeCell ref="C39:H44"/>
    <mergeCell ref="I39:K44"/>
    <mergeCell ref="A31:B44"/>
    <mergeCell ref="C31:H31"/>
    <mergeCell ref="I31:K31"/>
    <mergeCell ref="C32:H37"/>
    <mergeCell ref="I32:K37"/>
    <mergeCell ref="J24:K24"/>
    <mergeCell ref="A25:B25"/>
    <mergeCell ref="I25:J25"/>
    <mergeCell ref="I26:J26"/>
    <mergeCell ref="I27:J27"/>
    <mergeCell ref="A12:B20"/>
    <mergeCell ref="C12:K20"/>
    <mergeCell ref="A21:B24"/>
    <mergeCell ref="C21:D21"/>
    <mergeCell ref="E21:F21"/>
    <mergeCell ref="G21:H21"/>
    <mergeCell ref="I21:K21"/>
    <mergeCell ref="C22:D22"/>
    <mergeCell ref="E22:F22"/>
    <mergeCell ref="G22:H24"/>
    <mergeCell ref="J22:K22"/>
    <mergeCell ref="C23:D23"/>
    <mergeCell ref="E23:F23"/>
    <mergeCell ref="J23:K23"/>
    <mergeCell ref="C24:D24"/>
    <mergeCell ref="E24:F2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A1:B1"/>
    <mergeCell ref="G1:H1"/>
    <mergeCell ref="J1:K1"/>
    <mergeCell ref="A2:B4"/>
    <mergeCell ref="C2:H4"/>
    <mergeCell ref="J2:K2"/>
    <mergeCell ref="I3:J3"/>
    <mergeCell ref="I4:J4"/>
  </mergeCells>
  <phoneticPr fontId="2"/>
  <conditionalFormatting sqref="C24:F24">
    <cfRule type="containsBlanks" dxfId="178" priority="3">
      <formula>LEN(TRIM(C24))=0</formula>
    </cfRule>
  </conditionalFormatting>
  <conditionalFormatting sqref="C9:G11 J9:K11 H11 C27:I27 K27">
    <cfRule type="expression" dxfId="177" priority="2" stopIfTrue="1">
      <formula>$K$4=""</formula>
    </cfRule>
  </conditionalFormatting>
  <conditionalFormatting sqref="E47:K49 C6:G11 H11 C26:I27 K26:K27 G1:H1 I2 C2:C3 K3 C5:E5 G5:K5 J6:K6 J7 H8 C12 C22:F22 C29:E29 G29 G46:K46">
    <cfRule type="containsBlanks" dxfId="176"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E37 I32:K37 C39:E44 I39:K44 G46:K51 E47:F51 C55:K57 C60:K64">
    <cfRule type="notContainsErrors" priority="1">
      <formula>NOT(ISERROR(C2))</formula>
    </cfRule>
  </conditionalFormatting>
  <conditionalFormatting sqref="J8:K9 J10 J11:K11">
    <cfRule type="containsBlanks" dxfId="175" priority="6">
      <formula>LEN(TRIM(J8))=0</formula>
    </cfRule>
  </conditionalFormatting>
  <dataValidations count="2">
    <dataValidation type="whole" operator="greaterThanOrEqual" allowBlank="1" showInputMessage="1" showErrorMessage="1" sqref="E29:K30 C29:D29" xr:uid="{2636418E-653F-4E8A-92C5-484DF808801E}">
      <formula1>0</formula1>
    </dataValidation>
    <dataValidation type="list" allowBlank="1" showInputMessage="1" showErrorMessage="1" sqref="J2:K2" xr:uid="{0C420120-4791-4F0B-9D97-8EC9F8156F68}">
      <formula1>"保育所,認定こども園,小規模保育事業"</formula1>
    </dataValidation>
  </dataValidations>
  <hyperlinks>
    <hyperlink ref="G5" xr:uid="{F30E122D-E9E9-4920-84C0-B5D42625F493}"/>
    <hyperlink ref="A1:B1" location="公表用一覧!A1" display=" &lt;戻る" xr:uid="{6405EFA6-01FE-49F6-9224-7A392551C0A1}"/>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32DCC4-9155-48A6-B94B-3D2172CED1C4}">
  <sheetPr codeName="Sheet69"/>
  <dimension ref="A1:N66"/>
  <sheetViews>
    <sheetView view="pageBreakPreview"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532</v>
      </c>
      <c r="B1" s="407"/>
      <c r="C1" s="72"/>
      <c r="D1" s="72"/>
      <c r="E1" s="73"/>
      <c r="F1" s="32" t="s">
        <v>362</v>
      </c>
      <c r="G1" s="227">
        <v>45547</v>
      </c>
      <c r="H1" s="228"/>
      <c r="I1" s="33" t="s">
        <v>363</v>
      </c>
      <c r="J1" s="229">
        <v>46113</v>
      </c>
      <c r="K1" s="230"/>
      <c r="L1" s="34"/>
      <c r="M1" s="34"/>
      <c r="N1" s="34"/>
    </row>
    <row r="2" spans="1:14" ht="27" customHeight="1" x14ac:dyDescent="0.4">
      <c r="A2" s="231" t="s">
        <v>364</v>
      </c>
      <c r="B2" s="232"/>
      <c r="C2" s="235" t="s">
        <v>193</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348</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194</v>
      </c>
      <c r="D5" s="270"/>
      <c r="E5" s="271"/>
      <c r="F5" s="40" t="s">
        <v>369</v>
      </c>
      <c r="G5" s="376" t="str">
        <f>HYPERLINK("https://www.keyakinomori.ed.jp/")</f>
        <v>https://www.keyakinomori.ed.jp/</v>
      </c>
      <c r="H5" s="270"/>
      <c r="I5" s="270"/>
      <c r="J5" s="270"/>
      <c r="K5" s="272"/>
      <c r="L5" s="37"/>
      <c r="M5" s="37"/>
      <c r="N5" s="37"/>
    </row>
    <row r="6" spans="1:14" ht="27" customHeight="1" x14ac:dyDescent="0.4">
      <c r="A6" s="273" t="s">
        <v>371</v>
      </c>
      <c r="B6" s="274"/>
      <c r="C6" s="251" t="s">
        <v>195</v>
      </c>
      <c r="D6" s="252"/>
      <c r="E6" s="252"/>
      <c r="F6" s="252"/>
      <c r="G6" s="252"/>
      <c r="H6" s="257" t="s">
        <v>372</v>
      </c>
      <c r="I6" s="101" t="s">
        <v>373</v>
      </c>
      <c r="J6" s="259">
        <v>3</v>
      </c>
      <c r="K6" s="260"/>
      <c r="L6" s="41"/>
      <c r="M6" s="41"/>
      <c r="N6" s="41"/>
    </row>
    <row r="7" spans="1:14" ht="27" customHeight="1" x14ac:dyDescent="0.4">
      <c r="A7" s="231"/>
      <c r="B7" s="232"/>
      <c r="C7" s="253"/>
      <c r="D7" s="254"/>
      <c r="E7" s="254"/>
      <c r="F7" s="254"/>
      <c r="G7" s="254"/>
      <c r="H7" s="258"/>
      <c r="I7" s="261" t="s">
        <v>374</v>
      </c>
      <c r="J7" s="263" t="s">
        <v>659</v>
      </c>
      <c r="K7" s="264"/>
      <c r="L7" s="41"/>
      <c r="M7" s="41"/>
      <c r="N7" s="41"/>
    </row>
    <row r="8" spans="1:14" ht="27" customHeight="1" x14ac:dyDescent="0.4">
      <c r="A8" s="233"/>
      <c r="B8" s="234"/>
      <c r="C8" s="255"/>
      <c r="D8" s="256"/>
      <c r="E8" s="256"/>
      <c r="F8" s="256"/>
      <c r="G8" s="256"/>
      <c r="H8" s="42"/>
      <c r="I8" s="262"/>
      <c r="J8" s="265">
        <v>7</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660</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661</v>
      </c>
      <c r="F22" s="280"/>
      <c r="G22" s="296"/>
      <c r="H22" s="297"/>
      <c r="I22" s="43" t="s">
        <v>389</v>
      </c>
      <c r="J22" s="275"/>
      <c r="K22" s="276"/>
      <c r="L22" s="41"/>
      <c r="M22" s="41"/>
      <c r="N22" s="41"/>
    </row>
    <row r="23" spans="1:14" ht="27" customHeight="1" x14ac:dyDescent="0.4">
      <c r="A23" s="231"/>
      <c r="B23" s="232"/>
      <c r="C23" s="277" t="s">
        <v>390</v>
      </c>
      <c r="D23" s="278"/>
      <c r="E23" s="277" t="s">
        <v>391</v>
      </c>
      <c r="F23" s="278"/>
      <c r="G23" s="298"/>
      <c r="H23" s="299"/>
      <c r="I23" s="43" t="s">
        <v>392</v>
      </c>
      <c r="J23" s="275"/>
      <c r="K23" s="276"/>
      <c r="L23" s="41"/>
      <c r="M23" s="41"/>
      <c r="N23" s="41"/>
    </row>
    <row r="24" spans="1:14" ht="27" customHeight="1" x14ac:dyDescent="0.4">
      <c r="A24" s="233"/>
      <c r="B24" s="234"/>
      <c r="C24" s="279" t="s">
        <v>537</v>
      </c>
      <c r="D24" s="280"/>
      <c r="E24" s="279" t="s">
        <v>664</v>
      </c>
      <c r="F24" s="280"/>
      <c r="G24" s="300"/>
      <c r="H24" s="301"/>
      <c r="I24" s="44" t="s">
        <v>394</v>
      </c>
      <c r="J24" s="281"/>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9</v>
      </c>
      <c r="D26" s="50">
        <v>14</v>
      </c>
      <c r="E26" s="50">
        <v>16</v>
      </c>
      <c r="F26" s="50">
        <v>17</v>
      </c>
      <c r="G26" s="50">
        <v>17</v>
      </c>
      <c r="H26" s="50">
        <v>17</v>
      </c>
      <c r="I26" s="324">
        <f>SUM(C26:H26)</f>
        <v>90</v>
      </c>
      <c r="J26" s="325"/>
      <c r="K26" s="51" t="s">
        <v>16</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12</v>
      </c>
      <c r="F29" s="56"/>
      <c r="G29" s="56">
        <v>2</v>
      </c>
      <c r="H29" s="56">
        <v>1</v>
      </c>
      <c r="I29" s="56"/>
      <c r="J29" s="56">
        <v>1</v>
      </c>
      <c r="K29" s="57"/>
      <c r="L29" s="47"/>
      <c r="M29" s="47"/>
      <c r="N29" s="47"/>
    </row>
    <row r="30" spans="1:14" ht="27" customHeight="1" thickBot="1" x14ac:dyDescent="0.45">
      <c r="A30" s="96"/>
      <c r="B30" s="58" t="s">
        <v>417</v>
      </c>
      <c r="C30" s="59" t="s">
        <v>418</v>
      </c>
      <c r="D30" s="59" t="s">
        <v>418</v>
      </c>
      <c r="E30" s="59">
        <v>4</v>
      </c>
      <c r="F30" s="59"/>
      <c r="G30" s="59"/>
      <c r="H30" s="59"/>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666</v>
      </c>
      <c r="D32" s="303"/>
      <c r="E32" s="304"/>
      <c r="F32" s="302" t="s">
        <v>667</v>
      </c>
      <c r="G32" s="303"/>
      <c r="H32" s="304"/>
      <c r="I32" s="302" t="s">
        <v>668</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669</v>
      </c>
      <c r="D39" s="315"/>
      <c r="E39" s="316"/>
      <c r="F39" s="314" t="s">
        <v>670</v>
      </c>
      <c r="G39" s="315"/>
      <c r="H39" s="316"/>
      <c r="I39" s="314" t="s">
        <v>671</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t="s">
        <v>439</v>
      </c>
      <c r="H46" s="62" t="s">
        <v>672</v>
      </c>
      <c r="I46" s="97" t="s">
        <v>673</v>
      </c>
      <c r="J46" s="348" t="s">
        <v>674</v>
      </c>
      <c r="K46" s="349"/>
    </row>
    <row r="47" spans="1:11" ht="20.25" customHeight="1" x14ac:dyDescent="0.4">
      <c r="A47" s="328"/>
      <c r="B47" s="329"/>
      <c r="C47" s="345" t="s">
        <v>443</v>
      </c>
      <c r="D47" s="346"/>
      <c r="E47" s="350" t="s">
        <v>675</v>
      </c>
      <c r="F47" s="350"/>
      <c r="G47" s="97" t="s">
        <v>445</v>
      </c>
      <c r="H47" s="62" t="s">
        <v>676</v>
      </c>
      <c r="I47" s="97" t="s">
        <v>677</v>
      </c>
      <c r="J47" s="348" t="s">
        <v>674</v>
      </c>
      <c r="K47" s="349"/>
    </row>
    <row r="48" spans="1:11" ht="20.25" customHeight="1" x14ac:dyDescent="0.4">
      <c r="A48" s="328"/>
      <c r="B48" s="329"/>
      <c r="C48" s="345" t="s">
        <v>449</v>
      </c>
      <c r="D48" s="346"/>
      <c r="E48" s="350"/>
      <c r="F48" s="350"/>
      <c r="G48" s="97"/>
      <c r="H48" s="62"/>
      <c r="I48" s="97"/>
      <c r="J48" s="348"/>
      <c r="K48" s="349"/>
    </row>
    <row r="49" spans="1:14" ht="20.25" customHeight="1" x14ac:dyDescent="0.4">
      <c r="A49" s="328"/>
      <c r="B49" s="329"/>
      <c r="C49" s="345" t="s">
        <v>450</v>
      </c>
      <c r="D49" s="346"/>
      <c r="E49" s="350"/>
      <c r="F49" s="350"/>
      <c r="G49" s="97"/>
      <c r="H49" s="62"/>
      <c r="I49" s="97"/>
      <c r="J49" s="348"/>
      <c r="K49" s="349"/>
      <c r="L49" s="63"/>
      <c r="M49" s="63"/>
      <c r="N49" s="63"/>
    </row>
    <row r="50" spans="1:14" ht="20.25" customHeight="1" x14ac:dyDescent="0.4">
      <c r="A50" s="328"/>
      <c r="B50" s="329"/>
      <c r="C50" s="345" t="s">
        <v>454</v>
      </c>
      <c r="D50" s="346"/>
      <c r="E50" s="351" t="s">
        <v>678</v>
      </c>
      <c r="F50" s="351"/>
      <c r="G50" s="97" t="s">
        <v>679</v>
      </c>
      <c r="H50" s="62" t="s">
        <v>680</v>
      </c>
      <c r="I50" s="97" t="s">
        <v>681</v>
      </c>
      <c r="J50" s="348" t="s">
        <v>682</v>
      </c>
      <c r="K50" s="349"/>
      <c r="L50" s="63"/>
    </row>
    <row r="51" spans="1:14" ht="20.25" customHeight="1" x14ac:dyDescent="0.4">
      <c r="A51" s="328"/>
      <c r="B51" s="329"/>
      <c r="C51" s="345" t="s">
        <v>455</v>
      </c>
      <c r="D51" s="346"/>
      <c r="E51" s="351"/>
      <c r="F51" s="351"/>
      <c r="G51" s="97"/>
      <c r="H51" s="62"/>
      <c r="I51" s="97"/>
      <c r="J51" s="348"/>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t="s">
        <v>474</v>
      </c>
      <c r="D55" s="361"/>
      <c r="E55" s="362" t="s">
        <v>696</v>
      </c>
      <c r="F55" s="362"/>
      <c r="G55" s="98" t="s">
        <v>684</v>
      </c>
      <c r="H55" s="66" t="s">
        <v>370</v>
      </c>
      <c r="I55" s="66" t="s">
        <v>370</v>
      </c>
      <c r="J55" s="363" t="s">
        <v>465</v>
      </c>
      <c r="K55" s="364"/>
    </row>
    <row r="56" spans="1:14" ht="20.25" customHeight="1" x14ac:dyDescent="0.4">
      <c r="A56" s="328"/>
      <c r="B56" s="329"/>
      <c r="C56" s="373" t="s">
        <v>486</v>
      </c>
      <c r="D56" s="374"/>
      <c r="E56" s="350" t="s">
        <v>835</v>
      </c>
      <c r="F56" s="350"/>
      <c r="G56" s="97" t="s">
        <v>558</v>
      </c>
      <c r="H56" s="67" t="s">
        <v>370</v>
      </c>
      <c r="I56" s="67" t="s">
        <v>370</v>
      </c>
      <c r="J56" s="348" t="s">
        <v>465</v>
      </c>
      <c r="K56" s="349"/>
    </row>
    <row r="57" spans="1:14" ht="20.25" customHeight="1" x14ac:dyDescent="0.4">
      <c r="A57" s="328"/>
      <c r="B57" s="329"/>
      <c r="C57" s="373" t="s">
        <v>687</v>
      </c>
      <c r="D57" s="374"/>
      <c r="E57" s="350" t="s">
        <v>438</v>
      </c>
      <c r="F57" s="350"/>
      <c r="G57" s="97" t="s">
        <v>684</v>
      </c>
      <c r="H57" s="67" t="s">
        <v>370</v>
      </c>
      <c r="I57" s="67" t="s">
        <v>370</v>
      </c>
      <c r="J57" s="348" t="s">
        <v>465</v>
      </c>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698</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174" priority="3">
      <formula>LEN(TRIM(C24))=0</formula>
    </cfRule>
  </conditionalFormatting>
  <conditionalFormatting sqref="C9:G11 J9:K11 H11 C27:I27 K27">
    <cfRule type="expression" dxfId="173" priority="2" stopIfTrue="1">
      <formula>$K$4=""</formula>
    </cfRule>
  </conditionalFormatting>
  <conditionalFormatting sqref="E47:K49 C6:G11 H11 C26:I27 K26:K27 G1:H1 I2 C2:C3 K3 C5:E5 G5:K5 J6:K6 J7 H8 C12 C22:F22 C29:E29 G29 G46:K46">
    <cfRule type="containsBlanks" dxfId="17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71" priority="6">
      <formula>LEN(TRIM(J8))=0</formula>
    </cfRule>
  </conditionalFormatting>
  <dataValidations count="2">
    <dataValidation type="whole" operator="greaterThanOrEqual" allowBlank="1" showInputMessage="1" showErrorMessage="1" sqref="E29:K30 C29:D29" xr:uid="{68E02650-0929-4348-9911-3ADFB70FFF96}">
      <formula1>0</formula1>
    </dataValidation>
    <dataValidation type="list" allowBlank="1" showInputMessage="1" showErrorMessage="1" sqref="J2:K2" xr:uid="{E5360CBF-626A-4D92-AF2C-48591BE18825}">
      <formula1>"保育所,認定こども園,小規模保育事業"</formula1>
    </dataValidation>
  </dataValidations>
  <hyperlinks>
    <hyperlink ref="A1:B1" location="公表用一覧!A1" display=" &lt;戻る" xr:uid="{2A3B1057-A43A-4C2C-A198-E7D3DA7C05A7}"/>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1CA543-9D75-4DF3-8250-B4956EF7A4E7}">
  <sheetPr codeName="Sheet70">
    <pageSetUpPr fitToPage="1"/>
  </sheetPr>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532</v>
      </c>
      <c r="B1" s="407"/>
      <c r="C1" s="72"/>
      <c r="D1" s="72"/>
      <c r="E1" s="73"/>
      <c r="F1" s="32" t="s">
        <v>362</v>
      </c>
      <c r="G1" s="227">
        <v>45552</v>
      </c>
      <c r="H1" s="228"/>
      <c r="I1" s="33" t="s">
        <v>363</v>
      </c>
      <c r="J1" s="229">
        <v>46113</v>
      </c>
      <c r="K1" s="230"/>
      <c r="L1" s="34"/>
      <c r="M1" s="34"/>
      <c r="N1" s="34"/>
    </row>
    <row r="2" spans="1:14" ht="27" customHeight="1" x14ac:dyDescent="0.4">
      <c r="A2" s="231" t="s">
        <v>364</v>
      </c>
      <c r="B2" s="232"/>
      <c r="C2" s="235" t="s">
        <v>836</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349</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837</v>
      </c>
      <c r="D5" s="270"/>
      <c r="E5" s="271"/>
      <c r="F5" s="40" t="s">
        <v>369</v>
      </c>
      <c r="G5" s="376" t="str">
        <f>HYPERLINK("https://kids-home.jp/nest-minaminagareyama/")</f>
        <v>https://kids-home.jp/nest-minaminagareyama/</v>
      </c>
      <c r="H5" s="270"/>
      <c r="I5" s="270"/>
      <c r="J5" s="270"/>
      <c r="K5" s="272"/>
      <c r="L5" s="37"/>
      <c r="M5" s="37"/>
      <c r="N5" s="37"/>
    </row>
    <row r="6" spans="1:14" ht="27" customHeight="1" x14ac:dyDescent="0.4">
      <c r="A6" s="273" t="s">
        <v>371</v>
      </c>
      <c r="B6" s="274"/>
      <c r="C6" s="461" t="s">
        <v>838</v>
      </c>
      <c r="D6" s="252"/>
      <c r="E6" s="252"/>
      <c r="F6" s="252"/>
      <c r="G6" s="252"/>
      <c r="H6" s="257" t="s">
        <v>372</v>
      </c>
      <c r="I6" s="101" t="s">
        <v>373</v>
      </c>
      <c r="J6" s="259">
        <v>0</v>
      </c>
      <c r="K6" s="260"/>
      <c r="L6" s="41"/>
      <c r="M6" s="41"/>
      <c r="N6" s="41"/>
    </row>
    <row r="7" spans="1:14" ht="27" customHeight="1" x14ac:dyDescent="0.4">
      <c r="A7" s="231"/>
      <c r="B7" s="232"/>
      <c r="C7" s="253"/>
      <c r="D7" s="254"/>
      <c r="E7" s="254"/>
      <c r="F7" s="254"/>
      <c r="G7" s="254"/>
      <c r="H7" s="258"/>
      <c r="I7" s="261" t="s">
        <v>374</v>
      </c>
      <c r="J7" s="504" t="s">
        <v>839</v>
      </c>
      <c r="K7" s="264"/>
      <c r="L7" s="41"/>
      <c r="M7" s="41"/>
      <c r="N7" s="41"/>
    </row>
    <row r="8" spans="1:14" ht="27" customHeight="1" x14ac:dyDescent="0.4">
      <c r="A8" s="233"/>
      <c r="B8" s="234"/>
      <c r="C8" s="255"/>
      <c r="D8" s="256"/>
      <c r="E8" s="256"/>
      <c r="F8" s="256"/>
      <c r="G8" s="256"/>
      <c r="H8" s="42" t="s">
        <v>370</v>
      </c>
      <c r="I8" s="262"/>
      <c r="J8" s="265">
        <v>1</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840</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841</v>
      </c>
      <c r="D22" s="280"/>
      <c r="E22" s="279" t="s">
        <v>842</v>
      </c>
      <c r="F22" s="280"/>
      <c r="G22" s="296"/>
      <c r="H22" s="297"/>
      <c r="I22" s="43" t="s">
        <v>389</v>
      </c>
      <c r="J22" s="275"/>
      <c r="K22" s="276"/>
      <c r="L22" s="41"/>
      <c r="M22" s="41"/>
      <c r="N22" s="41"/>
    </row>
    <row r="23" spans="1:14" ht="27" customHeight="1" x14ac:dyDescent="0.4">
      <c r="A23" s="231"/>
      <c r="B23" s="232"/>
      <c r="C23" s="277" t="s">
        <v>390</v>
      </c>
      <c r="D23" s="278"/>
      <c r="E23" s="277" t="s">
        <v>391</v>
      </c>
      <c r="F23" s="278"/>
      <c r="G23" s="298"/>
      <c r="H23" s="299"/>
      <c r="I23" s="43" t="s">
        <v>392</v>
      </c>
      <c r="J23" s="275"/>
      <c r="K23" s="276"/>
      <c r="L23" s="41"/>
      <c r="M23" s="41"/>
      <c r="N23" s="41"/>
    </row>
    <row r="24" spans="1:14" ht="27" customHeight="1" x14ac:dyDescent="0.4">
      <c r="A24" s="233"/>
      <c r="B24" s="234"/>
      <c r="C24" s="279" t="s">
        <v>619</v>
      </c>
      <c r="D24" s="280"/>
      <c r="E24" s="279" t="s">
        <v>843</v>
      </c>
      <c r="F24" s="280"/>
      <c r="G24" s="300"/>
      <c r="H24" s="301"/>
      <c r="I24" s="44" t="s">
        <v>394</v>
      </c>
      <c r="J24" s="281"/>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5</v>
      </c>
      <c r="D26" s="50">
        <v>8</v>
      </c>
      <c r="E26" s="50">
        <v>8</v>
      </c>
      <c r="F26" s="50">
        <v>8</v>
      </c>
      <c r="G26" s="50">
        <v>8</v>
      </c>
      <c r="H26" s="50">
        <v>8</v>
      </c>
      <c r="I26" s="324">
        <f>SUM(C26:H26)</f>
        <v>45</v>
      </c>
      <c r="J26" s="325"/>
      <c r="K26" s="51" t="s">
        <v>445</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9</v>
      </c>
      <c r="F29" s="56"/>
      <c r="G29" s="56">
        <v>1</v>
      </c>
      <c r="H29" s="56">
        <v>1</v>
      </c>
      <c r="I29" s="56"/>
      <c r="J29" s="56"/>
      <c r="K29" s="57"/>
      <c r="L29" s="47"/>
      <c r="M29" s="47"/>
      <c r="N29" s="47"/>
    </row>
    <row r="30" spans="1:14" ht="27" customHeight="1" thickBot="1" x14ac:dyDescent="0.45">
      <c r="A30" s="96"/>
      <c r="B30" s="58" t="s">
        <v>417</v>
      </c>
      <c r="C30" s="59" t="s">
        <v>418</v>
      </c>
      <c r="D30" s="59" t="s">
        <v>418</v>
      </c>
      <c r="E30" s="59"/>
      <c r="F30" s="59"/>
      <c r="G30" s="59"/>
      <c r="H30" s="59"/>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c r="D32" s="303"/>
      <c r="E32" s="304"/>
      <c r="F32" s="302"/>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c r="D39" s="315"/>
      <c r="E39" s="316"/>
      <c r="F39" s="314"/>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t="s">
        <v>844</v>
      </c>
      <c r="H46" s="62" t="s">
        <v>845</v>
      </c>
      <c r="I46" s="97"/>
      <c r="J46" s="348" t="s">
        <v>517</v>
      </c>
      <c r="K46" s="349"/>
    </row>
    <row r="47" spans="1:11" ht="20.25" customHeight="1" x14ac:dyDescent="0.4">
      <c r="A47" s="328"/>
      <c r="B47" s="329"/>
      <c r="C47" s="345" t="s">
        <v>443</v>
      </c>
      <c r="D47" s="346"/>
      <c r="E47" s="350" t="s">
        <v>543</v>
      </c>
      <c r="F47" s="350"/>
      <c r="G47" s="97" t="s">
        <v>844</v>
      </c>
      <c r="H47" s="62" t="s">
        <v>446</v>
      </c>
      <c r="I47" s="79" t="s">
        <v>846</v>
      </c>
      <c r="J47" s="348" t="s">
        <v>847</v>
      </c>
      <c r="K47" s="349"/>
    </row>
    <row r="48" spans="1:11" ht="20.25" customHeight="1" x14ac:dyDescent="0.4">
      <c r="A48" s="328"/>
      <c r="B48" s="329"/>
      <c r="C48" s="345" t="s">
        <v>449</v>
      </c>
      <c r="D48" s="346"/>
      <c r="E48" s="350" t="s">
        <v>370</v>
      </c>
      <c r="F48" s="350"/>
      <c r="G48" s="97"/>
      <c r="H48" s="62"/>
      <c r="I48" s="97"/>
      <c r="J48" s="348"/>
      <c r="K48" s="349"/>
    </row>
    <row r="49" spans="1:14" ht="20.25" customHeight="1" x14ac:dyDescent="0.4">
      <c r="A49" s="328"/>
      <c r="B49" s="329"/>
      <c r="C49" s="345" t="s">
        <v>450</v>
      </c>
      <c r="D49" s="346"/>
      <c r="E49" s="350" t="s">
        <v>848</v>
      </c>
      <c r="F49" s="350"/>
      <c r="G49" s="97" t="s">
        <v>849</v>
      </c>
      <c r="H49" s="62" t="s">
        <v>850</v>
      </c>
      <c r="I49" s="97"/>
      <c r="J49" s="348" t="s">
        <v>517</v>
      </c>
      <c r="K49" s="349"/>
      <c r="L49" s="63"/>
      <c r="M49" s="63"/>
      <c r="N49" s="63"/>
    </row>
    <row r="50" spans="1:14" ht="20.25" customHeight="1" x14ac:dyDescent="0.4">
      <c r="A50" s="328"/>
      <c r="B50" s="329"/>
      <c r="C50" s="345" t="s">
        <v>454</v>
      </c>
      <c r="D50" s="346"/>
      <c r="E50" s="351"/>
      <c r="F50" s="351"/>
      <c r="G50" s="97"/>
      <c r="H50" s="62"/>
      <c r="I50" s="97"/>
      <c r="J50" s="348"/>
      <c r="K50" s="349"/>
      <c r="L50" s="63"/>
    </row>
    <row r="51" spans="1:14" ht="20.25" customHeight="1" x14ac:dyDescent="0.4">
      <c r="A51" s="328"/>
      <c r="B51" s="329"/>
      <c r="C51" s="345" t="s">
        <v>455</v>
      </c>
      <c r="D51" s="346"/>
      <c r="E51" s="351"/>
      <c r="F51" s="351"/>
      <c r="G51" s="97"/>
      <c r="H51" s="62"/>
      <c r="I51" s="97"/>
      <c r="J51" s="348"/>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851</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170" priority="3">
      <formula>LEN(TRIM(C24))=0</formula>
    </cfRule>
  </conditionalFormatting>
  <conditionalFormatting sqref="C9:G11 J9:K11 H11 C27:I27 K27">
    <cfRule type="expression" dxfId="169" priority="2" stopIfTrue="1">
      <formula>$K$4=""</formula>
    </cfRule>
  </conditionalFormatting>
  <conditionalFormatting sqref="E47:K49 C6:G11 H11 C26:I27 K26:K27 G1:H1 I2 C2:C3 K3 C5:E5 G5:K5 J6:K6 J7 H8 C12 C22:F22 C29:E29 G29 G46:K46">
    <cfRule type="containsBlanks" dxfId="16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67" priority="6">
      <formula>LEN(TRIM(J8))=0</formula>
    </cfRule>
  </conditionalFormatting>
  <dataValidations count="2">
    <dataValidation type="whole" operator="greaterThanOrEqual" allowBlank="1" showInputMessage="1" showErrorMessage="1" sqref="E29:K30 C29:D29" xr:uid="{D81BBEFE-B7A7-492A-A325-8A91B8E13EFA}">
      <formula1>0</formula1>
    </dataValidation>
    <dataValidation type="list" allowBlank="1" showInputMessage="1" showErrorMessage="1" sqref="J2:K2" xr:uid="{02ECD2FB-02CE-453A-BBB6-38B9872FE5F8}">
      <formula1>"保育所,認定こども園,小規模保育事業"</formula1>
    </dataValidation>
  </dataValidations>
  <hyperlinks>
    <hyperlink ref="A1:B1" location="公表用一覧!A1" display=" &lt;戻る" xr:uid="{478D1731-B889-4D6E-9EEE-C6F0346D6634}"/>
  </hyperlinks>
  <pageMargins left="0.59055118110236227" right="0.39370078740157483" top="0.39370078740157483" bottom="0.39370078740157483" header="0" footer="0"/>
  <pageSetup paperSize="9" scale="35" orientation="portrait" r:id="rId1"/>
  <headerFooter>
    <oddHeader>&amp;L&amp;P / &amp;N ページ</oddHeader>
  </headerFooter>
  <rowBreaks count="1" manualBreakCount="1">
    <brk id="66" max="10" man="1"/>
  </rowBreaks>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8866CE8-25A5-42F6-9527-33FA6033ADBB}">
  <sheetPr codeName="Sheet71"/>
  <dimension ref="A1:N66"/>
  <sheetViews>
    <sheetView view="pageBreakPreview" topLeftCell="A22" zoomScaleNormal="100" zoomScaleSheetLayoutView="100" workbookViewId="0">
      <selection activeCell="F26" sqref="F26"/>
    </sheetView>
  </sheetViews>
  <sheetFormatPr defaultColWidth="9"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407" t="s">
        <v>532</v>
      </c>
      <c r="B1" s="407"/>
      <c r="C1" s="72"/>
      <c r="D1" s="72"/>
      <c r="E1" s="73"/>
      <c r="F1" s="32" t="s">
        <v>362</v>
      </c>
      <c r="G1" s="227">
        <v>45544</v>
      </c>
      <c r="H1" s="228"/>
      <c r="I1" s="33" t="s">
        <v>363</v>
      </c>
      <c r="J1" s="229">
        <v>46113</v>
      </c>
      <c r="K1" s="230"/>
      <c r="L1" s="34"/>
      <c r="M1" s="34"/>
      <c r="N1" s="34"/>
    </row>
    <row r="2" spans="1:14" ht="27" customHeight="1" x14ac:dyDescent="0.4">
      <c r="A2" s="231" t="s">
        <v>364</v>
      </c>
      <c r="B2" s="232"/>
      <c r="C2" s="235" t="s">
        <v>852</v>
      </c>
      <c r="D2" s="236"/>
      <c r="E2" s="236"/>
      <c r="F2" s="236"/>
      <c r="G2" s="236"/>
      <c r="H2" s="237"/>
      <c r="I2" s="36" t="s">
        <v>92</v>
      </c>
      <c r="J2" s="241" t="s">
        <v>763</v>
      </c>
      <c r="K2" s="242"/>
      <c r="L2" s="37"/>
      <c r="M2" s="37"/>
      <c r="N2" s="37"/>
    </row>
    <row r="3" spans="1:14" ht="27" customHeight="1" x14ac:dyDescent="0.4">
      <c r="A3" s="231"/>
      <c r="B3" s="232"/>
      <c r="C3" s="235"/>
      <c r="D3" s="236"/>
      <c r="E3" s="236"/>
      <c r="F3" s="236"/>
      <c r="G3" s="236"/>
      <c r="H3" s="237"/>
      <c r="I3" s="243" t="s">
        <v>366</v>
      </c>
      <c r="J3" s="244"/>
      <c r="K3" s="38">
        <v>351</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853</v>
      </c>
      <c r="D5" s="270"/>
      <c r="E5" s="271"/>
      <c r="F5" s="40" t="s">
        <v>369</v>
      </c>
      <c r="G5" s="376" t="str">
        <f>HYPERLINK("https://kidsroom-arisu.com/")</f>
        <v>https://kidsroom-arisu.com/</v>
      </c>
      <c r="H5" s="270"/>
      <c r="I5" s="270"/>
      <c r="J5" s="270"/>
      <c r="K5" s="272"/>
      <c r="L5" s="37"/>
      <c r="M5" s="37"/>
      <c r="N5" s="37"/>
    </row>
    <row r="6" spans="1:14" ht="27" customHeight="1" x14ac:dyDescent="0.4">
      <c r="A6" s="273" t="s">
        <v>371</v>
      </c>
      <c r="B6" s="274"/>
      <c r="C6" s="251" t="s">
        <v>854</v>
      </c>
      <c r="D6" s="252"/>
      <c r="E6" s="252"/>
      <c r="F6" s="252"/>
      <c r="G6" s="252"/>
      <c r="H6" s="257" t="s">
        <v>372</v>
      </c>
      <c r="I6" s="144" t="s">
        <v>373</v>
      </c>
      <c r="J6" s="259"/>
      <c r="K6" s="260"/>
      <c r="L6" s="41"/>
      <c r="M6" s="41"/>
      <c r="N6" s="41"/>
    </row>
    <row r="7" spans="1:14" ht="27" customHeight="1" x14ac:dyDescent="0.4">
      <c r="A7" s="231"/>
      <c r="B7" s="232"/>
      <c r="C7" s="253"/>
      <c r="D7" s="254"/>
      <c r="E7" s="254"/>
      <c r="F7" s="254"/>
      <c r="G7" s="254"/>
      <c r="H7" s="258"/>
      <c r="I7" s="261" t="s">
        <v>374</v>
      </c>
      <c r="J7" s="263" t="s">
        <v>638</v>
      </c>
      <c r="K7" s="264"/>
      <c r="L7" s="41"/>
      <c r="M7" s="41"/>
      <c r="N7" s="41"/>
    </row>
    <row r="8" spans="1:14" ht="27" customHeight="1" x14ac:dyDescent="0.4">
      <c r="A8" s="233"/>
      <c r="B8" s="234"/>
      <c r="C8" s="255"/>
      <c r="D8" s="256"/>
      <c r="E8" s="256"/>
      <c r="F8" s="256"/>
      <c r="G8" s="256"/>
      <c r="H8" s="42"/>
      <c r="I8" s="262"/>
      <c r="J8" s="265">
        <v>3</v>
      </c>
      <c r="K8" s="266"/>
      <c r="L8" s="41"/>
      <c r="M8" s="41"/>
      <c r="N8" s="41"/>
    </row>
    <row r="9" spans="1:14" ht="27" customHeight="1" x14ac:dyDescent="0.4">
      <c r="A9" s="245" t="s">
        <v>377</v>
      </c>
      <c r="B9" s="246"/>
      <c r="C9" s="251"/>
      <c r="D9" s="252"/>
      <c r="E9" s="252"/>
      <c r="F9" s="252"/>
      <c r="G9" s="252"/>
      <c r="H9" s="257" t="s">
        <v>372</v>
      </c>
      <c r="I9" s="144"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855</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616</v>
      </c>
      <c r="D22" s="280"/>
      <c r="E22" s="279" t="s">
        <v>496</v>
      </c>
      <c r="F22" s="280"/>
      <c r="G22" s="296" t="s">
        <v>856</v>
      </c>
      <c r="H22" s="297"/>
      <c r="I22" s="43" t="s">
        <v>389</v>
      </c>
      <c r="J22" s="275"/>
      <c r="K22" s="276"/>
      <c r="L22" s="41"/>
      <c r="M22" s="41"/>
      <c r="N22" s="41"/>
    </row>
    <row r="23" spans="1:14" ht="27" customHeight="1" x14ac:dyDescent="0.4">
      <c r="A23" s="231"/>
      <c r="B23" s="232"/>
      <c r="C23" s="277" t="s">
        <v>390</v>
      </c>
      <c r="D23" s="278"/>
      <c r="E23" s="277" t="s">
        <v>391</v>
      </c>
      <c r="F23" s="278"/>
      <c r="G23" s="298"/>
      <c r="H23" s="299"/>
      <c r="I23" s="43" t="s">
        <v>392</v>
      </c>
      <c r="J23" s="275"/>
      <c r="K23" s="276"/>
      <c r="L23" s="41"/>
      <c r="M23" s="41"/>
      <c r="N23" s="41"/>
    </row>
    <row r="24" spans="1:14" ht="27" customHeight="1" x14ac:dyDescent="0.4">
      <c r="A24" s="233"/>
      <c r="B24" s="234"/>
      <c r="C24" s="279" t="s">
        <v>566</v>
      </c>
      <c r="D24" s="280"/>
      <c r="E24" s="279" t="s">
        <v>616</v>
      </c>
      <c r="F24" s="280"/>
      <c r="G24" s="300"/>
      <c r="H24" s="301"/>
      <c r="I24" s="44" t="s">
        <v>394</v>
      </c>
      <c r="J24" s="281"/>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3</v>
      </c>
      <c r="D26" s="50">
        <v>8</v>
      </c>
      <c r="E26" s="50">
        <v>8</v>
      </c>
      <c r="F26" s="50"/>
      <c r="G26" s="50"/>
      <c r="H26" s="50"/>
      <c r="I26" s="324">
        <f>SUM(C26:H26)</f>
        <v>19</v>
      </c>
      <c r="J26" s="325"/>
      <c r="K26" s="51" t="s">
        <v>501</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c r="E29" s="56">
        <v>9</v>
      </c>
      <c r="F29" s="56"/>
      <c r="G29" s="56">
        <v>1</v>
      </c>
      <c r="H29" s="56">
        <v>1</v>
      </c>
      <c r="I29" s="56">
        <v>1</v>
      </c>
      <c r="J29" s="56"/>
      <c r="K29" s="57"/>
      <c r="L29" s="47"/>
      <c r="M29" s="47"/>
      <c r="N29" s="47"/>
    </row>
    <row r="30" spans="1:14" ht="27" customHeight="1" thickBot="1" x14ac:dyDescent="0.45">
      <c r="A30" s="140"/>
      <c r="B30" s="58" t="s">
        <v>417</v>
      </c>
      <c r="C30" s="59" t="s">
        <v>418</v>
      </c>
      <c r="D30" s="59" t="s">
        <v>418</v>
      </c>
      <c r="E30" s="59"/>
      <c r="F30" s="59"/>
      <c r="G30" s="59"/>
      <c r="H30" s="59"/>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857</v>
      </c>
      <c r="D32" s="303"/>
      <c r="E32" s="304"/>
      <c r="F32" s="302" t="s">
        <v>858</v>
      </c>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859</v>
      </c>
      <c r="D39" s="315"/>
      <c r="E39" s="316"/>
      <c r="F39" s="314" t="s">
        <v>1956</v>
      </c>
      <c r="G39" s="315"/>
      <c r="H39" s="316"/>
      <c r="I39" s="314" t="s">
        <v>860</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155" t="s">
        <v>434</v>
      </c>
      <c r="H45" s="155" t="s">
        <v>435</v>
      </c>
      <c r="I45" s="155" t="s">
        <v>92</v>
      </c>
      <c r="J45" s="343" t="s">
        <v>436</v>
      </c>
      <c r="K45" s="344"/>
    </row>
    <row r="46" spans="1:11" ht="20.25" customHeight="1" x14ac:dyDescent="0.4">
      <c r="A46" s="328"/>
      <c r="B46" s="329"/>
      <c r="C46" s="345" t="s">
        <v>437</v>
      </c>
      <c r="D46" s="346"/>
      <c r="E46" s="347" t="s">
        <v>438</v>
      </c>
      <c r="F46" s="347"/>
      <c r="G46" s="156"/>
      <c r="H46" s="62"/>
      <c r="I46" s="156"/>
      <c r="J46" s="348"/>
      <c r="K46" s="349"/>
    </row>
    <row r="47" spans="1:11" ht="20.25" customHeight="1" x14ac:dyDescent="0.4">
      <c r="A47" s="328"/>
      <c r="B47" s="329"/>
      <c r="C47" s="345" t="s">
        <v>443</v>
      </c>
      <c r="D47" s="346"/>
      <c r="E47" s="350" t="s">
        <v>444</v>
      </c>
      <c r="F47" s="350"/>
      <c r="G47" s="156" t="s">
        <v>439</v>
      </c>
      <c r="H47" s="62" t="s">
        <v>446</v>
      </c>
      <c r="I47" s="156" t="s">
        <v>677</v>
      </c>
      <c r="J47" s="348" t="s">
        <v>861</v>
      </c>
      <c r="K47" s="349"/>
    </row>
    <row r="48" spans="1:11" ht="20.25" customHeight="1" x14ac:dyDescent="0.4">
      <c r="A48" s="328"/>
      <c r="B48" s="329"/>
      <c r="C48" s="345" t="s">
        <v>449</v>
      </c>
      <c r="D48" s="346"/>
      <c r="E48" s="350" t="s">
        <v>370</v>
      </c>
      <c r="F48" s="350"/>
      <c r="G48" s="156"/>
      <c r="H48" s="62"/>
      <c r="I48" s="156"/>
      <c r="J48" s="348"/>
      <c r="K48" s="349"/>
    </row>
    <row r="49" spans="1:14" ht="20.25" customHeight="1" x14ac:dyDescent="0.4">
      <c r="A49" s="328"/>
      <c r="B49" s="329"/>
      <c r="C49" s="345" t="s">
        <v>1957</v>
      </c>
      <c r="D49" s="346"/>
      <c r="E49" s="350" t="s">
        <v>444</v>
      </c>
      <c r="F49" s="350"/>
      <c r="G49" s="156" t="s">
        <v>439</v>
      </c>
      <c r="H49" s="62">
        <v>2508</v>
      </c>
      <c r="I49" s="156"/>
      <c r="J49" s="348" t="s">
        <v>552</v>
      </c>
      <c r="K49" s="349"/>
      <c r="L49" s="63"/>
      <c r="M49" s="63"/>
      <c r="N49" s="63"/>
    </row>
    <row r="50" spans="1:14" ht="20.25" customHeight="1" x14ac:dyDescent="0.4">
      <c r="A50" s="328"/>
      <c r="B50" s="329"/>
      <c r="C50" s="345" t="s">
        <v>454</v>
      </c>
      <c r="D50" s="346"/>
      <c r="E50" s="351"/>
      <c r="F50" s="351"/>
      <c r="G50" s="156"/>
      <c r="H50" s="62"/>
      <c r="I50" s="156"/>
      <c r="J50" s="348"/>
      <c r="K50" s="349"/>
      <c r="L50" s="63"/>
    </row>
    <row r="51" spans="1:14" ht="20.25" customHeight="1" x14ac:dyDescent="0.4">
      <c r="A51" s="328"/>
      <c r="B51" s="329"/>
      <c r="C51" s="345" t="s">
        <v>455</v>
      </c>
      <c r="D51" s="346"/>
      <c r="E51" s="351" t="s">
        <v>862</v>
      </c>
      <c r="F51" s="351"/>
      <c r="G51" s="156" t="s">
        <v>727</v>
      </c>
      <c r="H51" s="62" t="s">
        <v>728</v>
      </c>
      <c r="I51" s="156" t="s">
        <v>729</v>
      </c>
      <c r="J51" s="348" t="s">
        <v>861</v>
      </c>
      <c r="K51" s="349"/>
      <c r="L51" s="63"/>
    </row>
    <row r="52" spans="1:14" ht="12" customHeight="1" x14ac:dyDescent="0.4">
      <c r="A52" s="139"/>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155" t="s">
        <v>461</v>
      </c>
      <c r="H54" s="155" t="s">
        <v>441</v>
      </c>
      <c r="I54" s="157" t="s">
        <v>462</v>
      </c>
      <c r="J54" s="343" t="s">
        <v>92</v>
      </c>
      <c r="K54" s="344"/>
    </row>
    <row r="55" spans="1:14" ht="20.25" customHeight="1" x14ac:dyDescent="0.4">
      <c r="A55" s="328"/>
      <c r="B55" s="329"/>
      <c r="C55" s="360"/>
      <c r="D55" s="361"/>
      <c r="E55" s="362"/>
      <c r="F55" s="362"/>
      <c r="G55" s="158"/>
      <c r="H55" s="159"/>
      <c r="I55" s="159"/>
      <c r="J55" s="363"/>
      <c r="K55" s="364"/>
    </row>
    <row r="56" spans="1:14" ht="20.25" customHeight="1" x14ac:dyDescent="0.4">
      <c r="A56" s="328"/>
      <c r="B56" s="329"/>
      <c r="C56" s="373"/>
      <c r="D56" s="374"/>
      <c r="E56" s="350"/>
      <c r="F56" s="350"/>
      <c r="G56" s="156"/>
      <c r="H56" s="160"/>
      <c r="I56" s="160"/>
      <c r="J56" s="348"/>
      <c r="K56" s="349"/>
    </row>
    <row r="57" spans="1:14" ht="20.25" customHeight="1" x14ac:dyDescent="0.4">
      <c r="A57" s="328"/>
      <c r="B57" s="329"/>
      <c r="C57" s="373"/>
      <c r="D57" s="374"/>
      <c r="E57" s="350"/>
      <c r="F57" s="350"/>
      <c r="G57" s="156"/>
      <c r="H57" s="160"/>
      <c r="I57" s="160"/>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1958</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166" priority="3">
      <formula>LEN(TRIM(C24))=0</formula>
    </cfRule>
  </conditionalFormatting>
  <conditionalFormatting sqref="C9:G11 J9:K11 H11 C27:I27 K27">
    <cfRule type="expression" dxfId="165" priority="2" stopIfTrue="1">
      <formula>$K$4=""</formula>
    </cfRule>
  </conditionalFormatting>
  <conditionalFormatting sqref="E47:K49 C6:G11 H11 C26:I27 K26:K27 G1:H1 I2 C2:C3 K3 C5:E5 G5:K5 J6:K6 J7 H8 C12 C22:F22 C29:E29 G29 G46:K46">
    <cfRule type="containsBlanks" dxfId="164"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63" priority="6">
      <formula>LEN(TRIM(J8))=0</formula>
    </cfRule>
  </conditionalFormatting>
  <dataValidations count="2">
    <dataValidation type="whole" operator="greaterThanOrEqual" allowBlank="1" showInputMessage="1" showErrorMessage="1" sqref="E29:K30 C29:D29" xr:uid="{FF6F57B4-C715-4D7C-872D-F801BFF3A1C1}">
      <formula1>0</formula1>
    </dataValidation>
    <dataValidation type="list" allowBlank="1" showInputMessage="1" showErrorMessage="1" sqref="J2:K2" xr:uid="{91CD2C12-EB3C-4A7E-861C-181E5DFB2758}">
      <formula1>"保育所,認定こども園,小規模保育事業"</formula1>
    </dataValidation>
  </dataValidations>
  <hyperlinks>
    <hyperlink ref="A1:B1" location="公表用一覧!A1" display=" &lt;戻る" xr:uid="{F662522E-16C3-4980-B389-3C9F90B0B920}"/>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E33B4A-272C-4907-A53A-6D88F4325FE5}">
  <sheetPr codeName="Sheet72"/>
  <dimension ref="A1:N66"/>
  <sheetViews>
    <sheetView view="pageBreakPreview" topLeftCell="A5"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361</v>
      </c>
      <c r="B1" s="226"/>
      <c r="C1" s="72"/>
      <c r="D1" s="72"/>
      <c r="E1" s="73"/>
      <c r="F1" s="32" t="s">
        <v>362</v>
      </c>
      <c r="G1" s="227"/>
      <c r="H1" s="228"/>
      <c r="I1" s="33" t="s">
        <v>363</v>
      </c>
      <c r="J1" s="229">
        <v>46113</v>
      </c>
      <c r="K1" s="230"/>
      <c r="L1" s="34"/>
      <c r="M1" s="34"/>
      <c r="N1" s="34"/>
    </row>
    <row r="2" spans="1:14" ht="27" customHeight="1" x14ac:dyDescent="0.4">
      <c r="A2" s="231" t="s">
        <v>364</v>
      </c>
      <c r="B2" s="232"/>
      <c r="C2" s="235" t="s">
        <v>318</v>
      </c>
      <c r="D2" s="236"/>
      <c r="E2" s="236"/>
      <c r="F2" s="236"/>
      <c r="G2" s="236"/>
      <c r="H2" s="237"/>
      <c r="I2" s="36" t="s">
        <v>92</v>
      </c>
      <c r="J2" s="241" t="s">
        <v>763</v>
      </c>
      <c r="K2" s="242"/>
      <c r="L2" s="37"/>
      <c r="M2" s="37"/>
      <c r="N2" s="37"/>
    </row>
    <row r="3" spans="1:14" ht="27" customHeight="1" x14ac:dyDescent="0.4">
      <c r="A3" s="231"/>
      <c r="B3" s="232"/>
      <c r="C3" s="235"/>
      <c r="D3" s="236"/>
      <c r="E3" s="236"/>
      <c r="F3" s="236"/>
      <c r="G3" s="236"/>
      <c r="H3" s="237"/>
      <c r="I3" s="243" t="s">
        <v>366</v>
      </c>
      <c r="J3" s="244"/>
      <c r="K3" s="38">
        <v>352</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90</v>
      </c>
      <c r="D5" s="270"/>
      <c r="E5" s="271"/>
      <c r="F5" s="40" t="s">
        <v>369</v>
      </c>
      <c r="G5" s="269"/>
      <c r="H5" s="270"/>
      <c r="I5" s="270"/>
      <c r="J5" s="270"/>
      <c r="K5" s="272"/>
      <c r="L5" s="37"/>
      <c r="M5" s="37"/>
      <c r="N5" s="37"/>
    </row>
    <row r="6" spans="1:14" ht="27" customHeight="1" x14ac:dyDescent="0.4">
      <c r="A6" s="273" t="s">
        <v>371</v>
      </c>
      <c r="B6" s="274"/>
      <c r="C6" s="251" t="s">
        <v>319</v>
      </c>
      <c r="D6" s="252"/>
      <c r="E6" s="252"/>
      <c r="F6" s="252"/>
      <c r="G6" s="252"/>
      <c r="H6" s="257" t="s">
        <v>372</v>
      </c>
      <c r="I6" s="101" t="s">
        <v>373</v>
      </c>
      <c r="J6" s="259">
        <v>0</v>
      </c>
      <c r="K6" s="260"/>
      <c r="L6" s="41"/>
      <c r="M6" s="41"/>
      <c r="N6" s="41"/>
    </row>
    <row r="7" spans="1:14" ht="27" customHeight="1" x14ac:dyDescent="0.4">
      <c r="A7" s="231"/>
      <c r="B7" s="232"/>
      <c r="C7" s="253"/>
      <c r="D7" s="254"/>
      <c r="E7" s="254"/>
      <c r="F7" s="254"/>
      <c r="G7" s="254"/>
      <c r="H7" s="258"/>
      <c r="I7" s="261" t="s">
        <v>374</v>
      </c>
      <c r="J7" s="263" t="s">
        <v>379</v>
      </c>
      <c r="K7" s="264"/>
      <c r="L7" s="41"/>
      <c r="M7" s="41"/>
      <c r="N7" s="41"/>
    </row>
    <row r="8" spans="1:14" ht="27" customHeight="1" x14ac:dyDescent="0.4">
      <c r="A8" s="233"/>
      <c r="B8" s="234"/>
      <c r="C8" s="255"/>
      <c r="D8" s="256"/>
      <c r="E8" s="256"/>
      <c r="F8" s="256"/>
      <c r="G8" s="256"/>
      <c r="H8" s="42" t="s">
        <v>632</v>
      </c>
      <c r="I8" s="262"/>
      <c r="J8" s="265" t="s">
        <v>378</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661</v>
      </c>
      <c r="F22" s="280"/>
      <c r="G22" s="296"/>
      <c r="H22" s="297"/>
      <c r="I22" s="43" t="s">
        <v>389</v>
      </c>
      <c r="J22" s="275" t="s">
        <v>82</v>
      </c>
      <c r="K22" s="276"/>
      <c r="L22" s="41"/>
      <c r="M22" s="41"/>
      <c r="N22" s="41"/>
    </row>
    <row r="23" spans="1:14" ht="27" customHeight="1" x14ac:dyDescent="0.4">
      <c r="A23" s="231"/>
      <c r="B23" s="232"/>
      <c r="C23" s="277" t="s">
        <v>390</v>
      </c>
      <c r="D23" s="278"/>
      <c r="E23" s="277" t="s">
        <v>391</v>
      </c>
      <c r="F23" s="278"/>
      <c r="G23" s="298"/>
      <c r="H23" s="299"/>
      <c r="I23" s="43" t="s">
        <v>392</v>
      </c>
      <c r="J23" s="275" t="s">
        <v>82</v>
      </c>
      <c r="K23" s="276"/>
      <c r="L23" s="41"/>
      <c r="M23" s="41"/>
      <c r="N23" s="41"/>
    </row>
    <row r="24" spans="1:14" ht="27" customHeight="1" x14ac:dyDescent="0.4">
      <c r="A24" s="233"/>
      <c r="B24" s="234"/>
      <c r="C24" s="279" t="s">
        <v>393</v>
      </c>
      <c r="D24" s="280"/>
      <c r="E24" s="279" t="s">
        <v>387</v>
      </c>
      <c r="F24" s="280"/>
      <c r="G24" s="300"/>
      <c r="H24" s="301"/>
      <c r="I24" s="44" t="s">
        <v>394</v>
      </c>
      <c r="J24" s="281" t="s">
        <v>82</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2</v>
      </c>
      <c r="D26" s="50">
        <v>8</v>
      </c>
      <c r="E26" s="50">
        <v>8</v>
      </c>
      <c r="F26" s="50" t="s">
        <v>82</v>
      </c>
      <c r="G26" s="50" t="s">
        <v>82</v>
      </c>
      <c r="H26" s="50" t="s">
        <v>82</v>
      </c>
      <c r="I26" s="324">
        <f>SUM(C26:H26)</f>
        <v>18</v>
      </c>
      <c r="J26" s="325"/>
      <c r="K26" s="51" t="s">
        <v>22</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c r="D29" s="56"/>
      <c r="E29" s="56"/>
      <c r="F29" s="56"/>
      <c r="G29" s="56"/>
      <c r="H29" s="56"/>
      <c r="I29" s="56"/>
      <c r="J29" s="56"/>
      <c r="K29" s="57"/>
      <c r="L29" s="47"/>
      <c r="M29" s="47"/>
      <c r="N29" s="47"/>
    </row>
    <row r="30" spans="1:14" ht="27" customHeight="1" thickBot="1" x14ac:dyDescent="0.45">
      <c r="A30" s="96"/>
      <c r="B30" s="58" t="s">
        <v>417</v>
      </c>
      <c r="C30" s="59" t="s">
        <v>418</v>
      </c>
      <c r="D30" s="59" t="s">
        <v>418</v>
      </c>
      <c r="E30" s="59"/>
      <c r="F30" s="59"/>
      <c r="G30" s="59"/>
      <c r="H30" s="59"/>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c r="D32" s="303"/>
      <c r="E32" s="304"/>
      <c r="F32" s="302"/>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c r="D39" s="315"/>
      <c r="E39" s="316"/>
      <c r="F39" s="314"/>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c r="H46" s="62"/>
      <c r="I46" s="97"/>
      <c r="J46" s="348"/>
      <c r="K46" s="349"/>
    </row>
    <row r="47" spans="1:11" ht="20.25" customHeight="1" x14ac:dyDescent="0.4">
      <c r="A47" s="328"/>
      <c r="B47" s="329"/>
      <c r="C47" s="345" t="s">
        <v>443</v>
      </c>
      <c r="D47" s="346"/>
      <c r="E47" s="350"/>
      <c r="F47" s="350"/>
      <c r="G47" s="97"/>
      <c r="H47" s="62"/>
      <c r="I47" s="97"/>
      <c r="J47" s="348"/>
      <c r="K47" s="349"/>
    </row>
    <row r="48" spans="1:11" ht="20.25" customHeight="1" x14ac:dyDescent="0.4">
      <c r="A48" s="328"/>
      <c r="B48" s="329"/>
      <c r="C48" s="345" t="s">
        <v>449</v>
      </c>
      <c r="D48" s="346"/>
      <c r="E48" s="350"/>
      <c r="F48" s="350"/>
      <c r="G48" s="97"/>
      <c r="H48" s="62"/>
      <c r="I48" s="97"/>
      <c r="J48" s="348"/>
      <c r="K48" s="349"/>
    </row>
    <row r="49" spans="1:14" ht="20.25" customHeight="1" x14ac:dyDescent="0.4">
      <c r="A49" s="328"/>
      <c r="B49" s="329"/>
      <c r="C49" s="345" t="s">
        <v>450</v>
      </c>
      <c r="D49" s="346"/>
      <c r="E49" s="350"/>
      <c r="F49" s="350"/>
      <c r="G49" s="97"/>
      <c r="H49" s="62"/>
      <c r="I49" s="97"/>
      <c r="J49" s="348"/>
      <c r="K49" s="349"/>
      <c r="L49" s="63"/>
      <c r="M49" s="63"/>
      <c r="N49" s="63"/>
    </row>
    <row r="50" spans="1:14" ht="20.25" customHeight="1" x14ac:dyDescent="0.4">
      <c r="A50" s="328"/>
      <c r="B50" s="329"/>
      <c r="C50" s="345" t="s">
        <v>454</v>
      </c>
      <c r="D50" s="346"/>
      <c r="E50" s="351"/>
      <c r="F50" s="351"/>
      <c r="G50" s="97"/>
      <c r="H50" s="62"/>
      <c r="I50" s="97"/>
      <c r="J50" s="348"/>
      <c r="K50" s="349"/>
      <c r="L50" s="63"/>
    </row>
    <row r="51" spans="1:14" ht="20.25" customHeight="1" x14ac:dyDescent="0.4">
      <c r="A51" s="328"/>
      <c r="B51" s="329"/>
      <c r="C51" s="345" t="s">
        <v>455</v>
      </c>
      <c r="D51" s="346"/>
      <c r="E51" s="351"/>
      <c r="F51" s="351"/>
      <c r="G51" s="97"/>
      <c r="H51" s="62"/>
      <c r="I51" s="97"/>
      <c r="J51" s="348"/>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162" priority="2" stopIfTrue="1">
      <formula>$K$4=""</formula>
    </cfRule>
  </conditionalFormatting>
  <conditionalFormatting sqref="G1:H1 C5:E5 G5:K5 H8 C6:G11 H11 C22:F22 G29 G46:K46 E47:K49 J6:K6 C2:C3 C26:I27 K26:K27 C12 C29:E29 K3 I2 J8:K8 J7">
    <cfRule type="containsBlanks" dxfId="161"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160" priority="4">
      <formula>LEN(TRIM(C24))=0</formula>
    </cfRule>
  </conditionalFormatting>
  <conditionalFormatting sqref="E24:F24">
    <cfRule type="containsBlanks" dxfId="159" priority="3">
      <formula>LEN(TRIM(E24))=0</formula>
    </cfRule>
  </conditionalFormatting>
  <conditionalFormatting sqref="J9:K9 J11:K11 J10">
    <cfRule type="containsBlanks" dxfId="158"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C9F890D4-AEB2-4A5A-98A2-9BF229BFEB23}">
      <formula1>0</formula1>
    </dataValidation>
    <dataValidation type="list" allowBlank="1" showInputMessage="1" showErrorMessage="1" sqref="J2:K2" xr:uid="{789FC8B8-D09E-45EA-AEDB-0424CE47236B}">
      <formula1>"保育所,認定こども園,小規模保育事業"</formula1>
    </dataValidation>
  </dataValidations>
  <hyperlinks>
    <hyperlink ref="A1:B1" location="公表用一覧!A1" display="&lt; 戻る" xr:uid="{CE05A540-006F-42C3-9C80-0A401EAF83CB}"/>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0901F0-5F2F-49A8-A833-B3AF6958491A}">
  <sheetPr codeName="Sheet73"/>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532</v>
      </c>
      <c r="B1" s="407"/>
      <c r="C1" s="72"/>
      <c r="D1" s="72"/>
      <c r="E1" s="73"/>
      <c r="F1" s="32" t="s">
        <v>362</v>
      </c>
      <c r="G1" s="227">
        <v>45552</v>
      </c>
      <c r="H1" s="228"/>
      <c r="I1" s="33" t="s">
        <v>363</v>
      </c>
      <c r="J1" s="229">
        <v>46113</v>
      </c>
      <c r="K1" s="230"/>
      <c r="L1" s="34"/>
      <c r="M1" s="34"/>
      <c r="N1" s="34"/>
    </row>
    <row r="2" spans="1:14" ht="27" customHeight="1" x14ac:dyDescent="0.4">
      <c r="A2" s="231" t="s">
        <v>364</v>
      </c>
      <c r="B2" s="232"/>
      <c r="C2" s="235" t="s">
        <v>872</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353</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873</v>
      </c>
      <c r="D5" s="270"/>
      <c r="E5" s="271"/>
      <c r="F5" s="40" t="s">
        <v>369</v>
      </c>
      <c r="G5" s="376" t="str">
        <f>HYPERLINK("https://nursery.aiai-cc.co.jp/facility/ootakanomori/")</f>
        <v>https://nursery.aiai-cc.co.jp/facility/ootakanomori/</v>
      </c>
      <c r="H5" s="270"/>
      <c r="I5" s="270"/>
      <c r="J5" s="270"/>
      <c r="K5" s="272"/>
      <c r="L5" s="37"/>
      <c r="M5" s="37"/>
      <c r="N5" s="37"/>
    </row>
    <row r="6" spans="1:14" ht="27" customHeight="1" x14ac:dyDescent="0.4">
      <c r="A6" s="273" t="s">
        <v>371</v>
      </c>
      <c r="B6" s="274"/>
      <c r="C6" s="251" t="s">
        <v>874</v>
      </c>
      <c r="D6" s="252"/>
      <c r="E6" s="252"/>
      <c r="F6" s="252"/>
      <c r="G6" s="252"/>
      <c r="H6" s="257" t="s">
        <v>372</v>
      </c>
      <c r="I6" s="101" t="s">
        <v>373</v>
      </c>
      <c r="J6" s="259">
        <v>9</v>
      </c>
      <c r="K6" s="260"/>
      <c r="L6" s="41"/>
      <c r="M6" s="41"/>
      <c r="N6" s="41"/>
    </row>
    <row r="7" spans="1:14" ht="27" customHeight="1" x14ac:dyDescent="0.4">
      <c r="A7" s="231"/>
      <c r="B7" s="232"/>
      <c r="C7" s="253"/>
      <c r="D7" s="254"/>
      <c r="E7" s="254"/>
      <c r="F7" s="254"/>
      <c r="G7" s="254"/>
      <c r="H7" s="258"/>
      <c r="I7" s="261" t="s">
        <v>374</v>
      </c>
      <c r="J7" s="263" t="s">
        <v>875</v>
      </c>
      <c r="K7" s="264"/>
      <c r="L7" s="41"/>
      <c r="M7" s="41"/>
      <c r="N7" s="41"/>
    </row>
    <row r="8" spans="1:14" ht="27" customHeight="1" x14ac:dyDescent="0.4">
      <c r="A8" s="233"/>
      <c r="B8" s="234"/>
      <c r="C8" s="255"/>
      <c r="D8" s="256"/>
      <c r="E8" s="256"/>
      <c r="F8" s="256"/>
      <c r="G8" s="256"/>
      <c r="H8" s="42"/>
      <c r="I8" s="262"/>
      <c r="J8" s="265">
        <v>18</v>
      </c>
      <c r="K8" s="266"/>
      <c r="L8" s="41"/>
      <c r="M8" s="41"/>
      <c r="N8" s="41"/>
    </row>
    <row r="9" spans="1:14" ht="27" customHeight="1" x14ac:dyDescent="0.4">
      <c r="A9" s="245" t="s">
        <v>377</v>
      </c>
      <c r="B9" s="246"/>
      <c r="C9" s="251" t="s">
        <v>370</v>
      </c>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876</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616</v>
      </c>
      <c r="D22" s="280"/>
      <c r="E22" s="279" t="s">
        <v>496</v>
      </c>
      <c r="F22" s="280"/>
      <c r="G22" s="296" t="s">
        <v>877</v>
      </c>
      <c r="H22" s="297"/>
      <c r="I22" s="43" t="s">
        <v>389</v>
      </c>
      <c r="J22" s="275" t="s">
        <v>370</v>
      </c>
      <c r="K22" s="276"/>
      <c r="L22" s="41"/>
      <c r="M22" s="41"/>
      <c r="N22" s="41"/>
    </row>
    <row r="23" spans="1:14" ht="27" customHeight="1" x14ac:dyDescent="0.4">
      <c r="A23" s="231"/>
      <c r="B23" s="232"/>
      <c r="C23" s="277" t="s">
        <v>390</v>
      </c>
      <c r="D23" s="278"/>
      <c r="E23" s="277" t="s">
        <v>391</v>
      </c>
      <c r="F23" s="278"/>
      <c r="G23" s="298"/>
      <c r="H23" s="299"/>
      <c r="I23" s="43" t="s">
        <v>392</v>
      </c>
      <c r="J23" s="275"/>
      <c r="K23" s="276"/>
      <c r="L23" s="41"/>
      <c r="M23" s="41"/>
      <c r="N23" s="41"/>
    </row>
    <row r="24" spans="1:14" ht="27" customHeight="1" x14ac:dyDescent="0.4">
      <c r="A24" s="233"/>
      <c r="B24" s="234"/>
      <c r="C24" s="279" t="s">
        <v>566</v>
      </c>
      <c r="D24" s="280"/>
      <c r="E24" s="279" t="s">
        <v>616</v>
      </c>
      <c r="F24" s="280"/>
      <c r="G24" s="300"/>
      <c r="H24" s="301"/>
      <c r="I24" s="44" t="s">
        <v>394</v>
      </c>
      <c r="J24" s="281"/>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6</v>
      </c>
      <c r="D26" s="50">
        <v>8</v>
      </c>
      <c r="E26" s="50">
        <v>10</v>
      </c>
      <c r="F26" s="50">
        <v>12</v>
      </c>
      <c r="G26" s="50">
        <v>12</v>
      </c>
      <c r="H26" s="50">
        <v>12</v>
      </c>
      <c r="I26" s="324">
        <f>SUM(C26:H26)</f>
        <v>60</v>
      </c>
      <c r="J26" s="325"/>
      <c r="K26" s="51" t="s">
        <v>878</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5</v>
      </c>
      <c r="F29" s="56"/>
      <c r="G29" s="56">
        <v>2</v>
      </c>
      <c r="H29" s="56"/>
      <c r="I29" s="56"/>
      <c r="J29" s="56"/>
      <c r="K29" s="57"/>
      <c r="L29" s="47"/>
      <c r="M29" s="47"/>
      <c r="N29" s="47"/>
    </row>
    <row r="30" spans="1:14" ht="27" customHeight="1" thickBot="1" x14ac:dyDescent="0.45">
      <c r="A30" s="96"/>
      <c r="B30" s="58" t="s">
        <v>417</v>
      </c>
      <c r="C30" s="59" t="s">
        <v>418</v>
      </c>
      <c r="D30" s="59">
        <v>7</v>
      </c>
      <c r="E30" s="59"/>
      <c r="F30" s="59"/>
      <c r="G30" s="59"/>
      <c r="H30" s="59"/>
      <c r="I30" s="59">
        <v>2</v>
      </c>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879</v>
      </c>
      <c r="D32" s="303"/>
      <c r="E32" s="304"/>
      <c r="F32" s="302" t="s">
        <v>880</v>
      </c>
      <c r="G32" s="303"/>
      <c r="H32" s="304"/>
      <c r="I32" s="302" t="s">
        <v>881</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c r="D39" s="315"/>
      <c r="E39" s="316"/>
      <c r="F39" s="314"/>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t="s">
        <v>439</v>
      </c>
      <c r="H46" s="62" t="s">
        <v>882</v>
      </c>
      <c r="I46" s="97" t="s">
        <v>441</v>
      </c>
      <c r="J46" s="348" t="s">
        <v>883</v>
      </c>
      <c r="K46" s="349"/>
    </row>
    <row r="47" spans="1:11" ht="20.25" customHeight="1" x14ac:dyDescent="0.4">
      <c r="A47" s="328"/>
      <c r="B47" s="329"/>
      <c r="C47" s="345" t="s">
        <v>443</v>
      </c>
      <c r="D47" s="346"/>
      <c r="E47" s="350" t="s">
        <v>444</v>
      </c>
      <c r="F47" s="350"/>
      <c r="G47" s="97" t="s">
        <v>445</v>
      </c>
      <c r="H47" s="62" t="s">
        <v>676</v>
      </c>
      <c r="I47" s="97" t="s">
        <v>884</v>
      </c>
      <c r="J47" s="348" t="s">
        <v>883</v>
      </c>
      <c r="K47" s="349"/>
    </row>
    <row r="48" spans="1:11" ht="20.25" customHeight="1" x14ac:dyDescent="0.4">
      <c r="A48" s="328"/>
      <c r="B48" s="329"/>
      <c r="C48" s="345" t="s">
        <v>449</v>
      </c>
      <c r="D48" s="346"/>
      <c r="E48" s="350" t="s">
        <v>370</v>
      </c>
      <c r="F48" s="350"/>
      <c r="G48" s="97"/>
      <c r="H48" s="62"/>
      <c r="I48" s="97"/>
      <c r="J48" s="348"/>
      <c r="K48" s="349"/>
    </row>
    <row r="49" spans="1:14" ht="20.25" customHeight="1" x14ac:dyDescent="0.4">
      <c r="A49" s="328"/>
      <c r="B49" s="329"/>
      <c r="C49" s="345" t="s">
        <v>450</v>
      </c>
      <c r="D49" s="346"/>
      <c r="E49" s="350" t="s">
        <v>451</v>
      </c>
      <c r="F49" s="350"/>
      <c r="G49" s="97" t="s">
        <v>452</v>
      </c>
      <c r="H49" s="62" t="s">
        <v>885</v>
      </c>
      <c r="I49" s="97" t="s">
        <v>441</v>
      </c>
      <c r="J49" s="348" t="s">
        <v>886</v>
      </c>
      <c r="K49" s="349"/>
      <c r="L49" s="63"/>
      <c r="M49" s="63"/>
      <c r="N49" s="63"/>
    </row>
    <row r="50" spans="1:14" ht="20.25" customHeight="1" x14ac:dyDescent="0.4">
      <c r="A50" s="328"/>
      <c r="B50" s="329"/>
      <c r="C50" s="345" t="s">
        <v>454</v>
      </c>
      <c r="D50" s="346"/>
      <c r="E50" s="351"/>
      <c r="F50" s="351"/>
      <c r="G50" s="97"/>
      <c r="H50" s="62"/>
      <c r="I50" s="97"/>
      <c r="J50" s="348"/>
      <c r="K50" s="349"/>
      <c r="L50" s="63"/>
    </row>
    <row r="51" spans="1:14" ht="20.25" customHeight="1" x14ac:dyDescent="0.4">
      <c r="A51" s="328"/>
      <c r="B51" s="329"/>
      <c r="C51" s="345" t="s">
        <v>455</v>
      </c>
      <c r="D51" s="346"/>
      <c r="E51" s="351" t="s">
        <v>887</v>
      </c>
      <c r="F51" s="351"/>
      <c r="G51" s="97" t="s">
        <v>445</v>
      </c>
      <c r="H51" s="62" t="s">
        <v>888</v>
      </c>
      <c r="I51" s="97" t="s">
        <v>889</v>
      </c>
      <c r="J51" s="348" t="s">
        <v>883</v>
      </c>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t="s">
        <v>890</v>
      </c>
      <c r="D55" s="361"/>
      <c r="E55" s="362" t="s">
        <v>891</v>
      </c>
      <c r="F55" s="362"/>
      <c r="G55" s="98" t="s">
        <v>892</v>
      </c>
      <c r="H55" s="66" t="s">
        <v>893</v>
      </c>
      <c r="I55" s="66" t="s">
        <v>370</v>
      </c>
      <c r="J55" s="363" t="s">
        <v>803</v>
      </c>
      <c r="K55" s="364"/>
    </row>
    <row r="56" spans="1:14" ht="20.25" customHeight="1" x14ac:dyDescent="0.4">
      <c r="A56" s="328"/>
      <c r="B56" s="329"/>
      <c r="C56" s="373" t="s">
        <v>894</v>
      </c>
      <c r="D56" s="374"/>
      <c r="E56" s="350" t="s">
        <v>895</v>
      </c>
      <c r="F56" s="350"/>
      <c r="G56" s="97" t="s">
        <v>892</v>
      </c>
      <c r="H56" s="67" t="s">
        <v>896</v>
      </c>
      <c r="I56" s="67" t="s">
        <v>370</v>
      </c>
      <c r="J56" s="348" t="s">
        <v>803</v>
      </c>
      <c r="K56" s="349"/>
    </row>
    <row r="57" spans="1:14" ht="20.25" customHeight="1" x14ac:dyDescent="0.4">
      <c r="A57" s="328"/>
      <c r="B57" s="329"/>
      <c r="C57" s="373" t="s">
        <v>897</v>
      </c>
      <c r="D57" s="374"/>
      <c r="E57" s="350" t="s">
        <v>444</v>
      </c>
      <c r="F57" s="350"/>
      <c r="G57" s="97" t="s">
        <v>452</v>
      </c>
      <c r="H57" s="67" t="s">
        <v>893</v>
      </c>
      <c r="I57" s="67" t="s">
        <v>370</v>
      </c>
      <c r="J57" s="348" t="s">
        <v>803</v>
      </c>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898</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157" priority="3">
      <formula>LEN(TRIM(C24))=0</formula>
    </cfRule>
  </conditionalFormatting>
  <conditionalFormatting sqref="C9:G11 J9:K11 H11 C27:I27 K27">
    <cfRule type="expression" dxfId="156" priority="2" stopIfTrue="1">
      <formula>$K$4=""</formula>
    </cfRule>
  </conditionalFormatting>
  <conditionalFormatting sqref="E47:K49 C6:G11 H11 C26:I27 K26:K27 G1:H1 I2 C2:C3 K3 C5:E5 G5:K5 J6:K6 J7 H8 C12 C22:F22 C29:E29 G29 G46:K46">
    <cfRule type="containsBlanks" dxfId="15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54" priority="6">
      <formula>LEN(TRIM(J8))=0</formula>
    </cfRule>
  </conditionalFormatting>
  <dataValidations count="2">
    <dataValidation type="whole" operator="greaterThanOrEqual" allowBlank="1" showInputMessage="1" showErrorMessage="1" sqref="E29:K30 C29:D29" xr:uid="{8A4E4CFC-6710-4564-9D53-FD38CCD7F1D2}">
      <formula1>0</formula1>
    </dataValidation>
    <dataValidation type="list" allowBlank="1" showInputMessage="1" showErrorMessage="1" sqref="J2:K2" xr:uid="{2799D902-82BD-4172-A8EA-D715A9841ABF}">
      <formula1>"保育所,認定こども園,小規模保育事業"</formula1>
    </dataValidation>
  </dataValidations>
  <hyperlinks>
    <hyperlink ref="A1:B1" location="公表用一覧!A1" display=" &lt;戻る" xr:uid="{49809063-3681-4989-A2EB-1FD1B22B70B2}"/>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269B69-09D2-4506-B299-3A0E825FD6BD}">
  <sheetPr codeName="Sheet74"/>
  <dimension ref="A1:N66"/>
  <sheetViews>
    <sheetView view="pageBreakPreview" zoomScaleNormal="100" zoomScaleSheetLayoutView="100" workbookViewId="0">
      <selection sqref="A1:B1"/>
    </sheetView>
  </sheetViews>
  <sheetFormatPr defaultRowHeight="26.25" customHeight="1" x14ac:dyDescent="0.4"/>
  <cols>
    <col min="1" max="1" width="3" style="111" customWidth="1"/>
    <col min="2" max="11" width="8.25" style="111" customWidth="1"/>
    <col min="12" max="14" width="7.125" style="35" customWidth="1"/>
    <col min="15" max="16384" width="9" style="35"/>
  </cols>
  <sheetData>
    <row r="1" spans="1:14" ht="13.5" customHeight="1" thickBot="1" x14ac:dyDescent="0.45">
      <c r="A1" s="375" t="s">
        <v>532</v>
      </c>
      <c r="B1" s="375"/>
      <c r="C1" s="72"/>
      <c r="D1" s="72"/>
      <c r="E1" s="73"/>
      <c r="F1" s="32" t="s">
        <v>362</v>
      </c>
      <c r="G1" s="227">
        <v>45726</v>
      </c>
      <c r="H1" s="228"/>
      <c r="I1" s="33" t="s">
        <v>363</v>
      </c>
      <c r="J1" s="229">
        <v>46113</v>
      </c>
      <c r="K1" s="230"/>
      <c r="L1" s="34"/>
      <c r="M1" s="34"/>
      <c r="N1" s="34"/>
    </row>
    <row r="2" spans="1:14" ht="27" customHeight="1" x14ac:dyDescent="0.4">
      <c r="A2" s="231" t="s">
        <v>364</v>
      </c>
      <c r="B2" s="232"/>
      <c r="C2" s="235" t="s">
        <v>200</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354</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201</v>
      </c>
      <c r="D5" s="270"/>
      <c r="E5" s="271"/>
      <c r="F5" s="40" t="s">
        <v>369</v>
      </c>
      <c r="G5" s="376" t="str">
        <f>HYPERLINK("https://www.akagimanyo.com/kotonoha-gaiyou")</f>
        <v>https://www.akagimanyo.com/kotonoha-gaiyou</v>
      </c>
      <c r="H5" s="270"/>
      <c r="I5" s="270"/>
      <c r="J5" s="270"/>
      <c r="K5" s="272"/>
      <c r="L5" s="37"/>
      <c r="M5" s="37"/>
      <c r="N5" s="37"/>
    </row>
    <row r="6" spans="1:14" ht="27" customHeight="1" x14ac:dyDescent="0.4">
      <c r="A6" s="273" t="s">
        <v>371</v>
      </c>
      <c r="B6" s="274"/>
      <c r="C6" s="251" t="s">
        <v>202</v>
      </c>
      <c r="D6" s="252"/>
      <c r="E6" s="252"/>
      <c r="F6" s="252"/>
      <c r="G6" s="252"/>
      <c r="H6" s="257" t="s">
        <v>372</v>
      </c>
      <c r="I6" s="107" t="s">
        <v>373</v>
      </c>
      <c r="J6" s="259">
        <v>10</v>
      </c>
      <c r="K6" s="260"/>
      <c r="L6" s="41"/>
      <c r="M6" s="41"/>
      <c r="N6" s="41"/>
    </row>
    <row r="7" spans="1:14" ht="27" customHeight="1" x14ac:dyDescent="0.4">
      <c r="A7" s="231"/>
      <c r="B7" s="232"/>
      <c r="C7" s="253"/>
      <c r="D7" s="254"/>
      <c r="E7" s="254"/>
      <c r="F7" s="254"/>
      <c r="G7" s="254"/>
      <c r="H7" s="258"/>
      <c r="I7" s="261" t="s">
        <v>374</v>
      </c>
      <c r="J7" s="263" t="s">
        <v>863</v>
      </c>
      <c r="K7" s="264"/>
      <c r="L7" s="41"/>
      <c r="M7" s="41"/>
      <c r="N7" s="41"/>
    </row>
    <row r="8" spans="1:14" ht="27" customHeight="1" x14ac:dyDescent="0.4">
      <c r="A8" s="233"/>
      <c r="B8" s="234"/>
      <c r="C8" s="255"/>
      <c r="D8" s="256"/>
      <c r="E8" s="256"/>
      <c r="F8" s="256"/>
      <c r="G8" s="256"/>
      <c r="H8" s="42" t="s">
        <v>376</v>
      </c>
      <c r="I8" s="262"/>
      <c r="J8" s="265">
        <v>8</v>
      </c>
      <c r="K8" s="266"/>
      <c r="L8" s="41"/>
      <c r="M8" s="41"/>
      <c r="N8" s="41"/>
    </row>
    <row r="9" spans="1:14" ht="27" customHeight="1" x14ac:dyDescent="0.4">
      <c r="A9" s="245" t="s">
        <v>377</v>
      </c>
      <c r="B9" s="246"/>
      <c r="C9" s="251"/>
      <c r="D9" s="252"/>
      <c r="E9" s="252"/>
      <c r="F9" s="252"/>
      <c r="G9" s="252"/>
      <c r="H9" s="257" t="s">
        <v>372</v>
      </c>
      <c r="I9" s="107"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864</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388</v>
      </c>
      <c r="F22" s="280"/>
      <c r="G22" s="296"/>
      <c r="H22" s="297"/>
      <c r="I22" s="43" t="s">
        <v>389</v>
      </c>
      <c r="J22" s="275" t="s">
        <v>536</v>
      </c>
      <c r="K22" s="276"/>
      <c r="L22" s="41"/>
      <c r="M22" s="41"/>
      <c r="N22" s="41"/>
    </row>
    <row r="23" spans="1:14" ht="27" customHeight="1" x14ac:dyDescent="0.4">
      <c r="A23" s="231"/>
      <c r="B23" s="232"/>
      <c r="C23" s="277" t="s">
        <v>390</v>
      </c>
      <c r="D23" s="278"/>
      <c r="E23" s="277" t="s">
        <v>391</v>
      </c>
      <c r="F23" s="278"/>
      <c r="G23" s="298"/>
      <c r="H23" s="299"/>
      <c r="I23" s="43" t="s">
        <v>392</v>
      </c>
      <c r="J23" s="275">
        <v>10</v>
      </c>
      <c r="K23" s="276"/>
      <c r="L23" s="41"/>
      <c r="M23" s="41"/>
      <c r="N23" s="41"/>
    </row>
    <row r="24" spans="1:14" ht="27" customHeight="1" x14ac:dyDescent="0.4">
      <c r="A24" s="233"/>
      <c r="B24" s="234"/>
      <c r="C24" s="279" t="s">
        <v>481</v>
      </c>
      <c r="D24" s="280"/>
      <c r="E24" s="279" t="s">
        <v>537</v>
      </c>
      <c r="F24" s="280"/>
      <c r="G24" s="300"/>
      <c r="H24" s="301"/>
      <c r="I24" s="44" t="s">
        <v>394</v>
      </c>
      <c r="J24" s="281" t="s">
        <v>538</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9</v>
      </c>
      <c r="D26" s="50">
        <v>15</v>
      </c>
      <c r="E26" s="50">
        <v>15</v>
      </c>
      <c r="F26" s="50">
        <v>27</v>
      </c>
      <c r="G26" s="50">
        <v>27</v>
      </c>
      <c r="H26" s="50">
        <v>27</v>
      </c>
      <c r="I26" s="324">
        <f>SUM(C26:H26)</f>
        <v>120</v>
      </c>
      <c r="J26" s="325"/>
      <c r="K26" s="51" t="s">
        <v>16</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8"/>
      <c r="B29" s="55" t="s">
        <v>416</v>
      </c>
      <c r="C29" s="56">
        <v>1</v>
      </c>
      <c r="D29" s="56">
        <v>1</v>
      </c>
      <c r="E29" s="56">
        <v>15</v>
      </c>
      <c r="F29" s="56"/>
      <c r="G29" s="56"/>
      <c r="H29" s="56">
        <v>1</v>
      </c>
      <c r="I29" s="56"/>
      <c r="J29" s="56">
        <v>1</v>
      </c>
      <c r="K29" s="57"/>
      <c r="L29" s="47"/>
      <c r="M29" s="47"/>
      <c r="N29" s="47"/>
    </row>
    <row r="30" spans="1:14" ht="27" customHeight="1" thickBot="1" x14ac:dyDescent="0.45">
      <c r="A30" s="114"/>
      <c r="B30" s="58" t="s">
        <v>417</v>
      </c>
      <c r="C30" s="59" t="s">
        <v>418</v>
      </c>
      <c r="D30" s="59" t="s">
        <v>418</v>
      </c>
      <c r="E30" s="59">
        <v>5</v>
      </c>
      <c r="F30" s="59"/>
      <c r="G30" s="59"/>
      <c r="H30" s="59"/>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539</v>
      </c>
      <c r="D32" s="303"/>
      <c r="E32" s="304"/>
      <c r="F32" s="302" t="s">
        <v>690</v>
      </c>
      <c r="G32" s="303"/>
      <c r="H32" s="304"/>
      <c r="I32" s="302" t="s">
        <v>1804</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540</v>
      </c>
      <c r="D39" s="315"/>
      <c r="E39" s="316"/>
      <c r="F39" s="314" t="s">
        <v>429</v>
      </c>
      <c r="G39" s="315"/>
      <c r="H39" s="316"/>
      <c r="I39" s="314" t="s">
        <v>1808</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118" t="s">
        <v>434</v>
      </c>
      <c r="H45" s="118" t="s">
        <v>435</v>
      </c>
      <c r="I45" s="118" t="s">
        <v>92</v>
      </c>
      <c r="J45" s="343" t="s">
        <v>436</v>
      </c>
      <c r="K45" s="344"/>
    </row>
    <row r="46" spans="1:11" ht="20.25" customHeight="1" x14ac:dyDescent="0.4">
      <c r="A46" s="328"/>
      <c r="B46" s="329"/>
      <c r="C46" s="345" t="s">
        <v>437</v>
      </c>
      <c r="D46" s="346"/>
      <c r="E46" s="347" t="s">
        <v>438</v>
      </c>
      <c r="F46" s="347"/>
      <c r="G46" s="119" t="s">
        <v>439</v>
      </c>
      <c r="H46" s="62" t="s">
        <v>542</v>
      </c>
      <c r="I46" s="119" t="s">
        <v>441</v>
      </c>
      <c r="J46" s="348" t="s">
        <v>517</v>
      </c>
      <c r="K46" s="349"/>
    </row>
    <row r="47" spans="1:11" ht="20.25" customHeight="1" x14ac:dyDescent="0.4">
      <c r="A47" s="328"/>
      <c r="B47" s="329"/>
      <c r="C47" s="345" t="s">
        <v>443</v>
      </c>
      <c r="D47" s="346"/>
      <c r="E47" s="350" t="s">
        <v>543</v>
      </c>
      <c r="F47" s="350"/>
      <c r="G47" s="119" t="s">
        <v>439</v>
      </c>
      <c r="H47" s="62" t="s">
        <v>544</v>
      </c>
      <c r="I47" s="119" t="s">
        <v>545</v>
      </c>
      <c r="J47" s="348" t="s">
        <v>517</v>
      </c>
      <c r="K47" s="349"/>
    </row>
    <row r="48" spans="1:11" ht="20.25" customHeight="1" x14ac:dyDescent="0.4">
      <c r="A48" s="328"/>
      <c r="B48" s="329"/>
      <c r="C48" s="345" t="s">
        <v>449</v>
      </c>
      <c r="D48" s="346"/>
      <c r="E48" s="350" t="s">
        <v>438</v>
      </c>
      <c r="F48" s="350"/>
      <c r="G48" s="119" t="s">
        <v>514</v>
      </c>
      <c r="H48" s="62" t="s">
        <v>866</v>
      </c>
      <c r="I48" s="119" t="s">
        <v>548</v>
      </c>
      <c r="J48" s="348" t="s">
        <v>549</v>
      </c>
      <c r="K48" s="349"/>
    </row>
    <row r="49" spans="1:14" ht="20.25" customHeight="1" x14ac:dyDescent="0.4">
      <c r="A49" s="328"/>
      <c r="B49" s="329"/>
      <c r="C49" s="345" t="s">
        <v>450</v>
      </c>
      <c r="D49" s="346"/>
      <c r="E49" s="350" t="s">
        <v>550</v>
      </c>
      <c r="F49" s="350"/>
      <c r="G49" s="119" t="s">
        <v>439</v>
      </c>
      <c r="H49" s="62" t="s">
        <v>551</v>
      </c>
      <c r="I49" s="119" t="s">
        <v>552</v>
      </c>
      <c r="J49" s="348" t="s">
        <v>553</v>
      </c>
      <c r="K49" s="349"/>
      <c r="L49" s="63"/>
      <c r="M49" s="63"/>
      <c r="N49" s="63"/>
    </row>
    <row r="50" spans="1:14" ht="20.25" customHeight="1" x14ac:dyDescent="0.4">
      <c r="A50" s="328"/>
      <c r="B50" s="329"/>
      <c r="C50" s="345" t="s">
        <v>454</v>
      </c>
      <c r="D50" s="346"/>
      <c r="E50" s="351"/>
      <c r="F50" s="351"/>
      <c r="G50" s="119"/>
      <c r="H50" s="62"/>
      <c r="I50" s="119"/>
      <c r="J50" s="348"/>
      <c r="K50" s="349"/>
      <c r="L50" s="63"/>
    </row>
    <row r="51" spans="1:14" ht="20.25" customHeight="1" x14ac:dyDescent="0.4">
      <c r="A51" s="328"/>
      <c r="B51" s="329"/>
      <c r="C51" s="345" t="s">
        <v>455</v>
      </c>
      <c r="D51" s="346"/>
      <c r="E51" s="351"/>
      <c r="F51" s="351"/>
      <c r="G51" s="119"/>
      <c r="H51" s="62"/>
      <c r="I51" s="119"/>
      <c r="J51" s="348"/>
      <c r="K51" s="349"/>
      <c r="L51" s="63"/>
    </row>
    <row r="52" spans="1:14" ht="12" customHeight="1" x14ac:dyDescent="0.4">
      <c r="A52" s="113"/>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118" t="s">
        <v>461</v>
      </c>
      <c r="H54" s="118" t="s">
        <v>441</v>
      </c>
      <c r="I54" s="120" t="s">
        <v>462</v>
      </c>
      <c r="J54" s="343" t="s">
        <v>92</v>
      </c>
      <c r="K54" s="344"/>
    </row>
    <row r="55" spans="1:14" ht="20.25" customHeight="1" x14ac:dyDescent="0.4">
      <c r="A55" s="328"/>
      <c r="B55" s="329"/>
      <c r="C55" s="360" t="s">
        <v>474</v>
      </c>
      <c r="D55" s="361"/>
      <c r="E55" s="362" t="s">
        <v>438</v>
      </c>
      <c r="F55" s="362"/>
      <c r="G55" s="121" t="s">
        <v>693</v>
      </c>
      <c r="H55" s="122" t="s">
        <v>556</v>
      </c>
      <c r="I55" s="122" t="s">
        <v>556</v>
      </c>
      <c r="J55" s="363" t="s">
        <v>465</v>
      </c>
      <c r="K55" s="364"/>
    </row>
    <row r="56" spans="1:14" ht="20.25" customHeight="1" x14ac:dyDescent="0.4">
      <c r="A56" s="328"/>
      <c r="B56" s="329"/>
      <c r="C56" s="373" t="s">
        <v>557</v>
      </c>
      <c r="D56" s="374"/>
      <c r="E56" s="350" t="s">
        <v>438</v>
      </c>
      <c r="F56" s="350"/>
      <c r="G56" s="119" t="s">
        <v>558</v>
      </c>
      <c r="H56" s="123" t="s">
        <v>556</v>
      </c>
      <c r="I56" s="123" t="s">
        <v>556</v>
      </c>
      <c r="J56" s="348" t="s">
        <v>465</v>
      </c>
      <c r="K56" s="349"/>
    </row>
    <row r="57" spans="1:14" ht="20.25" customHeight="1" x14ac:dyDescent="0.4">
      <c r="A57" s="328"/>
      <c r="B57" s="329"/>
      <c r="C57" s="373" t="s">
        <v>559</v>
      </c>
      <c r="D57" s="374"/>
      <c r="E57" s="350" t="s">
        <v>401</v>
      </c>
      <c r="F57" s="350"/>
      <c r="G57" s="119" t="s">
        <v>694</v>
      </c>
      <c r="H57" s="123" t="s">
        <v>556</v>
      </c>
      <c r="I57" s="123" t="s">
        <v>556</v>
      </c>
      <c r="J57" s="348" t="s">
        <v>465</v>
      </c>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1809</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153" priority="3">
      <formula>LEN(TRIM(C24))=0</formula>
    </cfRule>
  </conditionalFormatting>
  <conditionalFormatting sqref="C9:G11 J9:K11 H11 C27:I27 K27">
    <cfRule type="expression" dxfId="152"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51" priority="6">
      <formula>LEN(TRIM(J8))=0</formula>
    </cfRule>
  </conditionalFormatting>
  <dataValidations count="2">
    <dataValidation type="whole" operator="greaterThanOrEqual" allowBlank="1" showInputMessage="1" showErrorMessage="1" sqref="E29:K30 C29:D29" xr:uid="{83AAB4AA-010A-4D2E-93D2-E397D4EAECDC}">
      <formula1>0</formula1>
    </dataValidation>
    <dataValidation type="list" allowBlank="1" showInputMessage="1" showErrorMessage="1" sqref="J2:K2" xr:uid="{9E32B231-E6BD-4B99-AFAA-792F8B2FFD90}">
      <formula1>"保育所,認定こども園,小規模保育事業"</formula1>
    </dataValidation>
  </dataValidations>
  <hyperlinks>
    <hyperlink ref="A1:B1" location="公表用一覧!A1" display=" &lt;戻る" xr:uid="{D4685CF0-ED96-40D0-85ED-08B0A85CDF4D}"/>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C41955-48BF-4E35-8534-8C6212996BDC}">
  <sheetPr codeName="Sheet75"/>
  <dimension ref="A1:N66"/>
  <sheetViews>
    <sheetView view="pageBreakPreview"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361</v>
      </c>
      <c r="B1" s="226"/>
      <c r="C1" s="72"/>
      <c r="D1" s="72"/>
      <c r="E1" s="73"/>
      <c r="F1" s="32" t="s">
        <v>362</v>
      </c>
      <c r="G1" s="227">
        <v>45560</v>
      </c>
      <c r="H1" s="228"/>
      <c r="I1" s="33" t="s">
        <v>363</v>
      </c>
      <c r="J1" s="229">
        <v>46113</v>
      </c>
      <c r="K1" s="230"/>
      <c r="L1" s="34"/>
      <c r="M1" s="34"/>
      <c r="N1" s="34"/>
    </row>
    <row r="2" spans="1:14" ht="27" customHeight="1" x14ac:dyDescent="0.4">
      <c r="A2" s="231" t="s">
        <v>364</v>
      </c>
      <c r="B2" s="232"/>
      <c r="C2" s="235" t="s">
        <v>203</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355</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204</v>
      </c>
      <c r="D5" s="270"/>
      <c r="E5" s="271"/>
      <c r="F5" s="40" t="s">
        <v>369</v>
      </c>
      <c r="G5" s="376" t="str">
        <f>HYPERLINK("https://central.ohana-yume.jp")</f>
        <v>https://central.ohana-yume.jp</v>
      </c>
      <c r="H5" s="270"/>
      <c r="I5" s="270"/>
      <c r="J5" s="270"/>
      <c r="K5" s="272"/>
      <c r="L5" s="37"/>
      <c r="M5" s="37"/>
      <c r="N5" s="37"/>
    </row>
    <row r="6" spans="1:14" ht="27" customHeight="1" x14ac:dyDescent="0.4">
      <c r="A6" s="273" t="s">
        <v>371</v>
      </c>
      <c r="B6" s="274"/>
      <c r="C6" s="251" t="s">
        <v>205</v>
      </c>
      <c r="D6" s="252"/>
      <c r="E6" s="252"/>
      <c r="F6" s="252"/>
      <c r="G6" s="252"/>
      <c r="H6" s="257" t="s">
        <v>372</v>
      </c>
      <c r="I6" s="101" t="s">
        <v>373</v>
      </c>
      <c r="J6" s="259">
        <v>0</v>
      </c>
      <c r="K6" s="260"/>
      <c r="L6" s="41"/>
      <c r="M6" s="41"/>
      <c r="N6" s="41"/>
    </row>
    <row r="7" spans="1:14" ht="27" customHeight="1" x14ac:dyDescent="0.4">
      <c r="A7" s="231"/>
      <c r="B7" s="232"/>
      <c r="C7" s="253"/>
      <c r="D7" s="254"/>
      <c r="E7" s="254"/>
      <c r="F7" s="254"/>
      <c r="G7" s="254"/>
      <c r="H7" s="258"/>
      <c r="I7" s="261" t="s">
        <v>374</v>
      </c>
      <c r="J7" s="263" t="s">
        <v>1141</v>
      </c>
      <c r="K7" s="264"/>
      <c r="L7" s="41"/>
      <c r="M7" s="41"/>
      <c r="N7" s="41"/>
    </row>
    <row r="8" spans="1:14" ht="27" customHeight="1" x14ac:dyDescent="0.4">
      <c r="A8" s="233"/>
      <c r="B8" s="234"/>
      <c r="C8" s="255"/>
      <c r="D8" s="256"/>
      <c r="E8" s="256"/>
      <c r="F8" s="256"/>
      <c r="G8" s="256"/>
      <c r="H8" s="42" t="s">
        <v>376</v>
      </c>
      <c r="I8" s="262"/>
      <c r="J8" s="265">
        <v>3</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1456</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388</v>
      </c>
      <c r="F22" s="280"/>
      <c r="G22" s="296"/>
      <c r="H22" s="297"/>
      <c r="I22" s="43" t="s">
        <v>389</v>
      </c>
      <c r="J22" s="275" t="s">
        <v>82</v>
      </c>
      <c r="K22" s="276"/>
      <c r="L22" s="41"/>
      <c r="M22" s="41"/>
      <c r="N22" s="41"/>
    </row>
    <row r="23" spans="1:14" ht="27" customHeight="1" x14ac:dyDescent="0.4">
      <c r="A23" s="231"/>
      <c r="B23" s="232"/>
      <c r="C23" s="277" t="s">
        <v>390</v>
      </c>
      <c r="D23" s="278"/>
      <c r="E23" s="277" t="s">
        <v>391</v>
      </c>
      <c r="F23" s="278"/>
      <c r="G23" s="298"/>
      <c r="H23" s="299"/>
      <c r="I23" s="43" t="s">
        <v>392</v>
      </c>
      <c r="J23" s="275" t="s">
        <v>82</v>
      </c>
      <c r="K23" s="276"/>
      <c r="L23" s="41"/>
      <c r="M23" s="41"/>
      <c r="N23" s="41"/>
    </row>
    <row r="24" spans="1:14" ht="27" customHeight="1" x14ac:dyDescent="0.4">
      <c r="A24" s="233"/>
      <c r="B24" s="234"/>
      <c r="C24" s="279" t="s">
        <v>481</v>
      </c>
      <c r="D24" s="280"/>
      <c r="E24" s="279" t="s">
        <v>387</v>
      </c>
      <c r="F24" s="280"/>
      <c r="G24" s="300"/>
      <c r="H24" s="301"/>
      <c r="I24" s="44" t="s">
        <v>394</v>
      </c>
      <c r="J24" s="281" t="s">
        <v>82</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6</v>
      </c>
      <c r="D26" s="50">
        <v>20</v>
      </c>
      <c r="E26" s="50">
        <v>20</v>
      </c>
      <c r="F26" s="50">
        <v>24</v>
      </c>
      <c r="G26" s="50">
        <v>25</v>
      </c>
      <c r="H26" s="50">
        <v>25</v>
      </c>
      <c r="I26" s="324">
        <f>SUM(C26:H26)</f>
        <v>120</v>
      </c>
      <c r="J26" s="325"/>
      <c r="K26" s="51" t="s">
        <v>16</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28</v>
      </c>
      <c r="F29" s="56"/>
      <c r="G29" s="56">
        <v>4</v>
      </c>
      <c r="H29" s="56"/>
      <c r="I29" s="56"/>
      <c r="J29" s="56"/>
      <c r="K29" s="57"/>
      <c r="L29" s="47"/>
      <c r="M29" s="47"/>
      <c r="N29" s="47"/>
    </row>
    <row r="30" spans="1:14" ht="27" customHeight="1" thickBot="1" x14ac:dyDescent="0.45">
      <c r="A30" s="96"/>
      <c r="B30" s="58" t="s">
        <v>417</v>
      </c>
      <c r="C30" s="59" t="s">
        <v>418</v>
      </c>
      <c r="D30" s="59" t="s">
        <v>418</v>
      </c>
      <c r="E30" s="59"/>
      <c r="F30" s="59"/>
      <c r="G30" s="59"/>
      <c r="H30" s="59"/>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c r="D32" s="303"/>
      <c r="E32" s="304"/>
      <c r="F32" s="302"/>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c r="D39" s="315"/>
      <c r="E39" s="316"/>
      <c r="F39" s="314"/>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t="s">
        <v>439</v>
      </c>
      <c r="H46" s="62" t="s">
        <v>1055</v>
      </c>
      <c r="I46" s="97" t="s">
        <v>441</v>
      </c>
      <c r="J46" s="348" t="s">
        <v>508</v>
      </c>
      <c r="K46" s="349"/>
    </row>
    <row r="47" spans="1:11" ht="20.25" customHeight="1" x14ac:dyDescent="0.4">
      <c r="A47" s="328"/>
      <c r="B47" s="329"/>
      <c r="C47" s="345" t="s">
        <v>443</v>
      </c>
      <c r="D47" s="346"/>
      <c r="E47" s="350" t="s">
        <v>829</v>
      </c>
      <c r="F47" s="350"/>
      <c r="G47" s="97" t="s">
        <v>439</v>
      </c>
      <c r="H47" s="62" t="s">
        <v>1457</v>
      </c>
      <c r="I47" s="97" t="s">
        <v>795</v>
      </c>
      <c r="J47" s="348" t="s">
        <v>508</v>
      </c>
      <c r="K47" s="349"/>
    </row>
    <row r="48" spans="1:11" ht="20.25" customHeight="1" x14ac:dyDescent="0.4">
      <c r="A48" s="328"/>
      <c r="B48" s="329"/>
      <c r="C48" s="345" t="s">
        <v>449</v>
      </c>
      <c r="D48" s="346"/>
      <c r="E48" s="350"/>
      <c r="F48" s="350"/>
      <c r="G48" s="97"/>
      <c r="H48" s="62"/>
      <c r="I48" s="97"/>
      <c r="J48" s="348"/>
      <c r="K48" s="349"/>
    </row>
    <row r="49" spans="1:14" ht="20.25" customHeight="1" x14ac:dyDescent="0.4">
      <c r="A49" s="328"/>
      <c r="B49" s="329"/>
      <c r="C49" s="345" t="s">
        <v>450</v>
      </c>
      <c r="D49" s="346"/>
      <c r="E49" s="350"/>
      <c r="F49" s="350"/>
      <c r="G49" s="97"/>
      <c r="H49" s="62"/>
      <c r="I49" s="97"/>
      <c r="J49" s="348"/>
      <c r="K49" s="349"/>
      <c r="L49" s="63"/>
      <c r="M49" s="63"/>
      <c r="N49" s="63"/>
    </row>
    <row r="50" spans="1:14" ht="20.25" customHeight="1" x14ac:dyDescent="0.4">
      <c r="A50" s="328"/>
      <c r="B50" s="329"/>
      <c r="C50" s="345" t="s">
        <v>454</v>
      </c>
      <c r="D50" s="346"/>
      <c r="E50" s="351"/>
      <c r="F50" s="351"/>
      <c r="G50" s="97"/>
      <c r="H50" s="62"/>
      <c r="I50" s="97"/>
      <c r="J50" s="348"/>
      <c r="K50" s="349"/>
      <c r="L50" s="63"/>
    </row>
    <row r="51" spans="1:14" ht="20.25" customHeight="1" x14ac:dyDescent="0.4">
      <c r="A51" s="328"/>
      <c r="B51" s="329"/>
      <c r="C51" s="345" t="s">
        <v>455</v>
      </c>
      <c r="D51" s="346"/>
      <c r="E51" s="351"/>
      <c r="F51" s="351"/>
      <c r="G51" s="97"/>
      <c r="H51" s="62"/>
      <c r="I51" s="97"/>
      <c r="J51" s="348"/>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150" priority="3">
      <formula>LEN(TRIM(C24))=0</formula>
    </cfRule>
  </conditionalFormatting>
  <conditionalFormatting sqref="C9:G11 J9:K11 H11 C27:I27 K27">
    <cfRule type="expression" dxfId="149" priority="2" stopIfTrue="1">
      <formula>$K$4=""</formula>
    </cfRule>
  </conditionalFormatting>
  <conditionalFormatting sqref="E47:K49 C6:G11 H11 C26:I27 K26:K27 G1:H1 I2 C2:C3 K3 C5:E5 G5:K5 J6:K6 J7 H8 C12 C22:F22 C29:E29 G29 G46:K46">
    <cfRule type="containsBlanks" dxfId="14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47" priority="6">
      <formula>LEN(TRIM(J8))=0</formula>
    </cfRule>
  </conditionalFormatting>
  <dataValidations count="2">
    <dataValidation type="whole" operator="greaterThanOrEqual" allowBlank="1" showInputMessage="1" showErrorMessage="1" sqref="E29:K30 C29:D29" xr:uid="{7BEA4A87-175A-4E78-81E3-5701F1D7AC05}">
      <formula1>0</formula1>
    </dataValidation>
    <dataValidation type="list" allowBlank="1" showInputMessage="1" showErrorMessage="1" sqref="J2:K2" xr:uid="{2AB169A5-913C-4D34-8BD6-ADF43E600A34}">
      <formula1>"保育所,認定こども園,小規模保育事業"</formula1>
    </dataValidation>
  </dataValidations>
  <hyperlinks>
    <hyperlink ref="A1:B1" location="公表用一覧!A1" display="&lt; 戻る" xr:uid="{A3A312F7-099B-4126-A605-37A0385C41E7}"/>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57777EB-8689-46F1-A0C8-C9937C07D67E}">
  <sheetPr codeName="Sheet76"/>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407" t="s">
        <v>532</v>
      </c>
      <c r="B1" s="407"/>
      <c r="C1" s="72"/>
      <c r="D1" s="72"/>
      <c r="E1" s="73"/>
      <c r="F1" s="32" t="s">
        <v>362</v>
      </c>
      <c r="G1" s="505">
        <v>45908</v>
      </c>
      <c r="H1" s="506"/>
      <c r="I1" s="33" t="s">
        <v>363</v>
      </c>
      <c r="J1" s="507">
        <v>46113</v>
      </c>
      <c r="K1" s="508"/>
      <c r="L1" s="34"/>
      <c r="M1" s="34"/>
      <c r="N1" s="34"/>
    </row>
    <row r="2" spans="1:14" ht="27" customHeight="1" x14ac:dyDescent="0.4">
      <c r="A2" s="231" t="s">
        <v>364</v>
      </c>
      <c r="B2" s="232"/>
      <c r="C2" s="235" t="s">
        <v>867</v>
      </c>
      <c r="D2" s="236"/>
      <c r="E2" s="236"/>
      <c r="F2" s="236"/>
      <c r="G2" s="236"/>
      <c r="H2" s="237"/>
      <c r="I2" s="36" t="s">
        <v>92</v>
      </c>
      <c r="J2" s="241" t="s">
        <v>868</v>
      </c>
      <c r="K2" s="242"/>
      <c r="L2" s="37"/>
      <c r="M2" s="37"/>
      <c r="N2" s="37"/>
    </row>
    <row r="3" spans="1:14" ht="27" customHeight="1" x14ac:dyDescent="0.4">
      <c r="A3" s="231"/>
      <c r="B3" s="232"/>
      <c r="C3" s="235"/>
      <c r="D3" s="236"/>
      <c r="E3" s="236"/>
      <c r="F3" s="236"/>
      <c r="G3" s="236"/>
      <c r="H3" s="237"/>
      <c r="I3" s="243" t="s">
        <v>366</v>
      </c>
      <c r="J3" s="244"/>
      <c r="K3" s="38">
        <v>356</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207</v>
      </c>
      <c r="D5" s="270"/>
      <c r="E5" s="271"/>
      <c r="F5" s="40" t="s">
        <v>369</v>
      </c>
      <c r="G5" s="376" t="str">
        <f>HYPERLINK("https://challengekids.info/")</f>
        <v>https://challengekids.info/</v>
      </c>
      <c r="H5" s="270"/>
      <c r="I5" s="270"/>
      <c r="J5" s="270"/>
      <c r="K5" s="272"/>
      <c r="L5" s="37"/>
      <c r="M5" s="37"/>
      <c r="N5" s="37"/>
    </row>
    <row r="6" spans="1:14" ht="27" customHeight="1" x14ac:dyDescent="0.4">
      <c r="A6" s="273" t="s">
        <v>371</v>
      </c>
      <c r="B6" s="274"/>
      <c r="C6" s="251" t="s">
        <v>869</v>
      </c>
      <c r="D6" s="252"/>
      <c r="E6" s="252"/>
      <c r="F6" s="252"/>
      <c r="G6" s="252"/>
      <c r="H6" s="257" t="s">
        <v>372</v>
      </c>
      <c r="I6" s="144" t="s">
        <v>373</v>
      </c>
      <c r="J6" s="259">
        <v>11</v>
      </c>
      <c r="K6" s="260"/>
      <c r="L6" s="41"/>
      <c r="M6" s="41"/>
      <c r="N6" s="41"/>
    </row>
    <row r="7" spans="1:14" ht="27" customHeight="1" x14ac:dyDescent="0.4">
      <c r="A7" s="231"/>
      <c r="B7" s="232"/>
      <c r="C7" s="253"/>
      <c r="D7" s="254"/>
      <c r="E7" s="254"/>
      <c r="F7" s="254"/>
      <c r="G7" s="254"/>
      <c r="H7" s="258"/>
      <c r="I7" s="261" t="s">
        <v>374</v>
      </c>
      <c r="J7" s="263" t="s">
        <v>659</v>
      </c>
      <c r="K7" s="264"/>
      <c r="L7" s="41"/>
      <c r="M7" s="41"/>
      <c r="N7" s="41"/>
    </row>
    <row r="8" spans="1:14" ht="27" customHeight="1" x14ac:dyDescent="0.4">
      <c r="A8" s="233"/>
      <c r="B8" s="234"/>
      <c r="C8" s="255"/>
      <c r="D8" s="256"/>
      <c r="E8" s="256"/>
      <c r="F8" s="256"/>
      <c r="G8" s="256"/>
      <c r="H8" s="42" t="s">
        <v>492</v>
      </c>
      <c r="I8" s="262"/>
      <c r="J8" s="265">
        <v>7</v>
      </c>
      <c r="K8" s="266"/>
      <c r="L8" s="41"/>
      <c r="M8" s="41"/>
      <c r="N8" s="41"/>
    </row>
    <row r="9" spans="1:14" ht="27" customHeight="1" x14ac:dyDescent="0.4">
      <c r="A9" s="245" t="s">
        <v>377</v>
      </c>
      <c r="B9" s="246"/>
      <c r="C9" s="251"/>
      <c r="D9" s="252"/>
      <c r="E9" s="252"/>
      <c r="F9" s="252"/>
      <c r="G9" s="252"/>
      <c r="H9" s="257" t="s">
        <v>372</v>
      </c>
      <c r="I9" s="144"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870</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494</v>
      </c>
      <c r="D22" s="280"/>
      <c r="E22" s="279" t="s">
        <v>495</v>
      </c>
      <c r="F22" s="280"/>
      <c r="G22" s="296" t="s">
        <v>871</v>
      </c>
      <c r="H22" s="297"/>
      <c r="I22" s="43" t="s">
        <v>389</v>
      </c>
      <c r="J22" s="275"/>
      <c r="K22" s="276"/>
      <c r="L22" s="41"/>
      <c r="M22" s="41"/>
      <c r="N22" s="41"/>
    </row>
    <row r="23" spans="1:14" ht="27" customHeight="1" x14ac:dyDescent="0.4">
      <c r="A23" s="231"/>
      <c r="B23" s="232"/>
      <c r="C23" s="277" t="s">
        <v>390</v>
      </c>
      <c r="D23" s="278"/>
      <c r="E23" s="277" t="s">
        <v>391</v>
      </c>
      <c r="F23" s="278"/>
      <c r="G23" s="298"/>
      <c r="H23" s="299"/>
      <c r="I23" s="43" t="s">
        <v>392</v>
      </c>
      <c r="J23" s="275"/>
      <c r="K23" s="276"/>
      <c r="L23" s="41"/>
      <c r="M23" s="41"/>
      <c r="N23" s="41"/>
    </row>
    <row r="24" spans="1:14" ht="27" customHeight="1" x14ac:dyDescent="0.4">
      <c r="A24" s="233"/>
      <c r="B24" s="234"/>
      <c r="C24" s="279" t="s">
        <v>498</v>
      </c>
      <c r="D24" s="280"/>
      <c r="E24" s="279" t="s">
        <v>499</v>
      </c>
      <c r="F24" s="280"/>
      <c r="G24" s="300"/>
      <c r="H24" s="301"/>
      <c r="I24" s="44" t="s">
        <v>394</v>
      </c>
      <c r="J24" s="281"/>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9</v>
      </c>
      <c r="D26" s="50">
        <v>10</v>
      </c>
      <c r="E26" s="50">
        <v>14</v>
      </c>
      <c r="F26" s="50">
        <v>15</v>
      </c>
      <c r="G26" s="50">
        <v>15</v>
      </c>
      <c r="H26" s="50">
        <v>15</v>
      </c>
      <c r="I26" s="324">
        <f>SUM(C26:H26)</f>
        <v>78</v>
      </c>
      <c r="J26" s="325"/>
      <c r="K26" s="51" t="s">
        <v>642</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1</v>
      </c>
      <c r="E29" s="56">
        <v>14</v>
      </c>
      <c r="F29" s="56">
        <v>1</v>
      </c>
      <c r="G29" s="56">
        <v>3</v>
      </c>
      <c r="H29" s="56">
        <v>0</v>
      </c>
      <c r="I29" s="56"/>
      <c r="J29" s="56">
        <v>1</v>
      </c>
      <c r="K29" s="57"/>
      <c r="L29" s="47"/>
      <c r="M29" s="47"/>
      <c r="N29" s="47"/>
    </row>
    <row r="30" spans="1:14" ht="27" customHeight="1" thickBot="1" x14ac:dyDescent="0.45">
      <c r="A30" s="140"/>
      <c r="B30" s="58" t="s">
        <v>417</v>
      </c>
      <c r="C30" s="59" t="s">
        <v>418</v>
      </c>
      <c r="D30" s="59" t="s">
        <v>418</v>
      </c>
      <c r="E30" s="59">
        <v>7</v>
      </c>
      <c r="F30" s="59"/>
      <c r="G30" s="59">
        <v>1</v>
      </c>
      <c r="H30" s="59">
        <v>1</v>
      </c>
      <c r="I30" s="59">
        <v>2</v>
      </c>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791</v>
      </c>
      <c r="D32" s="303"/>
      <c r="E32" s="304"/>
      <c r="F32" s="302" t="s">
        <v>792</v>
      </c>
      <c r="G32" s="303"/>
      <c r="H32" s="304"/>
      <c r="I32" s="302" t="s">
        <v>791</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791</v>
      </c>
      <c r="D39" s="315"/>
      <c r="E39" s="316"/>
      <c r="F39" s="314" t="s">
        <v>791</v>
      </c>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155" t="s">
        <v>434</v>
      </c>
      <c r="H45" s="155" t="s">
        <v>435</v>
      </c>
      <c r="I45" s="155" t="s">
        <v>92</v>
      </c>
      <c r="J45" s="343" t="s">
        <v>436</v>
      </c>
      <c r="K45" s="344"/>
    </row>
    <row r="46" spans="1:11" ht="20.25" customHeight="1" x14ac:dyDescent="0.4">
      <c r="A46" s="328"/>
      <c r="B46" s="329"/>
      <c r="C46" s="345" t="s">
        <v>437</v>
      </c>
      <c r="D46" s="346"/>
      <c r="E46" s="347" t="s">
        <v>438</v>
      </c>
      <c r="F46" s="347"/>
      <c r="G46" s="156" t="s">
        <v>439</v>
      </c>
      <c r="H46" s="62" t="s">
        <v>672</v>
      </c>
      <c r="I46" s="156" t="s">
        <v>554</v>
      </c>
      <c r="J46" s="348" t="s">
        <v>793</v>
      </c>
      <c r="K46" s="349"/>
    </row>
    <row r="47" spans="1:11" ht="20.25" customHeight="1" x14ac:dyDescent="0.4">
      <c r="A47" s="328"/>
      <c r="B47" s="329"/>
      <c r="C47" s="345" t="s">
        <v>443</v>
      </c>
      <c r="D47" s="346"/>
      <c r="E47" s="350" t="s">
        <v>444</v>
      </c>
      <c r="F47" s="350"/>
      <c r="G47" s="156" t="s">
        <v>445</v>
      </c>
      <c r="H47" s="62" t="s">
        <v>794</v>
      </c>
      <c r="I47" s="156" t="s">
        <v>795</v>
      </c>
      <c r="J47" s="348" t="s">
        <v>796</v>
      </c>
      <c r="K47" s="349"/>
    </row>
    <row r="48" spans="1:11" ht="20.25" customHeight="1" x14ac:dyDescent="0.4">
      <c r="A48" s="328"/>
      <c r="B48" s="329"/>
      <c r="C48" s="345" t="s">
        <v>449</v>
      </c>
      <c r="D48" s="346"/>
      <c r="E48" s="350" t="s">
        <v>370</v>
      </c>
      <c r="F48" s="350"/>
      <c r="G48" s="156"/>
      <c r="H48" s="62"/>
      <c r="I48" s="156"/>
      <c r="J48" s="348"/>
      <c r="K48" s="349"/>
    </row>
    <row r="49" spans="1:14" ht="20.25" customHeight="1" x14ac:dyDescent="0.4">
      <c r="A49" s="328"/>
      <c r="B49" s="329"/>
      <c r="C49" s="345" t="s">
        <v>450</v>
      </c>
      <c r="D49" s="346"/>
      <c r="E49" s="350" t="s">
        <v>797</v>
      </c>
      <c r="F49" s="350"/>
      <c r="G49" s="156"/>
      <c r="H49" s="62"/>
      <c r="I49" s="156"/>
      <c r="J49" s="348"/>
      <c r="K49" s="349"/>
      <c r="L49" s="63"/>
      <c r="M49" s="63"/>
      <c r="N49" s="63"/>
    </row>
    <row r="50" spans="1:14" ht="20.25" customHeight="1" x14ac:dyDescent="0.4">
      <c r="A50" s="328"/>
      <c r="B50" s="329"/>
      <c r="C50" s="345" t="s">
        <v>454</v>
      </c>
      <c r="D50" s="346"/>
      <c r="E50" s="351" t="s">
        <v>798</v>
      </c>
      <c r="F50" s="351"/>
      <c r="G50" s="156" t="s">
        <v>439</v>
      </c>
      <c r="H50" s="62" t="s">
        <v>799</v>
      </c>
      <c r="I50" s="156" t="s">
        <v>441</v>
      </c>
      <c r="J50" s="348" t="s">
        <v>793</v>
      </c>
      <c r="K50" s="349"/>
      <c r="L50" s="63"/>
    </row>
    <row r="51" spans="1:14" ht="20.25" customHeight="1" x14ac:dyDescent="0.4">
      <c r="A51" s="328"/>
      <c r="B51" s="329"/>
      <c r="C51" s="345" t="s">
        <v>455</v>
      </c>
      <c r="D51" s="346"/>
      <c r="E51" s="351"/>
      <c r="F51" s="351"/>
      <c r="G51" s="156"/>
      <c r="H51" s="62"/>
      <c r="I51" s="156"/>
      <c r="J51" s="348"/>
      <c r="K51" s="349"/>
      <c r="L51" s="63"/>
    </row>
    <row r="52" spans="1:14" ht="12" customHeight="1" x14ac:dyDescent="0.4">
      <c r="A52" s="139"/>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155" t="s">
        <v>461</v>
      </c>
      <c r="H54" s="155" t="s">
        <v>441</v>
      </c>
      <c r="I54" s="157" t="s">
        <v>462</v>
      </c>
      <c r="J54" s="343" t="s">
        <v>92</v>
      </c>
      <c r="K54" s="344"/>
    </row>
    <row r="55" spans="1:14" ht="20.25" customHeight="1" x14ac:dyDescent="0.4">
      <c r="A55" s="328"/>
      <c r="B55" s="329"/>
      <c r="C55" s="360" t="s">
        <v>800</v>
      </c>
      <c r="D55" s="361"/>
      <c r="E55" s="362" t="s">
        <v>654</v>
      </c>
      <c r="F55" s="362"/>
      <c r="G55" s="158" t="s">
        <v>801</v>
      </c>
      <c r="H55" s="159" t="s">
        <v>802</v>
      </c>
      <c r="I55" s="159" t="s">
        <v>370</v>
      </c>
      <c r="J55" s="363" t="s">
        <v>803</v>
      </c>
      <c r="K55" s="364"/>
    </row>
    <row r="56" spans="1:14" ht="20.25" customHeight="1" x14ac:dyDescent="0.4">
      <c r="A56" s="328"/>
      <c r="B56" s="329"/>
      <c r="C56" s="373"/>
      <c r="D56" s="374"/>
      <c r="E56" s="350"/>
      <c r="F56" s="350"/>
      <c r="G56" s="156"/>
      <c r="H56" s="160"/>
      <c r="I56" s="160"/>
      <c r="J56" s="348"/>
      <c r="K56" s="349"/>
    </row>
    <row r="57" spans="1:14" ht="20.25" customHeight="1" x14ac:dyDescent="0.4">
      <c r="A57" s="328"/>
      <c r="B57" s="329"/>
      <c r="C57" s="373"/>
      <c r="D57" s="374"/>
      <c r="E57" s="350"/>
      <c r="F57" s="350"/>
      <c r="G57" s="156"/>
      <c r="H57" s="160"/>
      <c r="I57" s="160"/>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804</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12">
    <cfRule type="containsBlanks" dxfId="146" priority="17">
      <formula>LEN(TRIM(C12))=0</formula>
    </cfRule>
  </conditionalFormatting>
  <conditionalFormatting sqref="C22:F22">
    <cfRule type="notContainsErrors" priority="14">
      <formula>NOT(ISERROR(C22))</formula>
    </cfRule>
    <cfRule type="containsBlanks" dxfId="145" priority="15">
      <formula>LEN(TRIM(C22))=0</formula>
    </cfRule>
  </conditionalFormatting>
  <conditionalFormatting sqref="C24:F24">
    <cfRule type="notContainsErrors" priority="12">
      <formula>NOT(ISERROR(C24))</formula>
    </cfRule>
    <cfRule type="containsBlanks" dxfId="144" priority="13">
      <formula>LEN(TRIM(C24))=0</formula>
    </cfRule>
  </conditionalFormatting>
  <conditionalFormatting sqref="C6:G11 H11 C26:I27 K27 I2 C2:C3 K3 C5:E5 G5:K5 J6:K6 J7 H8 C29:E29 G29">
    <cfRule type="containsBlanks" dxfId="143" priority="22">
      <formula>LEN(TRIM(C2))=0</formula>
    </cfRule>
  </conditionalFormatting>
  <conditionalFormatting sqref="C9:G11 J9:K11 H11 C27:I27 K27">
    <cfRule type="expression" dxfId="142" priority="20" stopIfTrue="1">
      <formula>$K$4=""</formula>
    </cfRule>
  </conditionalFormatting>
  <conditionalFormatting sqref="C12:K20">
    <cfRule type="notContainsErrors" priority="16">
      <formula>NOT(ISERROR(C12))</formula>
    </cfRule>
  </conditionalFormatting>
  <conditionalFormatting sqref="C26:K27">
    <cfRule type="notContainsErrors" priority="10">
      <formula>NOT(ISERROR(C26))</formula>
    </cfRule>
  </conditionalFormatting>
  <conditionalFormatting sqref="C32:K37">
    <cfRule type="notContainsErrors" priority="9">
      <formula>NOT(ISERROR(C32))</formula>
    </cfRule>
  </conditionalFormatting>
  <conditionalFormatting sqref="C39:K44">
    <cfRule type="notContainsErrors" priority="8">
      <formula>NOT(ISERROR(C39))</formula>
    </cfRule>
  </conditionalFormatting>
  <conditionalFormatting sqref="C55:K57">
    <cfRule type="notContainsErrors" priority="1">
      <formula>NOT(ISERROR(C55))</formula>
    </cfRule>
  </conditionalFormatting>
  <conditionalFormatting sqref="E47:K49">
    <cfRule type="containsBlanks" dxfId="141" priority="7">
      <formula>LEN(TRIM(E47))=0</formula>
    </cfRule>
  </conditionalFormatting>
  <conditionalFormatting sqref="E47:K51">
    <cfRule type="notContainsErrors" priority="4">
      <formula>NOT(ISERROR(E47))</formula>
    </cfRule>
  </conditionalFormatting>
  <conditionalFormatting sqref="G1:H1">
    <cfRule type="containsBlanks" dxfId="140" priority="18">
      <formula>LEN(TRIM(G1))=0</formula>
    </cfRule>
  </conditionalFormatting>
  <conditionalFormatting sqref="G46:K46">
    <cfRule type="notContainsErrors" priority="2">
      <formula>NOT(ISERROR(G46))</formula>
    </cfRule>
    <cfRule type="containsBlanks" dxfId="139" priority="3">
      <formula>LEN(TRIM(G46))=0</formula>
    </cfRule>
  </conditionalFormatting>
  <conditionalFormatting sqref="G48:K48">
    <cfRule type="expression" priority="5" stopIfTrue="1">
      <formula>$E$48="なし"</formula>
    </cfRule>
  </conditionalFormatting>
  <conditionalFormatting sqref="I49:K49">
    <cfRule type="expression" priority="6" stopIfTrue="1">
      <formula>$H$49="現物"</formula>
    </cfRule>
  </conditionalFormatting>
  <conditionalFormatting sqref="J2:K2 C2:H4 K3:K4 C5:E5 G5:K5 C6:G11 J6:K11 H8 H11 G22:H24 J22:K24 C29:K30 C60:K64">
    <cfRule type="notContainsErrors" priority="19">
      <formula>NOT(ISERROR(C2))</formula>
    </cfRule>
  </conditionalFormatting>
  <conditionalFormatting sqref="J8:K9 J10 J11:K11">
    <cfRule type="containsBlanks" dxfId="138" priority="21">
      <formula>LEN(TRIM(J8))=0</formula>
    </cfRule>
  </conditionalFormatting>
  <conditionalFormatting sqref="K26">
    <cfRule type="containsBlanks" dxfId="137" priority="11">
      <formula>LEN(TRIM(K26))=0</formula>
    </cfRule>
  </conditionalFormatting>
  <dataValidations count="2">
    <dataValidation type="whole" operator="greaterThanOrEqual" allowBlank="1" showInputMessage="1" showErrorMessage="1" sqref="E29:K30 C29:D29" xr:uid="{83DFCCD6-D9B4-40D6-BF5E-1689E8F0104C}">
      <formula1>0</formula1>
    </dataValidation>
    <dataValidation type="list" allowBlank="1" showInputMessage="1" showErrorMessage="1" sqref="J2:K2" xr:uid="{B3FC4063-72FC-4BD9-A86D-ECBE42F0FF55}">
      <formula1>"保育所,認定こども園,小規模保育事業"</formula1>
    </dataValidation>
  </dataValidations>
  <hyperlinks>
    <hyperlink ref="A1:B1" location="公表用一覧!A1" display=" &lt;戻る" xr:uid="{0F9E9891-D268-4CD8-A8F8-3852F961348C}"/>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98C968-0B59-44B9-B2A2-CC43687B1CC9}">
  <sheetPr codeName="Sheet77"/>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532</v>
      </c>
      <c r="B1" s="407"/>
      <c r="C1" s="72"/>
      <c r="D1" s="72"/>
      <c r="E1" s="73"/>
      <c r="F1" s="32" t="s">
        <v>362</v>
      </c>
      <c r="G1" s="227">
        <v>45544</v>
      </c>
      <c r="H1" s="228"/>
      <c r="I1" s="33" t="s">
        <v>363</v>
      </c>
      <c r="J1" s="229">
        <v>46113</v>
      </c>
      <c r="K1" s="230"/>
      <c r="L1" s="34"/>
      <c r="M1" s="34"/>
      <c r="N1" s="34"/>
    </row>
    <row r="2" spans="1:14" ht="27" customHeight="1" x14ac:dyDescent="0.4">
      <c r="A2" s="231" t="s">
        <v>364</v>
      </c>
      <c r="B2" s="232"/>
      <c r="C2" s="235" t="s">
        <v>1333</v>
      </c>
      <c r="D2" s="236"/>
      <c r="E2" s="236"/>
      <c r="F2" s="236"/>
      <c r="G2" s="236"/>
      <c r="H2" s="237"/>
      <c r="I2" s="36" t="s">
        <v>92</v>
      </c>
      <c r="J2" s="241"/>
      <c r="K2" s="242"/>
      <c r="L2" s="37"/>
      <c r="M2" s="37"/>
      <c r="N2" s="37"/>
    </row>
    <row r="3" spans="1:14" ht="27" customHeight="1" x14ac:dyDescent="0.4">
      <c r="A3" s="231"/>
      <c r="B3" s="232"/>
      <c r="C3" s="235"/>
      <c r="D3" s="236"/>
      <c r="E3" s="236"/>
      <c r="F3" s="236"/>
      <c r="G3" s="236"/>
      <c r="H3" s="237"/>
      <c r="I3" s="243" t="s">
        <v>366</v>
      </c>
      <c r="J3" s="244"/>
      <c r="K3" s="38">
        <v>357</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1334</v>
      </c>
      <c r="D5" s="270"/>
      <c r="E5" s="271"/>
      <c r="F5" s="40" t="s">
        <v>369</v>
      </c>
      <c r="G5" s="376" t="str">
        <f>HYPERLINK("https://sanpiko.com/nagareyama2/")</f>
        <v>https://sanpiko.com/nagareyama2/</v>
      </c>
      <c r="H5" s="270"/>
      <c r="I5" s="270"/>
      <c r="J5" s="270"/>
      <c r="K5" s="272"/>
      <c r="L5" s="37"/>
      <c r="M5" s="37"/>
      <c r="N5" s="37"/>
    </row>
    <row r="6" spans="1:14" ht="27" customHeight="1" x14ac:dyDescent="0.4">
      <c r="A6" s="273" t="s">
        <v>371</v>
      </c>
      <c r="B6" s="274"/>
      <c r="C6" s="251" t="s">
        <v>1335</v>
      </c>
      <c r="D6" s="252"/>
      <c r="E6" s="252"/>
      <c r="F6" s="252"/>
      <c r="G6" s="252"/>
      <c r="H6" s="257" t="s">
        <v>372</v>
      </c>
      <c r="I6" s="101" t="s">
        <v>373</v>
      </c>
      <c r="J6" s="259">
        <v>2</v>
      </c>
      <c r="K6" s="260"/>
      <c r="L6" s="41"/>
      <c r="M6" s="41"/>
      <c r="N6" s="41"/>
    </row>
    <row r="7" spans="1:14" ht="27" customHeight="1" x14ac:dyDescent="0.4">
      <c r="A7" s="231"/>
      <c r="B7" s="232"/>
      <c r="C7" s="253"/>
      <c r="D7" s="254"/>
      <c r="E7" s="254"/>
      <c r="F7" s="254"/>
      <c r="G7" s="254"/>
      <c r="H7" s="258"/>
      <c r="I7" s="261" t="s">
        <v>374</v>
      </c>
      <c r="J7" s="263" t="s">
        <v>1141</v>
      </c>
      <c r="K7" s="264"/>
      <c r="L7" s="41"/>
      <c r="M7" s="41"/>
      <c r="N7" s="41"/>
    </row>
    <row r="8" spans="1:14" ht="27" customHeight="1" x14ac:dyDescent="0.4">
      <c r="A8" s="233"/>
      <c r="B8" s="234"/>
      <c r="C8" s="255"/>
      <c r="D8" s="256"/>
      <c r="E8" s="256"/>
      <c r="F8" s="256"/>
      <c r="G8" s="256"/>
      <c r="H8" s="42" t="s">
        <v>788</v>
      </c>
      <c r="I8" s="262"/>
      <c r="J8" s="265">
        <v>10</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1319</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1320</v>
      </c>
      <c r="D22" s="280"/>
      <c r="E22" s="279" t="s">
        <v>1321</v>
      </c>
      <c r="F22" s="280"/>
      <c r="G22" s="296"/>
      <c r="H22" s="297"/>
      <c r="I22" s="43" t="s">
        <v>389</v>
      </c>
      <c r="J22" s="275"/>
      <c r="K22" s="276"/>
      <c r="L22" s="41"/>
      <c r="M22" s="41"/>
      <c r="N22" s="41"/>
    </row>
    <row r="23" spans="1:14" ht="27" customHeight="1" x14ac:dyDescent="0.4">
      <c r="A23" s="231"/>
      <c r="B23" s="232"/>
      <c r="C23" s="277" t="s">
        <v>390</v>
      </c>
      <c r="D23" s="278"/>
      <c r="E23" s="277" t="s">
        <v>391</v>
      </c>
      <c r="F23" s="278"/>
      <c r="G23" s="298"/>
      <c r="H23" s="299"/>
      <c r="I23" s="43" t="s">
        <v>392</v>
      </c>
      <c r="J23" s="275"/>
      <c r="K23" s="276"/>
      <c r="L23" s="41"/>
      <c r="M23" s="41"/>
      <c r="N23" s="41"/>
    </row>
    <row r="24" spans="1:14" ht="27" customHeight="1" x14ac:dyDescent="0.4">
      <c r="A24" s="233"/>
      <c r="B24" s="234"/>
      <c r="C24" s="279" t="s">
        <v>1322</v>
      </c>
      <c r="D24" s="280"/>
      <c r="E24" s="279" t="s">
        <v>1322</v>
      </c>
      <c r="F24" s="280"/>
      <c r="G24" s="300"/>
      <c r="H24" s="301"/>
      <c r="I24" s="44" t="s">
        <v>394</v>
      </c>
      <c r="J24" s="281"/>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6</v>
      </c>
      <c r="D26" s="50">
        <v>6</v>
      </c>
      <c r="E26" s="50">
        <v>8</v>
      </c>
      <c r="F26" s="50">
        <v>10</v>
      </c>
      <c r="G26" s="50">
        <v>10</v>
      </c>
      <c r="H26" s="50">
        <v>10</v>
      </c>
      <c r="I26" s="324">
        <f>SUM(C26:H26)</f>
        <v>50</v>
      </c>
      <c r="J26" s="325"/>
      <c r="K26" s="51" t="s">
        <v>1323</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9</v>
      </c>
      <c r="F29" s="56"/>
      <c r="G29" s="56"/>
      <c r="H29" s="56">
        <v>3</v>
      </c>
      <c r="I29" s="56"/>
      <c r="J29" s="56">
        <v>1</v>
      </c>
      <c r="K29" s="57"/>
      <c r="L29" s="47"/>
      <c r="M29" s="47"/>
      <c r="N29" s="47"/>
    </row>
    <row r="30" spans="1:14" ht="27" customHeight="1" thickBot="1" x14ac:dyDescent="0.45">
      <c r="A30" s="96"/>
      <c r="B30" s="58" t="s">
        <v>417</v>
      </c>
      <c r="C30" s="59" t="s">
        <v>418</v>
      </c>
      <c r="D30" s="59" t="s">
        <v>418</v>
      </c>
      <c r="E30" s="59">
        <v>4</v>
      </c>
      <c r="F30" s="59"/>
      <c r="G30" s="59"/>
      <c r="H30" s="59"/>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1324</v>
      </c>
      <c r="D32" s="303"/>
      <c r="E32" s="304"/>
      <c r="F32" s="302" t="s">
        <v>1325</v>
      </c>
      <c r="G32" s="303"/>
      <c r="H32" s="304"/>
      <c r="I32" s="302" t="s">
        <v>1326</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1326</v>
      </c>
      <c r="D39" s="315"/>
      <c r="E39" s="316"/>
      <c r="F39" s="314" t="s">
        <v>1327</v>
      </c>
      <c r="G39" s="315"/>
      <c r="H39" s="316"/>
      <c r="I39" s="314" t="s">
        <v>1328</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t="s">
        <v>439</v>
      </c>
      <c r="H46" s="62">
        <v>6000</v>
      </c>
      <c r="I46" s="97" t="s">
        <v>441</v>
      </c>
      <c r="J46" s="348" t="s">
        <v>653</v>
      </c>
      <c r="K46" s="349"/>
    </row>
    <row r="47" spans="1:11" ht="20.25" customHeight="1" x14ac:dyDescent="0.4">
      <c r="A47" s="328"/>
      <c r="B47" s="329"/>
      <c r="C47" s="345" t="s">
        <v>443</v>
      </c>
      <c r="D47" s="346"/>
      <c r="E47" s="350" t="s">
        <v>1134</v>
      </c>
      <c r="F47" s="350"/>
      <c r="G47" s="97" t="s">
        <v>445</v>
      </c>
      <c r="H47" s="62" t="s">
        <v>1329</v>
      </c>
      <c r="I47" s="97" t="s">
        <v>1330</v>
      </c>
      <c r="J47" s="348" t="s">
        <v>653</v>
      </c>
      <c r="K47" s="349"/>
    </row>
    <row r="48" spans="1:11" ht="20.25" customHeight="1" x14ac:dyDescent="0.4">
      <c r="A48" s="328"/>
      <c r="B48" s="329"/>
      <c r="C48" s="345" t="s">
        <v>449</v>
      </c>
      <c r="D48" s="346"/>
      <c r="E48" s="350"/>
      <c r="F48" s="350"/>
      <c r="G48" s="97"/>
      <c r="H48" s="62"/>
      <c r="I48" s="97"/>
      <c r="J48" s="348"/>
      <c r="K48" s="349"/>
    </row>
    <row r="49" spans="1:14" ht="20.25" customHeight="1" x14ac:dyDescent="0.4">
      <c r="A49" s="328"/>
      <c r="B49" s="329"/>
      <c r="C49" s="345" t="s">
        <v>450</v>
      </c>
      <c r="D49" s="346"/>
      <c r="E49" s="350"/>
      <c r="F49" s="350"/>
      <c r="G49" s="97"/>
      <c r="H49" s="62"/>
      <c r="I49" s="97"/>
      <c r="J49" s="348"/>
      <c r="K49" s="349"/>
      <c r="L49" s="63"/>
      <c r="M49" s="63"/>
      <c r="N49" s="63"/>
    </row>
    <row r="50" spans="1:14" ht="20.25" customHeight="1" x14ac:dyDescent="0.4">
      <c r="A50" s="328"/>
      <c r="B50" s="329"/>
      <c r="C50" s="345" t="s">
        <v>454</v>
      </c>
      <c r="D50" s="346"/>
      <c r="E50" s="351"/>
      <c r="F50" s="351"/>
      <c r="G50" s="97"/>
      <c r="H50" s="62"/>
      <c r="I50" s="97"/>
      <c r="J50" s="348"/>
      <c r="K50" s="349"/>
      <c r="L50" s="63"/>
    </row>
    <row r="51" spans="1:14" ht="20.25" customHeight="1" x14ac:dyDescent="0.4">
      <c r="A51" s="328"/>
      <c r="B51" s="329"/>
      <c r="C51" s="345" t="s">
        <v>455</v>
      </c>
      <c r="D51" s="346"/>
      <c r="E51" s="351"/>
      <c r="F51" s="351"/>
      <c r="G51" s="97"/>
      <c r="H51" s="62"/>
      <c r="I51" s="97"/>
      <c r="J51" s="348"/>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t="s">
        <v>523</v>
      </c>
      <c r="D55" s="361"/>
      <c r="E55" s="362" t="s">
        <v>438</v>
      </c>
      <c r="F55" s="362"/>
      <c r="G55" s="98" t="s">
        <v>558</v>
      </c>
      <c r="H55" s="66" t="s">
        <v>370</v>
      </c>
      <c r="I55" s="66" t="s">
        <v>370</v>
      </c>
      <c r="J55" s="363" t="s">
        <v>465</v>
      </c>
      <c r="K55" s="364"/>
    </row>
    <row r="56" spans="1:14" ht="20.25" customHeight="1" x14ac:dyDescent="0.4">
      <c r="A56" s="328"/>
      <c r="B56" s="329"/>
      <c r="C56" s="373" t="s">
        <v>761</v>
      </c>
      <c r="D56" s="374"/>
      <c r="E56" s="350" t="s">
        <v>438</v>
      </c>
      <c r="F56" s="350"/>
      <c r="G56" s="97" t="s">
        <v>694</v>
      </c>
      <c r="H56" s="67" t="s">
        <v>370</v>
      </c>
      <c r="I56" s="67" t="s">
        <v>370</v>
      </c>
      <c r="J56" s="348" t="s">
        <v>465</v>
      </c>
      <c r="K56" s="349"/>
    </row>
    <row r="57" spans="1:14" ht="20.25" customHeight="1" x14ac:dyDescent="0.4">
      <c r="A57" s="328"/>
      <c r="B57" s="329"/>
      <c r="C57" s="373" t="s">
        <v>486</v>
      </c>
      <c r="D57" s="374"/>
      <c r="E57" s="350" t="s">
        <v>1331</v>
      </c>
      <c r="F57" s="350"/>
      <c r="G57" s="97" t="s">
        <v>558</v>
      </c>
      <c r="H57" s="67" t="s">
        <v>370</v>
      </c>
      <c r="I57" s="67" t="s">
        <v>370</v>
      </c>
      <c r="J57" s="348" t="s">
        <v>465</v>
      </c>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1332</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136" priority="3">
      <formula>LEN(TRIM(C24))=0</formula>
    </cfRule>
  </conditionalFormatting>
  <conditionalFormatting sqref="C9:G11 J9:K11 H11 C27:I27 K27">
    <cfRule type="expression" dxfId="135" priority="2" stopIfTrue="1">
      <formula>$K$4=""</formula>
    </cfRule>
  </conditionalFormatting>
  <conditionalFormatting sqref="E47:K49 C6:G11 H11 C26:I27 K26:K27 G1:H1 I2 C2:C3 K3 C5:E5 G5:K5 J6:K6 J7 H8 C12 C22:F22 C29:E29 G29 G46:K46">
    <cfRule type="containsBlanks" dxfId="134"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33" priority="6">
      <formula>LEN(TRIM(J8))=0</formula>
    </cfRule>
  </conditionalFormatting>
  <dataValidations count="2">
    <dataValidation type="list" allowBlank="1" showInputMessage="1" showErrorMessage="1" sqref="J2:K2" xr:uid="{D49E0B7B-4540-4EDF-AB56-7227B98EEA29}">
      <formula1>"保育所,認定こども園,小規模保育事業"</formula1>
    </dataValidation>
    <dataValidation type="whole" operator="greaterThanOrEqual" allowBlank="1" showInputMessage="1" showErrorMessage="1" sqref="E29:K30 C29:D29" xr:uid="{E9462A3A-459D-4ECD-8675-E0623ADD467A}">
      <formula1>0</formula1>
    </dataValidation>
  </dataValidations>
  <hyperlinks>
    <hyperlink ref="A1:B1" location="公表用一覧!A1" display=" &lt;戻る" xr:uid="{7DF42022-F965-441B-A1F2-2B612893D3C6}"/>
  </hyperlinks>
  <pageMargins left="0.59055118110236227" right="0.39370078740157483" top="0.39370078740157483" bottom="0.39370078740157483" header="0" footer="0"/>
  <pageSetup paperSize="9" scale="89" fitToWidth="0" fitToHeight="0" orientation="portrait" r:id="rId1"/>
  <headerFooter>
    <oddHeader>&amp;L&amp;P / &amp;N ページ</oddHeader>
  </headerFooter>
  <rowBreaks count="2" manualBreakCount="2">
    <brk id="29" max="10" man="1"/>
    <brk id="66" max="10" man="1"/>
  </rowBreaks>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980635-FA68-41DC-9260-FE043AFEE328}">
  <sheetPr codeName="Sheet78"/>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407" t="s">
        <v>532</v>
      </c>
      <c r="B1" s="407"/>
      <c r="C1" s="72"/>
      <c r="D1" s="72"/>
      <c r="E1" s="73"/>
      <c r="F1" s="32" t="s">
        <v>362</v>
      </c>
      <c r="G1" s="227">
        <v>45548</v>
      </c>
      <c r="H1" s="228"/>
      <c r="I1" s="33" t="s">
        <v>363</v>
      </c>
      <c r="J1" s="229">
        <v>46113</v>
      </c>
      <c r="K1" s="230"/>
      <c r="L1" s="34"/>
      <c r="M1" s="34"/>
      <c r="N1" s="34"/>
    </row>
    <row r="2" spans="1:14" ht="27" customHeight="1" x14ac:dyDescent="0.4">
      <c r="A2" s="231" t="s">
        <v>364</v>
      </c>
      <c r="B2" s="232"/>
      <c r="C2" s="235" t="s">
        <v>1254</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358</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1255</v>
      </c>
      <c r="D5" s="270"/>
      <c r="E5" s="271"/>
      <c r="F5" s="40" t="s">
        <v>369</v>
      </c>
      <c r="G5" s="376" t="str">
        <f>HYPERLINK("https://www.morinomachi-childcare.jp/")</f>
        <v>https://www.morinomachi-childcare.jp/</v>
      </c>
      <c r="H5" s="270"/>
      <c r="I5" s="270"/>
      <c r="J5" s="270"/>
      <c r="K5" s="272"/>
      <c r="L5" s="37"/>
      <c r="M5" s="37"/>
      <c r="N5" s="37"/>
    </row>
    <row r="6" spans="1:14" ht="27" customHeight="1" x14ac:dyDescent="0.4">
      <c r="A6" s="273" t="s">
        <v>371</v>
      </c>
      <c r="B6" s="274"/>
      <c r="C6" s="251" t="s">
        <v>1256</v>
      </c>
      <c r="D6" s="252"/>
      <c r="E6" s="252"/>
      <c r="F6" s="252"/>
      <c r="G6" s="252"/>
      <c r="H6" s="257" t="s">
        <v>372</v>
      </c>
      <c r="I6" s="144" t="s">
        <v>373</v>
      </c>
      <c r="J6" s="259">
        <v>2</v>
      </c>
      <c r="K6" s="260"/>
      <c r="L6" s="41"/>
      <c r="M6" s="41"/>
      <c r="N6" s="41"/>
    </row>
    <row r="7" spans="1:14" ht="27" customHeight="1" x14ac:dyDescent="0.4">
      <c r="A7" s="231"/>
      <c r="B7" s="232"/>
      <c r="C7" s="253"/>
      <c r="D7" s="254"/>
      <c r="E7" s="254"/>
      <c r="F7" s="254"/>
      <c r="G7" s="254"/>
      <c r="H7" s="258"/>
      <c r="I7" s="261" t="s">
        <v>374</v>
      </c>
      <c r="J7" s="504" t="s">
        <v>1257</v>
      </c>
      <c r="K7" s="264"/>
      <c r="L7" s="41"/>
      <c r="M7" s="41"/>
      <c r="N7" s="41"/>
    </row>
    <row r="8" spans="1:14" ht="27" customHeight="1" x14ac:dyDescent="0.4">
      <c r="A8" s="233"/>
      <c r="B8" s="234"/>
      <c r="C8" s="255"/>
      <c r="D8" s="256"/>
      <c r="E8" s="256"/>
      <c r="F8" s="256"/>
      <c r="G8" s="256"/>
      <c r="H8" s="84" t="s">
        <v>1258</v>
      </c>
      <c r="I8" s="262"/>
      <c r="J8" s="265">
        <v>10</v>
      </c>
      <c r="K8" s="266"/>
      <c r="L8" s="41"/>
      <c r="M8" s="41"/>
      <c r="N8" s="41"/>
    </row>
    <row r="9" spans="1:14" ht="27" customHeight="1" x14ac:dyDescent="0.4">
      <c r="A9" s="245" t="s">
        <v>377</v>
      </c>
      <c r="B9" s="246"/>
      <c r="C9" s="251"/>
      <c r="D9" s="252"/>
      <c r="E9" s="252"/>
      <c r="F9" s="252"/>
      <c r="G9" s="252"/>
      <c r="H9" s="257" t="s">
        <v>372</v>
      </c>
      <c r="I9" s="144"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1259</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616</v>
      </c>
      <c r="D22" s="280"/>
      <c r="E22" s="279" t="s">
        <v>496</v>
      </c>
      <c r="F22" s="280"/>
      <c r="G22" s="296"/>
      <c r="H22" s="297"/>
      <c r="I22" s="43" t="s">
        <v>389</v>
      </c>
      <c r="J22" s="275"/>
      <c r="K22" s="276"/>
      <c r="L22" s="41"/>
      <c r="M22" s="41"/>
      <c r="N22" s="41"/>
    </row>
    <row r="23" spans="1:14" ht="27" customHeight="1" x14ac:dyDescent="0.4">
      <c r="A23" s="231"/>
      <c r="B23" s="232"/>
      <c r="C23" s="277" t="s">
        <v>390</v>
      </c>
      <c r="D23" s="278"/>
      <c r="E23" s="277" t="s">
        <v>391</v>
      </c>
      <c r="F23" s="278"/>
      <c r="G23" s="298"/>
      <c r="H23" s="299"/>
      <c r="I23" s="43" t="s">
        <v>392</v>
      </c>
      <c r="J23" s="275"/>
      <c r="K23" s="276"/>
      <c r="L23" s="41"/>
      <c r="M23" s="41"/>
      <c r="N23" s="41"/>
    </row>
    <row r="24" spans="1:14" ht="27" customHeight="1" x14ac:dyDescent="0.4">
      <c r="A24" s="233"/>
      <c r="B24" s="234"/>
      <c r="C24" s="279" t="s">
        <v>619</v>
      </c>
      <c r="D24" s="280"/>
      <c r="E24" s="279" t="s">
        <v>566</v>
      </c>
      <c r="F24" s="280"/>
      <c r="G24" s="300"/>
      <c r="H24" s="301"/>
      <c r="I24" s="44" t="s">
        <v>394</v>
      </c>
      <c r="J24" s="281"/>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6</v>
      </c>
      <c r="D26" s="50">
        <v>10</v>
      </c>
      <c r="E26" s="50">
        <v>11</v>
      </c>
      <c r="F26" s="50">
        <v>11</v>
      </c>
      <c r="G26" s="50">
        <v>11</v>
      </c>
      <c r="H26" s="50">
        <v>11</v>
      </c>
      <c r="I26" s="324">
        <f>SUM(C26:H26)</f>
        <v>60</v>
      </c>
      <c r="J26" s="325"/>
      <c r="K26" s="51" t="s">
        <v>1260</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1</v>
      </c>
      <c r="E29" s="56">
        <v>12</v>
      </c>
      <c r="F29" s="56">
        <v>0</v>
      </c>
      <c r="G29" s="56">
        <v>3</v>
      </c>
      <c r="H29" s="56">
        <v>1</v>
      </c>
      <c r="I29" s="56">
        <v>2</v>
      </c>
      <c r="J29" s="56">
        <v>1</v>
      </c>
      <c r="K29" s="57"/>
      <c r="L29" s="47"/>
      <c r="M29" s="47"/>
      <c r="N29" s="47"/>
    </row>
    <row r="30" spans="1:14" ht="27" customHeight="1" thickBot="1" x14ac:dyDescent="0.45">
      <c r="A30" s="140"/>
      <c r="B30" s="58" t="s">
        <v>417</v>
      </c>
      <c r="C30" s="59" t="s">
        <v>418</v>
      </c>
      <c r="D30" s="59" t="s">
        <v>418</v>
      </c>
      <c r="E30" s="59">
        <v>5</v>
      </c>
      <c r="F30" s="59">
        <v>0</v>
      </c>
      <c r="G30" s="59"/>
      <c r="H30" s="59"/>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1261</v>
      </c>
      <c r="D32" s="303"/>
      <c r="E32" s="304"/>
      <c r="F32" s="302" t="s">
        <v>1262</v>
      </c>
      <c r="G32" s="303"/>
      <c r="H32" s="304"/>
      <c r="I32" s="302" t="s">
        <v>1263</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1264</v>
      </c>
      <c r="D39" s="315"/>
      <c r="E39" s="316"/>
      <c r="F39" s="314" t="s">
        <v>1265</v>
      </c>
      <c r="G39" s="315"/>
      <c r="H39" s="316"/>
      <c r="I39" s="314" t="s">
        <v>1266</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155" t="s">
        <v>434</v>
      </c>
      <c r="H45" s="155" t="s">
        <v>435</v>
      </c>
      <c r="I45" s="155" t="s">
        <v>92</v>
      </c>
      <c r="J45" s="343" t="s">
        <v>436</v>
      </c>
      <c r="K45" s="344"/>
    </row>
    <row r="46" spans="1:11" ht="20.25" customHeight="1" x14ac:dyDescent="0.4">
      <c r="A46" s="328"/>
      <c r="B46" s="329"/>
      <c r="C46" s="345" t="s">
        <v>437</v>
      </c>
      <c r="D46" s="346"/>
      <c r="E46" s="347" t="s">
        <v>438</v>
      </c>
      <c r="F46" s="347"/>
      <c r="G46" s="156" t="s">
        <v>439</v>
      </c>
      <c r="H46" s="62" t="s">
        <v>912</v>
      </c>
      <c r="I46" s="156" t="s">
        <v>1267</v>
      </c>
      <c r="J46" s="348" t="s">
        <v>508</v>
      </c>
      <c r="K46" s="349"/>
    </row>
    <row r="47" spans="1:11" ht="20.25" customHeight="1" x14ac:dyDescent="0.4">
      <c r="A47" s="328"/>
      <c r="B47" s="329"/>
      <c r="C47" s="345" t="s">
        <v>443</v>
      </c>
      <c r="D47" s="346"/>
      <c r="E47" s="350" t="s">
        <v>444</v>
      </c>
      <c r="F47" s="350"/>
      <c r="G47" s="156" t="s">
        <v>445</v>
      </c>
      <c r="H47" s="62" t="s">
        <v>1268</v>
      </c>
      <c r="I47" s="165" t="s">
        <v>1269</v>
      </c>
      <c r="J47" s="348" t="s">
        <v>508</v>
      </c>
      <c r="K47" s="349"/>
    </row>
    <row r="48" spans="1:11" ht="20.25" customHeight="1" x14ac:dyDescent="0.4">
      <c r="A48" s="328"/>
      <c r="B48" s="329"/>
      <c r="C48" s="345" t="s">
        <v>449</v>
      </c>
      <c r="D48" s="346"/>
      <c r="E48" s="620" t="s">
        <v>1258</v>
      </c>
      <c r="F48" s="350"/>
      <c r="G48" s="177" t="s">
        <v>1270</v>
      </c>
      <c r="H48" s="62" t="s">
        <v>1271</v>
      </c>
      <c r="I48" s="156" t="s">
        <v>1270</v>
      </c>
      <c r="J48" s="348" t="s">
        <v>418</v>
      </c>
      <c r="K48" s="349"/>
    </row>
    <row r="49" spans="1:14" ht="20.25" customHeight="1" x14ac:dyDescent="0.4">
      <c r="A49" s="328"/>
      <c r="B49" s="329"/>
      <c r="C49" s="345" t="s">
        <v>450</v>
      </c>
      <c r="D49" s="346"/>
      <c r="E49" s="350" t="s">
        <v>1272</v>
      </c>
      <c r="F49" s="350"/>
      <c r="G49" s="156" t="s">
        <v>1270</v>
      </c>
      <c r="H49" s="62" t="s">
        <v>1271</v>
      </c>
      <c r="I49" s="156" t="s">
        <v>1270</v>
      </c>
      <c r="J49" s="348" t="s">
        <v>418</v>
      </c>
      <c r="K49" s="349"/>
      <c r="L49" s="63"/>
      <c r="M49" s="63"/>
      <c r="N49" s="63"/>
    </row>
    <row r="50" spans="1:14" ht="20.25" customHeight="1" x14ac:dyDescent="0.4">
      <c r="A50" s="328"/>
      <c r="B50" s="329"/>
      <c r="C50" s="345" t="s">
        <v>454</v>
      </c>
      <c r="D50" s="346"/>
      <c r="E50" s="351" t="s">
        <v>1273</v>
      </c>
      <c r="F50" s="351"/>
      <c r="G50" s="156" t="s">
        <v>1274</v>
      </c>
      <c r="H50" s="62" t="s">
        <v>1001</v>
      </c>
      <c r="I50" s="156" t="s">
        <v>1267</v>
      </c>
      <c r="J50" s="348" t="s">
        <v>508</v>
      </c>
      <c r="K50" s="349"/>
      <c r="L50" s="63"/>
    </row>
    <row r="51" spans="1:14" ht="20.25" customHeight="1" x14ac:dyDescent="0.4">
      <c r="A51" s="328"/>
      <c r="B51" s="329"/>
      <c r="C51" s="345" t="s">
        <v>455</v>
      </c>
      <c r="D51" s="346"/>
      <c r="E51" s="351" t="s">
        <v>1275</v>
      </c>
      <c r="F51" s="351"/>
      <c r="G51" s="156" t="s">
        <v>445</v>
      </c>
      <c r="H51" s="62" t="s">
        <v>1276</v>
      </c>
      <c r="I51" s="156" t="s">
        <v>445</v>
      </c>
      <c r="J51" s="348" t="s">
        <v>508</v>
      </c>
      <c r="K51" s="349"/>
      <c r="L51" s="63"/>
    </row>
    <row r="52" spans="1:14" ht="12" customHeight="1" x14ac:dyDescent="0.4">
      <c r="A52" s="139"/>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155" t="s">
        <v>461</v>
      </c>
      <c r="H54" s="155" t="s">
        <v>441</v>
      </c>
      <c r="I54" s="157" t="s">
        <v>462</v>
      </c>
      <c r="J54" s="343" t="s">
        <v>92</v>
      </c>
      <c r="K54" s="344"/>
    </row>
    <row r="55" spans="1:14" ht="20.25" customHeight="1" x14ac:dyDescent="0.4">
      <c r="A55" s="328"/>
      <c r="B55" s="329"/>
      <c r="C55" s="360" t="s">
        <v>1277</v>
      </c>
      <c r="D55" s="361"/>
      <c r="E55" s="362" t="s">
        <v>895</v>
      </c>
      <c r="F55" s="362"/>
      <c r="G55" s="158" t="s">
        <v>555</v>
      </c>
      <c r="H55" s="159"/>
      <c r="I55" s="159"/>
      <c r="J55" s="363"/>
      <c r="K55" s="364"/>
    </row>
    <row r="56" spans="1:14" ht="20.25" customHeight="1" x14ac:dyDescent="0.4">
      <c r="A56" s="328"/>
      <c r="B56" s="329"/>
      <c r="C56" s="373" t="s">
        <v>1278</v>
      </c>
      <c r="D56" s="374"/>
      <c r="E56" s="350" t="s">
        <v>895</v>
      </c>
      <c r="F56" s="350"/>
      <c r="G56" s="156" t="s">
        <v>634</v>
      </c>
      <c r="H56" s="160"/>
      <c r="I56" s="160"/>
      <c r="J56" s="348"/>
      <c r="K56" s="349"/>
    </row>
    <row r="57" spans="1:14" ht="20.25" customHeight="1" x14ac:dyDescent="0.4">
      <c r="A57" s="328"/>
      <c r="B57" s="329"/>
      <c r="C57" s="373" t="s">
        <v>1279</v>
      </c>
      <c r="D57" s="374"/>
      <c r="E57" s="350" t="s">
        <v>895</v>
      </c>
      <c r="F57" s="350"/>
      <c r="G57" s="156" t="s">
        <v>531</v>
      </c>
      <c r="H57" s="160"/>
      <c r="I57" s="160"/>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1280</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132" priority="3">
      <formula>LEN(TRIM(C24))=0</formula>
    </cfRule>
  </conditionalFormatting>
  <conditionalFormatting sqref="C9:G11 J9:K11 H11 C27:I27 K27">
    <cfRule type="expression" dxfId="131" priority="2" stopIfTrue="1">
      <formula>$K$4=""</formula>
    </cfRule>
  </conditionalFormatting>
  <conditionalFormatting sqref="E47:K49 C6:G11 H11 C26:I27 K26:K27 G1:H1 I2 C2:C3 K3 C5:E5 G5:K5 J6:K6 J7 H8 C12 C22:F22 C29:E29 G29 G46:K46">
    <cfRule type="containsBlanks" dxfId="130"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29" priority="6">
      <formula>LEN(TRIM(J8))=0</formula>
    </cfRule>
  </conditionalFormatting>
  <dataValidations count="2">
    <dataValidation type="whole" operator="greaterThanOrEqual" allowBlank="1" showInputMessage="1" showErrorMessage="1" sqref="E29:K30 C29:D29" xr:uid="{E8B60813-A2B6-4724-8E49-5E87109BE91F}">
      <formula1>0</formula1>
    </dataValidation>
    <dataValidation type="list" allowBlank="1" showInputMessage="1" showErrorMessage="1" sqref="J2:K2" xr:uid="{E8C19CF2-DDDC-4CF1-B60E-8A9CF29652E4}">
      <formula1>"保育所,認定こども園,小規模保育事業"</formula1>
    </dataValidation>
  </dataValidations>
  <hyperlinks>
    <hyperlink ref="A1:B1" location="公表用一覧!A1" display=" &lt;戻る" xr:uid="{C86542CC-4141-4B15-B95E-6DDEB4DC16D6}"/>
  </hyperlinks>
  <pageMargins left="0.59055118110236227" right="0.39370078740157483" top="0.39370078740157483" bottom="0.39370078740157483" header="0" footer="0"/>
  <pageSetup paperSize="9" scale="85" fitToWidth="0" fitToHeight="0" orientation="portrait" r:id="rId1"/>
  <headerFooter>
    <oddHeader>&amp;L&amp;P / &amp;N ページ</oddHeader>
  </headerFooter>
  <rowBreaks count="2" manualBreakCount="2">
    <brk id="30" max="10" man="1"/>
    <brk id="66" max="10" man="1"/>
  </rowBreaks>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BB19E5-089A-428E-A02A-15C56380F004}">
  <sheetPr codeName="Sheet79"/>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407" t="s">
        <v>532</v>
      </c>
      <c r="B1" s="407"/>
      <c r="C1" s="72"/>
      <c r="D1" s="72"/>
      <c r="E1" s="73"/>
      <c r="F1" s="32" t="s">
        <v>362</v>
      </c>
      <c r="G1" s="227">
        <v>45552</v>
      </c>
      <c r="H1" s="228"/>
      <c r="I1" s="33" t="s">
        <v>363</v>
      </c>
      <c r="J1" s="229">
        <v>46113</v>
      </c>
      <c r="K1" s="230"/>
      <c r="L1" s="34"/>
      <c r="M1" s="34"/>
      <c r="N1" s="34"/>
    </row>
    <row r="2" spans="1:14" ht="27" customHeight="1" x14ac:dyDescent="0.4">
      <c r="A2" s="231" t="s">
        <v>364</v>
      </c>
      <c r="B2" s="232"/>
      <c r="C2" s="235" t="s">
        <v>1222</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361</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1223</v>
      </c>
      <c r="D5" s="270"/>
      <c r="E5" s="271"/>
      <c r="F5" s="40" t="s">
        <v>369</v>
      </c>
      <c r="G5" s="376" t="str">
        <f>HYPERLINK("https://nursery.aiai-cc.co.jp/facility/ootakanomori-2nd/")</f>
        <v>https://nursery.aiai-cc.co.jp/facility/ootakanomori-2nd/</v>
      </c>
      <c r="H5" s="270"/>
      <c r="I5" s="270"/>
      <c r="J5" s="270"/>
      <c r="K5" s="272"/>
      <c r="L5" s="37"/>
      <c r="M5" s="37"/>
      <c r="N5" s="37"/>
    </row>
    <row r="6" spans="1:14" ht="27" customHeight="1" x14ac:dyDescent="0.4">
      <c r="A6" s="273" t="s">
        <v>371</v>
      </c>
      <c r="B6" s="274"/>
      <c r="C6" s="251" t="s">
        <v>1224</v>
      </c>
      <c r="D6" s="252"/>
      <c r="E6" s="252"/>
      <c r="F6" s="252"/>
      <c r="G6" s="252"/>
      <c r="H6" s="257" t="s">
        <v>372</v>
      </c>
      <c r="I6" s="144" t="s">
        <v>373</v>
      </c>
      <c r="J6" s="259">
        <v>3</v>
      </c>
      <c r="K6" s="260"/>
      <c r="L6" s="41"/>
      <c r="M6" s="41"/>
      <c r="N6" s="41"/>
    </row>
    <row r="7" spans="1:14" ht="27" customHeight="1" x14ac:dyDescent="0.4">
      <c r="A7" s="231"/>
      <c r="B7" s="232"/>
      <c r="C7" s="253"/>
      <c r="D7" s="254"/>
      <c r="E7" s="254"/>
      <c r="F7" s="254"/>
      <c r="G7" s="254"/>
      <c r="H7" s="258"/>
      <c r="I7" s="261" t="s">
        <v>374</v>
      </c>
      <c r="J7" s="263" t="s">
        <v>875</v>
      </c>
      <c r="K7" s="264"/>
      <c r="L7" s="41"/>
      <c r="M7" s="41"/>
      <c r="N7" s="41"/>
    </row>
    <row r="8" spans="1:14" ht="27" customHeight="1" x14ac:dyDescent="0.4">
      <c r="A8" s="233"/>
      <c r="B8" s="234"/>
      <c r="C8" s="255"/>
      <c r="D8" s="256"/>
      <c r="E8" s="256"/>
      <c r="F8" s="256"/>
      <c r="G8" s="256"/>
      <c r="H8" s="42" t="s">
        <v>639</v>
      </c>
      <c r="I8" s="262"/>
      <c r="J8" s="265">
        <v>18</v>
      </c>
      <c r="K8" s="266"/>
      <c r="L8" s="41"/>
      <c r="M8" s="41"/>
      <c r="N8" s="41"/>
    </row>
    <row r="9" spans="1:14" ht="27" customHeight="1" x14ac:dyDescent="0.4">
      <c r="A9" s="245" t="s">
        <v>377</v>
      </c>
      <c r="B9" s="246"/>
      <c r="C9" s="251" t="s">
        <v>370</v>
      </c>
      <c r="D9" s="252"/>
      <c r="E9" s="252"/>
      <c r="F9" s="252"/>
      <c r="G9" s="252"/>
      <c r="H9" s="257" t="s">
        <v>372</v>
      </c>
      <c r="I9" s="144"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876</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616</v>
      </c>
      <c r="D22" s="280"/>
      <c r="E22" s="279" t="s">
        <v>496</v>
      </c>
      <c r="F22" s="280"/>
      <c r="G22" s="296" t="s">
        <v>877</v>
      </c>
      <c r="H22" s="297"/>
      <c r="I22" s="43" t="s">
        <v>389</v>
      </c>
      <c r="J22" s="275" t="s">
        <v>370</v>
      </c>
      <c r="K22" s="276"/>
      <c r="L22" s="41"/>
      <c r="M22" s="41"/>
      <c r="N22" s="41"/>
    </row>
    <row r="23" spans="1:14" ht="27" customHeight="1" x14ac:dyDescent="0.4">
      <c r="A23" s="231"/>
      <c r="B23" s="232"/>
      <c r="C23" s="277" t="s">
        <v>390</v>
      </c>
      <c r="D23" s="278"/>
      <c r="E23" s="277" t="s">
        <v>391</v>
      </c>
      <c r="F23" s="278"/>
      <c r="G23" s="298"/>
      <c r="H23" s="299"/>
      <c r="I23" s="43" t="s">
        <v>392</v>
      </c>
      <c r="J23" s="275"/>
      <c r="K23" s="276"/>
      <c r="L23" s="41"/>
      <c r="M23" s="41"/>
      <c r="N23" s="41"/>
    </row>
    <row r="24" spans="1:14" ht="27" customHeight="1" x14ac:dyDescent="0.4">
      <c r="A24" s="233"/>
      <c r="B24" s="234"/>
      <c r="C24" s="279" t="s">
        <v>566</v>
      </c>
      <c r="D24" s="280"/>
      <c r="E24" s="279" t="s">
        <v>616</v>
      </c>
      <c r="F24" s="280"/>
      <c r="G24" s="300"/>
      <c r="H24" s="301"/>
      <c r="I24" s="44" t="s">
        <v>394</v>
      </c>
      <c r="J24" s="281"/>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6</v>
      </c>
      <c r="D26" s="50">
        <v>10</v>
      </c>
      <c r="E26" s="50">
        <v>11</v>
      </c>
      <c r="F26" s="50">
        <v>11</v>
      </c>
      <c r="G26" s="50">
        <v>11</v>
      </c>
      <c r="H26" s="50">
        <v>11</v>
      </c>
      <c r="I26" s="324">
        <f>SUM(C26:H26)</f>
        <v>60</v>
      </c>
      <c r="J26" s="325"/>
      <c r="K26" s="51" t="s">
        <v>878</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1</v>
      </c>
      <c r="E29" s="56">
        <v>6</v>
      </c>
      <c r="F29" s="56"/>
      <c r="G29" s="56">
        <v>3</v>
      </c>
      <c r="H29" s="56"/>
      <c r="I29" s="56"/>
      <c r="J29" s="56"/>
      <c r="K29" s="57"/>
      <c r="L29" s="47"/>
      <c r="M29" s="47"/>
      <c r="N29" s="47"/>
    </row>
    <row r="30" spans="1:14" ht="27" customHeight="1" thickBot="1" x14ac:dyDescent="0.45">
      <c r="A30" s="140"/>
      <c r="B30" s="58" t="s">
        <v>417</v>
      </c>
      <c r="C30" s="59" t="s">
        <v>418</v>
      </c>
      <c r="D30" s="59">
        <v>11</v>
      </c>
      <c r="E30" s="59"/>
      <c r="F30" s="59"/>
      <c r="G30" s="59"/>
      <c r="H30" s="59"/>
      <c r="I30" s="59">
        <v>2</v>
      </c>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879</v>
      </c>
      <c r="D32" s="303"/>
      <c r="E32" s="304"/>
      <c r="F32" s="302" t="s">
        <v>1166</v>
      </c>
      <c r="G32" s="303"/>
      <c r="H32" s="304"/>
      <c r="I32" s="302" t="s">
        <v>881</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c r="D39" s="315"/>
      <c r="E39" s="316"/>
      <c r="F39" s="314"/>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155" t="s">
        <v>434</v>
      </c>
      <c r="H45" s="155" t="s">
        <v>435</v>
      </c>
      <c r="I45" s="155" t="s">
        <v>92</v>
      </c>
      <c r="J45" s="343" t="s">
        <v>436</v>
      </c>
      <c r="K45" s="344"/>
    </row>
    <row r="46" spans="1:11" ht="20.25" customHeight="1" x14ac:dyDescent="0.4">
      <c r="A46" s="328"/>
      <c r="B46" s="329"/>
      <c r="C46" s="345" t="s">
        <v>437</v>
      </c>
      <c r="D46" s="346"/>
      <c r="E46" s="347" t="s">
        <v>438</v>
      </c>
      <c r="F46" s="347"/>
      <c r="G46" s="156" t="s">
        <v>439</v>
      </c>
      <c r="H46" s="62" t="s">
        <v>882</v>
      </c>
      <c r="I46" s="156" t="s">
        <v>441</v>
      </c>
      <c r="J46" s="348" t="s">
        <v>883</v>
      </c>
      <c r="K46" s="349"/>
    </row>
    <row r="47" spans="1:11" ht="20.25" customHeight="1" x14ac:dyDescent="0.4">
      <c r="A47" s="328"/>
      <c r="B47" s="329"/>
      <c r="C47" s="345" t="s">
        <v>443</v>
      </c>
      <c r="D47" s="346"/>
      <c r="E47" s="350" t="s">
        <v>444</v>
      </c>
      <c r="F47" s="350"/>
      <c r="G47" s="156" t="s">
        <v>445</v>
      </c>
      <c r="H47" s="62" t="s">
        <v>676</v>
      </c>
      <c r="I47" s="156" t="s">
        <v>884</v>
      </c>
      <c r="J47" s="348" t="s">
        <v>883</v>
      </c>
      <c r="K47" s="349"/>
    </row>
    <row r="48" spans="1:11" ht="20.25" customHeight="1" x14ac:dyDescent="0.4">
      <c r="A48" s="328"/>
      <c r="B48" s="329"/>
      <c r="C48" s="345" t="s">
        <v>449</v>
      </c>
      <c r="D48" s="346"/>
      <c r="E48" s="350" t="s">
        <v>370</v>
      </c>
      <c r="F48" s="350"/>
      <c r="G48" s="156"/>
      <c r="H48" s="62"/>
      <c r="I48" s="156"/>
      <c r="J48" s="348"/>
      <c r="K48" s="349"/>
    </row>
    <row r="49" spans="1:14" ht="20.25" customHeight="1" x14ac:dyDescent="0.4">
      <c r="A49" s="328"/>
      <c r="B49" s="329"/>
      <c r="C49" s="345" t="s">
        <v>450</v>
      </c>
      <c r="D49" s="346"/>
      <c r="E49" s="350" t="s">
        <v>451</v>
      </c>
      <c r="F49" s="350"/>
      <c r="G49" s="156" t="s">
        <v>452</v>
      </c>
      <c r="H49" s="62" t="s">
        <v>885</v>
      </c>
      <c r="I49" s="156" t="s">
        <v>441</v>
      </c>
      <c r="J49" s="348" t="s">
        <v>886</v>
      </c>
      <c r="K49" s="349"/>
      <c r="L49" s="63"/>
      <c r="M49" s="63"/>
      <c r="N49" s="63"/>
    </row>
    <row r="50" spans="1:14" ht="20.25" customHeight="1" x14ac:dyDescent="0.4">
      <c r="A50" s="328"/>
      <c r="B50" s="329"/>
      <c r="C50" s="345" t="s">
        <v>454</v>
      </c>
      <c r="D50" s="346"/>
      <c r="E50" s="351"/>
      <c r="F50" s="351"/>
      <c r="G50" s="156"/>
      <c r="H50" s="62"/>
      <c r="I50" s="156"/>
      <c r="J50" s="348"/>
      <c r="K50" s="349"/>
      <c r="L50" s="63"/>
    </row>
    <row r="51" spans="1:14" ht="20.25" customHeight="1" x14ac:dyDescent="0.4">
      <c r="A51" s="328"/>
      <c r="B51" s="329"/>
      <c r="C51" s="345" t="s">
        <v>455</v>
      </c>
      <c r="D51" s="346"/>
      <c r="E51" s="351" t="s">
        <v>887</v>
      </c>
      <c r="F51" s="351"/>
      <c r="G51" s="156" t="s">
        <v>445</v>
      </c>
      <c r="H51" s="62" t="s">
        <v>888</v>
      </c>
      <c r="I51" s="156" t="s">
        <v>889</v>
      </c>
      <c r="J51" s="348" t="s">
        <v>883</v>
      </c>
      <c r="K51" s="349"/>
      <c r="L51" s="63"/>
    </row>
    <row r="52" spans="1:14" ht="12" customHeight="1" x14ac:dyDescent="0.4">
      <c r="A52" s="139"/>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155" t="s">
        <v>461</v>
      </c>
      <c r="H54" s="155" t="s">
        <v>441</v>
      </c>
      <c r="I54" s="157" t="s">
        <v>462</v>
      </c>
      <c r="J54" s="343" t="s">
        <v>92</v>
      </c>
      <c r="K54" s="344"/>
    </row>
    <row r="55" spans="1:14" ht="20.25" customHeight="1" x14ac:dyDescent="0.4">
      <c r="A55" s="328"/>
      <c r="B55" s="329"/>
      <c r="C55" s="360" t="s">
        <v>890</v>
      </c>
      <c r="D55" s="361"/>
      <c r="E55" s="362" t="s">
        <v>891</v>
      </c>
      <c r="F55" s="362"/>
      <c r="G55" s="158" t="s">
        <v>892</v>
      </c>
      <c r="H55" s="159" t="s">
        <v>893</v>
      </c>
      <c r="I55" s="159" t="s">
        <v>370</v>
      </c>
      <c r="J55" s="363" t="s">
        <v>803</v>
      </c>
      <c r="K55" s="364"/>
    </row>
    <row r="56" spans="1:14" ht="20.25" customHeight="1" x14ac:dyDescent="0.4">
      <c r="A56" s="328"/>
      <c r="B56" s="329"/>
      <c r="C56" s="373" t="s">
        <v>894</v>
      </c>
      <c r="D56" s="374"/>
      <c r="E56" s="350" t="s">
        <v>895</v>
      </c>
      <c r="F56" s="350"/>
      <c r="G56" s="156" t="s">
        <v>892</v>
      </c>
      <c r="H56" s="160" t="s">
        <v>896</v>
      </c>
      <c r="I56" s="160" t="s">
        <v>370</v>
      </c>
      <c r="J56" s="348" t="s">
        <v>803</v>
      </c>
      <c r="K56" s="349"/>
    </row>
    <row r="57" spans="1:14" ht="20.25" customHeight="1" x14ac:dyDescent="0.4">
      <c r="A57" s="328"/>
      <c r="B57" s="329"/>
      <c r="C57" s="373" t="s">
        <v>897</v>
      </c>
      <c r="D57" s="374"/>
      <c r="E57" s="350" t="s">
        <v>444</v>
      </c>
      <c r="F57" s="350"/>
      <c r="G57" s="156" t="s">
        <v>452</v>
      </c>
      <c r="H57" s="160" t="s">
        <v>893</v>
      </c>
      <c r="I57" s="160" t="s">
        <v>370</v>
      </c>
      <c r="J57" s="348" t="s">
        <v>803</v>
      </c>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1225</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128" priority="3">
      <formula>LEN(TRIM(C24))=0</formula>
    </cfRule>
  </conditionalFormatting>
  <conditionalFormatting sqref="C9:G11 J9:K11 H11 C27:I27 K27">
    <cfRule type="expression" dxfId="127" priority="2" stopIfTrue="1">
      <formula>$K$4=""</formula>
    </cfRule>
  </conditionalFormatting>
  <conditionalFormatting sqref="E47:K49 C6:G11 H11 C26:I27 K26:K27 G1:H1 I2 C2:C3 K3 C5:E5 G5:K5 J6:K6 J7 H8 C12 C22:F22 C29:E29 G29 G46:K46">
    <cfRule type="containsBlanks" dxfId="126"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25" priority="6">
      <formula>LEN(TRIM(J8))=0</formula>
    </cfRule>
  </conditionalFormatting>
  <dataValidations count="2">
    <dataValidation type="whole" operator="greaterThanOrEqual" allowBlank="1" showInputMessage="1" showErrorMessage="1" sqref="E29:K30 C29:D29" xr:uid="{DDD7E9C6-AD4F-46C5-8720-4A4858C1A8BF}">
      <formula1>0</formula1>
    </dataValidation>
    <dataValidation type="list" allowBlank="1" showInputMessage="1" showErrorMessage="1" sqref="J2:K2" xr:uid="{C8537338-92BA-4B86-873F-BE7F0AE1E99E}">
      <formula1>"保育所,認定こども園,小規模保育事業"</formula1>
    </dataValidation>
  </dataValidations>
  <hyperlinks>
    <hyperlink ref="A1:B1" location="公表用一覧!A1" display=" &lt;戻る" xr:uid="{9E74D848-BDCF-4EF9-A2D4-AFF5177F54B7}"/>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E88DAB-4493-435E-BFAB-3437851275E0}">
  <sheetPr codeName="Sheet80"/>
  <dimension ref="A1:N66"/>
  <sheetViews>
    <sheetView view="pageBreakPreview" topLeftCell="A3"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532</v>
      </c>
      <c r="B1" s="407"/>
      <c r="C1" s="72"/>
      <c r="D1" s="72"/>
      <c r="E1" s="73"/>
      <c r="F1" s="32" t="s">
        <v>362</v>
      </c>
      <c r="G1" s="227">
        <v>45552</v>
      </c>
      <c r="H1" s="228"/>
      <c r="I1" s="33" t="s">
        <v>363</v>
      </c>
      <c r="J1" s="229">
        <v>46113</v>
      </c>
      <c r="K1" s="230"/>
      <c r="L1" s="34"/>
      <c r="M1" s="34"/>
      <c r="N1" s="34"/>
    </row>
    <row r="2" spans="1:14" ht="27" customHeight="1" x14ac:dyDescent="0.4">
      <c r="A2" s="231" t="s">
        <v>364</v>
      </c>
      <c r="B2" s="232"/>
      <c r="C2" s="235" t="s">
        <v>899</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362</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900</v>
      </c>
      <c r="D5" s="270"/>
      <c r="E5" s="271"/>
      <c r="F5" s="40" t="s">
        <v>369</v>
      </c>
      <c r="G5" s="376" t="str">
        <f>HYPERLINK("http://kidsroom-arisu.com/")</f>
        <v>http://kidsroom-arisu.com/</v>
      </c>
      <c r="H5" s="270"/>
      <c r="I5" s="270"/>
      <c r="J5" s="270"/>
      <c r="K5" s="272"/>
      <c r="L5" s="37"/>
      <c r="M5" s="37"/>
      <c r="N5" s="37"/>
    </row>
    <row r="6" spans="1:14" ht="27" customHeight="1" x14ac:dyDescent="0.4">
      <c r="A6" s="273" t="s">
        <v>371</v>
      </c>
      <c r="B6" s="274"/>
      <c r="C6" s="251" t="s">
        <v>901</v>
      </c>
      <c r="D6" s="252"/>
      <c r="E6" s="252"/>
      <c r="F6" s="252"/>
      <c r="G6" s="252"/>
      <c r="H6" s="257" t="s">
        <v>372</v>
      </c>
      <c r="I6" s="101" t="s">
        <v>373</v>
      </c>
      <c r="J6" s="259">
        <v>5</v>
      </c>
      <c r="K6" s="260"/>
      <c r="L6" s="41"/>
      <c r="M6" s="41"/>
      <c r="N6" s="41"/>
    </row>
    <row r="7" spans="1:14" ht="27" customHeight="1" x14ac:dyDescent="0.4">
      <c r="A7" s="231"/>
      <c r="B7" s="232"/>
      <c r="C7" s="253"/>
      <c r="D7" s="254"/>
      <c r="E7" s="254"/>
      <c r="F7" s="254"/>
      <c r="G7" s="254"/>
      <c r="H7" s="258"/>
      <c r="I7" s="261" t="s">
        <v>374</v>
      </c>
      <c r="J7" s="263" t="s">
        <v>902</v>
      </c>
      <c r="K7" s="264"/>
      <c r="L7" s="41"/>
      <c r="M7" s="41"/>
      <c r="N7" s="41"/>
    </row>
    <row r="8" spans="1:14" ht="27" customHeight="1" x14ac:dyDescent="0.4">
      <c r="A8" s="233"/>
      <c r="B8" s="234"/>
      <c r="C8" s="255"/>
      <c r="D8" s="256"/>
      <c r="E8" s="256"/>
      <c r="F8" s="256"/>
      <c r="G8" s="256"/>
      <c r="H8" s="42"/>
      <c r="I8" s="262"/>
      <c r="J8" s="265">
        <v>10</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903</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616</v>
      </c>
      <c r="D22" s="280"/>
      <c r="E22" s="279" t="s">
        <v>496</v>
      </c>
      <c r="F22" s="280"/>
      <c r="G22" s="296" t="s">
        <v>904</v>
      </c>
      <c r="H22" s="297"/>
      <c r="I22" s="43" t="s">
        <v>389</v>
      </c>
      <c r="J22" s="275"/>
      <c r="K22" s="276"/>
      <c r="L22" s="41"/>
      <c r="M22" s="41"/>
      <c r="N22" s="41"/>
    </row>
    <row r="23" spans="1:14" ht="27" customHeight="1" x14ac:dyDescent="0.4">
      <c r="A23" s="231"/>
      <c r="B23" s="232"/>
      <c r="C23" s="277" t="s">
        <v>390</v>
      </c>
      <c r="D23" s="278"/>
      <c r="E23" s="277" t="s">
        <v>391</v>
      </c>
      <c r="F23" s="278"/>
      <c r="G23" s="298"/>
      <c r="H23" s="299"/>
      <c r="I23" s="43" t="s">
        <v>392</v>
      </c>
      <c r="J23" s="275"/>
      <c r="K23" s="276"/>
      <c r="L23" s="41"/>
      <c r="M23" s="41"/>
      <c r="N23" s="41"/>
    </row>
    <row r="24" spans="1:14" ht="27" customHeight="1" x14ac:dyDescent="0.4">
      <c r="A24" s="233"/>
      <c r="B24" s="234"/>
      <c r="C24" s="279" t="s">
        <v>905</v>
      </c>
      <c r="D24" s="280"/>
      <c r="E24" s="279" t="s">
        <v>566</v>
      </c>
      <c r="F24" s="280"/>
      <c r="G24" s="300"/>
      <c r="H24" s="301"/>
      <c r="I24" s="44" t="s">
        <v>394</v>
      </c>
      <c r="J24" s="281"/>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6</v>
      </c>
      <c r="D26" s="50">
        <v>8</v>
      </c>
      <c r="E26" s="50">
        <v>8</v>
      </c>
      <c r="F26" s="50">
        <v>16</v>
      </c>
      <c r="G26" s="50">
        <v>16</v>
      </c>
      <c r="H26" s="50">
        <v>16</v>
      </c>
      <c r="I26" s="324">
        <f>SUM(C26:H26)</f>
        <v>70</v>
      </c>
      <c r="J26" s="325"/>
      <c r="K26" s="51" t="s">
        <v>906</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9</v>
      </c>
      <c r="F29" s="56"/>
      <c r="G29" s="56"/>
      <c r="H29" s="56">
        <v>1</v>
      </c>
      <c r="I29" s="56"/>
      <c r="J29" s="56"/>
      <c r="K29" s="57"/>
      <c r="L29" s="47"/>
      <c r="M29" s="47"/>
      <c r="N29" s="47"/>
    </row>
    <row r="30" spans="1:14" ht="27" customHeight="1" thickBot="1" x14ac:dyDescent="0.45">
      <c r="A30" s="96"/>
      <c r="B30" s="58" t="s">
        <v>417</v>
      </c>
      <c r="C30" s="59" t="s">
        <v>418</v>
      </c>
      <c r="D30" s="59" t="s">
        <v>418</v>
      </c>
      <c r="E30" s="59">
        <v>8</v>
      </c>
      <c r="F30" s="59"/>
      <c r="G30" s="59">
        <v>2</v>
      </c>
      <c r="H30" s="59">
        <v>4</v>
      </c>
      <c r="I30" s="59">
        <v>1</v>
      </c>
      <c r="J30" s="59"/>
      <c r="K30" s="60">
        <v>1</v>
      </c>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907</v>
      </c>
      <c r="D32" s="303"/>
      <c r="E32" s="304"/>
      <c r="F32" s="302" t="s">
        <v>908</v>
      </c>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909</v>
      </c>
      <c r="D39" s="315"/>
      <c r="E39" s="316"/>
      <c r="F39" s="314" t="s">
        <v>910</v>
      </c>
      <c r="G39" s="315"/>
      <c r="H39" s="316"/>
      <c r="I39" s="314" t="s">
        <v>911</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t="s">
        <v>439</v>
      </c>
      <c r="H46" s="62" t="s">
        <v>912</v>
      </c>
      <c r="I46" s="97" t="s">
        <v>673</v>
      </c>
      <c r="J46" s="348" t="s">
        <v>913</v>
      </c>
      <c r="K46" s="349"/>
    </row>
    <row r="47" spans="1:11" ht="20.25" customHeight="1" x14ac:dyDescent="0.4">
      <c r="A47" s="328"/>
      <c r="B47" s="329"/>
      <c r="C47" s="345" t="s">
        <v>443</v>
      </c>
      <c r="D47" s="346"/>
      <c r="E47" s="350" t="s">
        <v>444</v>
      </c>
      <c r="F47" s="350"/>
      <c r="G47" s="97" t="s">
        <v>439</v>
      </c>
      <c r="H47" s="62" t="s">
        <v>446</v>
      </c>
      <c r="I47" s="97" t="s">
        <v>914</v>
      </c>
      <c r="J47" s="348" t="s">
        <v>913</v>
      </c>
      <c r="K47" s="349"/>
    </row>
    <row r="48" spans="1:11" ht="20.25" customHeight="1" x14ac:dyDescent="0.4">
      <c r="A48" s="328"/>
      <c r="B48" s="329"/>
      <c r="C48" s="345" t="s">
        <v>449</v>
      </c>
      <c r="D48" s="346"/>
      <c r="E48" s="350" t="s">
        <v>370</v>
      </c>
      <c r="F48" s="350"/>
      <c r="G48" s="97"/>
      <c r="H48" s="62"/>
      <c r="I48" s="97"/>
      <c r="J48" s="348"/>
      <c r="K48" s="349"/>
    </row>
    <row r="49" spans="1:14" ht="20.25" customHeight="1" x14ac:dyDescent="0.4">
      <c r="A49" s="328"/>
      <c r="B49" s="329"/>
      <c r="C49" s="345" t="s">
        <v>450</v>
      </c>
      <c r="D49" s="346"/>
      <c r="E49" s="350" t="s">
        <v>915</v>
      </c>
      <c r="F49" s="350"/>
      <c r="G49" s="97" t="s">
        <v>452</v>
      </c>
      <c r="H49" s="62" t="s">
        <v>453</v>
      </c>
      <c r="I49" s="97"/>
      <c r="J49" s="348"/>
      <c r="K49" s="349"/>
      <c r="L49" s="63"/>
      <c r="M49" s="63"/>
      <c r="N49" s="63"/>
    </row>
    <row r="50" spans="1:14" ht="20.25" customHeight="1" x14ac:dyDescent="0.4">
      <c r="A50" s="328"/>
      <c r="B50" s="329"/>
      <c r="C50" s="345" t="s">
        <v>454</v>
      </c>
      <c r="D50" s="346"/>
      <c r="E50" s="351"/>
      <c r="F50" s="351"/>
      <c r="G50" s="97"/>
      <c r="H50" s="62"/>
      <c r="I50" s="97"/>
      <c r="J50" s="348"/>
      <c r="K50" s="349"/>
      <c r="L50" s="63"/>
    </row>
    <row r="51" spans="1:14" ht="20.25" customHeight="1" x14ac:dyDescent="0.4">
      <c r="A51" s="328"/>
      <c r="B51" s="329"/>
      <c r="C51" s="345" t="s">
        <v>455</v>
      </c>
      <c r="D51" s="346"/>
      <c r="E51" s="351" t="s">
        <v>916</v>
      </c>
      <c r="F51" s="351"/>
      <c r="G51" s="97" t="s">
        <v>917</v>
      </c>
      <c r="H51" s="62" t="s">
        <v>728</v>
      </c>
      <c r="I51" s="97" t="s">
        <v>918</v>
      </c>
      <c r="J51" s="348" t="s">
        <v>913</v>
      </c>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t="s">
        <v>761</v>
      </c>
      <c r="D55" s="361"/>
      <c r="E55" s="362" t="s">
        <v>654</v>
      </c>
      <c r="F55" s="362"/>
      <c r="G55" s="98" t="s">
        <v>634</v>
      </c>
      <c r="H55" s="66" t="s">
        <v>370</v>
      </c>
      <c r="I55" s="66" t="s">
        <v>370</v>
      </c>
      <c r="J55" s="363" t="s">
        <v>465</v>
      </c>
      <c r="K55" s="364"/>
    </row>
    <row r="56" spans="1:14" ht="20.25" customHeight="1" x14ac:dyDescent="0.4">
      <c r="A56" s="328"/>
      <c r="B56" s="329"/>
      <c r="C56" s="373" t="s">
        <v>919</v>
      </c>
      <c r="D56" s="374"/>
      <c r="E56" s="350" t="s">
        <v>654</v>
      </c>
      <c r="F56" s="350"/>
      <c r="G56" s="97" t="s">
        <v>634</v>
      </c>
      <c r="H56" s="67" t="s">
        <v>370</v>
      </c>
      <c r="I56" s="67" t="s">
        <v>370</v>
      </c>
      <c r="J56" s="348" t="s">
        <v>465</v>
      </c>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920</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124" priority="3">
      <formula>LEN(TRIM(C24))=0</formula>
    </cfRule>
  </conditionalFormatting>
  <conditionalFormatting sqref="C9:G11 J9:K11 H11 C27:I27 K27">
    <cfRule type="expression" dxfId="123" priority="2" stopIfTrue="1">
      <formula>$K$4=""</formula>
    </cfRule>
  </conditionalFormatting>
  <conditionalFormatting sqref="E47:K49 C6:G11 H11 C26:I27 K26:K27 G1:H1 I2 C2:C3 K3 C5:E5 G5:K5 J6:K6 J7 H8 C12 C22:F22 C29:E29 G29 G46:K46">
    <cfRule type="containsBlanks" dxfId="12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21" priority="6">
      <formula>LEN(TRIM(J8))=0</formula>
    </cfRule>
  </conditionalFormatting>
  <dataValidations count="2">
    <dataValidation type="whole" operator="greaterThanOrEqual" allowBlank="1" showInputMessage="1" showErrorMessage="1" sqref="E29:K30 C29:D29" xr:uid="{CC5CE96C-B47B-4455-A0F4-29AF3F2E6159}">
      <formula1>0</formula1>
    </dataValidation>
    <dataValidation type="list" allowBlank="1" showInputMessage="1" showErrorMessage="1" sqref="J2:K2" xr:uid="{C62D945F-0FBA-42FD-B107-C87EC799B72B}">
      <formula1>"保育所,認定こども園,小規模保育事業"</formula1>
    </dataValidation>
  </dataValidations>
  <hyperlinks>
    <hyperlink ref="A1:B1" location="公表用一覧!A1" display=" &lt;戻る" xr:uid="{E7175BD4-4F56-481A-83CB-A1EE45B7E434}"/>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28A506A-41AC-43F8-9820-A774D943626E}">
  <sheetPr codeName="Sheet81"/>
  <dimension ref="A1:N66"/>
  <sheetViews>
    <sheetView view="pageBreakPreview" topLeftCell="A5"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361</v>
      </c>
      <c r="B1" s="226"/>
      <c r="C1" s="72"/>
      <c r="D1" s="72"/>
      <c r="E1" s="73"/>
      <c r="F1" s="32" t="s">
        <v>362</v>
      </c>
      <c r="G1" s="227"/>
      <c r="H1" s="228"/>
      <c r="I1" s="33" t="s">
        <v>363</v>
      </c>
      <c r="J1" s="229">
        <v>46113</v>
      </c>
      <c r="K1" s="230"/>
      <c r="L1" s="34"/>
      <c r="M1" s="34"/>
      <c r="N1" s="34"/>
    </row>
    <row r="2" spans="1:14" ht="27" customHeight="1" x14ac:dyDescent="0.4">
      <c r="A2" s="231" t="s">
        <v>364</v>
      </c>
      <c r="B2" s="232"/>
      <c r="C2" s="235" t="s">
        <v>221</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363</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222</v>
      </c>
      <c r="D5" s="270"/>
      <c r="E5" s="271"/>
      <c r="F5" s="40" t="s">
        <v>369</v>
      </c>
      <c r="G5" s="269"/>
      <c r="H5" s="270"/>
      <c r="I5" s="270"/>
      <c r="J5" s="270"/>
      <c r="K5" s="272"/>
      <c r="L5" s="37"/>
      <c r="M5" s="37"/>
      <c r="N5" s="37"/>
    </row>
    <row r="6" spans="1:14" ht="27" customHeight="1" x14ac:dyDescent="0.4">
      <c r="A6" s="273" t="s">
        <v>371</v>
      </c>
      <c r="B6" s="274"/>
      <c r="C6" s="461" t="s">
        <v>223</v>
      </c>
      <c r="D6" s="252"/>
      <c r="E6" s="252"/>
      <c r="F6" s="252"/>
      <c r="G6" s="252"/>
      <c r="H6" s="257" t="s">
        <v>372</v>
      </c>
      <c r="I6" s="101" t="s">
        <v>373</v>
      </c>
      <c r="J6" s="259">
        <v>0</v>
      </c>
      <c r="K6" s="260"/>
      <c r="L6" s="41"/>
      <c r="M6" s="41"/>
      <c r="N6" s="41"/>
    </row>
    <row r="7" spans="1:14" ht="27" customHeight="1" x14ac:dyDescent="0.4">
      <c r="A7" s="231"/>
      <c r="B7" s="232"/>
      <c r="C7" s="253"/>
      <c r="D7" s="254"/>
      <c r="E7" s="254"/>
      <c r="F7" s="254"/>
      <c r="G7" s="254"/>
      <c r="H7" s="258"/>
      <c r="I7" s="261" t="s">
        <v>374</v>
      </c>
      <c r="J7" s="263" t="s">
        <v>379</v>
      </c>
      <c r="K7" s="264"/>
      <c r="L7" s="41"/>
      <c r="M7" s="41"/>
      <c r="N7" s="41"/>
    </row>
    <row r="8" spans="1:14" ht="27" customHeight="1" x14ac:dyDescent="0.4">
      <c r="A8" s="233"/>
      <c r="B8" s="234"/>
      <c r="C8" s="255"/>
      <c r="D8" s="256"/>
      <c r="E8" s="256"/>
      <c r="F8" s="256"/>
      <c r="G8" s="256"/>
      <c r="H8" s="42" t="s">
        <v>632</v>
      </c>
      <c r="I8" s="262"/>
      <c r="J8" s="265" t="s">
        <v>378</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661</v>
      </c>
      <c r="F22" s="280"/>
      <c r="G22" s="296"/>
      <c r="H22" s="297"/>
      <c r="I22" s="43" t="s">
        <v>389</v>
      </c>
      <c r="J22" s="275" t="s">
        <v>82</v>
      </c>
      <c r="K22" s="276"/>
      <c r="L22" s="41"/>
      <c r="M22" s="41"/>
      <c r="N22" s="41"/>
    </row>
    <row r="23" spans="1:14" ht="27" customHeight="1" x14ac:dyDescent="0.4">
      <c r="A23" s="231"/>
      <c r="B23" s="232"/>
      <c r="C23" s="277" t="s">
        <v>390</v>
      </c>
      <c r="D23" s="278"/>
      <c r="E23" s="277" t="s">
        <v>391</v>
      </c>
      <c r="F23" s="278"/>
      <c r="G23" s="298"/>
      <c r="H23" s="299"/>
      <c r="I23" s="43" t="s">
        <v>392</v>
      </c>
      <c r="J23" s="275" t="s">
        <v>82</v>
      </c>
      <c r="K23" s="276"/>
      <c r="L23" s="41"/>
      <c r="M23" s="41"/>
      <c r="N23" s="41"/>
    </row>
    <row r="24" spans="1:14" ht="27" customHeight="1" x14ac:dyDescent="0.4">
      <c r="A24" s="233"/>
      <c r="B24" s="234"/>
      <c r="C24" s="279" t="s">
        <v>393</v>
      </c>
      <c r="D24" s="280"/>
      <c r="E24" s="279" t="s">
        <v>387</v>
      </c>
      <c r="F24" s="280"/>
      <c r="G24" s="300"/>
      <c r="H24" s="301"/>
      <c r="I24" s="44" t="s">
        <v>394</v>
      </c>
      <c r="J24" s="281" t="s">
        <v>82</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9</v>
      </c>
      <c r="D26" s="50">
        <v>18</v>
      </c>
      <c r="E26" s="50">
        <v>18</v>
      </c>
      <c r="F26" s="50">
        <v>30</v>
      </c>
      <c r="G26" s="50">
        <v>30</v>
      </c>
      <c r="H26" s="50">
        <v>30</v>
      </c>
      <c r="I26" s="324">
        <f>SUM(C26:H26)</f>
        <v>135</v>
      </c>
      <c r="J26" s="325"/>
      <c r="K26" s="51" t="s">
        <v>22</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c r="D29" s="56"/>
      <c r="E29" s="56"/>
      <c r="F29" s="56"/>
      <c r="G29" s="56"/>
      <c r="H29" s="56"/>
      <c r="I29" s="56"/>
      <c r="J29" s="56"/>
      <c r="K29" s="57"/>
      <c r="L29" s="47"/>
      <c r="M29" s="47"/>
      <c r="N29" s="47"/>
    </row>
    <row r="30" spans="1:14" ht="27" customHeight="1" thickBot="1" x14ac:dyDescent="0.45">
      <c r="A30" s="96"/>
      <c r="B30" s="58" t="s">
        <v>417</v>
      </c>
      <c r="C30" s="59" t="s">
        <v>418</v>
      </c>
      <c r="D30" s="59" t="s">
        <v>418</v>
      </c>
      <c r="E30" s="59"/>
      <c r="F30" s="59"/>
      <c r="G30" s="59"/>
      <c r="H30" s="59"/>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c r="D32" s="303"/>
      <c r="E32" s="304"/>
      <c r="F32" s="302"/>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c r="D39" s="315"/>
      <c r="E39" s="316"/>
      <c r="F39" s="314"/>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c r="H46" s="62"/>
      <c r="I46" s="97"/>
      <c r="J46" s="348"/>
      <c r="K46" s="349"/>
    </row>
    <row r="47" spans="1:11" ht="20.25" customHeight="1" x14ac:dyDescent="0.4">
      <c r="A47" s="328"/>
      <c r="B47" s="329"/>
      <c r="C47" s="345" t="s">
        <v>443</v>
      </c>
      <c r="D47" s="346"/>
      <c r="E47" s="350"/>
      <c r="F47" s="350"/>
      <c r="G47" s="97"/>
      <c r="H47" s="62"/>
      <c r="I47" s="97"/>
      <c r="J47" s="348"/>
      <c r="K47" s="349"/>
    </row>
    <row r="48" spans="1:11" ht="20.25" customHeight="1" x14ac:dyDescent="0.4">
      <c r="A48" s="328"/>
      <c r="B48" s="329"/>
      <c r="C48" s="345" t="s">
        <v>449</v>
      </c>
      <c r="D48" s="346"/>
      <c r="E48" s="350"/>
      <c r="F48" s="350"/>
      <c r="G48" s="97"/>
      <c r="H48" s="62"/>
      <c r="I48" s="97"/>
      <c r="J48" s="348"/>
      <c r="K48" s="349"/>
    </row>
    <row r="49" spans="1:14" ht="20.25" customHeight="1" x14ac:dyDescent="0.4">
      <c r="A49" s="328"/>
      <c r="B49" s="329"/>
      <c r="C49" s="345" t="s">
        <v>450</v>
      </c>
      <c r="D49" s="346"/>
      <c r="E49" s="350"/>
      <c r="F49" s="350"/>
      <c r="G49" s="97"/>
      <c r="H49" s="62"/>
      <c r="I49" s="97"/>
      <c r="J49" s="348"/>
      <c r="K49" s="349"/>
      <c r="L49" s="63"/>
      <c r="M49" s="63"/>
      <c r="N49" s="63"/>
    </row>
    <row r="50" spans="1:14" ht="20.25" customHeight="1" x14ac:dyDescent="0.4">
      <c r="A50" s="328"/>
      <c r="B50" s="329"/>
      <c r="C50" s="345" t="s">
        <v>454</v>
      </c>
      <c r="D50" s="346"/>
      <c r="E50" s="351"/>
      <c r="F50" s="351"/>
      <c r="G50" s="97"/>
      <c r="H50" s="62"/>
      <c r="I50" s="97"/>
      <c r="J50" s="348"/>
      <c r="K50" s="349"/>
      <c r="L50" s="63"/>
    </row>
    <row r="51" spans="1:14" ht="20.25" customHeight="1" x14ac:dyDescent="0.4">
      <c r="A51" s="328"/>
      <c r="B51" s="329"/>
      <c r="C51" s="345" t="s">
        <v>455</v>
      </c>
      <c r="D51" s="346"/>
      <c r="E51" s="351"/>
      <c r="F51" s="351"/>
      <c r="G51" s="97"/>
      <c r="H51" s="62"/>
      <c r="I51" s="97"/>
      <c r="J51" s="348"/>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120" priority="2" stopIfTrue="1">
      <formula>$K$4=""</formula>
    </cfRule>
  </conditionalFormatting>
  <conditionalFormatting sqref="G1:H1 C5:E5 G5:K5 H8 C6:G11 H11 C22:F22 G29 G46:K46 E47:K49 J6:K6 C2:C3 C26:I27 K26:K27 C12 C29:E29 K3 I2 J8:K8 J7">
    <cfRule type="containsBlanks" dxfId="119"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118" priority="4">
      <formula>LEN(TRIM(C24))=0</formula>
    </cfRule>
  </conditionalFormatting>
  <conditionalFormatting sqref="E24:F24">
    <cfRule type="containsBlanks" dxfId="117" priority="3">
      <formula>LEN(TRIM(E24))=0</formula>
    </cfRule>
  </conditionalFormatting>
  <conditionalFormatting sqref="J9:K9 J11:K11 J10">
    <cfRule type="containsBlanks" dxfId="116"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41C9FE8D-D332-45BC-9DCF-3A9BC3128CA0}">
      <formula1>0</formula1>
    </dataValidation>
    <dataValidation type="list" allowBlank="1" showInputMessage="1" showErrorMessage="1" sqref="J2:K2" xr:uid="{8B897FBC-9DD5-42C2-988E-B9F367A73BA9}">
      <formula1>"保育所,認定こども園,小規模保育事業"</formula1>
    </dataValidation>
  </dataValidations>
  <hyperlinks>
    <hyperlink ref="A1:B1" location="公表用一覧!A1" display="&lt; 戻る" xr:uid="{C182D050-11EC-49CC-B581-F075F3FB6457}"/>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ABE01D9-17D7-462F-BFE8-6EA6B9FAA77D}">
  <sheetPr codeName="Sheet82"/>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532</v>
      </c>
      <c r="B1" s="407"/>
      <c r="C1" s="72"/>
      <c r="D1" s="72"/>
      <c r="E1" s="73"/>
      <c r="F1" s="32" t="s">
        <v>362</v>
      </c>
      <c r="G1" s="227">
        <v>45544</v>
      </c>
      <c r="H1" s="228"/>
      <c r="I1" s="33" t="s">
        <v>363</v>
      </c>
      <c r="J1" s="229">
        <v>46113</v>
      </c>
      <c r="K1" s="230"/>
      <c r="L1" s="34"/>
      <c r="M1" s="34"/>
      <c r="N1" s="34"/>
    </row>
    <row r="2" spans="1:14" ht="27" customHeight="1" x14ac:dyDescent="0.4">
      <c r="A2" s="231" t="s">
        <v>364</v>
      </c>
      <c r="B2" s="232"/>
      <c r="C2" s="513" t="s">
        <v>921</v>
      </c>
      <c r="D2" s="236"/>
      <c r="E2" s="236"/>
      <c r="F2" s="236"/>
      <c r="G2" s="236"/>
      <c r="H2" s="237"/>
      <c r="I2" s="36" t="s">
        <v>92</v>
      </c>
      <c r="J2" s="241"/>
      <c r="K2" s="242"/>
      <c r="L2" s="37"/>
      <c r="M2" s="37"/>
      <c r="N2" s="37"/>
    </row>
    <row r="3" spans="1:14" ht="27" customHeight="1" x14ac:dyDescent="0.4">
      <c r="A3" s="231"/>
      <c r="B3" s="232"/>
      <c r="C3" s="235"/>
      <c r="D3" s="236"/>
      <c r="E3" s="236"/>
      <c r="F3" s="236"/>
      <c r="G3" s="236"/>
      <c r="H3" s="237"/>
      <c r="I3" s="243" t="s">
        <v>366</v>
      </c>
      <c r="J3" s="244"/>
      <c r="K3" s="38">
        <v>365</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922</v>
      </c>
      <c r="D5" s="270"/>
      <c r="E5" s="271"/>
      <c r="F5" s="40" t="s">
        <v>369</v>
      </c>
      <c r="G5" s="376" t="str">
        <f>HYPERLINK("https://www.living-platform.com/nursery/4")</f>
        <v>https://www.living-platform.com/nursery/4</v>
      </c>
      <c r="H5" s="270"/>
      <c r="I5" s="270"/>
      <c r="J5" s="270"/>
      <c r="K5" s="272"/>
      <c r="L5" s="37"/>
      <c r="M5" s="37"/>
      <c r="N5" s="37"/>
    </row>
    <row r="6" spans="1:14" ht="27" customHeight="1" x14ac:dyDescent="0.4">
      <c r="A6" s="273" t="s">
        <v>371</v>
      </c>
      <c r="B6" s="274"/>
      <c r="C6" s="461" t="s">
        <v>923</v>
      </c>
      <c r="D6" s="252"/>
      <c r="E6" s="252"/>
      <c r="F6" s="252"/>
      <c r="G6" s="252"/>
      <c r="H6" s="257" t="s">
        <v>372</v>
      </c>
      <c r="I6" s="101" t="s">
        <v>373</v>
      </c>
      <c r="J6" s="259">
        <v>3</v>
      </c>
      <c r="K6" s="260"/>
      <c r="L6" s="41"/>
      <c r="M6" s="41"/>
      <c r="N6" s="41"/>
    </row>
    <row r="7" spans="1:14" ht="27" customHeight="1" x14ac:dyDescent="0.4">
      <c r="A7" s="231"/>
      <c r="B7" s="232"/>
      <c r="C7" s="253"/>
      <c r="D7" s="254"/>
      <c r="E7" s="254"/>
      <c r="F7" s="254"/>
      <c r="G7" s="254"/>
      <c r="H7" s="258"/>
      <c r="I7" s="261" t="s">
        <v>374</v>
      </c>
      <c r="J7" s="263" t="s">
        <v>924</v>
      </c>
      <c r="K7" s="264"/>
      <c r="L7" s="41"/>
      <c r="M7" s="41"/>
      <c r="N7" s="41"/>
    </row>
    <row r="8" spans="1:14" ht="27" customHeight="1" x14ac:dyDescent="0.4">
      <c r="A8" s="233"/>
      <c r="B8" s="234"/>
      <c r="C8" s="255"/>
      <c r="D8" s="256"/>
      <c r="E8" s="256"/>
      <c r="F8" s="256"/>
      <c r="G8" s="256"/>
      <c r="H8" s="42" t="s">
        <v>925</v>
      </c>
      <c r="I8" s="262"/>
      <c r="J8" s="265">
        <v>13</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926</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498</v>
      </c>
      <c r="D22" s="280"/>
      <c r="E22" s="279" t="s">
        <v>495</v>
      </c>
      <c r="F22" s="280"/>
      <c r="G22" s="296"/>
      <c r="H22" s="297"/>
      <c r="I22" s="43" t="s">
        <v>389</v>
      </c>
      <c r="J22" s="275"/>
      <c r="K22" s="276"/>
      <c r="L22" s="41"/>
      <c r="M22" s="41"/>
      <c r="N22" s="41"/>
    </row>
    <row r="23" spans="1:14" ht="27" customHeight="1" x14ac:dyDescent="0.4">
      <c r="A23" s="231"/>
      <c r="B23" s="232"/>
      <c r="C23" s="277" t="s">
        <v>390</v>
      </c>
      <c r="D23" s="278"/>
      <c r="E23" s="277" t="s">
        <v>391</v>
      </c>
      <c r="F23" s="278"/>
      <c r="G23" s="298"/>
      <c r="H23" s="299"/>
      <c r="I23" s="43" t="s">
        <v>392</v>
      </c>
      <c r="J23" s="275"/>
      <c r="K23" s="276"/>
      <c r="L23" s="41"/>
      <c r="M23" s="41"/>
      <c r="N23" s="41"/>
    </row>
    <row r="24" spans="1:14" ht="27" customHeight="1" x14ac:dyDescent="0.4">
      <c r="A24" s="233"/>
      <c r="B24" s="234"/>
      <c r="C24" s="279" t="s">
        <v>927</v>
      </c>
      <c r="D24" s="280"/>
      <c r="E24" s="279" t="s">
        <v>499</v>
      </c>
      <c r="F24" s="280"/>
      <c r="G24" s="300"/>
      <c r="H24" s="301"/>
      <c r="I24" s="44" t="s">
        <v>394</v>
      </c>
      <c r="J24" s="281"/>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9</v>
      </c>
      <c r="D26" s="50">
        <v>12</v>
      </c>
      <c r="E26" s="50">
        <v>12</v>
      </c>
      <c r="F26" s="50">
        <v>15</v>
      </c>
      <c r="G26" s="50">
        <v>16</v>
      </c>
      <c r="H26" s="50">
        <v>16</v>
      </c>
      <c r="I26" s="324">
        <f>SUM(C26:H26)</f>
        <v>80</v>
      </c>
      <c r="J26" s="325"/>
      <c r="K26" s="51" t="s">
        <v>928</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16</v>
      </c>
      <c r="F29" s="56"/>
      <c r="G29" s="56">
        <v>1</v>
      </c>
      <c r="H29" s="56">
        <v>1</v>
      </c>
      <c r="I29" s="56"/>
      <c r="J29" s="56"/>
      <c r="K29" s="57">
        <v>1</v>
      </c>
      <c r="L29" s="47"/>
      <c r="M29" s="47"/>
      <c r="N29" s="47"/>
    </row>
    <row r="30" spans="1:14" ht="27" customHeight="1" thickBot="1" x14ac:dyDescent="0.45">
      <c r="A30" s="96"/>
      <c r="B30" s="58" t="s">
        <v>417</v>
      </c>
      <c r="C30" s="59" t="s">
        <v>418</v>
      </c>
      <c r="D30" s="59" t="s">
        <v>418</v>
      </c>
      <c r="E30" s="59">
        <v>1</v>
      </c>
      <c r="F30" s="59"/>
      <c r="G30" s="59">
        <v>1</v>
      </c>
      <c r="H30" s="59"/>
      <c r="I30" s="59">
        <v>1</v>
      </c>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929</v>
      </c>
      <c r="D32" s="303"/>
      <c r="E32" s="304"/>
      <c r="F32" s="302" t="s">
        <v>930</v>
      </c>
      <c r="G32" s="303"/>
      <c r="H32" s="304"/>
      <c r="I32" s="302" t="s">
        <v>931</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932</v>
      </c>
      <c r="D39" s="315"/>
      <c r="E39" s="316"/>
      <c r="F39" s="314" t="s">
        <v>933</v>
      </c>
      <c r="G39" s="315"/>
      <c r="H39" s="316"/>
      <c r="I39" s="314" t="s">
        <v>934</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t="s">
        <v>439</v>
      </c>
      <c r="H46" s="62">
        <v>6500</v>
      </c>
      <c r="I46" s="97" t="s">
        <v>554</v>
      </c>
      <c r="J46" s="348" t="s">
        <v>935</v>
      </c>
      <c r="K46" s="349"/>
    </row>
    <row r="47" spans="1:11" ht="20.25" customHeight="1" x14ac:dyDescent="0.4">
      <c r="A47" s="328"/>
      <c r="B47" s="329"/>
      <c r="C47" s="345" t="s">
        <v>443</v>
      </c>
      <c r="D47" s="346"/>
      <c r="E47" s="350" t="s">
        <v>444</v>
      </c>
      <c r="F47" s="350"/>
      <c r="G47" s="97" t="s">
        <v>439</v>
      </c>
      <c r="H47" s="62" t="s">
        <v>936</v>
      </c>
      <c r="I47" s="74" t="s">
        <v>937</v>
      </c>
      <c r="J47" s="348" t="s">
        <v>935</v>
      </c>
      <c r="K47" s="349"/>
    </row>
    <row r="48" spans="1:11" ht="20.25" customHeight="1" x14ac:dyDescent="0.4">
      <c r="A48" s="328"/>
      <c r="B48" s="329"/>
      <c r="C48" s="345" t="s">
        <v>449</v>
      </c>
      <c r="D48" s="346"/>
      <c r="E48" s="350"/>
      <c r="F48" s="350"/>
      <c r="G48" s="97"/>
      <c r="H48" s="62"/>
      <c r="I48" s="97"/>
      <c r="J48" s="348"/>
      <c r="K48" s="349"/>
    </row>
    <row r="49" spans="1:14" ht="20.25" customHeight="1" x14ac:dyDescent="0.4">
      <c r="A49" s="328"/>
      <c r="B49" s="329"/>
      <c r="C49" s="345" t="s">
        <v>450</v>
      </c>
      <c r="D49" s="346"/>
      <c r="E49" s="350"/>
      <c r="F49" s="350"/>
      <c r="G49" s="97"/>
      <c r="H49" s="62"/>
      <c r="I49" s="97"/>
      <c r="J49" s="348"/>
      <c r="K49" s="349"/>
      <c r="L49" s="63"/>
      <c r="M49" s="63"/>
      <c r="N49" s="63"/>
    </row>
    <row r="50" spans="1:14" ht="20.25" customHeight="1" x14ac:dyDescent="0.4">
      <c r="A50" s="328"/>
      <c r="B50" s="329"/>
      <c r="C50" s="345" t="s">
        <v>454</v>
      </c>
      <c r="D50" s="346"/>
      <c r="E50" s="351"/>
      <c r="F50" s="351"/>
      <c r="G50" s="97"/>
      <c r="H50" s="62"/>
      <c r="I50" s="97"/>
      <c r="J50" s="348"/>
      <c r="K50" s="349"/>
      <c r="L50" s="63"/>
    </row>
    <row r="51" spans="1:14" ht="20.25" customHeight="1" x14ac:dyDescent="0.4">
      <c r="A51" s="328"/>
      <c r="B51" s="329"/>
      <c r="C51" s="345" t="s">
        <v>455</v>
      </c>
      <c r="D51" s="346"/>
      <c r="E51" s="351"/>
      <c r="F51" s="351"/>
      <c r="G51" s="97"/>
      <c r="H51" s="62"/>
      <c r="I51" s="97"/>
      <c r="J51" s="348"/>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t="s">
        <v>706</v>
      </c>
      <c r="D55" s="361"/>
      <c r="E55" s="362" t="s">
        <v>444</v>
      </c>
      <c r="F55" s="362"/>
      <c r="G55" s="98" t="s">
        <v>558</v>
      </c>
      <c r="H55" s="66" t="s">
        <v>925</v>
      </c>
      <c r="I55" s="66" t="s">
        <v>925</v>
      </c>
      <c r="J55" s="363" t="s">
        <v>465</v>
      </c>
      <c r="K55" s="364"/>
    </row>
    <row r="56" spans="1:14" ht="20.25" customHeight="1" x14ac:dyDescent="0.4">
      <c r="A56" s="328"/>
      <c r="B56" s="329"/>
      <c r="C56" s="373" t="s">
        <v>687</v>
      </c>
      <c r="D56" s="374"/>
      <c r="E56" s="350" t="s">
        <v>938</v>
      </c>
      <c r="F56" s="350"/>
      <c r="G56" s="98" t="s">
        <v>558</v>
      </c>
      <c r="H56" s="66" t="s">
        <v>925</v>
      </c>
      <c r="I56" s="66" t="s">
        <v>925</v>
      </c>
      <c r="J56" s="363" t="s">
        <v>465</v>
      </c>
      <c r="K56" s="364"/>
    </row>
    <row r="57" spans="1:14" ht="20.25" customHeight="1" x14ac:dyDescent="0.4">
      <c r="A57" s="328"/>
      <c r="B57" s="329"/>
      <c r="C57" s="373" t="s">
        <v>939</v>
      </c>
      <c r="D57" s="374"/>
      <c r="E57" s="350" t="s">
        <v>940</v>
      </c>
      <c r="F57" s="350"/>
      <c r="G57" s="98" t="s">
        <v>693</v>
      </c>
      <c r="H57" s="66" t="s">
        <v>925</v>
      </c>
      <c r="I57" s="66" t="s">
        <v>925</v>
      </c>
      <c r="J57" s="363" t="s">
        <v>465</v>
      </c>
      <c r="K57" s="364"/>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941</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115" priority="3">
      <formula>LEN(TRIM(C24))=0</formula>
    </cfRule>
  </conditionalFormatting>
  <conditionalFormatting sqref="C9:G11 J9:K11 H11 C27:I27 K27">
    <cfRule type="expression" dxfId="114" priority="2" stopIfTrue="1">
      <formula>$K$4=""</formula>
    </cfRule>
  </conditionalFormatting>
  <conditionalFormatting sqref="E47:K49 C6:G11 H11 C26:I27 K26:K27 G1:H1 I2 C2:C3 K3 C5:E5 G5:K5 J6:K6 J7 H8 C12 C22:F22 C29:E29 G29 G46:K46">
    <cfRule type="containsBlanks" dxfId="113"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60:K64 C55:K57">
    <cfRule type="notContainsErrors" priority="1">
      <formula>NOT(ISERROR(C2))</formula>
    </cfRule>
  </conditionalFormatting>
  <conditionalFormatting sqref="J8:K9 J10 J11:K11">
    <cfRule type="containsBlanks" dxfId="112" priority="6">
      <formula>LEN(TRIM(J8))=0</formula>
    </cfRule>
  </conditionalFormatting>
  <dataValidations count="2">
    <dataValidation type="whole" operator="greaterThanOrEqual" allowBlank="1" showInputMessage="1" showErrorMessage="1" sqref="E29:K30 C29:D29" xr:uid="{262A1C3F-09D2-49D3-9939-8E7335A33FA4}">
      <formula1>0</formula1>
    </dataValidation>
    <dataValidation type="list" allowBlank="1" showInputMessage="1" showErrorMessage="1" sqref="J2:K2" xr:uid="{8003A8FD-9B84-4A03-8DE5-684CD26FF4D3}">
      <formula1>"保育所,認定こども園,小規模保育事業"</formula1>
    </dataValidation>
  </dataValidations>
  <hyperlinks>
    <hyperlink ref="G5" xr:uid="{4D632698-A8E9-4896-8FF7-8E0747E32FB6}"/>
    <hyperlink ref="A1:B1" location="公表用一覧!A1" display=" &lt;戻る" xr:uid="{97FB1932-9F1F-4B48-9736-C304254D8807}"/>
  </hyperlinks>
  <pageMargins left="0.59055118110236227" right="0.39370078740157483" top="0.39370078740157483" bottom="0.39370078740157483" header="0" footer="0"/>
  <pageSetup paperSize="9" scale="93" fitToWidth="0" fitToHeight="0" orientation="portrait" r:id="rId1"/>
  <headerFooter>
    <oddHeader>&amp;L&amp;P / &amp;N ページ</oddHeader>
  </headerFooter>
  <rowBreaks count="2" manualBreakCount="2">
    <brk id="28" max="10" man="1"/>
    <brk id="66" max="10" man="1"/>
  </rowBreaks>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072751C-4548-45EE-B83A-8AD3A8EEA526}">
  <sheetPr codeName="Sheet83"/>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532</v>
      </c>
      <c r="B1" s="407"/>
      <c r="C1" s="72"/>
      <c r="D1" s="72"/>
      <c r="E1" s="73"/>
      <c r="F1" s="32" t="s">
        <v>362</v>
      </c>
      <c r="G1" s="227">
        <v>45560</v>
      </c>
      <c r="H1" s="228"/>
      <c r="I1" s="33" t="s">
        <v>363</v>
      </c>
      <c r="J1" s="229">
        <v>46113</v>
      </c>
      <c r="K1" s="230"/>
      <c r="L1" s="34"/>
      <c r="M1" s="34"/>
      <c r="N1" s="34"/>
    </row>
    <row r="2" spans="1:14" ht="27" customHeight="1" x14ac:dyDescent="0.4">
      <c r="A2" s="231" t="s">
        <v>364</v>
      </c>
      <c r="B2" s="232"/>
      <c r="C2" s="235" t="s">
        <v>1481</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366</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1482</v>
      </c>
      <c r="D5" s="270"/>
      <c r="E5" s="271"/>
      <c r="F5" s="40" t="s">
        <v>369</v>
      </c>
      <c r="G5" s="376" t="str">
        <f>HYPERLINK("https://www.coby.jp/institute/minaminagareyama/")</f>
        <v>https://www.coby.jp/institute/minaminagareyama/</v>
      </c>
      <c r="H5" s="270"/>
      <c r="I5" s="270"/>
      <c r="J5" s="270"/>
      <c r="K5" s="272"/>
      <c r="L5" s="37"/>
      <c r="M5" s="37"/>
      <c r="N5" s="37"/>
    </row>
    <row r="6" spans="1:14" ht="27" customHeight="1" x14ac:dyDescent="0.4">
      <c r="A6" s="273" t="s">
        <v>371</v>
      </c>
      <c r="B6" s="274"/>
      <c r="C6" s="251" t="s">
        <v>1483</v>
      </c>
      <c r="D6" s="252"/>
      <c r="E6" s="252"/>
      <c r="F6" s="252"/>
      <c r="G6" s="252"/>
      <c r="H6" s="257" t="s">
        <v>372</v>
      </c>
      <c r="I6" s="101" t="s">
        <v>373</v>
      </c>
      <c r="J6" s="259" t="s">
        <v>1792</v>
      </c>
      <c r="K6" s="260"/>
      <c r="L6" s="41"/>
      <c r="M6" s="41"/>
      <c r="N6" s="41"/>
    </row>
    <row r="7" spans="1:14" ht="27" customHeight="1" x14ac:dyDescent="0.4">
      <c r="A7" s="231"/>
      <c r="B7" s="232"/>
      <c r="C7" s="253"/>
      <c r="D7" s="254"/>
      <c r="E7" s="254"/>
      <c r="F7" s="254"/>
      <c r="G7" s="254"/>
      <c r="H7" s="258"/>
      <c r="I7" s="261" t="s">
        <v>374</v>
      </c>
      <c r="J7" s="263" t="s">
        <v>1226</v>
      </c>
      <c r="K7" s="264"/>
      <c r="L7" s="41"/>
      <c r="M7" s="41"/>
      <c r="N7" s="41"/>
    </row>
    <row r="8" spans="1:14" ht="27" customHeight="1" x14ac:dyDescent="0.4">
      <c r="A8" s="233"/>
      <c r="B8" s="234"/>
      <c r="C8" s="255"/>
      <c r="D8" s="256"/>
      <c r="E8" s="256"/>
      <c r="F8" s="256"/>
      <c r="G8" s="256"/>
      <c r="H8" s="42" t="s">
        <v>492</v>
      </c>
      <c r="I8" s="262"/>
      <c r="J8" s="265">
        <v>13</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1484</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621" t="s">
        <v>616</v>
      </c>
      <c r="D22" s="280"/>
      <c r="E22" s="279" t="s">
        <v>617</v>
      </c>
      <c r="F22" s="280"/>
      <c r="G22" s="296"/>
      <c r="H22" s="297"/>
      <c r="I22" s="43" t="s">
        <v>389</v>
      </c>
      <c r="J22" s="275"/>
      <c r="K22" s="276"/>
      <c r="L22" s="41"/>
      <c r="M22" s="41"/>
      <c r="N22" s="41"/>
    </row>
    <row r="23" spans="1:14" ht="27" customHeight="1" x14ac:dyDescent="0.4">
      <c r="A23" s="231"/>
      <c r="B23" s="232"/>
      <c r="C23" s="277" t="s">
        <v>390</v>
      </c>
      <c r="D23" s="278"/>
      <c r="E23" s="277" t="s">
        <v>391</v>
      </c>
      <c r="F23" s="278"/>
      <c r="G23" s="298"/>
      <c r="H23" s="299"/>
      <c r="I23" s="43" t="s">
        <v>392</v>
      </c>
      <c r="J23" s="275"/>
      <c r="K23" s="276"/>
      <c r="L23" s="41"/>
      <c r="M23" s="41"/>
      <c r="N23" s="41"/>
    </row>
    <row r="24" spans="1:14" ht="27" customHeight="1" x14ac:dyDescent="0.4">
      <c r="A24" s="233"/>
      <c r="B24" s="234"/>
      <c r="C24" s="279" t="s">
        <v>619</v>
      </c>
      <c r="D24" s="280"/>
      <c r="E24" s="279" t="s">
        <v>616</v>
      </c>
      <c r="F24" s="280"/>
      <c r="G24" s="300"/>
      <c r="H24" s="301"/>
      <c r="I24" s="44" t="s">
        <v>394</v>
      </c>
      <c r="J24" s="281"/>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6</v>
      </c>
      <c r="D26" s="50">
        <v>12</v>
      </c>
      <c r="E26" s="50">
        <v>12</v>
      </c>
      <c r="F26" s="50">
        <v>15</v>
      </c>
      <c r="G26" s="50">
        <v>15</v>
      </c>
      <c r="H26" s="50">
        <v>15</v>
      </c>
      <c r="I26" s="324">
        <f>SUM(C26:H26)</f>
        <v>75</v>
      </c>
      <c r="J26" s="325"/>
      <c r="K26" s="51" t="s">
        <v>642</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11</v>
      </c>
      <c r="F29" s="56">
        <v>1</v>
      </c>
      <c r="G29" s="56">
        <v>4</v>
      </c>
      <c r="H29" s="56">
        <v>1</v>
      </c>
      <c r="I29" s="56">
        <v>1</v>
      </c>
      <c r="J29" s="56">
        <v>1</v>
      </c>
      <c r="K29" s="57"/>
      <c r="L29" s="47"/>
      <c r="M29" s="47"/>
      <c r="N29" s="47"/>
    </row>
    <row r="30" spans="1:14" ht="27" customHeight="1" thickBot="1" x14ac:dyDescent="0.45">
      <c r="A30" s="96"/>
      <c r="B30" s="58" t="s">
        <v>417</v>
      </c>
      <c r="C30" s="59" t="s">
        <v>418</v>
      </c>
      <c r="D30" s="59" t="s">
        <v>418</v>
      </c>
      <c r="E30" s="59">
        <v>2</v>
      </c>
      <c r="F30" s="59"/>
      <c r="G30" s="59"/>
      <c r="H30" s="59">
        <v>3</v>
      </c>
      <c r="I30" s="59"/>
      <c r="J30" s="59"/>
      <c r="K30" s="60">
        <v>2</v>
      </c>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1485</v>
      </c>
      <c r="D32" s="303"/>
      <c r="E32" s="304"/>
      <c r="F32" s="302" t="s">
        <v>1486</v>
      </c>
      <c r="G32" s="303"/>
      <c r="H32" s="304"/>
      <c r="I32" s="302" t="s">
        <v>1487</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1488</v>
      </c>
      <c r="D39" s="315"/>
      <c r="E39" s="316"/>
      <c r="F39" s="314"/>
      <c r="G39" s="315"/>
      <c r="H39" s="316"/>
      <c r="I39" s="314" t="s">
        <v>1489</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t="s">
        <v>439</v>
      </c>
      <c r="H46" s="62">
        <v>6500</v>
      </c>
      <c r="I46" s="97" t="s">
        <v>554</v>
      </c>
      <c r="J46" s="348" t="s">
        <v>517</v>
      </c>
      <c r="K46" s="349"/>
    </row>
    <row r="47" spans="1:11" ht="20.25" customHeight="1" x14ac:dyDescent="0.4">
      <c r="A47" s="328"/>
      <c r="B47" s="329"/>
      <c r="C47" s="345" t="s">
        <v>443</v>
      </c>
      <c r="D47" s="346"/>
      <c r="E47" s="350" t="s">
        <v>444</v>
      </c>
      <c r="F47" s="350"/>
      <c r="G47" s="97" t="s">
        <v>445</v>
      </c>
      <c r="H47" s="62" t="s">
        <v>1490</v>
      </c>
      <c r="I47" s="97" t="s">
        <v>1491</v>
      </c>
      <c r="J47" s="348" t="s">
        <v>517</v>
      </c>
      <c r="K47" s="349"/>
    </row>
    <row r="48" spans="1:11" ht="20.25" customHeight="1" x14ac:dyDescent="0.4">
      <c r="A48" s="328"/>
      <c r="B48" s="329"/>
      <c r="C48" s="345" t="s">
        <v>449</v>
      </c>
      <c r="D48" s="346"/>
      <c r="E48" s="350" t="s">
        <v>1492</v>
      </c>
      <c r="F48" s="350"/>
      <c r="G48" s="97" t="s">
        <v>514</v>
      </c>
      <c r="H48" s="62">
        <v>18535</v>
      </c>
      <c r="I48" s="97" t="s">
        <v>1493</v>
      </c>
      <c r="J48" s="348" t="s">
        <v>517</v>
      </c>
      <c r="K48" s="349"/>
    </row>
    <row r="49" spans="1:14" ht="20.25" customHeight="1" x14ac:dyDescent="0.4">
      <c r="A49" s="328"/>
      <c r="B49" s="329"/>
      <c r="C49" s="345" t="s">
        <v>450</v>
      </c>
      <c r="D49" s="346"/>
      <c r="E49" s="350" t="s">
        <v>1494</v>
      </c>
      <c r="F49" s="350"/>
      <c r="G49" s="97" t="s">
        <v>439</v>
      </c>
      <c r="H49" s="62">
        <v>3278</v>
      </c>
      <c r="I49" s="97" t="s">
        <v>554</v>
      </c>
      <c r="J49" s="348" t="s">
        <v>517</v>
      </c>
      <c r="K49" s="349"/>
      <c r="L49" s="63"/>
      <c r="M49" s="63"/>
      <c r="N49" s="63"/>
    </row>
    <row r="50" spans="1:14" ht="20.25" customHeight="1" x14ac:dyDescent="0.4">
      <c r="A50" s="328"/>
      <c r="B50" s="329"/>
      <c r="C50" s="345" t="s">
        <v>454</v>
      </c>
      <c r="D50" s="346"/>
      <c r="E50" s="351" t="s">
        <v>1495</v>
      </c>
      <c r="F50" s="351"/>
      <c r="G50" s="97" t="s">
        <v>439</v>
      </c>
      <c r="H50" s="62">
        <v>300</v>
      </c>
      <c r="I50" s="97" t="s">
        <v>554</v>
      </c>
      <c r="J50" s="348" t="s">
        <v>517</v>
      </c>
      <c r="K50" s="349"/>
      <c r="L50" s="63"/>
    </row>
    <row r="51" spans="1:14" ht="20.25" customHeight="1" x14ac:dyDescent="0.4">
      <c r="A51" s="328"/>
      <c r="B51" s="329"/>
      <c r="C51" s="345" t="s">
        <v>455</v>
      </c>
      <c r="D51" s="346"/>
      <c r="E51" s="351" t="s">
        <v>1496</v>
      </c>
      <c r="F51" s="351"/>
      <c r="G51" s="97" t="s">
        <v>514</v>
      </c>
      <c r="H51" s="62" t="s">
        <v>1497</v>
      </c>
      <c r="I51" s="97" t="s">
        <v>1493</v>
      </c>
      <c r="J51" s="348" t="s">
        <v>517</v>
      </c>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t="s">
        <v>1498</v>
      </c>
      <c r="D55" s="361"/>
      <c r="E55" s="362" t="s">
        <v>1499</v>
      </c>
      <c r="F55" s="362"/>
      <c r="G55" s="98" t="s">
        <v>1500</v>
      </c>
      <c r="H55" s="66" t="s">
        <v>1434</v>
      </c>
      <c r="I55" s="66" t="s">
        <v>370</v>
      </c>
      <c r="J55" s="363"/>
      <c r="K55" s="364"/>
    </row>
    <row r="56" spans="1:14" ht="20.25" customHeight="1" x14ac:dyDescent="0.4">
      <c r="A56" s="328"/>
      <c r="B56" s="329"/>
      <c r="C56" s="373" t="s">
        <v>1501</v>
      </c>
      <c r="D56" s="374"/>
      <c r="E56" s="350" t="s">
        <v>953</v>
      </c>
      <c r="F56" s="350"/>
      <c r="G56" s="97" t="s">
        <v>1502</v>
      </c>
      <c r="H56" s="67" t="s">
        <v>1434</v>
      </c>
      <c r="I56" s="67" t="s">
        <v>370</v>
      </c>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1503</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111" priority="3">
      <formula>LEN(TRIM(C24))=0</formula>
    </cfRule>
  </conditionalFormatting>
  <conditionalFormatting sqref="C9:G11 J9:K11 H11 C27:I27 K27">
    <cfRule type="expression" dxfId="110" priority="2" stopIfTrue="1">
      <formula>$K$4=""</formula>
    </cfRule>
  </conditionalFormatting>
  <conditionalFormatting sqref="E47:K49 C6:G11 H11 C26:I27 K26:K27 G1:H1 I2 C2:C3 K3 C5:E5 G5:K5 J6:K6 J7 H8 C12 C22:F22 C29:E29 G29 G46:K46">
    <cfRule type="containsBlanks" dxfId="10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08" priority="6">
      <formula>LEN(TRIM(J8))=0</formula>
    </cfRule>
  </conditionalFormatting>
  <dataValidations count="2">
    <dataValidation type="whole" operator="greaterThanOrEqual" allowBlank="1" showInputMessage="1" showErrorMessage="1" sqref="E29:K30 C29:D29" xr:uid="{90337DFE-3111-4EA9-BF51-800EAFC48874}">
      <formula1>0</formula1>
    </dataValidation>
    <dataValidation type="list" allowBlank="1" showInputMessage="1" showErrorMessage="1" sqref="J2:K2" xr:uid="{6878C5C1-5956-4FA0-B018-7E9C685712E4}">
      <formula1>"保育所,認定こども園,小規模保育事業"</formula1>
    </dataValidation>
  </dataValidations>
  <hyperlinks>
    <hyperlink ref="A1:B1" location="公表用一覧!A1" display=" &lt;戻る" xr:uid="{D00C74D8-2250-4DAA-9EDE-8E37DB16E9FC}"/>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C38826-2740-4A1E-946E-45803E069A54}">
  <sheetPr codeName="Sheet84"/>
  <dimension ref="A1:N66"/>
  <sheetViews>
    <sheetView view="pageBreakPreview" zoomScale="130" zoomScaleNormal="100" zoomScaleSheetLayoutView="130" workbookViewId="0">
      <selection sqref="A1:B1"/>
    </sheetView>
  </sheetViews>
  <sheetFormatPr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375" t="s">
        <v>532</v>
      </c>
      <c r="B1" s="375"/>
      <c r="C1" s="72"/>
      <c r="D1" s="72"/>
      <c r="E1" s="73"/>
      <c r="F1" s="32" t="s">
        <v>362</v>
      </c>
      <c r="G1" s="227"/>
      <c r="H1" s="228"/>
      <c r="I1" s="33" t="s">
        <v>363</v>
      </c>
      <c r="J1" s="229">
        <v>46113</v>
      </c>
      <c r="K1" s="230"/>
      <c r="L1" s="34"/>
      <c r="M1" s="34"/>
      <c r="N1" s="34"/>
    </row>
    <row r="2" spans="1:14" ht="27" customHeight="1" x14ac:dyDescent="0.4">
      <c r="A2" s="231" t="s">
        <v>364</v>
      </c>
      <c r="B2" s="232"/>
      <c r="C2" s="235" t="s">
        <v>230</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367</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231</v>
      </c>
      <c r="D5" s="270"/>
      <c r="E5" s="271"/>
      <c r="F5" s="40" t="s">
        <v>369</v>
      </c>
      <c r="G5" s="269" t="s">
        <v>1959</v>
      </c>
      <c r="H5" s="270"/>
      <c r="I5" s="270"/>
      <c r="J5" s="270"/>
      <c r="K5" s="272"/>
      <c r="L5" s="37"/>
      <c r="M5" s="37"/>
      <c r="N5" s="37"/>
    </row>
    <row r="6" spans="1:14" ht="27" customHeight="1" x14ac:dyDescent="0.4">
      <c r="A6" s="273" t="s">
        <v>371</v>
      </c>
      <c r="B6" s="274"/>
      <c r="C6" s="251" t="s">
        <v>942</v>
      </c>
      <c r="D6" s="252"/>
      <c r="E6" s="252"/>
      <c r="F6" s="252"/>
      <c r="G6" s="252"/>
      <c r="H6" s="257" t="s">
        <v>372</v>
      </c>
      <c r="I6" s="144" t="s">
        <v>373</v>
      </c>
      <c r="J6" s="259">
        <v>5</v>
      </c>
      <c r="K6" s="260"/>
      <c r="L6" s="41"/>
      <c r="M6" s="41"/>
      <c r="N6" s="41"/>
    </row>
    <row r="7" spans="1:14" ht="27" customHeight="1" x14ac:dyDescent="0.4">
      <c r="A7" s="231"/>
      <c r="B7" s="232"/>
      <c r="C7" s="253"/>
      <c r="D7" s="254"/>
      <c r="E7" s="254"/>
      <c r="F7" s="254"/>
      <c r="G7" s="254"/>
      <c r="H7" s="258"/>
      <c r="I7" s="261" t="s">
        <v>374</v>
      </c>
      <c r="J7" s="263" t="s">
        <v>943</v>
      </c>
      <c r="K7" s="264"/>
      <c r="L7" s="41"/>
      <c r="M7" s="41"/>
      <c r="N7" s="41"/>
    </row>
    <row r="8" spans="1:14" ht="27" customHeight="1" x14ac:dyDescent="0.4">
      <c r="A8" s="233"/>
      <c r="B8" s="234"/>
      <c r="C8" s="255"/>
      <c r="D8" s="256"/>
      <c r="E8" s="256"/>
      <c r="F8" s="256"/>
      <c r="G8" s="256"/>
      <c r="H8" s="42" t="s">
        <v>376</v>
      </c>
      <c r="I8" s="262"/>
      <c r="J8" s="265">
        <v>15</v>
      </c>
      <c r="K8" s="266"/>
      <c r="L8" s="41"/>
      <c r="M8" s="41"/>
      <c r="N8" s="41"/>
    </row>
    <row r="9" spans="1:14" ht="27" customHeight="1" x14ac:dyDescent="0.4">
      <c r="A9" s="245" t="s">
        <v>377</v>
      </c>
      <c r="B9" s="246"/>
      <c r="C9" s="251"/>
      <c r="D9" s="252"/>
      <c r="E9" s="252"/>
      <c r="F9" s="252"/>
      <c r="G9" s="252"/>
      <c r="H9" s="257" t="s">
        <v>372</v>
      </c>
      <c r="I9" s="144"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534</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388</v>
      </c>
      <c r="F22" s="280"/>
      <c r="G22" s="296"/>
      <c r="H22" s="297"/>
      <c r="I22" s="43" t="s">
        <v>389</v>
      </c>
      <c r="J22" s="275" t="s">
        <v>536</v>
      </c>
      <c r="K22" s="276"/>
      <c r="L22" s="41"/>
      <c r="M22" s="41"/>
      <c r="N22" s="41"/>
    </row>
    <row r="23" spans="1:14" ht="27" customHeight="1" x14ac:dyDescent="0.4">
      <c r="A23" s="231"/>
      <c r="B23" s="232"/>
      <c r="C23" s="277" t="s">
        <v>390</v>
      </c>
      <c r="D23" s="278"/>
      <c r="E23" s="277" t="s">
        <v>391</v>
      </c>
      <c r="F23" s="278"/>
      <c r="G23" s="298"/>
      <c r="H23" s="299"/>
      <c r="I23" s="43" t="s">
        <v>392</v>
      </c>
      <c r="J23" s="275">
        <v>8</v>
      </c>
      <c r="K23" s="276"/>
      <c r="L23" s="41"/>
      <c r="M23" s="41"/>
      <c r="N23" s="41"/>
    </row>
    <row r="24" spans="1:14" ht="27" customHeight="1" x14ac:dyDescent="0.4">
      <c r="A24" s="233"/>
      <c r="B24" s="234"/>
      <c r="C24" s="279" t="s">
        <v>481</v>
      </c>
      <c r="D24" s="280"/>
      <c r="E24" s="279" t="s">
        <v>537</v>
      </c>
      <c r="F24" s="280"/>
      <c r="G24" s="300"/>
      <c r="H24" s="301"/>
      <c r="I24" s="44" t="s">
        <v>394</v>
      </c>
      <c r="J24" s="281" t="s">
        <v>865</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9</v>
      </c>
      <c r="D26" s="50">
        <v>18</v>
      </c>
      <c r="E26" s="50">
        <v>20</v>
      </c>
      <c r="F26" s="50">
        <v>24</v>
      </c>
      <c r="G26" s="50">
        <v>24</v>
      </c>
      <c r="H26" s="50">
        <v>25</v>
      </c>
      <c r="I26" s="324">
        <f>SUM(C26:H26)</f>
        <v>120</v>
      </c>
      <c r="J26" s="325"/>
      <c r="K26" s="51" t="s">
        <v>16</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1</v>
      </c>
      <c r="E29" s="56">
        <v>20</v>
      </c>
      <c r="F29" s="56"/>
      <c r="G29" s="56"/>
      <c r="H29" s="56">
        <v>1</v>
      </c>
      <c r="I29" s="56"/>
      <c r="J29" s="56">
        <v>1</v>
      </c>
      <c r="K29" s="57"/>
      <c r="L29" s="47"/>
      <c r="M29" s="47"/>
      <c r="N29" s="47"/>
    </row>
    <row r="30" spans="1:14" ht="27" customHeight="1" thickBot="1" x14ac:dyDescent="0.45">
      <c r="A30" s="140"/>
      <c r="B30" s="58" t="s">
        <v>417</v>
      </c>
      <c r="C30" s="59" t="s">
        <v>418</v>
      </c>
      <c r="D30" s="59" t="s">
        <v>418</v>
      </c>
      <c r="E30" s="59">
        <v>2</v>
      </c>
      <c r="F30" s="59"/>
      <c r="G30" s="59"/>
      <c r="H30" s="59"/>
      <c r="I30" s="59">
        <v>1</v>
      </c>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539</v>
      </c>
      <c r="D32" s="303"/>
      <c r="E32" s="304"/>
      <c r="F32" s="302" t="s">
        <v>944</v>
      </c>
      <c r="G32" s="303"/>
      <c r="H32" s="304"/>
      <c r="I32" s="302" t="s">
        <v>1960</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540</v>
      </c>
      <c r="D39" s="315"/>
      <c r="E39" s="316"/>
      <c r="F39" s="314" t="s">
        <v>429</v>
      </c>
      <c r="G39" s="315"/>
      <c r="H39" s="316"/>
      <c r="I39" s="314" t="s">
        <v>1961</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155" t="s">
        <v>434</v>
      </c>
      <c r="H45" s="155" t="s">
        <v>435</v>
      </c>
      <c r="I45" s="155" t="s">
        <v>92</v>
      </c>
      <c r="J45" s="343" t="s">
        <v>436</v>
      </c>
      <c r="K45" s="344"/>
    </row>
    <row r="46" spans="1:11" ht="20.25" customHeight="1" x14ac:dyDescent="0.4">
      <c r="A46" s="328"/>
      <c r="B46" s="329"/>
      <c r="C46" s="345" t="s">
        <v>437</v>
      </c>
      <c r="D46" s="346"/>
      <c r="E46" s="347" t="s">
        <v>438</v>
      </c>
      <c r="F46" s="347"/>
      <c r="G46" s="156" t="s">
        <v>439</v>
      </c>
      <c r="H46" s="62" t="s">
        <v>882</v>
      </c>
      <c r="I46" s="156" t="s">
        <v>441</v>
      </c>
      <c r="J46" s="348" t="s">
        <v>517</v>
      </c>
      <c r="K46" s="349"/>
    </row>
    <row r="47" spans="1:11" ht="20.25" customHeight="1" x14ac:dyDescent="0.4">
      <c r="A47" s="328"/>
      <c r="B47" s="329"/>
      <c r="C47" s="345" t="s">
        <v>443</v>
      </c>
      <c r="D47" s="346"/>
      <c r="E47" s="350" t="s">
        <v>543</v>
      </c>
      <c r="F47" s="350"/>
      <c r="G47" s="156" t="s">
        <v>439</v>
      </c>
      <c r="H47" s="62" t="s">
        <v>544</v>
      </c>
      <c r="I47" s="156" t="s">
        <v>545</v>
      </c>
      <c r="J47" s="348" t="s">
        <v>546</v>
      </c>
      <c r="K47" s="349"/>
    </row>
    <row r="48" spans="1:11" ht="20.25" customHeight="1" x14ac:dyDescent="0.4">
      <c r="A48" s="328"/>
      <c r="B48" s="329"/>
      <c r="C48" s="345" t="s">
        <v>449</v>
      </c>
      <c r="D48" s="346"/>
      <c r="E48" s="350" t="s">
        <v>438</v>
      </c>
      <c r="F48" s="350"/>
      <c r="G48" s="156" t="s">
        <v>514</v>
      </c>
      <c r="H48" s="62" t="s">
        <v>547</v>
      </c>
      <c r="I48" s="156" t="s">
        <v>548</v>
      </c>
      <c r="J48" s="348" t="s">
        <v>549</v>
      </c>
      <c r="K48" s="349"/>
    </row>
    <row r="49" spans="1:14" ht="20.25" customHeight="1" x14ac:dyDescent="0.4">
      <c r="A49" s="328"/>
      <c r="B49" s="329"/>
      <c r="C49" s="345" t="s">
        <v>450</v>
      </c>
      <c r="D49" s="346"/>
      <c r="E49" s="350" t="s">
        <v>550</v>
      </c>
      <c r="F49" s="350"/>
      <c r="G49" s="156" t="s">
        <v>439</v>
      </c>
      <c r="H49" s="62" t="s">
        <v>551</v>
      </c>
      <c r="I49" s="156" t="s">
        <v>552</v>
      </c>
      <c r="J49" s="348" t="s">
        <v>553</v>
      </c>
      <c r="K49" s="349"/>
      <c r="L49" s="63"/>
      <c r="M49" s="63"/>
      <c r="N49" s="63"/>
    </row>
    <row r="50" spans="1:14" ht="20.25" customHeight="1" x14ac:dyDescent="0.4">
      <c r="A50" s="328"/>
      <c r="B50" s="329"/>
      <c r="C50" s="345" t="s">
        <v>454</v>
      </c>
      <c r="D50" s="346"/>
      <c r="E50" s="351" t="s">
        <v>1962</v>
      </c>
      <c r="F50" s="351"/>
      <c r="G50" s="156" t="s">
        <v>439</v>
      </c>
      <c r="H50" s="62" t="s">
        <v>1963</v>
      </c>
      <c r="I50" s="156" t="s">
        <v>554</v>
      </c>
      <c r="J50" s="348" t="s">
        <v>1964</v>
      </c>
      <c r="K50" s="349"/>
      <c r="L50" s="63"/>
    </row>
    <row r="51" spans="1:14" ht="20.25" customHeight="1" x14ac:dyDescent="0.4">
      <c r="A51" s="328"/>
      <c r="B51" s="329"/>
      <c r="C51" s="345" t="s">
        <v>455</v>
      </c>
      <c r="D51" s="346"/>
      <c r="E51" s="351" t="s">
        <v>550</v>
      </c>
      <c r="F51" s="351"/>
      <c r="G51" s="156" t="s">
        <v>439</v>
      </c>
      <c r="H51" s="62" t="s">
        <v>1965</v>
      </c>
      <c r="I51" s="156" t="s">
        <v>554</v>
      </c>
      <c r="J51" s="348" t="s">
        <v>546</v>
      </c>
      <c r="K51" s="349"/>
      <c r="L51" s="63"/>
    </row>
    <row r="52" spans="1:14" ht="12" customHeight="1" x14ac:dyDescent="0.4">
      <c r="A52" s="139"/>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155" t="s">
        <v>461</v>
      </c>
      <c r="H54" s="155" t="s">
        <v>441</v>
      </c>
      <c r="I54" s="157" t="s">
        <v>462</v>
      </c>
      <c r="J54" s="343" t="s">
        <v>92</v>
      </c>
      <c r="K54" s="344"/>
    </row>
    <row r="55" spans="1:14" ht="20.25" customHeight="1" x14ac:dyDescent="0.4">
      <c r="A55" s="328"/>
      <c r="B55" s="329"/>
      <c r="C55" s="360" t="s">
        <v>1966</v>
      </c>
      <c r="D55" s="361"/>
      <c r="E55" s="362" t="s">
        <v>438</v>
      </c>
      <c r="F55" s="362"/>
      <c r="G55" s="158" t="s">
        <v>693</v>
      </c>
      <c r="H55" s="159" t="s">
        <v>556</v>
      </c>
      <c r="I55" s="159" t="s">
        <v>556</v>
      </c>
      <c r="J55" s="363" t="s">
        <v>465</v>
      </c>
      <c r="K55" s="364"/>
    </row>
    <row r="56" spans="1:14" ht="20.25" customHeight="1" x14ac:dyDescent="0.4">
      <c r="A56" s="328"/>
      <c r="B56" s="329"/>
      <c r="C56" s="373" t="s">
        <v>557</v>
      </c>
      <c r="D56" s="374"/>
      <c r="E56" s="350" t="s">
        <v>438</v>
      </c>
      <c r="F56" s="350"/>
      <c r="G56" s="156" t="s">
        <v>558</v>
      </c>
      <c r="H56" s="160" t="s">
        <v>556</v>
      </c>
      <c r="I56" s="160" t="s">
        <v>556</v>
      </c>
      <c r="J56" s="348" t="s">
        <v>465</v>
      </c>
      <c r="K56" s="349"/>
    </row>
    <row r="57" spans="1:14" ht="20.25" customHeight="1" x14ac:dyDescent="0.4">
      <c r="A57" s="328"/>
      <c r="B57" s="329"/>
      <c r="C57" s="373" t="s">
        <v>559</v>
      </c>
      <c r="D57" s="374"/>
      <c r="E57" s="350" t="s">
        <v>401</v>
      </c>
      <c r="F57" s="350"/>
      <c r="G57" s="156" t="s">
        <v>531</v>
      </c>
      <c r="H57" s="160" t="s">
        <v>556</v>
      </c>
      <c r="I57" s="160" t="s">
        <v>556</v>
      </c>
      <c r="J57" s="348" t="s">
        <v>465</v>
      </c>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1967</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107" priority="3">
      <formula>LEN(TRIM(C24))=0</formula>
    </cfRule>
  </conditionalFormatting>
  <conditionalFormatting sqref="C9:G11 J9:K11 H11 C27:I27 K27">
    <cfRule type="expression" dxfId="106" priority="2" stopIfTrue="1">
      <formula>$K$4=""</formula>
    </cfRule>
  </conditionalFormatting>
  <conditionalFormatting sqref="E47:K49 C6:G11 H11 C26:I27 K26:K27 G1:H1 I2 C2:C3 K3 C5:E5 G5:K5 J6:K6 J7 H8 C12 C22:F22 C29:E29 G29 G46:K46">
    <cfRule type="containsBlanks" dxfId="10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04" priority="6">
      <formula>LEN(TRIM(J8))=0</formula>
    </cfRule>
  </conditionalFormatting>
  <dataValidations count="2">
    <dataValidation type="list" allowBlank="1" showInputMessage="1" showErrorMessage="1" sqref="J2:K2" xr:uid="{2E1ED31F-E97F-42FE-843B-998CAEE02C5E}">
      <formula1>"保育所,認定こども園,小規模保育事業"</formula1>
    </dataValidation>
    <dataValidation type="whole" operator="greaterThanOrEqual" allowBlank="1" showInputMessage="1" showErrorMessage="1" sqref="E29:K30 C29:D29" xr:uid="{A503D6AA-EF92-4E36-9147-24A64B7E0B06}">
      <formula1>0</formula1>
    </dataValidation>
  </dataValidations>
  <hyperlinks>
    <hyperlink ref="A1:B1" location="公表用一覧!A1" display=" &lt;戻る" xr:uid="{66FDA5B0-93EF-476E-9F11-4A976F6B917C}"/>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5A9E9E-7ACC-4AD5-9EA2-B22B33B1779A}">
  <sheetPr codeName="Sheet85"/>
  <dimension ref="A1:N66"/>
  <sheetViews>
    <sheetView view="pageBreakPreview"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532</v>
      </c>
      <c r="B1" s="407"/>
      <c r="C1" s="72"/>
      <c r="D1" s="72"/>
      <c r="E1" s="73"/>
      <c r="F1" s="32" t="s">
        <v>362</v>
      </c>
      <c r="G1" s="227">
        <v>45553</v>
      </c>
      <c r="H1" s="228"/>
      <c r="I1" s="33" t="s">
        <v>363</v>
      </c>
      <c r="J1" s="229">
        <v>46113</v>
      </c>
      <c r="K1" s="230"/>
      <c r="L1" s="34"/>
      <c r="M1" s="34"/>
      <c r="N1" s="34"/>
    </row>
    <row r="2" spans="1:14" ht="27" customHeight="1" x14ac:dyDescent="0.4">
      <c r="A2" s="231" t="s">
        <v>364</v>
      </c>
      <c r="B2" s="232"/>
      <c r="C2" s="235" t="s">
        <v>1174</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368</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1175</v>
      </c>
      <c r="D5" s="270"/>
      <c r="E5" s="271"/>
      <c r="F5" s="40" t="s">
        <v>369</v>
      </c>
      <c r="G5" s="376" t="str">
        <f>HYPERLINK("https://goodstar-inc.com/leaf/")</f>
        <v>https://goodstar-inc.com/leaf/</v>
      </c>
      <c r="H5" s="270"/>
      <c r="I5" s="270"/>
      <c r="J5" s="270"/>
      <c r="K5" s="272"/>
      <c r="L5" s="37"/>
      <c r="M5" s="37"/>
      <c r="N5" s="37"/>
    </row>
    <row r="6" spans="1:14" ht="27" customHeight="1" x14ac:dyDescent="0.4">
      <c r="A6" s="273" t="s">
        <v>371</v>
      </c>
      <c r="B6" s="274"/>
      <c r="C6" s="251" t="s">
        <v>1176</v>
      </c>
      <c r="D6" s="252"/>
      <c r="E6" s="252"/>
      <c r="F6" s="252"/>
      <c r="G6" s="252"/>
      <c r="H6" s="257" t="s">
        <v>372</v>
      </c>
      <c r="I6" s="101" t="s">
        <v>373</v>
      </c>
      <c r="J6" s="259" t="s">
        <v>1177</v>
      </c>
      <c r="K6" s="260"/>
      <c r="L6" s="41"/>
      <c r="M6" s="41"/>
      <c r="N6" s="41"/>
    </row>
    <row r="7" spans="1:14" ht="27" customHeight="1" x14ac:dyDescent="0.4">
      <c r="A7" s="231"/>
      <c r="B7" s="232"/>
      <c r="C7" s="253"/>
      <c r="D7" s="254"/>
      <c r="E7" s="254"/>
      <c r="F7" s="254"/>
      <c r="G7" s="254"/>
      <c r="H7" s="258"/>
      <c r="I7" s="261" t="s">
        <v>374</v>
      </c>
      <c r="J7" s="504" t="s">
        <v>1793</v>
      </c>
      <c r="K7" s="264"/>
      <c r="L7" s="41"/>
      <c r="M7" s="41"/>
      <c r="N7" s="41"/>
    </row>
    <row r="8" spans="1:14" ht="27" customHeight="1" x14ac:dyDescent="0.4">
      <c r="A8" s="233"/>
      <c r="B8" s="234"/>
      <c r="C8" s="255"/>
      <c r="D8" s="256"/>
      <c r="E8" s="256"/>
      <c r="F8" s="256"/>
      <c r="G8" s="256"/>
      <c r="H8" s="42" t="s">
        <v>492</v>
      </c>
      <c r="I8" s="262"/>
      <c r="J8" s="265">
        <v>15</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1120</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1121</v>
      </c>
      <c r="D22" s="280"/>
      <c r="E22" s="279" t="s">
        <v>1122</v>
      </c>
      <c r="F22" s="280"/>
      <c r="G22" s="296"/>
      <c r="H22" s="297"/>
      <c r="I22" s="43" t="s">
        <v>389</v>
      </c>
      <c r="J22" s="275"/>
      <c r="K22" s="276"/>
      <c r="L22" s="41"/>
      <c r="M22" s="41"/>
      <c r="N22" s="41"/>
    </row>
    <row r="23" spans="1:14" ht="27" customHeight="1" x14ac:dyDescent="0.4">
      <c r="A23" s="231"/>
      <c r="B23" s="232"/>
      <c r="C23" s="277" t="s">
        <v>390</v>
      </c>
      <c r="D23" s="278"/>
      <c r="E23" s="277" t="s">
        <v>391</v>
      </c>
      <c r="F23" s="278"/>
      <c r="G23" s="298"/>
      <c r="H23" s="299"/>
      <c r="I23" s="43" t="s">
        <v>392</v>
      </c>
      <c r="J23" s="275"/>
      <c r="K23" s="276"/>
      <c r="L23" s="41"/>
      <c r="M23" s="41"/>
      <c r="N23" s="41"/>
    </row>
    <row r="24" spans="1:14" ht="27" customHeight="1" x14ac:dyDescent="0.4">
      <c r="A24" s="233"/>
      <c r="B24" s="234"/>
      <c r="C24" s="279" t="s">
        <v>1124</v>
      </c>
      <c r="D24" s="280"/>
      <c r="E24" s="279" t="s">
        <v>1121</v>
      </c>
      <c r="F24" s="280"/>
      <c r="G24" s="300"/>
      <c r="H24" s="301"/>
      <c r="I24" s="44" t="s">
        <v>394</v>
      </c>
      <c r="J24" s="281"/>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3</v>
      </c>
      <c r="D26" s="50">
        <v>12</v>
      </c>
      <c r="E26" s="50">
        <v>12</v>
      </c>
      <c r="F26" s="50">
        <v>16</v>
      </c>
      <c r="G26" s="50">
        <v>16</v>
      </c>
      <c r="H26" s="50">
        <v>16</v>
      </c>
      <c r="I26" s="324">
        <f>SUM(C26:H26)</f>
        <v>75</v>
      </c>
      <c r="J26" s="325"/>
      <c r="K26" s="51" t="s">
        <v>1125</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2</v>
      </c>
      <c r="E29" s="56">
        <v>12</v>
      </c>
      <c r="F29" s="56"/>
      <c r="G29" s="56"/>
      <c r="H29" s="56">
        <v>3</v>
      </c>
      <c r="I29" s="56">
        <v>1</v>
      </c>
      <c r="J29" s="56">
        <v>1</v>
      </c>
      <c r="K29" s="57"/>
      <c r="L29" s="47"/>
      <c r="M29" s="47"/>
      <c r="N29" s="47"/>
    </row>
    <row r="30" spans="1:14" ht="27" customHeight="1" thickBot="1" x14ac:dyDescent="0.45">
      <c r="A30" s="96"/>
      <c r="B30" s="58" t="s">
        <v>417</v>
      </c>
      <c r="C30" s="59" t="s">
        <v>418</v>
      </c>
      <c r="D30" s="59" t="s">
        <v>418</v>
      </c>
      <c r="E30" s="59">
        <v>1</v>
      </c>
      <c r="F30" s="59"/>
      <c r="G30" s="59"/>
      <c r="H30" s="59">
        <v>1</v>
      </c>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1126</v>
      </c>
      <c r="D32" s="303"/>
      <c r="E32" s="304"/>
      <c r="F32" s="302" t="s">
        <v>1178</v>
      </c>
      <c r="G32" s="303"/>
      <c r="H32" s="304"/>
      <c r="I32" s="302" t="s">
        <v>1128</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1179</v>
      </c>
      <c r="D39" s="315"/>
      <c r="E39" s="316"/>
      <c r="F39" s="314" t="s">
        <v>1128</v>
      </c>
      <c r="G39" s="315"/>
      <c r="H39" s="316"/>
      <c r="I39" s="314" t="s">
        <v>1130</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t="s">
        <v>439</v>
      </c>
      <c r="H46" s="62" t="s">
        <v>440</v>
      </c>
      <c r="I46" s="97" t="s">
        <v>441</v>
      </c>
      <c r="J46" s="348" t="s">
        <v>1133</v>
      </c>
      <c r="K46" s="349"/>
    </row>
    <row r="47" spans="1:11" ht="20.25" customHeight="1" x14ac:dyDescent="0.4">
      <c r="A47" s="328"/>
      <c r="B47" s="329"/>
      <c r="C47" s="345" t="s">
        <v>443</v>
      </c>
      <c r="D47" s="346"/>
      <c r="E47" s="350" t="s">
        <v>1131</v>
      </c>
      <c r="F47" s="350"/>
      <c r="G47" s="97" t="s">
        <v>445</v>
      </c>
      <c r="H47" s="62" t="s">
        <v>1132</v>
      </c>
      <c r="I47" s="97" t="s">
        <v>937</v>
      </c>
      <c r="J47" s="348" t="s">
        <v>1133</v>
      </c>
      <c r="K47" s="349"/>
    </row>
    <row r="48" spans="1:11" ht="20.25" customHeight="1" x14ac:dyDescent="0.4">
      <c r="A48" s="328"/>
      <c r="B48" s="329"/>
      <c r="C48" s="345" t="s">
        <v>449</v>
      </c>
      <c r="D48" s="346"/>
      <c r="E48" s="350" t="s">
        <v>438</v>
      </c>
      <c r="F48" s="350"/>
      <c r="G48" s="97" t="s">
        <v>1180</v>
      </c>
      <c r="H48" s="62" t="s">
        <v>1181</v>
      </c>
      <c r="I48" s="97" t="s">
        <v>1136</v>
      </c>
      <c r="J48" s="348" t="s">
        <v>1133</v>
      </c>
      <c r="K48" s="349"/>
    </row>
    <row r="49" spans="1:14" ht="20.25" customHeight="1" x14ac:dyDescent="0.4">
      <c r="A49" s="328"/>
      <c r="B49" s="329"/>
      <c r="C49" s="345" t="s">
        <v>450</v>
      </c>
      <c r="D49" s="346"/>
      <c r="E49" s="350"/>
      <c r="F49" s="350"/>
      <c r="G49" s="97"/>
      <c r="H49" s="62"/>
      <c r="I49" s="97"/>
      <c r="J49" s="348"/>
      <c r="K49" s="349"/>
      <c r="L49" s="63"/>
      <c r="M49" s="63"/>
      <c r="N49" s="63"/>
    </row>
    <row r="50" spans="1:14" ht="20.25" customHeight="1" x14ac:dyDescent="0.4">
      <c r="A50" s="328"/>
      <c r="B50" s="329"/>
      <c r="C50" s="345" t="s">
        <v>454</v>
      </c>
      <c r="D50" s="346"/>
      <c r="E50" s="351"/>
      <c r="F50" s="351"/>
      <c r="G50" s="97"/>
      <c r="H50" s="62"/>
      <c r="I50" s="97"/>
      <c r="J50" s="348"/>
      <c r="K50" s="349"/>
      <c r="L50" s="63"/>
    </row>
    <row r="51" spans="1:14" ht="20.25" customHeight="1" x14ac:dyDescent="0.4">
      <c r="A51" s="328"/>
      <c r="B51" s="329"/>
      <c r="C51" s="345" t="s">
        <v>455</v>
      </c>
      <c r="D51" s="346"/>
      <c r="E51" s="351" t="s">
        <v>1134</v>
      </c>
      <c r="F51" s="351"/>
      <c r="G51" s="97" t="s">
        <v>1182</v>
      </c>
      <c r="H51" s="62" t="s">
        <v>1100</v>
      </c>
      <c r="I51" s="97" t="s">
        <v>1136</v>
      </c>
      <c r="J51" s="348" t="s">
        <v>1133</v>
      </c>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1183</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103" priority="3">
      <formula>LEN(TRIM(C24))=0</formula>
    </cfRule>
  </conditionalFormatting>
  <conditionalFormatting sqref="C9:G11 J9:K11 H11 C27:I27 K27">
    <cfRule type="expression" dxfId="102" priority="2" stopIfTrue="1">
      <formula>$K$4=""</formula>
    </cfRule>
  </conditionalFormatting>
  <conditionalFormatting sqref="E47:K49 C6:G11 H11 C26:I27 K26:K27 G1:H1 I2 C2:C3 K3 C5:E5 G5:K5 J6:K6 J7 H8 C12 C22:F22 C29:E29 G29 G46:K46">
    <cfRule type="containsBlanks" dxfId="10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00" priority="6">
      <formula>LEN(TRIM(J8))=0</formula>
    </cfRule>
  </conditionalFormatting>
  <dataValidations count="2">
    <dataValidation type="whole" operator="greaterThanOrEqual" allowBlank="1" showInputMessage="1" showErrorMessage="1" sqref="E29:K30 C29:D29" xr:uid="{2D36DDE3-5557-4CFD-BA49-36E7CEC1966A}">
      <formula1>0</formula1>
    </dataValidation>
    <dataValidation type="list" allowBlank="1" showInputMessage="1" showErrorMessage="1" sqref="J2:K2" xr:uid="{E6906C88-93F8-41A7-930B-828791DC4026}">
      <formula1>"保育所,認定こども園,小規模保育事業"</formula1>
    </dataValidation>
  </dataValidations>
  <hyperlinks>
    <hyperlink ref="A1:B1" location="公表用一覧!A1" display=" &lt;戻る" xr:uid="{52F0D768-E06D-454E-8442-809D6DE1689E}"/>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38A6F2-6977-4F74-847E-CC31CF1286CF}">
  <sheetPr codeName="Sheet86"/>
  <dimension ref="A1:N66"/>
  <sheetViews>
    <sheetView view="pageBreakPreview" topLeftCell="A19" zoomScaleNormal="100" zoomScaleSheetLayoutView="100" workbookViewId="0">
      <selection sqref="A1:B1"/>
    </sheetView>
  </sheetViews>
  <sheetFormatPr defaultColWidth="9"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407" t="s">
        <v>532</v>
      </c>
      <c r="B1" s="407"/>
      <c r="C1" s="72"/>
      <c r="D1" s="72"/>
      <c r="E1" s="73"/>
      <c r="F1" s="32" t="s">
        <v>362</v>
      </c>
      <c r="G1" s="227">
        <v>45544</v>
      </c>
      <c r="H1" s="228"/>
      <c r="I1" s="33" t="s">
        <v>363</v>
      </c>
      <c r="J1" s="229">
        <v>46113</v>
      </c>
      <c r="K1" s="230"/>
      <c r="L1" s="34"/>
      <c r="M1" s="34"/>
      <c r="N1" s="34"/>
    </row>
    <row r="2" spans="1:14" ht="27" customHeight="1" x14ac:dyDescent="0.4">
      <c r="A2" s="231" t="s">
        <v>364</v>
      </c>
      <c r="B2" s="232"/>
      <c r="C2" s="235" t="s">
        <v>945</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369</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946</v>
      </c>
      <c r="D5" s="270"/>
      <c r="E5" s="271"/>
      <c r="F5" s="40" t="s">
        <v>369</v>
      </c>
      <c r="G5" s="376" t="str">
        <f>HYPERLINK("https://chilec.procare.co.jp")</f>
        <v>https://chilec.procare.co.jp</v>
      </c>
      <c r="H5" s="270"/>
      <c r="I5" s="270"/>
      <c r="J5" s="270"/>
      <c r="K5" s="272"/>
      <c r="L5" s="37"/>
      <c r="M5" s="37"/>
      <c r="N5" s="37"/>
    </row>
    <row r="6" spans="1:14" ht="27" customHeight="1" x14ac:dyDescent="0.4">
      <c r="A6" s="273" t="s">
        <v>371</v>
      </c>
      <c r="B6" s="274"/>
      <c r="C6" s="251" t="s">
        <v>947</v>
      </c>
      <c r="D6" s="252"/>
      <c r="E6" s="252"/>
      <c r="F6" s="252"/>
      <c r="G6" s="252"/>
      <c r="H6" s="257" t="s">
        <v>372</v>
      </c>
      <c r="I6" s="144" t="s">
        <v>373</v>
      </c>
      <c r="J6" s="259">
        <v>9</v>
      </c>
      <c r="K6" s="260"/>
      <c r="L6" s="41"/>
      <c r="M6" s="41"/>
      <c r="N6" s="41"/>
    </row>
    <row r="7" spans="1:14" ht="27" customHeight="1" x14ac:dyDescent="0.4">
      <c r="A7" s="231"/>
      <c r="B7" s="232"/>
      <c r="C7" s="253"/>
      <c r="D7" s="254"/>
      <c r="E7" s="254"/>
      <c r="F7" s="254"/>
      <c r="G7" s="254"/>
      <c r="H7" s="258"/>
      <c r="I7" s="261" t="s">
        <v>374</v>
      </c>
      <c r="J7" s="263" t="s">
        <v>479</v>
      </c>
      <c r="K7" s="264"/>
      <c r="L7" s="41"/>
      <c r="M7" s="41"/>
      <c r="N7" s="41"/>
    </row>
    <row r="8" spans="1:14" ht="27" customHeight="1" x14ac:dyDescent="0.4">
      <c r="A8" s="233"/>
      <c r="B8" s="234"/>
      <c r="C8" s="255"/>
      <c r="D8" s="256"/>
      <c r="E8" s="256"/>
      <c r="F8" s="256"/>
      <c r="G8" s="256"/>
      <c r="H8" s="42" t="s">
        <v>492</v>
      </c>
      <c r="I8" s="262"/>
      <c r="J8" s="265">
        <v>8</v>
      </c>
      <c r="K8" s="266"/>
      <c r="L8" s="41"/>
      <c r="M8" s="41"/>
      <c r="N8" s="41"/>
    </row>
    <row r="9" spans="1:14" ht="27" customHeight="1" x14ac:dyDescent="0.4">
      <c r="A9" s="245" t="s">
        <v>377</v>
      </c>
      <c r="B9" s="246"/>
      <c r="C9" s="251"/>
      <c r="D9" s="252"/>
      <c r="E9" s="252"/>
      <c r="F9" s="252"/>
      <c r="G9" s="252"/>
      <c r="H9" s="257" t="s">
        <v>372</v>
      </c>
      <c r="I9" s="144"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1794</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616</v>
      </c>
      <c r="D22" s="280"/>
      <c r="E22" s="279" t="s">
        <v>617</v>
      </c>
      <c r="F22" s="280"/>
      <c r="G22" s="296"/>
      <c r="H22" s="297"/>
      <c r="I22" s="43" t="s">
        <v>389</v>
      </c>
      <c r="J22" s="275"/>
      <c r="K22" s="276"/>
      <c r="L22" s="41"/>
      <c r="M22" s="41"/>
      <c r="N22" s="41"/>
    </row>
    <row r="23" spans="1:14" ht="27" customHeight="1" x14ac:dyDescent="0.4">
      <c r="A23" s="231"/>
      <c r="B23" s="232"/>
      <c r="C23" s="277" t="s">
        <v>390</v>
      </c>
      <c r="D23" s="278"/>
      <c r="E23" s="277" t="s">
        <v>391</v>
      </c>
      <c r="F23" s="278"/>
      <c r="G23" s="298"/>
      <c r="H23" s="299"/>
      <c r="I23" s="43" t="s">
        <v>392</v>
      </c>
      <c r="J23" s="275"/>
      <c r="K23" s="276"/>
      <c r="L23" s="41"/>
      <c r="M23" s="41"/>
      <c r="N23" s="41"/>
    </row>
    <row r="24" spans="1:14" ht="27" customHeight="1" x14ac:dyDescent="0.4">
      <c r="A24" s="233"/>
      <c r="B24" s="234"/>
      <c r="C24" s="279" t="s">
        <v>619</v>
      </c>
      <c r="D24" s="280"/>
      <c r="E24" s="279" t="s">
        <v>616</v>
      </c>
      <c r="F24" s="280"/>
      <c r="G24" s="300"/>
      <c r="H24" s="301"/>
      <c r="I24" s="44" t="s">
        <v>394</v>
      </c>
      <c r="J24" s="281"/>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9</v>
      </c>
      <c r="D26" s="50">
        <v>15</v>
      </c>
      <c r="E26" s="50">
        <v>15</v>
      </c>
      <c r="F26" s="50">
        <v>17</v>
      </c>
      <c r="G26" s="50">
        <v>17</v>
      </c>
      <c r="H26" s="50">
        <v>17</v>
      </c>
      <c r="I26" s="324">
        <f>SUM(C26:H26)</f>
        <v>90</v>
      </c>
      <c r="J26" s="325"/>
      <c r="K26" s="178">
        <v>46113</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1</v>
      </c>
      <c r="E29" s="56">
        <v>13</v>
      </c>
      <c r="F29" s="56">
        <v>1</v>
      </c>
      <c r="G29" s="56">
        <v>2</v>
      </c>
      <c r="H29" s="56">
        <v>2</v>
      </c>
      <c r="I29" s="56">
        <v>0</v>
      </c>
      <c r="J29" s="56">
        <v>0</v>
      </c>
      <c r="K29" s="57">
        <v>0</v>
      </c>
      <c r="L29" s="47"/>
      <c r="M29" s="47"/>
      <c r="N29" s="47"/>
    </row>
    <row r="30" spans="1:14" ht="27" customHeight="1" thickBot="1" x14ac:dyDescent="0.45">
      <c r="A30" s="140"/>
      <c r="B30" s="58" t="s">
        <v>417</v>
      </c>
      <c r="C30" s="59" t="s">
        <v>418</v>
      </c>
      <c r="D30" s="59" t="s">
        <v>418</v>
      </c>
      <c r="E30" s="59">
        <v>7</v>
      </c>
      <c r="F30" s="59">
        <v>0</v>
      </c>
      <c r="G30" s="59">
        <v>1</v>
      </c>
      <c r="H30" s="59">
        <v>0</v>
      </c>
      <c r="I30" s="59">
        <v>0</v>
      </c>
      <c r="J30" s="59">
        <v>1</v>
      </c>
      <c r="K30" s="60">
        <v>0</v>
      </c>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948</v>
      </c>
      <c r="D32" s="303"/>
      <c r="E32" s="304"/>
      <c r="F32" s="302" t="s">
        <v>949</v>
      </c>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950</v>
      </c>
      <c r="D39" s="315"/>
      <c r="E39" s="316"/>
      <c r="F39" s="314" t="s">
        <v>951</v>
      </c>
      <c r="G39" s="315"/>
      <c r="H39" s="316"/>
      <c r="I39" s="314" t="s">
        <v>952</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155" t="s">
        <v>434</v>
      </c>
      <c r="H45" s="155" t="s">
        <v>435</v>
      </c>
      <c r="I45" s="155" t="s">
        <v>92</v>
      </c>
      <c r="J45" s="343" t="s">
        <v>436</v>
      </c>
      <c r="K45" s="344"/>
    </row>
    <row r="46" spans="1:11" ht="20.25" customHeight="1" x14ac:dyDescent="0.4">
      <c r="A46" s="328"/>
      <c r="B46" s="329"/>
      <c r="C46" s="345" t="s">
        <v>437</v>
      </c>
      <c r="D46" s="346"/>
      <c r="E46" s="347" t="s">
        <v>438</v>
      </c>
      <c r="F46" s="347"/>
      <c r="G46" s="156"/>
      <c r="H46" s="62"/>
      <c r="I46" s="156"/>
      <c r="J46" s="348"/>
      <c r="K46" s="349"/>
    </row>
    <row r="47" spans="1:11" ht="20.25" customHeight="1" x14ac:dyDescent="0.4">
      <c r="A47" s="328"/>
      <c r="B47" s="329"/>
      <c r="C47" s="345" t="s">
        <v>443</v>
      </c>
      <c r="D47" s="346"/>
      <c r="E47" s="350" t="s">
        <v>953</v>
      </c>
      <c r="F47" s="350"/>
      <c r="G47" s="156" t="s">
        <v>445</v>
      </c>
      <c r="H47" s="62" t="s">
        <v>728</v>
      </c>
      <c r="I47" s="156" t="s">
        <v>954</v>
      </c>
      <c r="J47" s="348" t="s">
        <v>955</v>
      </c>
      <c r="K47" s="349"/>
    </row>
    <row r="48" spans="1:11" ht="20.25" customHeight="1" x14ac:dyDescent="0.4">
      <c r="A48" s="328"/>
      <c r="B48" s="329"/>
      <c r="C48" s="345" t="s">
        <v>449</v>
      </c>
      <c r="D48" s="346"/>
      <c r="E48" s="350"/>
      <c r="F48" s="350"/>
      <c r="G48" s="156"/>
      <c r="H48" s="62"/>
      <c r="I48" s="156"/>
      <c r="J48" s="348"/>
      <c r="K48" s="349"/>
    </row>
    <row r="49" spans="1:14" ht="20.25" customHeight="1" x14ac:dyDescent="0.4">
      <c r="A49" s="328"/>
      <c r="B49" s="329"/>
      <c r="C49" s="345" t="s">
        <v>450</v>
      </c>
      <c r="D49" s="346"/>
      <c r="E49" s="350" t="s">
        <v>956</v>
      </c>
      <c r="F49" s="350"/>
      <c r="G49" s="156" t="s">
        <v>445</v>
      </c>
      <c r="H49" s="62" t="s">
        <v>1968</v>
      </c>
      <c r="I49" s="156" t="s">
        <v>441</v>
      </c>
      <c r="J49" s="348" t="s">
        <v>957</v>
      </c>
      <c r="K49" s="349"/>
      <c r="L49" s="63"/>
      <c r="M49" s="63"/>
      <c r="N49" s="63"/>
    </row>
    <row r="50" spans="1:14" ht="20.25" customHeight="1" x14ac:dyDescent="0.4">
      <c r="A50" s="328"/>
      <c r="B50" s="329"/>
      <c r="C50" s="345" t="s">
        <v>454</v>
      </c>
      <c r="D50" s="346"/>
      <c r="E50" s="401" t="s">
        <v>1969</v>
      </c>
      <c r="F50" s="350"/>
      <c r="G50" s="156" t="s">
        <v>445</v>
      </c>
      <c r="H50" s="62" t="s">
        <v>1103</v>
      </c>
      <c r="I50" s="156" t="s">
        <v>441</v>
      </c>
      <c r="J50" s="348" t="s">
        <v>957</v>
      </c>
      <c r="K50" s="349"/>
      <c r="L50" s="63"/>
    </row>
    <row r="51" spans="1:14" ht="34.15" customHeight="1" x14ac:dyDescent="0.4">
      <c r="A51" s="328"/>
      <c r="B51" s="329"/>
      <c r="C51" s="345" t="s">
        <v>455</v>
      </c>
      <c r="D51" s="346"/>
      <c r="E51" s="351" t="s">
        <v>958</v>
      </c>
      <c r="F51" s="351"/>
      <c r="G51" s="156" t="s">
        <v>959</v>
      </c>
      <c r="H51" s="62" t="s">
        <v>1970</v>
      </c>
      <c r="I51" s="156" t="s">
        <v>960</v>
      </c>
      <c r="J51" s="348" t="s">
        <v>957</v>
      </c>
      <c r="K51" s="349"/>
      <c r="L51" s="63"/>
    </row>
    <row r="52" spans="1:14" ht="12" customHeight="1" x14ac:dyDescent="0.4">
      <c r="A52" s="139"/>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155" t="s">
        <v>461</v>
      </c>
      <c r="H54" s="155" t="s">
        <v>441</v>
      </c>
      <c r="I54" s="157" t="s">
        <v>462</v>
      </c>
      <c r="J54" s="343" t="s">
        <v>92</v>
      </c>
      <c r="K54" s="344"/>
    </row>
    <row r="55" spans="1:14" ht="20.25" customHeight="1" x14ac:dyDescent="0.4">
      <c r="A55" s="328"/>
      <c r="B55" s="329"/>
      <c r="C55" s="360" t="s">
        <v>523</v>
      </c>
      <c r="D55" s="361"/>
      <c r="E55" s="362" t="s">
        <v>961</v>
      </c>
      <c r="F55" s="362"/>
      <c r="G55" s="158" t="s">
        <v>558</v>
      </c>
      <c r="H55" s="159">
        <v>0</v>
      </c>
      <c r="I55" s="159">
        <v>0</v>
      </c>
      <c r="J55" s="363" t="s">
        <v>465</v>
      </c>
      <c r="K55" s="364"/>
    </row>
    <row r="56" spans="1:14" ht="20.25" customHeight="1" x14ac:dyDescent="0.4">
      <c r="A56" s="328"/>
      <c r="B56" s="329"/>
      <c r="C56" s="373" t="s">
        <v>523</v>
      </c>
      <c r="D56" s="374"/>
      <c r="E56" s="350" t="s">
        <v>962</v>
      </c>
      <c r="F56" s="350"/>
      <c r="G56" s="156" t="s">
        <v>586</v>
      </c>
      <c r="H56" s="160">
        <v>0</v>
      </c>
      <c r="I56" s="160">
        <v>0</v>
      </c>
      <c r="J56" s="348" t="s">
        <v>465</v>
      </c>
      <c r="K56" s="349"/>
    </row>
    <row r="57" spans="1:14" ht="20.25" customHeight="1" x14ac:dyDescent="0.4">
      <c r="A57" s="328"/>
      <c r="B57" s="329"/>
      <c r="C57" s="373"/>
      <c r="D57" s="374"/>
      <c r="E57" s="350"/>
      <c r="F57" s="350"/>
      <c r="G57" s="156"/>
      <c r="H57" s="160"/>
      <c r="I57" s="160"/>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963</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99" priority="9">
      <formula>LEN(TRIM(C24))=0</formula>
    </cfRule>
  </conditionalFormatting>
  <conditionalFormatting sqref="C9:G11 J9:K11 H11 C27:I27 K27">
    <cfRule type="expression" dxfId="98" priority="8" stopIfTrue="1">
      <formula>$K$4=""</formula>
    </cfRule>
  </conditionalFormatting>
  <conditionalFormatting sqref="E47:K49 C6:G11 H11 C26:I27 K26:K27 G1:H1 I2 C2:C3 K3 C5:E5 G5:K5 J6:K6 J7 H8 C12 C22:F22 C29:E29 G29 G46:K46">
    <cfRule type="containsBlanks" dxfId="97" priority="13">
      <formula>LEN(TRIM(C1))=0</formula>
    </cfRule>
  </conditionalFormatting>
  <conditionalFormatting sqref="G48:K48">
    <cfRule type="expression" priority="10" stopIfTrue="1">
      <formula>$E$48="なし"</formula>
    </cfRule>
  </conditionalFormatting>
  <conditionalFormatting sqref="I49:K49">
    <cfRule type="expression" priority="11" stopIfTrue="1">
      <formula>$H$49="現物"</formula>
    </cfRule>
  </conditionalFormatting>
  <conditionalFormatting sqref="J2:K2 C2:H4 K3:K4 C5:E5 G5:K5 C6:G11 J6:K11 H8 H11 C12:K20 C22:H22 J22:K24 G23:H23 C24:H24 C26:K27 C29:K30 C32:K37 C39:K44 C55:K57 C60:K64 E47:F51 G46:K51">
    <cfRule type="notContainsErrors" priority="7">
      <formula>NOT(ISERROR(C2))</formula>
    </cfRule>
  </conditionalFormatting>
  <conditionalFormatting sqref="J8:K9 J10 J11:K11">
    <cfRule type="containsBlanks" dxfId="96" priority="12">
      <formula>LEN(TRIM(J8))=0</formula>
    </cfRule>
  </conditionalFormatting>
  <conditionalFormatting sqref="E50:F50">
    <cfRule type="containsBlanks" dxfId="95" priority="6">
      <formula>LEN(TRIM(E50))=0</formula>
    </cfRule>
  </conditionalFormatting>
  <conditionalFormatting sqref="G50">
    <cfRule type="containsBlanks" dxfId="94" priority="5">
      <formula>LEN(TRIM(G50))=0</formula>
    </cfRule>
  </conditionalFormatting>
  <conditionalFormatting sqref="I50">
    <cfRule type="containsBlanks" dxfId="93" priority="4">
      <formula>LEN(TRIM(I50))=0</formula>
    </cfRule>
  </conditionalFormatting>
  <conditionalFormatting sqref="I50">
    <cfRule type="expression" priority="3" stopIfTrue="1">
      <formula>$H$49="現物"</formula>
    </cfRule>
  </conditionalFormatting>
  <conditionalFormatting sqref="J50:K50">
    <cfRule type="containsBlanks" dxfId="92" priority="2">
      <formula>LEN(TRIM(J50))=0</formula>
    </cfRule>
  </conditionalFormatting>
  <conditionalFormatting sqref="J50:K50">
    <cfRule type="expression" priority="1" stopIfTrue="1">
      <formula>$H$49="現物"</formula>
    </cfRule>
  </conditionalFormatting>
  <dataValidations count="2">
    <dataValidation type="whole" operator="greaterThanOrEqual" allowBlank="1" showInputMessage="1" showErrorMessage="1" sqref="E29:K30 C29:D29" xr:uid="{55223E77-AC8A-4EA3-806D-A9D017931194}">
      <formula1>0</formula1>
    </dataValidation>
    <dataValidation type="list" allowBlank="1" showInputMessage="1" showErrorMessage="1" sqref="J2:K2" xr:uid="{61BFC3F6-F7C4-4073-84BA-6AB203F71680}">
      <formula1>"保育所,認定こども園,小規模保育事業"</formula1>
    </dataValidation>
  </dataValidations>
  <hyperlinks>
    <hyperlink ref="A1:B1" location="公表用一覧!A1" display=" &lt;戻る" xr:uid="{93EF8B99-10BD-4E18-AD27-9EC085E1D502}"/>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04AA9A-04F2-449A-97DC-FAE78FCBE026}">
  <sheetPr codeName="Sheet87"/>
  <dimension ref="A1:N66"/>
  <sheetViews>
    <sheetView view="pageBreakPreview" topLeftCell="A22" zoomScaleNormal="100" zoomScaleSheetLayoutView="100" workbookViewId="0">
      <selection activeCell="I26" sqref="I26:J26"/>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532</v>
      </c>
      <c r="B1" s="407"/>
      <c r="C1" s="72"/>
      <c r="D1" s="72"/>
      <c r="E1" s="73"/>
      <c r="F1" s="32" t="s">
        <v>362</v>
      </c>
      <c r="G1" s="227">
        <v>45544</v>
      </c>
      <c r="H1" s="228"/>
      <c r="I1" s="33" t="s">
        <v>363</v>
      </c>
      <c r="J1" s="229">
        <v>46113</v>
      </c>
      <c r="K1" s="230"/>
      <c r="L1" s="34"/>
      <c r="M1" s="34"/>
      <c r="N1" s="34"/>
    </row>
    <row r="2" spans="1:14" ht="27" customHeight="1" x14ac:dyDescent="0.4">
      <c r="A2" s="231" t="s">
        <v>364</v>
      </c>
      <c r="B2" s="232"/>
      <c r="C2" s="235" t="s">
        <v>1336</v>
      </c>
      <c r="D2" s="236"/>
      <c r="E2" s="236"/>
      <c r="F2" s="236"/>
      <c r="G2" s="236"/>
      <c r="H2" s="237"/>
      <c r="I2" s="36" t="s">
        <v>92</v>
      </c>
      <c r="J2" s="241"/>
      <c r="K2" s="242"/>
      <c r="L2" s="37"/>
      <c r="M2" s="37"/>
      <c r="N2" s="37"/>
    </row>
    <row r="3" spans="1:14" ht="27" customHeight="1" x14ac:dyDescent="0.4">
      <c r="A3" s="231"/>
      <c r="B3" s="232"/>
      <c r="C3" s="235"/>
      <c r="D3" s="236"/>
      <c r="E3" s="236"/>
      <c r="F3" s="236"/>
      <c r="G3" s="236"/>
      <c r="H3" s="237"/>
      <c r="I3" s="243" t="s">
        <v>366</v>
      </c>
      <c r="J3" s="244"/>
      <c r="K3" s="38">
        <v>370</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1337</v>
      </c>
      <c r="D5" s="270"/>
      <c r="E5" s="271"/>
      <c r="F5" s="40" t="s">
        <v>369</v>
      </c>
      <c r="G5" s="376" t="str">
        <f>HYPERLINK("https://sanpiko.com/nagareyama3/")</f>
        <v>https://sanpiko.com/nagareyama3/</v>
      </c>
      <c r="H5" s="270"/>
      <c r="I5" s="270"/>
      <c r="J5" s="270"/>
      <c r="K5" s="272"/>
      <c r="L5" s="37"/>
      <c r="M5" s="37"/>
      <c r="N5" s="37"/>
    </row>
    <row r="6" spans="1:14" ht="27" customHeight="1" x14ac:dyDescent="0.4">
      <c r="A6" s="273" t="s">
        <v>371</v>
      </c>
      <c r="B6" s="274"/>
      <c r="C6" s="251" t="s">
        <v>1338</v>
      </c>
      <c r="D6" s="252"/>
      <c r="E6" s="252"/>
      <c r="F6" s="252"/>
      <c r="G6" s="252"/>
      <c r="H6" s="257" t="s">
        <v>372</v>
      </c>
      <c r="I6" s="101" t="s">
        <v>373</v>
      </c>
      <c r="J6" s="259">
        <v>8</v>
      </c>
      <c r="K6" s="260"/>
      <c r="L6" s="41"/>
      <c r="M6" s="41"/>
      <c r="N6" s="41"/>
    </row>
    <row r="7" spans="1:14" ht="27" customHeight="1" x14ac:dyDescent="0.4">
      <c r="A7" s="231"/>
      <c r="B7" s="232"/>
      <c r="C7" s="253"/>
      <c r="D7" s="254"/>
      <c r="E7" s="254"/>
      <c r="F7" s="254"/>
      <c r="G7" s="254"/>
      <c r="H7" s="258"/>
      <c r="I7" s="261" t="s">
        <v>374</v>
      </c>
      <c r="J7" s="263" t="s">
        <v>1339</v>
      </c>
      <c r="K7" s="264"/>
      <c r="L7" s="41"/>
      <c r="M7" s="41"/>
      <c r="N7" s="41"/>
    </row>
    <row r="8" spans="1:14" ht="27" customHeight="1" x14ac:dyDescent="0.4">
      <c r="A8" s="233"/>
      <c r="B8" s="234"/>
      <c r="C8" s="255"/>
      <c r="D8" s="256"/>
      <c r="E8" s="256"/>
      <c r="F8" s="256"/>
      <c r="G8" s="256"/>
      <c r="H8" s="42" t="s">
        <v>788</v>
      </c>
      <c r="I8" s="262"/>
      <c r="J8" s="265">
        <v>13</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1319</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1320</v>
      </c>
      <c r="D22" s="280"/>
      <c r="E22" s="279" t="s">
        <v>1321</v>
      </c>
      <c r="F22" s="280"/>
      <c r="G22" s="296"/>
      <c r="H22" s="297"/>
      <c r="I22" s="43" t="s">
        <v>389</v>
      </c>
      <c r="J22" s="275"/>
      <c r="K22" s="276"/>
      <c r="L22" s="41"/>
      <c r="M22" s="41"/>
      <c r="N22" s="41"/>
    </row>
    <row r="23" spans="1:14" ht="27" customHeight="1" x14ac:dyDescent="0.4">
      <c r="A23" s="231"/>
      <c r="B23" s="232"/>
      <c r="C23" s="277" t="s">
        <v>390</v>
      </c>
      <c r="D23" s="278"/>
      <c r="E23" s="277" t="s">
        <v>391</v>
      </c>
      <c r="F23" s="278"/>
      <c r="G23" s="298"/>
      <c r="H23" s="299"/>
      <c r="I23" s="43" t="s">
        <v>392</v>
      </c>
      <c r="J23" s="275"/>
      <c r="K23" s="276"/>
      <c r="L23" s="41"/>
      <c r="M23" s="41"/>
      <c r="N23" s="41"/>
    </row>
    <row r="24" spans="1:14" ht="27" customHeight="1" x14ac:dyDescent="0.4">
      <c r="A24" s="233"/>
      <c r="B24" s="234"/>
      <c r="C24" s="279" t="s">
        <v>1322</v>
      </c>
      <c r="D24" s="280"/>
      <c r="E24" s="279" t="s">
        <v>1322</v>
      </c>
      <c r="F24" s="280"/>
      <c r="G24" s="300"/>
      <c r="H24" s="301"/>
      <c r="I24" s="44" t="s">
        <v>394</v>
      </c>
      <c r="J24" s="281"/>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6</v>
      </c>
      <c r="D26" s="50">
        <v>15</v>
      </c>
      <c r="E26" s="50">
        <v>15</v>
      </c>
      <c r="F26" s="50">
        <v>18</v>
      </c>
      <c r="G26" s="50">
        <v>18</v>
      </c>
      <c r="H26" s="50">
        <v>18</v>
      </c>
      <c r="I26" s="324">
        <f>SUM(C26:H26)</f>
        <v>90</v>
      </c>
      <c r="J26" s="325"/>
      <c r="K26" s="51" t="s">
        <v>1323</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16</v>
      </c>
      <c r="F29" s="56"/>
      <c r="G29" s="56"/>
      <c r="H29" s="56">
        <v>3</v>
      </c>
      <c r="I29" s="56"/>
      <c r="J29" s="56"/>
      <c r="K29" s="57"/>
      <c r="L29" s="47"/>
      <c r="M29" s="47"/>
      <c r="N29" s="47"/>
    </row>
    <row r="30" spans="1:14" ht="27" customHeight="1" thickBot="1" x14ac:dyDescent="0.45">
      <c r="A30" s="96"/>
      <c r="B30" s="58" t="s">
        <v>417</v>
      </c>
      <c r="C30" s="59" t="s">
        <v>418</v>
      </c>
      <c r="D30" s="59" t="s">
        <v>418</v>
      </c>
      <c r="E30" s="59">
        <v>3</v>
      </c>
      <c r="F30" s="59"/>
      <c r="G30" s="59"/>
      <c r="H30" s="59"/>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1324</v>
      </c>
      <c r="D32" s="303"/>
      <c r="E32" s="304"/>
      <c r="F32" s="302" t="s">
        <v>1325</v>
      </c>
      <c r="G32" s="303"/>
      <c r="H32" s="304"/>
      <c r="I32" s="302" t="s">
        <v>1326</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1326</v>
      </c>
      <c r="D39" s="315"/>
      <c r="E39" s="316"/>
      <c r="F39" s="314" t="s">
        <v>1327</v>
      </c>
      <c r="G39" s="315"/>
      <c r="H39" s="316"/>
      <c r="I39" s="314" t="s">
        <v>1328</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t="s">
        <v>439</v>
      </c>
      <c r="H46" s="62">
        <v>6000</v>
      </c>
      <c r="I46" s="97" t="s">
        <v>441</v>
      </c>
      <c r="J46" s="348" t="s">
        <v>653</v>
      </c>
      <c r="K46" s="349"/>
    </row>
    <row r="47" spans="1:11" ht="20.25" customHeight="1" x14ac:dyDescent="0.4">
      <c r="A47" s="328"/>
      <c r="B47" s="329"/>
      <c r="C47" s="345" t="s">
        <v>443</v>
      </c>
      <c r="D47" s="346"/>
      <c r="E47" s="350" t="s">
        <v>1134</v>
      </c>
      <c r="F47" s="350"/>
      <c r="G47" s="97" t="s">
        <v>445</v>
      </c>
      <c r="H47" s="62" t="s">
        <v>1329</v>
      </c>
      <c r="I47" s="97" t="s">
        <v>1330</v>
      </c>
      <c r="J47" s="348" t="s">
        <v>653</v>
      </c>
      <c r="K47" s="349"/>
    </row>
    <row r="48" spans="1:11" ht="20.25" customHeight="1" x14ac:dyDescent="0.4">
      <c r="A48" s="328"/>
      <c r="B48" s="329"/>
      <c r="C48" s="345" t="s">
        <v>449</v>
      </c>
      <c r="D48" s="346"/>
      <c r="E48" s="350"/>
      <c r="F48" s="350"/>
      <c r="G48" s="97"/>
      <c r="H48" s="62"/>
      <c r="I48" s="97"/>
      <c r="J48" s="348"/>
      <c r="K48" s="349"/>
    </row>
    <row r="49" spans="1:14" ht="20.25" customHeight="1" x14ac:dyDescent="0.4">
      <c r="A49" s="328"/>
      <c r="B49" s="329"/>
      <c r="C49" s="345" t="s">
        <v>450</v>
      </c>
      <c r="D49" s="346"/>
      <c r="E49" s="350"/>
      <c r="F49" s="350"/>
      <c r="G49" s="97"/>
      <c r="H49" s="62"/>
      <c r="I49" s="97"/>
      <c r="J49" s="348"/>
      <c r="K49" s="349"/>
      <c r="L49" s="63"/>
      <c r="M49" s="63"/>
      <c r="N49" s="63"/>
    </row>
    <row r="50" spans="1:14" ht="20.25" customHeight="1" x14ac:dyDescent="0.4">
      <c r="A50" s="328"/>
      <c r="B50" s="329"/>
      <c r="C50" s="345" t="s">
        <v>454</v>
      </c>
      <c r="D50" s="346"/>
      <c r="E50" s="351"/>
      <c r="F50" s="351"/>
      <c r="G50" s="97"/>
      <c r="H50" s="62"/>
      <c r="I50" s="97"/>
      <c r="J50" s="348"/>
      <c r="K50" s="349"/>
      <c r="L50" s="63"/>
    </row>
    <row r="51" spans="1:14" ht="20.25" customHeight="1" x14ac:dyDescent="0.4">
      <c r="A51" s="328"/>
      <c r="B51" s="329"/>
      <c r="C51" s="345" t="s">
        <v>455</v>
      </c>
      <c r="D51" s="346"/>
      <c r="E51" s="351"/>
      <c r="F51" s="351"/>
      <c r="G51" s="97"/>
      <c r="H51" s="62"/>
      <c r="I51" s="97"/>
      <c r="J51" s="348"/>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t="s">
        <v>523</v>
      </c>
      <c r="D55" s="361"/>
      <c r="E55" s="362" t="s">
        <v>438</v>
      </c>
      <c r="F55" s="362"/>
      <c r="G55" s="98" t="s">
        <v>558</v>
      </c>
      <c r="H55" s="66" t="s">
        <v>370</v>
      </c>
      <c r="I55" s="66" t="s">
        <v>370</v>
      </c>
      <c r="J55" s="363" t="s">
        <v>465</v>
      </c>
      <c r="K55" s="364"/>
    </row>
    <row r="56" spans="1:14" ht="20.25" customHeight="1" x14ac:dyDescent="0.4">
      <c r="A56" s="328"/>
      <c r="B56" s="329"/>
      <c r="C56" s="373" t="s">
        <v>761</v>
      </c>
      <c r="D56" s="374"/>
      <c r="E56" s="350" t="s">
        <v>438</v>
      </c>
      <c r="F56" s="350"/>
      <c r="G56" s="97" t="s">
        <v>694</v>
      </c>
      <c r="H56" s="67" t="s">
        <v>370</v>
      </c>
      <c r="I56" s="67" t="s">
        <v>370</v>
      </c>
      <c r="J56" s="348" t="s">
        <v>465</v>
      </c>
      <c r="K56" s="349"/>
    </row>
    <row r="57" spans="1:14" ht="20.25" customHeight="1" x14ac:dyDescent="0.4">
      <c r="A57" s="328"/>
      <c r="B57" s="329"/>
      <c r="C57" s="373" t="s">
        <v>486</v>
      </c>
      <c r="D57" s="374"/>
      <c r="E57" s="350" t="s">
        <v>1331</v>
      </c>
      <c r="F57" s="350"/>
      <c r="G57" s="97" t="s">
        <v>558</v>
      </c>
      <c r="H57" s="67" t="s">
        <v>370</v>
      </c>
      <c r="I57" s="67" t="s">
        <v>370</v>
      </c>
      <c r="J57" s="348" t="s">
        <v>465</v>
      </c>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1332</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91" priority="3">
      <formula>LEN(TRIM(C24))=0</formula>
    </cfRule>
  </conditionalFormatting>
  <conditionalFormatting sqref="C9:G11 J9:K11 H11 C27:I27 K27">
    <cfRule type="expression" dxfId="90" priority="2" stopIfTrue="1">
      <formula>$K$4=""</formula>
    </cfRule>
  </conditionalFormatting>
  <conditionalFormatting sqref="E47:K49 C6:G11 H11 C26:I27 K26:K27 G1:H1 I2 C2:C3 K3 C5:E5 G5:K5 J6:K6 J7 H8 C12 C22:F22 C29:E29 G29 G46:K46">
    <cfRule type="containsBlanks" dxfId="8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88" priority="6">
      <formula>LEN(TRIM(J8))=0</formula>
    </cfRule>
  </conditionalFormatting>
  <dataValidations count="2">
    <dataValidation type="whole" operator="greaterThanOrEqual" allowBlank="1" showInputMessage="1" showErrorMessage="1" sqref="E29:K30 C29:D29" xr:uid="{F5CA5C7C-83AB-4552-869E-5920585A7D91}">
      <formula1>0</formula1>
    </dataValidation>
    <dataValidation type="list" allowBlank="1" showInputMessage="1" showErrorMessage="1" sqref="J2:K2" xr:uid="{5307FF97-C8CA-4BF0-BC20-76C210D373DE}">
      <formula1>"保育所,認定こども園,小規模保育事業"</formula1>
    </dataValidation>
  </dataValidations>
  <hyperlinks>
    <hyperlink ref="A1:B1" location="公表用一覧!A1" display=" &lt;戻る" xr:uid="{FF3DB037-A2BD-4A95-9A58-72B8225C22A3}"/>
  </hyperlinks>
  <pageMargins left="0.59055118110236227" right="0.39370078740157483" top="0.39370078740157483" bottom="0.39370078740157483" header="0" footer="0"/>
  <pageSetup paperSize="9" scale="89" fitToWidth="0" fitToHeight="0" orientation="portrait" r:id="rId1"/>
  <headerFooter>
    <oddHeader>&amp;L&amp;P / &amp;N ページ</oddHeader>
  </headerFooter>
  <rowBreaks count="2" manualBreakCount="2">
    <brk id="30" max="10" man="1"/>
    <brk id="66" max="10" man="1"/>
  </rowBreaks>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FC07BC-3235-4687-8452-ED8A020DB4C6}">
  <sheetPr codeName="Sheet88"/>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532</v>
      </c>
      <c r="B1" s="407"/>
      <c r="C1" s="72"/>
      <c r="D1" s="72"/>
      <c r="E1" s="73"/>
      <c r="F1" s="32" t="s">
        <v>362</v>
      </c>
      <c r="G1" s="227">
        <v>45547</v>
      </c>
      <c r="H1" s="228"/>
      <c r="I1" s="33" t="s">
        <v>363</v>
      </c>
      <c r="J1" s="229">
        <v>46113</v>
      </c>
      <c r="K1" s="230"/>
      <c r="L1" s="34"/>
      <c r="M1" s="34"/>
      <c r="N1" s="34"/>
    </row>
    <row r="2" spans="1:14" ht="27" customHeight="1" x14ac:dyDescent="0.4">
      <c r="A2" s="231" t="s">
        <v>364</v>
      </c>
      <c r="B2" s="232"/>
      <c r="C2" s="235" t="s">
        <v>1281</v>
      </c>
      <c r="D2" s="236"/>
      <c r="E2" s="236"/>
      <c r="F2" s="236"/>
      <c r="G2" s="236"/>
      <c r="H2" s="237"/>
      <c r="I2" s="36" t="s">
        <v>92</v>
      </c>
      <c r="J2" s="241" t="s">
        <v>868</v>
      </c>
      <c r="K2" s="242"/>
      <c r="L2" s="37"/>
      <c r="M2" s="37"/>
      <c r="N2" s="37"/>
    </row>
    <row r="3" spans="1:14" ht="27" customHeight="1" x14ac:dyDescent="0.4">
      <c r="A3" s="231"/>
      <c r="B3" s="232"/>
      <c r="C3" s="235"/>
      <c r="D3" s="236"/>
      <c r="E3" s="236"/>
      <c r="F3" s="236"/>
      <c r="G3" s="236"/>
      <c r="H3" s="237"/>
      <c r="I3" s="243" t="s">
        <v>366</v>
      </c>
      <c r="J3" s="244"/>
      <c r="K3" s="38">
        <v>371</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1282</v>
      </c>
      <c r="D5" s="270"/>
      <c r="E5" s="271"/>
      <c r="F5" s="40" t="s">
        <v>369</v>
      </c>
      <c r="G5" s="376" t="str">
        <f>HYPERLINK("https://www.morinomachi-childcare.jp/")</f>
        <v>https://www.morinomachi-childcare.jp/</v>
      </c>
      <c r="H5" s="270"/>
      <c r="I5" s="270"/>
      <c r="J5" s="270"/>
      <c r="K5" s="272"/>
      <c r="L5" s="37"/>
      <c r="M5" s="37"/>
      <c r="N5" s="37"/>
    </row>
    <row r="6" spans="1:14" ht="27" customHeight="1" x14ac:dyDescent="0.4">
      <c r="A6" s="273" t="s">
        <v>371</v>
      </c>
      <c r="B6" s="274"/>
      <c r="C6" s="251" t="s">
        <v>1283</v>
      </c>
      <c r="D6" s="252"/>
      <c r="E6" s="252"/>
      <c r="F6" s="252"/>
      <c r="G6" s="252"/>
      <c r="H6" s="257" t="s">
        <v>372</v>
      </c>
      <c r="I6" s="101" t="s">
        <v>373</v>
      </c>
      <c r="J6" s="259">
        <v>4</v>
      </c>
      <c r="K6" s="260"/>
      <c r="L6" s="41"/>
      <c r="M6" s="41"/>
      <c r="N6" s="41"/>
    </row>
    <row r="7" spans="1:14" ht="27" customHeight="1" x14ac:dyDescent="0.4">
      <c r="A7" s="231"/>
      <c r="B7" s="232"/>
      <c r="C7" s="253"/>
      <c r="D7" s="254"/>
      <c r="E7" s="254"/>
      <c r="F7" s="254"/>
      <c r="G7" s="254"/>
      <c r="H7" s="258"/>
      <c r="I7" s="261" t="s">
        <v>374</v>
      </c>
      <c r="J7" s="263" t="s">
        <v>1284</v>
      </c>
      <c r="K7" s="264"/>
      <c r="L7" s="41"/>
      <c r="M7" s="41"/>
      <c r="N7" s="41"/>
    </row>
    <row r="8" spans="1:14" ht="27" customHeight="1" x14ac:dyDescent="0.4">
      <c r="A8" s="233"/>
      <c r="B8" s="234"/>
      <c r="C8" s="255"/>
      <c r="D8" s="256"/>
      <c r="E8" s="256"/>
      <c r="F8" s="256"/>
      <c r="G8" s="256"/>
      <c r="H8" s="42"/>
      <c r="I8" s="262"/>
      <c r="J8" s="265">
        <v>5</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1285</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494</v>
      </c>
      <c r="D22" s="280"/>
      <c r="E22" s="279" t="s">
        <v>769</v>
      </c>
      <c r="F22" s="280"/>
      <c r="G22" s="296"/>
      <c r="H22" s="297"/>
      <c r="I22" s="43" t="s">
        <v>389</v>
      </c>
      <c r="J22" s="275"/>
      <c r="K22" s="276"/>
      <c r="L22" s="41"/>
      <c r="M22" s="41"/>
      <c r="N22" s="41"/>
    </row>
    <row r="23" spans="1:14" ht="27" customHeight="1" x14ac:dyDescent="0.4">
      <c r="A23" s="231"/>
      <c r="B23" s="232"/>
      <c r="C23" s="277" t="s">
        <v>390</v>
      </c>
      <c r="D23" s="278"/>
      <c r="E23" s="277" t="s">
        <v>391</v>
      </c>
      <c r="F23" s="278"/>
      <c r="G23" s="298"/>
      <c r="H23" s="299"/>
      <c r="I23" s="43" t="s">
        <v>392</v>
      </c>
      <c r="J23" s="275"/>
      <c r="K23" s="276"/>
      <c r="L23" s="41"/>
      <c r="M23" s="41"/>
      <c r="N23" s="41"/>
    </row>
    <row r="24" spans="1:14" ht="27" customHeight="1" x14ac:dyDescent="0.4">
      <c r="A24" s="233"/>
      <c r="B24" s="234"/>
      <c r="C24" s="279" t="s">
        <v>499</v>
      </c>
      <c r="D24" s="280"/>
      <c r="E24" s="279" t="s">
        <v>499</v>
      </c>
      <c r="F24" s="280"/>
      <c r="G24" s="300"/>
      <c r="H24" s="301"/>
      <c r="I24" s="44" t="s">
        <v>394</v>
      </c>
      <c r="J24" s="281"/>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6</v>
      </c>
      <c r="D26" s="50">
        <v>15</v>
      </c>
      <c r="E26" s="50">
        <v>15</v>
      </c>
      <c r="F26" s="50">
        <v>18</v>
      </c>
      <c r="G26" s="50">
        <v>18</v>
      </c>
      <c r="H26" s="50">
        <v>18</v>
      </c>
      <c r="I26" s="324">
        <f>SUM(C26:H26)</f>
        <v>90</v>
      </c>
      <c r="J26" s="325"/>
      <c r="K26" s="51" t="s">
        <v>1286</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17</v>
      </c>
      <c r="F29" s="56">
        <v>1</v>
      </c>
      <c r="G29" s="56">
        <v>1</v>
      </c>
      <c r="H29" s="56">
        <v>1</v>
      </c>
      <c r="I29" s="56"/>
      <c r="J29" s="56"/>
      <c r="K29" s="57"/>
      <c r="L29" s="47"/>
      <c r="M29" s="47"/>
      <c r="N29" s="47"/>
    </row>
    <row r="30" spans="1:14" ht="27" customHeight="1" thickBot="1" x14ac:dyDescent="0.45">
      <c r="A30" s="96"/>
      <c r="B30" s="58" t="s">
        <v>417</v>
      </c>
      <c r="C30" s="59" t="s">
        <v>418</v>
      </c>
      <c r="D30" s="59" t="s">
        <v>418</v>
      </c>
      <c r="E30" s="59">
        <v>3</v>
      </c>
      <c r="F30" s="59"/>
      <c r="G30" s="59">
        <v>3</v>
      </c>
      <c r="H30" s="59"/>
      <c r="I30" s="59">
        <v>2</v>
      </c>
      <c r="J30" s="59">
        <v>1</v>
      </c>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1287</v>
      </c>
      <c r="D32" s="303"/>
      <c r="E32" s="304"/>
      <c r="F32" s="302" t="s">
        <v>1288</v>
      </c>
      <c r="G32" s="303"/>
      <c r="H32" s="304"/>
      <c r="I32" s="302" t="s">
        <v>1289</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1290</v>
      </c>
      <c r="D39" s="315"/>
      <c r="E39" s="316"/>
      <c r="F39" s="314" t="s">
        <v>1291</v>
      </c>
      <c r="G39" s="315"/>
      <c r="H39" s="316"/>
      <c r="I39" s="314" t="s">
        <v>1292</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t="s">
        <v>439</v>
      </c>
      <c r="H46" s="62" t="s">
        <v>912</v>
      </c>
      <c r="I46" s="97" t="s">
        <v>441</v>
      </c>
      <c r="J46" s="348" t="s">
        <v>508</v>
      </c>
      <c r="K46" s="349"/>
    </row>
    <row r="47" spans="1:11" ht="20.25" customHeight="1" x14ac:dyDescent="0.4">
      <c r="A47" s="328"/>
      <c r="B47" s="329"/>
      <c r="C47" s="345" t="s">
        <v>443</v>
      </c>
      <c r="D47" s="346"/>
      <c r="E47" s="350" t="s">
        <v>444</v>
      </c>
      <c r="F47" s="350"/>
      <c r="G47" s="97" t="s">
        <v>445</v>
      </c>
      <c r="H47" s="62" t="s">
        <v>1268</v>
      </c>
      <c r="I47" s="97" t="s">
        <v>441</v>
      </c>
      <c r="J47" s="348" t="s">
        <v>508</v>
      </c>
      <c r="K47" s="349"/>
    </row>
    <row r="48" spans="1:11" ht="20.25" customHeight="1" x14ac:dyDescent="0.4">
      <c r="A48" s="328"/>
      <c r="B48" s="329"/>
      <c r="C48" s="345" t="s">
        <v>449</v>
      </c>
      <c r="D48" s="346"/>
      <c r="E48" s="350" t="s">
        <v>370</v>
      </c>
      <c r="F48" s="350"/>
      <c r="G48" s="97"/>
      <c r="H48" s="62"/>
      <c r="I48" s="97"/>
      <c r="J48" s="348"/>
      <c r="K48" s="349"/>
    </row>
    <row r="49" spans="1:14" ht="20.25" customHeight="1" x14ac:dyDescent="0.4">
      <c r="A49" s="328"/>
      <c r="B49" s="329"/>
      <c r="C49" s="345" t="s">
        <v>450</v>
      </c>
      <c r="D49" s="346"/>
      <c r="E49" s="350" t="s">
        <v>915</v>
      </c>
      <c r="F49" s="350"/>
      <c r="G49" s="97" t="s">
        <v>439</v>
      </c>
      <c r="H49" s="62" t="s">
        <v>1293</v>
      </c>
      <c r="I49" s="97" t="s">
        <v>441</v>
      </c>
      <c r="J49" s="348" t="s">
        <v>1294</v>
      </c>
      <c r="K49" s="349"/>
      <c r="L49" s="63"/>
      <c r="M49" s="63"/>
      <c r="N49" s="63"/>
    </row>
    <row r="50" spans="1:14" ht="20.25" customHeight="1" x14ac:dyDescent="0.4">
      <c r="A50" s="328"/>
      <c r="B50" s="329"/>
      <c r="C50" s="345" t="s">
        <v>454</v>
      </c>
      <c r="D50" s="346"/>
      <c r="E50" s="351"/>
      <c r="F50" s="351"/>
      <c r="G50" s="97"/>
      <c r="H50" s="62"/>
      <c r="I50" s="97"/>
      <c r="J50" s="348"/>
      <c r="K50" s="349"/>
      <c r="L50" s="63"/>
    </row>
    <row r="51" spans="1:14" ht="20.25" customHeight="1" x14ac:dyDescent="0.4">
      <c r="A51" s="328"/>
      <c r="B51" s="329"/>
      <c r="C51" s="345" t="s">
        <v>455</v>
      </c>
      <c r="D51" s="346"/>
      <c r="E51" s="351" t="s">
        <v>1295</v>
      </c>
      <c r="F51" s="351"/>
      <c r="G51" s="97" t="s">
        <v>445</v>
      </c>
      <c r="H51" s="62" t="s">
        <v>1276</v>
      </c>
      <c r="I51" s="97" t="s">
        <v>441</v>
      </c>
      <c r="J51" s="348" t="s">
        <v>508</v>
      </c>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t="s">
        <v>463</v>
      </c>
      <c r="D55" s="361"/>
      <c r="E55" s="362" t="s">
        <v>654</v>
      </c>
      <c r="F55" s="362"/>
      <c r="G55" s="98" t="s">
        <v>1296</v>
      </c>
      <c r="H55" s="66" t="s">
        <v>370</v>
      </c>
      <c r="I55" s="66" t="s">
        <v>370</v>
      </c>
      <c r="J55" s="363" t="s">
        <v>465</v>
      </c>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1297</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87" priority="3">
      <formula>LEN(TRIM(C24))=0</formula>
    </cfRule>
  </conditionalFormatting>
  <conditionalFormatting sqref="C9:G11 J9:K11 H11 C27:I27 K27">
    <cfRule type="expression" dxfId="86" priority="2" stopIfTrue="1">
      <formula>$K$4=""</formula>
    </cfRule>
  </conditionalFormatting>
  <conditionalFormatting sqref="E47:K49 C6:G11 H11 C26:I27 K26:K27 G1:H1 I2 C2:C3 K3 C5:E5 G5:K5 J6:K6 J7 H8 C12 C22:F22 C29:E29 G29 G46:K46">
    <cfRule type="containsBlanks" dxfId="8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84" priority="6">
      <formula>LEN(TRIM(J8))=0</formula>
    </cfRule>
  </conditionalFormatting>
  <dataValidations count="2">
    <dataValidation type="whole" operator="greaterThanOrEqual" allowBlank="1" showInputMessage="1" showErrorMessage="1" sqref="E29:K30 C29:D29" xr:uid="{D8588CA3-0683-477F-BF52-293AD9D05E6E}">
      <formula1>0</formula1>
    </dataValidation>
    <dataValidation type="list" allowBlank="1" showInputMessage="1" showErrorMessage="1" sqref="J2:K2" xr:uid="{5F9908FC-F321-4408-A490-031AA340A5C4}">
      <formula1>"保育所,認定こども園,小規模保育事業"</formula1>
    </dataValidation>
  </dataValidations>
  <hyperlinks>
    <hyperlink ref="A1:B1" location="公表用一覧!A1" display=" &lt;戻る" xr:uid="{355C6557-0FB8-4CD0-86FA-8C48E0E1679F}"/>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90997D-7FB0-4D62-BA5D-5E1CB146355E}">
  <sheetPr codeName="Sheet89"/>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361</v>
      </c>
      <c r="B1" s="226"/>
      <c r="C1" s="72"/>
      <c r="D1" s="72"/>
      <c r="E1" s="73"/>
      <c r="F1" s="32" t="s">
        <v>362</v>
      </c>
      <c r="G1" s="227">
        <v>45546</v>
      </c>
      <c r="H1" s="228"/>
      <c r="I1" s="33" t="s">
        <v>363</v>
      </c>
      <c r="J1" s="229">
        <v>46113</v>
      </c>
      <c r="K1" s="230"/>
      <c r="L1" s="34"/>
      <c r="M1" s="34"/>
      <c r="N1" s="34"/>
    </row>
    <row r="2" spans="1:14" ht="27" customHeight="1" x14ac:dyDescent="0.4">
      <c r="A2" s="231" t="s">
        <v>364</v>
      </c>
      <c r="B2" s="232"/>
      <c r="C2" s="235" t="s">
        <v>245</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372</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246</v>
      </c>
      <c r="D5" s="270"/>
      <c r="E5" s="271"/>
      <c r="F5" s="40" t="s">
        <v>369</v>
      </c>
      <c r="G5" s="376" t="str">
        <f>HYPERLINK("https://kids-home.jp/nest-otakanomori/")</f>
        <v>https://kids-home.jp/nest-otakanomori/</v>
      </c>
      <c r="H5" s="270"/>
      <c r="I5" s="270"/>
      <c r="J5" s="270"/>
      <c r="K5" s="272"/>
      <c r="L5" s="37"/>
      <c r="M5" s="37"/>
      <c r="N5" s="37"/>
    </row>
    <row r="6" spans="1:14" ht="27" customHeight="1" x14ac:dyDescent="0.4">
      <c r="A6" s="273" t="s">
        <v>371</v>
      </c>
      <c r="B6" s="274"/>
      <c r="C6" s="461" t="s">
        <v>247</v>
      </c>
      <c r="D6" s="252"/>
      <c r="E6" s="252"/>
      <c r="F6" s="252"/>
      <c r="G6" s="252"/>
      <c r="H6" s="257" t="s">
        <v>372</v>
      </c>
      <c r="I6" s="101" t="s">
        <v>373</v>
      </c>
      <c r="J6" s="259">
        <v>0</v>
      </c>
      <c r="K6" s="260"/>
      <c r="L6" s="41"/>
      <c r="M6" s="41"/>
      <c r="N6" s="41"/>
    </row>
    <row r="7" spans="1:14" ht="27" customHeight="1" x14ac:dyDescent="0.4">
      <c r="A7" s="231"/>
      <c r="B7" s="232"/>
      <c r="C7" s="253"/>
      <c r="D7" s="254"/>
      <c r="E7" s="254"/>
      <c r="F7" s="254"/>
      <c r="G7" s="254"/>
      <c r="H7" s="258"/>
      <c r="I7" s="261" t="s">
        <v>374</v>
      </c>
      <c r="J7" s="263" t="s">
        <v>964</v>
      </c>
      <c r="K7" s="264"/>
      <c r="L7" s="41"/>
      <c r="M7" s="41"/>
      <c r="N7" s="41"/>
    </row>
    <row r="8" spans="1:14" ht="27" customHeight="1" x14ac:dyDescent="0.4">
      <c r="A8" s="233"/>
      <c r="B8" s="234"/>
      <c r="C8" s="255"/>
      <c r="D8" s="256"/>
      <c r="E8" s="256"/>
      <c r="F8" s="256"/>
      <c r="G8" s="256"/>
      <c r="H8" s="42" t="s">
        <v>632</v>
      </c>
      <c r="I8" s="262"/>
      <c r="J8" s="265">
        <v>1</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965</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966</v>
      </c>
      <c r="F22" s="280"/>
      <c r="G22" s="296"/>
      <c r="H22" s="297"/>
      <c r="I22" s="43" t="s">
        <v>389</v>
      </c>
      <c r="J22" s="275" t="s">
        <v>82</v>
      </c>
      <c r="K22" s="276"/>
      <c r="L22" s="41"/>
      <c r="M22" s="41"/>
      <c r="N22" s="41"/>
    </row>
    <row r="23" spans="1:14" ht="27" customHeight="1" x14ac:dyDescent="0.4">
      <c r="A23" s="231"/>
      <c r="B23" s="232"/>
      <c r="C23" s="277" t="s">
        <v>390</v>
      </c>
      <c r="D23" s="278"/>
      <c r="E23" s="277" t="s">
        <v>391</v>
      </c>
      <c r="F23" s="278"/>
      <c r="G23" s="298"/>
      <c r="H23" s="299"/>
      <c r="I23" s="43" t="s">
        <v>392</v>
      </c>
      <c r="J23" s="275" t="s">
        <v>82</v>
      </c>
      <c r="K23" s="276"/>
      <c r="L23" s="41"/>
      <c r="M23" s="41"/>
      <c r="N23" s="41"/>
    </row>
    <row r="24" spans="1:14" ht="27" customHeight="1" x14ac:dyDescent="0.4">
      <c r="A24" s="233"/>
      <c r="B24" s="234"/>
      <c r="C24" s="279" t="s">
        <v>481</v>
      </c>
      <c r="D24" s="280"/>
      <c r="E24" s="279" t="s">
        <v>387</v>
      </c>
      <c r="F24" s="280"/>
      <c r="G24" s="300"/>
      <c r="H24" s="301"/>
      <c r="I24" s="44" t="s">
        <v>394</v>
      </c>
      <c r="J24" s="281" t="s">
        <v>82</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6</v>
      </c>
      <c r="D26" s="50">
        <v>10</v>
      </c>
      <c r="E26" s="50">
        <v>10</v>
      </c>
      <c r="F26" s="50">
        <v>12</v>
      </c>
      <c r="G26" s="50">
        <v>12</v>
      </c>
      <c r="H26" s="50">
        <v>12</v>
      </c>
      <c r="I26" s="324">
        <f>SUM(C26:H26)</f>
        <v>62</v>
      </c>
      <c r="J26" s="325"/>
      <c r="K26" s="51" t="s">
        <v>22</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7</v>
      </c>
      <c r="F29" s="56">
        <v>1</v>
      </c>
      <c r="G29" s="56">
        <v>2</v>
      </c>
      <c r="H29" s="56">
        <v>1</v>
      </c>
      <c r="I29" s="56"/>
      <c r="J29" s="56"/>
      <c r="K29" s="57"/>
      <c r="L29" s="47"/>
      <c r="M29" s="47"/>
      <c r="N29" s="47"/>
    </row>
    <row r="30" spans="1:14" ht="27" customHeight="1" thickBot="1" x14ac:dyDescent="0.45">
      <c r="A30" s="96"/>
      <c r="B30" s="58" t="s">
        <v>417</v>
      </c>
      <c r="C30" s="59" t="s">
        <v>418</v>
      </c>
      <c r="D30" s="59" t="s">
        <v>418</v>
      </c>
      <c r="E30" s="59">
        <v>1</v>
      </c>
      <c r="F30" s="59"/>
      <c r="G30" s="59"/>
      <c r="H30" s="59"/>
      <c r="I30" s="59">
        <v>1</v>
      </c>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967</v>
      </c>
      <c r="D32" s="303"/>
      <c r="E32" s="304"/>
      <c r="F32" s="302" t="s">
        <v>968</v>
      </c>
      <c r="G32" s="303"/>
      <c r="H32" s="304"/>
      <c r="I32" s="302" t="s">
        <v>969</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c r="D39" s="315"/>
      <c r="E39" s="316"/>
      <c r="F39" s="314"/>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t="s">
        <v>970</v>
      </c>
      <c r="H46" s="62" t="s">
        <v>971</v>
      </c>
      <c r="I46" s="97" t="s">
        <v>444</v>
      </c>
      <c r="J46" s="348" t="s">
        <v>517</v>
      </c>
      <c r="K46" s="349"/>
    </row>
    <row r="47" spans="1:11" ht="20.25" customHeight="1" x14ac:dyDescent="0.4">
      <c r="A47" s="328"/>
      <c r="B47" s="329"/>
      <c r="C47" s="345" t="s">
        <v>443</v>
      </c>
      <c r="D47" s="346"/>
      <c r="E47" s="350" t="s">
        <v>483</v>
      </c>
      <c r="F47" s="350"/>
      <c r="G47" s="97" t="s">
        <v>970</v>
      </c>
      <c r="H47" s="78" t="s">
        <v>972</v>
      </c>
      <c r="I47" s="97" t="s">
        <v>444</v>
      </c>
      <c r="J47" s="348" t="s">
        <v>517</v>
      </c>
      <c r="K47" s="349"/>
    </row>
    <row r="48" spans="1:11" ht="20.25" customHeight="1" x14ac:dyDescent="0.4">
      <c r="A48" s="328"/>
      <c r="B48" s="329"/>
      <c r="C48" s="345" t="s">
        <v>449</v>
      </c>
      <c r="D48" s="346"/>
      <c r="E48" s="350"/>
      <c r="F48" s="350"/>
      <c r="G48" s="97"/>
      <c r="H48" s="62"/>
      <c r="I48" s="97"/>
      <c r="J48" s="348"/>
      <c r="K48" s="349"/>
    </row>
    <row r="49" spans="1:14" ht="20.25" customHeight="1" x14ac:dyDescent="0.4">
      <c r="A49" s="328"/>
      <c r="B49" s="329"/>
      <c r="C49" s="345" t="s">
        <v>450</v>
      </c>
      <c r="D49" s="346"/>
      <c r="E49" s="350" t="s">
        <v>973</v>
      </c>
      <c r="F49" s="350"/>
      <c r="G49" s="97" t="s">
        <v>974</v>
      </c>
      <c r="H49" s="62" t="s">
        <v>975</v>
      </c>
      <c r="I49" s="97" t="s">
        <v>779</v>
      </c>
      <c r="J49" s="348" t="s">
        <v>517</v>
      </c>
      <c r="K49" s="349"/>
      <c r="L49" s="63"/>
      <c r="M49" s="63"/>
      <c r="N49" s="63"/>
    </row>
    <row r="50" spans="1:14" ht="20.25" customHeight="1" x14ac:dyDescent="0.4">
      <c r="A50" s="328"/>
      <c r="B50" s="329"/>
      <c r="C50" s="345" t="s">
        <v>454</v>
      </c>
      <c r="D50" s="346"/>
      <c r="E50" s="351"/>
      <c r="F50" s="351"/>
      <c r="G50" s="97"/>
      <c r="H50" s="62"/>
      <c r="I50" s="97"/>
      <c r="J50" s="348"/>
      <c r="K50" s="349"/>
      <c r="L50" s="63"/>
    </row>
    <row r="51" spans="1:14" ht="20.25" customHeight="1" x14ac:dyDescent="0.4">
      <c r="A51" s="328"/>
      <c r="B51" s="329"/>
      <c r="C51" s="345" t="s">
        <v>455</v>
      </c>
      <c r="D51" s="346"/>
      <c r="E51" s="351" t="s">
        <v>976</v>
      </c>
      <c r="F51" s="351"/>
      <c r="G51" s="97"/>
      <c r="H51" s="62" t="s">
        <v>977</v>
      </c>
      <c r="I51" s="97" t="s">
        <v>444</v>
      </c>
      <c r="J51" s="348" t="s">
        <v>517</v>
      </c>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978</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83" priority="3">
      <formula>LEN(TRIM(C24))=0</formula>
    </cfRule>
  </conditionalFormatting>
  <conditionalFormatting sqref="C9:G11 J9:K11 H11 C27:I27 K27">
    <cfRule type="expression" dxfId="82" priority="2" stopIfTrue="1">
      <formula>$K$4=""</formula>
    </cfRule>
  </conditionalFormatting>
  <conditionalFormatting sqref="E47:K49 C6:G11 H11 C26:I27 K26:K27 G1:H1 I2 C2:C3 K3 C5:E5 G5:K5 J6:K6 J7 H8 C12 C22:F22 C29:E29 G29 G46:K46">
    <cfRule type="containsBlanks" dxfId="8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80" priority="6">
      <formula>LEN(TRIM(J8))=0</formula>
    </cfRule>
  </conditionalFormatting>
  <dataValidations count="2">
    <dataValidation type="whole" operator="greaterThanOrEqual" allowBlank="1" showInputMessage="1" showErrorMessage="1" sqref="E29:K30 C29:D29" xr:uid="{1888EB38-C035-405C-B45F-2FC41D9E0433}">
      <formula1>0</formula1>
    </dataValidation>
    <dataValidation type="list" allowBlank="1" showInputMessage="1" showErrorMessage="1" sqref="J2:K2" xr:uid="{7822C75C-0315-4546-A0B9-73F0153B3B64}">
      <formula1>"保育所,認定こども園,小規模保育事業"</formula1>
    </dataValidation>
  </dataValidations>
  <hyperlinks>
    <hyperlink ref="A1:B1" location="公表用一覧!A1" display="&lt; 戻る" xr:uid="{20998705-6E79-4278-9812-DC421D6873A7}"/>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drawing r:id="rId2"/>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F460C10-3DCB-44ED-A3B2-99603B6A2DAB}">
  <sheetPr codeName="Sheet90"/>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375" t="s">
        <v>532</v>
      </c>
      <c r="B1" s="375"/>
      <c r="C1" s="72"/>
      <c r="D1" s="72"/>
      <c r="E1" s="73"/>
      <c r="F1" s="32" t="s">
        <v>362</v>
      </c>
      <c r="G1" s="227">
        <v>45902</v>
      </c>
      <c r="H1" s="228"/>
      <c r="I1" s="33" t="s">
        <v>363</v>
      </c>
      <c r="J1" s="229">
        <v>46113</v>
      </c>
      <c r="K1" s="230"/>
      <c r="L1" s="34"/>
      <c r="M1" s="34"/>
      <c r="N1" s="34"/>
    </row>
    <row r="2" spans="1:14" ht="27" customHeight="1" x14ac:dyDescent="0.4">
      <c r="A2" s="231" t="s">
        <v>364</v>
      </c>
      <c r="B2" s="232"/>
      <c r="C2" s="235" t="s">
        <v>320</v>
      </c>
      <c r="D2" s="236"/>
      <c r="E2" s="236"/>
      <c r="F2" s="236"/>
      <c r="G2" s="236"/>
      <c r="H2" s="237"/>
      <c r="I2" s="36" t="s">
        <v>92</v>
      </c>
      <c r="J2" s="241" t="s">
        <v>763</v>
      </c>
      <c r="K2" s="242"/>
      <c r="L2" s="37"/>
      <c r="M2" s="37"/>
      <c r="N2" s="37"/>
    </row>
    <row r="3" spans="1:14" ht="27" customHeight="1" x14ac:dyDescent="0.4">
      <c r="A3" s="231"/>
      <c r="B3" s="232"/>
      <c r="C3" s="235"/>
      <c r="D3" s="236"/>
      <c r="E3" s="236"/>
      <c r="F3" s="236"/>
      <c r="G3" s="236"/>
      <c r="H3" s="237"/>
      <c r="I3" s="243" t="s">
        <v>366</v>
      </c>
      <c r="J3" s="244"/>
      <c r="K3" s="38">
        <v>373</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321</v>
      </c>
      <c r="D5" s="270"/>
      <c r="E5" s="271"/>
      <c r="F5" s="40" t="s">
        <v>369</v>
      </c>
      <c r="G5" s="376" t="s">
        <v>1971</v>
      </c>
      <c r="H5" s="270"/>
      <c r="I5" s="270"/>
      <c r="J5" s="270"/>
      <c r="K5" s="272"/>
      <c r="L5" s="37"/>
      <c r="M5" s="37"/>
      <c r="N5" s="37"/>
    </row>
    <row r="6" spans="1:14" ht="27" customHeight="1" x14ac:dyDescent="0.4">
      <c r="A6" s="273" t="s">
        <v>371</v>
      </c>
      <c r="B6" s="274"/>
      <c r="C6" s="251" t="s">
        <v>322</v>
      </c>
      <c r="D6" s="252"/>
      <c r="E6" s="252"/>
      <c r="F6" s="252"/>
      <c r="G6" s="252"/>
      <c r="H6" s="257" t="s">
        <v>372</v>
      </c>
      <c r="I6" s="144" t="s">
        <v>373</v>
      </c>
      <c r="J6" s="259">
        <v>1</v>
      </c>
      <c r="K6" s="260"/>
      <c r="L6" s="41"/>
      <c r="M6" s="41"/>
      <c r="N6" s="41"/>
    </row>
    <row r="7" spans="1:14" ht="27" customHeight="1" x14ac:dyDescent="0.4">
      <c r="A7" s="231"/>
      <c r="B7" s="232"/>
      <c r="C7" s="253"/>
      <c r="D7" s="254"/>
      <c r="E7" s="254"/>
      <c r="F7" s="254"/>
      <c r="G7" s="254"/>
      <c r="H7" s="258"/>
      <c r="I7" s="261" t="s">
        <v>374</v>
      </c>
      <c r="J7" s="263" t="s">
        <v>1972</v>
      </c>
      <c r="K7" s="264"/>
      <c r="L7" s="41"/>
      <c r="M7" s="41"/>
      <c r="N7" s="41"/>
    </row>
    <row r="8" spans="1:14" ht="27" customHeight="1" x14ac:dyDescent="0.4">
      <c r="A8" s="233"/>
      <c r="B8" s="234"/>
      <c r="C8" s="255"/>
      <c r="D8" s="256"/>
      <c r="E8" s="256"/>
      <c r="F8" s="256"/>
      <c r="G8" s="256"/>
      <c r="H8" s="42" t="s">
        <v>376</v>
      </c>
      <c r="I8" s="262"/>
      <c r="J8" s="265">
        <v>15</v>
      </c>
      <c r="K8" s="266"/>
      <c r="L8" s="41"/>
      <c r="M8" s="41"/>
      <c r="N8" s="41"/>
    </row>
    <row r="9" spans="1:14" ht="27" customHeight="1" x14ac:dyDescent="0.4">
      <c r="A9" s="245" t="s">
        <v>377</v>
      </c>
      <c r="B9" s="246"/>
      <c r="C9" s="251"/>
      <c r="D9" s="252"/>
      <c r="E9" s="252"/>
      <c r="F9" s="252"/>
      <c r="G9" s="252"/>
      <c r="H9" s="257" t="s">
        <v>372</v>
      </c>
      <c r="I9" s="144" t="s">
        <v>373</v>
      </c>
      <c r="J9" s="259"/>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1973</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661</v>
      </c>
      <c r="F22" s="280"/>
      <c r="G22" s="296"/>
      <c r="H22" s="297"/>
      <c r="I22" s="43" t="s">
        <v>389</v>
      </c>
      <c r="J22" s="275" t="s">
        <v>82</v>
      </c>
      <c r="K22" s="276"/>
      <c r="L22" s="41"/>
      <c r="M22" s="41"/>
      <c r="N22" s="41"/>
    </row>
    <row r="23" spans="1:14" ht="27" customHeight="1" x14ac:dyDescent="0.4">
      <c r="A23" s="231"/>
      <c r="B23" s="232"/>
      <c r="C23" s="277" t="s">
        <v>390</v>
      </c>
      <c r="D23" s="278"/>
      <c r="E23" s="277" t="s">
        <v>391</v>
      </c>
      <c r="F23" s="278"/>
      <c r="G23" s="298"/>
      <c r="H23" s="299"/>
      <c r="I23" s="43" t="s">
        <v>392</v>
      </c>
      <c r="J23" s="275" t="s">
        <v>82</v>
      </c>
      <c r="K23" s="276"/>
      <c r="L23" s="41"/>
      <c r="M23" s="41"/>
      <c r="N23" s="41"/>
    </row>
    <row r="24" spans="1:14" ht="27" customHeight="1" x14ac:dyDescent="0.4">
      <c r="A24" s="233"/>
      <c r="B24" s="234"/>
      <c r="C24" s="279" t="s">
        <v>393</v>
      </c>
      <c r="D24" s="280"/>
      <c r="E24" s="279" t="s">
        <v>664</v>
      </c>
      <c r="F24" s="280"/>
      <c r="G24" s="300"/>
      <c r="H24" s="301"/>
      <c r="I24" s="44" t="s">
        <v>394</v>
      </c>
      <c r="J24" s="281" t="s">
        <v>82</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3</v>
      </c>
      <c r="D26" s="50">
        <v>8</v>
      </c>
      <c r="E26" s="50">
        <v>8</v>
      </c>
      <c r="F26" s="50" t="s">
        <v>82</v>
      </c>
      <c r="G26" s="50" t="s">
        <v>82</v>
      </c>
      <c r="H26" s="50" t="s">
        <v>82</v>
      </c>
      <c r="I26" s="324">
        <f>SUM(C26:H26)</f>
        <v>19</v>
      </c>
      <c r="J26" s="325"/>
      <c r="K26" s="51" t="s">
        <v>22</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1974</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1</v>
      </c>
      <c r="E29" s="56">
        <v>6</v>
      </c>
      <c r="F29" s="56"/>
      <c r="G29" s="56">
        <v>1</v>
      </c>
      <c r="H29" s="56"/>
      <c r="I29" s="56"/>
      <c r="J29" s="56"/>
      <c r="K29" s="57"/>
      <c r="L29" s="47"/>
      <c r="M29" s="47"/>
      <c r="N29" s="47"/>
    </row>
    <row r="30" spans="1:14" ht="27" customHeight="1" thickBot="1" x14ac:dyDescent="0.45">
      <c r="A30" s="140"/>
      <c r="B30" s="58" t="s">
        <v>417</v>
      </c>
      <c r="C30" s="59" t="s">
        <v>418</v>
      </c>
      <c r="D30" s="59" t="s">
        <v>418</v>
      </c>
      <c r="E30" s="59"/>
      <c r="F30" s="59"/>
      <c r="G30" s="59"/>
      <c r="H30" s="59"/>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1975</v>
      </c>
      <c r="D32" s="303"/>
      <c r="E32" s="304"/>
      <c r="F32" s="302" t="s">
        <v>1976</v>
      </c>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c r="D39" s="315"/>
      <c r="E39" s="316"/>
      <c r="F39" s="314"/>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155" t="s">
        <v>434</v>
      </c>
      <c r="H45" s="155" t="s">
        <v>435</v>
      </c>
      <c r="I45" s="155" t="s">
        <v>92</v>
      </c>
      <c r="J45" s="343" t="s">
        <v>436</v>
      </c>
      <c r="K45" s="344"/>
    </row>
    <row r="46" spans="1:11" ht="20.25" customHeight="1" x14ac:dyDescent="0.4">
      <c r="A46" s="328"/>
      <c r="B46" s="329"/>
      <c r="C46" s="345" t="s">
        <v>437</v>
      </c>
      <c r="D46" s="346"/>
      <c r="E46" s="347" t="s">
        <v>438</v>
      </c>
      <c r="F46" s="347"/>
      <c r="G46" s="156"/>
      <c r="H46" s="62"/>
      <c r="I46" s="156"/>
      <c r="J46" s="348"/>
      <c r="K46" s="349"/>
    </row>
    <row r="47" spans="1:11" ht="20.25" customHeight="1" x14ac:dyDescent="0.4">
      <c r="A47" s="328"/>
      <c r="B47" s="329"/>
      <c r="C47" s="345" t="s">
        <v>443</v>
      </c>
      <c r="D47" s="346"/>
      <c r="E47" s="350" t="s">
        <v>483</v>
      </c>
      <c r="F47" s="350"/>
      <c r="G47" s="156"/>
      <c r="H47" s="62" t="s">
        <v>1977</v>
      </c>
      <c r="I47" s="156"/>
      <c r="J47" s="348" t="s">
        <v>957</v>
      </c>
      <c r="K47" s="349"/>
    </row>
    <row r="48" spans="1:11" ht="20.25" customHeight="1" x14ac:dyDescent="0.4">
      <c r="A48" s="328"/>
      <c r="B48" s="329"/>
      <c r="C48" s="345" t="s">
        <v>449</v>
      </c>
      <c r="D48" s="346"/>
      <c r="E48" s="350" t="s">
        <v>370</v>
      </c>
      <c r="F48" s="350"/>
      <c r="G48" s="156"/>
      <c r="H48" s="62"/>
      <c r="I48" s="156"/>
      <c r="J48" s="348"/>
      <c r="K48" s="349"/>
    </row>
    <row r="49" spans="1:14" ht="20.25" customHeight="1" x14ac:dyDescent="0.4">
      <c r="A49" s="328"/>
      <c r="B49" s="329"/>
      <c r="C49" s="345" t="s">
        <v>450</v>
      </c>
      <c r="D49" s="346"/>
      <c r="E49" s="350" t="s">
        <v>453</v>
      </c>
      <c r="F49" s="350"/>
      <c r="G49" s="156"/>
      <c r="H49" s="62"/>
      <c r="I49" s="156"/>
      <c r="J49" s="348"/>
      <c r="K49" s="349"/>
      <c r="L49" s="63"/>
      <c r="M49" s="63"/>
      <c r="N49" s="63"/>
    </row>
    <row r="50" spans="1:14" ht="20.25" customHeight="1" x14ac:dyDescent="0.4">
      <c r="A50" s="328"/>
      <c r="B50" s="329"/>
      <c r="C50" s="345" t="s">
        <v>454</v>
      </c>
      <c r="D50" s="346"/>
      <c r="E50" s="351"/>
      <c r="F50" s="351"/>
      <c r="G50" s="156"/>
      <c r="H50" s="62"/>
      <c r="I50" s="156"/>
      <c r="J50" s="348"/>
      <c r="K50" s="349"/>
      <c r="L50" s="63"/>
    </row>
    <row r="51" spans="1:14" ht="20.25" customHeight="1" x14ac:dyDescent="0.4">
      <c r="A51" s="328"/>
      <c r="B51" s="329"/>
      <c r="C51" s="345" t="s">
        <v>455</v>
      </c>
      <c r="D51" s="346"/>
      <c r="E51" s="622" t="s">
        <v>1978</v>
      </c>
      <c r="F51" s="622"/>
      <c r="G51" s="156"/>
      <c r="H51" s="62" t="s">
        <v>1979</v>
      </c>
      <c r="I51" s="156"/>
      <c r="J51" s="348" t="s">
        <v>957</v>
      </c>
      <c r="K51" s="349"/>
      <c r="L51" s="63"/>
    </row>
    <row r="52" spans="1:14" ht="12" customHeight="1" x14ac:dyDescent="0.4">
      <c r="A52" s="139"/>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155" t="s">
        <v>461</v>
      </c>
      <c r="H54" s="155" t="s">
        <v>441</v>
      </c>
      <c r="I54" s="157" t="s">
        <v>462</v>
      </c>
      <c r="J54" s="343" t="s">
        <v>92</v>
      </c>
      <c r="K54" s="344"/>
    </row>
    <row r="55" spans="1:14" ht="20.25" customHeight="1" x14ac:dyDescent="0.4">
      <c r="A55" s="328"/>
      <c r="B55" s="329"/>
      <c r="C55" s="360"/>
      <c r="D55" s="361"/>
      <c r="E55" s="362"/>
      <c r="F55" s="362"/>
      <c r="G55" s="158"/>
      <c r="H55" s="159"/>
      <c r="I55" s="159"/>
      <c r="J55" s="363"/>
      <c r="K55" s="364"/>
    </row>
    <row r="56" spans="1:14" ht="20.25" customHeight="1" x14ac:dyDescent="0.4">
      <c r="A56" s="328"/>
      <c r="B56" s="329"/>
      <c r="C56" s="373"/>
      <c r="D56" s="374"/>
      <c r="E56" s="350"/>
      <c r="F56" s="350"/>
      <c r="G56" s="156"/>
      <c r="H56" s="160"/>
      <c r="I56" s="160"/>
      <c r="J56" s="348"/>
      <c r="K56" s="349"/>
    </row>
    <row r="57" spans="1:14" ht="20.25" customHeight="1" x14ac:dyDescent="0.4">
      <c r="A57" s="328"/>
      <c r="B57" s="329"/>
      <c r="C57" s="373"/>
      <c r="D57" s="374"/>
      <c r="E57" s="350"/>
      <c r="F57" s="350"/>
      <c r="G57" s="156"/>
      <c r="H57" s="160"/>
      <c r="I57" s="160"/>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1980</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79" priority="3">
      <formula>LEN(TRIM(C24))=0</formula>
    </cfRule>
  </conditionalFormatting>
  <conditionalFormatting sqref="C9:G11 J9:K11 H11 C27:I27 K27">
    <cfRule type="expression" dxfId="78" priority="2" stopIfTrue="1">
      <formula>$K$4=""</formula>
    </cfRule>
  </conditionalFormatting>
  <conditionalFormatting sqref="E47:K49 C6:G11 H11 C26:I27 K26:K27 G1:H1 I2 C2:C3 K3 C5:E5 G5:K5 J6:K6 J7 H8 C12 C22:F22 C29:E29 G29 G46:K46">
    <cfRule type="containsBlanks" dxfId="77"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76" priority="6">
      <formula>LEN(TRIM(J8))=0</formula>
    </cfRule>
  </conditionalFormatting>
  <dataValidations count="2">
    <dataValidation type="list" allowBlank="1" showInputMessage="1" showErrorMessage="1" sqref="J2:K2" xr:uid="{A7573713-8D78-425B-8ECB-46B7EC3744A8}">
      <formula1>"保育所,認定こども園,小規模保育事業"</formula1>
    </dataValidation>
    <dataValidation type="whole" operator="greaterThanOrEqual" allowBlank="1" showInputMessage="1" showErrorMessage="1" sqref="E29:K30 C29:D29" xr:uid="{7394C8E6-53AA-4272-9DF1-7B898C75936E}">
      <formula1>0</formula1>
    </dataValidation>
  </dataValidations>
  <hyperlinks>
    <hyperlink ref="A1:B1" location="公表用一覧!A1" display=" &lt;戻る" xr:uid="{FCB9C8F1-4093-4C1C-93A9-40F770B38BBE}"/>
    <hyperlink ref="G5" display="https://kids-home.jp/nest-matsugaoka/" xr:uid="{B3B7662B-85E9-45CF-9338-7882F6B195B9}"/>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E8DED5-144D-44D7-9A6E-CAB7B9F222F9}">
  <sheetPr codeName="Sheet91"/>
  <dimension ref="A1:N66"/>
  <sheetViews>
    <sheetView view="pageBreakPreview" topLeftCell="A5"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361</v>
      </c>
      <c r="B1" s="226"/>
      <c r="C1" s="72"/>
      <c r="D1" s="72"/>
      <c r="E1" s="73"/>
      <c r="F1" s="32" t="s">
        <v>362</v>
      </c>
      <c r="G1" s="227"/>
      <c r="H1" s="228"/>
      <c r="I1" s="33" t="s">
        <v>363</v>
      </c>
      <c r="J1" s="229">
        <v>46113</v>
      </c>
      <c r="K1" s="230"/>
      <c r="L1" s="34"/>
      <c r="M1" s="34"/>
      <c r="N1" s="34"/>
    </row>
    <row r="2" spans="1:14" ht="27" customHeight="1" x14ac:dyDescent="0.4">
      <c r="A2" s="231" t="s">
        <v>364</v>
      </c>
      <c r="B2" s="232"/>
      <c r="C2" s="235" t="s">
        <v>323</v>
      </c>
      <c r="D2" s="236"/>
      <c r="E2" s="236"/>
      <c r="F2" s="236"/>
      <c r="G2" s="236"/>
      <c r="H2" s="237"/>
      <c r="I2" s="36" t="s">
        <v>92</v>
      </c>
      <c r="J2" s="241" t="s">
        <v>763</v>
      </c>
      <c r="K2" s="242"/>
      <c r="L2" s="37"/>
      <c r="M2" s="37"/>
      <c r="N2" s="37"/>
    </row>
    <row r="3" spans="1:14" ht="27" customHeight="1" x14ac:dyDescent="0.4">
      <c r="A3" s="231"/>
      <c r="B3" s="232"/>
      <c r="C3" s="235"/>
      <c r="D3" s="236"/>
      <c r="E3" s="236"/>
      <c r="F3" s="236"/>
      <c r="G3" s="236"/>
      <c r="H3" s="237"/>
      <c r="I3" s="243" t="s">
        <v>366</v>
      </c>
      <c r="J3" s="244"/>
      <c r="K3" s="38">
        <v>375</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52</v>
      </c>
      <c r="D5" s="270"/>
      <c r="E5" s="271"/>
      <c r="F5" s="40" t="s">
        <v>369</v>
      </c>
      <c r="G5" s="269"/>
      <c r="H5" s="270"/>
      <c r="I5" s="270"/>
      <c r="J5" s="270"/>
      <c r="K5" s="272"/>
      <c r="L5" s="37"/>
      <c r="M5" s="37"/>
      <c r="N5" s="37"/>
    </row>
    <row r="6" spans="1:14" ht="27" customHeight="1" x14ac:dyDescent="0.4">
      <c r="A6" s="273" t="s">
        <v>371</v>
      </c>
      <c r="B6" s="274"/>
      <c r="C6" s="251" t="s">
        <v>324</v>
      </c>
      <c r="D6" s="252"/>
      <c r="E6" s="252"/>
      <c r="F6" s="252"/>
      <c r="G6" s="252"/>
      <c r="H6" s="257" t="s">
        <v>372</v>
      </c>
      <c r="I6" s="101" t="s">
        <v>373</v>
      </c>
      <c r="J6" s="259">
        <v>0</v>
      </c>
      <c r="K6" s="260"/>
      <c r="L6" s="41"/>
      <c r="M6" s="41"/>
      <c r="N6" s="41"/>
    </row>
    <row r="7" spans="1:14" ht="27" customHeight="1" x14ac:dyDescent="0.4">
      <c r="A7" s="231"/>
      <c r="B7" s="232"/>
      <c r="C7" s="253"/>
      <c r="D7" s="254"/>
      <c r="E7" s="254"/>
      <c r="F7" s="254"/>
      <c r="G7" s="254"/>
      <c r="H7" s="258"/>
      <c r="I7" s="261" t="s">
        <v>374</v>
      </c>
      <c r="J7" s="263" t="s">
        <v>379</v>
      </c>
      <c r="K7" s="264"/>
      <c r="L7" s="41"/>
      <c r="M7" s="41"/>
      <c r="N7" s="41"/>
    </row>
    <row r="8" spans="1:14" ht="27" customHeight="1" x14ac:dyDescent="0.4">
      <c r="A8" s="233"/>
      <c r="B8" s="234"/>
      <c r="C8" s="255"/>
      <c r="D8" s="256"/>
      <c r="E8" s="256"/>
      <c r="F8" s="256"/>
      <c r="G8" s="256"/>
      <c r="H8" s="42" t="s">
        <v>632</v>
      </c>
      <c r="I8" s="262"/>
      <c r="J8" s="265" t="s">
        <v>378</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388</v>
      </c>
      <c r="F22" s="280"/>
      <c r="G22" s="296"/>
      <c r="H22" s="297"/>
      <c r="I22" s="43" t="s">
        <v>389</v>
      </c>
      <c r="J22" s="275" t="s">
        <v>82</v>
      </c>
      <c r="K22" s="276"/>
      <c r="L22" s="41"/>
      <c r="M22" s="41"/>
      <c r="N22" s="41"/>
    </row>
    <row r="23" spans="1:14" ht="27" customHeight="1" x14ac:dyDescent="0.4">
      <c r="A23" s="231"/>
      <c r="B23" s="232"/>
      <c r="C23" s="277" t="s">
        <v>390</v>
      </c>
      <c r="D23" s="278"/>
      <c r="E23" s="277" t="s">
        <v>391</v>
      </c>
      <c r="F23" s="278"/>
      <c r="G23" s="298"/>
      <c r="H23" s="299"/>
      <c r="I23" s="43" t="s">
        <v>392</v>
      </c>
      <c r="J23" s="275" t="s">
        <v>82</v>
      </c>
      <c r="K23" s="276"/>
      <c r="L23" s="41"/>
      <c r="M23" s="41"/>
      <c r="N23" s="41"/>
    </row>
    <row r="24" spans="1:14" ht="27" customHeight="1" x14ac:dyDescent="0.4">
      <c r="A24" s="233"/>
      <c r="B24" s="234"/>
      <c r="C24" s="279" t="s">
        <v>481</v>
      </c>
      <c r="D24" s="280"/>
      <c r="E24" s="279" t="s">
        <v>387</v>
      </c>
      <c r="F24" s="280"/>
      <c r="G24" s="300"/>
      <c r="H24" s="301"/>
      <c r="I24" s="44" t="s">
        <v>394</v>
      </c>
      <c r="J24" s="281" t="s">
        <v>82</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2</v>
      </c>
      <c r="D26" s="50">
        <v>8</v>
      </c>
      <c r="E26" s="50">
        <v>9</v>
      </c>
      <c r="F26" s="50" t="s">
        <v>82</v>
      </c>
      <c r="G26" s="50" t="s">
        <v>82</v>
      </c>
      <c r="H26" s="50" t="s">
        <v>82</v>
      </c>
      <c r="I26" s="324">
        <f>SUM(C26:H26)</f>
        <v>19</v>
      </c>
      <c r="J26" s="325"/>
      <c r="K26" s="51" t="s">
        <v>16</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c r="D29" s="56"/>
      <c r="E29" s="56"/>
      <c r="F29" s="56"/>
      <c r="G29" s="56"/>
      <c r="H29" s="56"/>
      <c r="I29" s="56"/>
      <c r="J29" s="56"/>
      <c r="K29" s="57"/>
      <c r="L29" s="47"/>
      <c r="M29" s="47"/>
      <c r="N29" s="47"/>
    </row>
    <row r="30" spans="1:14" ht="27" customHeight="1" thickBot="1" x14ac:dyDescent="0.45">
      <c r="A30" s="96"/>
      <c r="B30" s="58" t="s">
        <v>417</v>
      </c>
      <c r="C30" s="59" t="s">
        <v>418</v>
      </c>
      <c r="D30" s="59" t="s">
        <v>418</v>
      </c>
      <c r="E30" s="59"/>
      <c r="F30" s="59"/>
      <c r="G30" s="59"/>
      <c r="H30" s="59"/>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c r="D32" s="303"/>
      <c r="E32" s="304"/>
      <c r="F32" s="302"/>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c r="D39" s="315"/>
      <c r="E39" s="316"/>
      <c r="F39" s="314"/>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c r="H46" s="62"/>
      <c r="I46" s="97"/>
      <c r="J46" s="348"/>
      <c r="K46" s="349"/>
    </row>
    <row r="47" spans="1:11" ht="20.25" customHeight="1" x14ac:dyDescent="0.4">
      <c r="A47" s="328"/>
      <c r="B47" s="329"/>
      <c r="C47" s="345" t="s">
        <v>443</v>
      </c>
      <c r="D47" s="346"/>
      <c r="E47" s="350"/>
      <c r="F47" s="350"/>
      <c r="G47" s="97"/>
      <c r="H47" s="62"/>
      <c r="I47" s="97"/>
      <c r="J47" s="348"/>
      <c r="K47" s="349"/>
    </row>
    <row r="48" spans="1:11" ht="20.25" customHeight="1" x14ac:dyDescent="0.4">
      <c r="A48" s="328"/>
      <c r="B48" s="329"/>
      <c r="C48" s="345" t="s">
        <v>449</v>
      </c>
      <c r="D48" s="346"/>
      <c r="E48" s="350"/>
      <c r="F48" s="350"/>
      <c r="G48" s="97"/>
      <c r="H48" s="62"/>
      <c r="I48" s="97"/>
      <c r="J48" s="348"/>
      <c r="K48" s="349"/>
    </row>
    <row r="49" spans="1:14" ht="20.25" customHeight="1" x14ac:dyDescent="0.4">
      <c r="A49" s="328"/>
      <c r="B49" s="329"/>
      <c r="C49" s="345" t="s">
        <v>450</v>
      </c>
      <c r="D49" s="346"/>
      <c r="E49" s="350"/>
      <c r="F49" s="350"/>
      <c r="G49" s="97"/>
      <c r="H49" s="62"/>
      <c r="I49" s="97"/>
      <c r="J49" s="348"/>
      <c r="K49" s="349"/>
      <c r="L49" s="63"/>
      <c r="M49" s="63"/>
      <c r="N49" s="63"/>
    </row>
    <row r="50" spans="1:14" ht="20.25" customHeight="1" x14ac:dyDescent="0.4">
      <c r="A50" s="328"/>
      <c r="B50" s="329"/>
      <c r="C50" s="345" t="s">
        <v>454</v>
      </c>
      <c r="D50" s="346"/>
      <c r="E50" s="351"/>
      <c r="F50" s="351"/>
      <c r="G50" s="97"/>
      <c r="H50" s="62"/>
      <c r="I50" s="97"/>
      <c r="J50" s="348"/>
      <c r="K50" s="349"/>
      <c r="L50" s="63"/>
    </row>
    <row r="51" spans="1:14" ht="20.25" customHeight="1" x14ac:dyDescent="0.4">
      <c r="A51" s="328"/>
      <c r="B51" s="329"/>
      <c r="C51" s="345" t="s">
        <v>455</v>
      </c>
      <c r="D51" s="346"/>
      <c r="E51" s="351"/>
      <c r="F51" s="351"/>
      <c r="G51" s="97"/>
      <c r="H51" s="62"/>
      <c r="I51" s="97"/>
      <c r="J51" s="348"/>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75" priority="2" stopIfTrue="1">
      <formula>$K$4=""</formula>
    </cfRule>
  </conditionalFormatting>
  <conditionalFormatting sqref="G1:H1 C5:E5 G5:K5 H8 C6:G11 H11 C22:F22 G29 G46:K46 E47:K49 J6:K6 C2:C3 C26:I27 K26:K27 C12 C29:E29 K3 I2 J8:K8 J7">
    <cfRule type="containsBlanks" dxfId="74"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73" priority="4">
      <formula>LEN(TRIM(C24))=0</formula>
    </cfRule>
  </conditionalFormatting>
  <conditionalFormatting sqref="E24:F24">
    <cfRule type="containsBlanks" dxfId="72" priority="3">
      <formula>LEN(TRIM(E24))=0</formula>
    </cfRule>
  </conditionalFormatting>
  <conditionalFormatting sqref="J9:K9 J11:K11 J10">
    <cfRule type="containsBlanks" dxfId="71"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24AC64BA-53AD-40E5-9D88-693EB3D872FA}">
      <formula1>0</formula1>
    </dataValidation>
    <dataValidation type="list" allowBlank="1" showInputMessage="1" showErrorMessage="1" sqref="J2:K2" xr:uid="{395F07B3-AF7B-4244-870A-05EB6776EF9A}">
      <formula1>"保育所,認定こども園,小規模保育事業"</formula1>
    </dataValidation>
  </dataValidations>
  <hyperlinks>
    <hyperlink ref="A1:B1" location="公表用一覧!A1" display="&lt; 戻る" xr:uid="{58F4AD3B-E43A-4C98-AD32-4D6C6E762C88}"/>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B22169-BE5B-4E66-8F64-D095A0FC5B49}">
  <sheetPr codeName="Sheet92"/>
  <dimension ref="A1:N66"/>
  <sheetViews>
    <sheetView view="pageBreakPreview" topLeftCell="A3"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361</v>
      </c>
      <c r="B1" s="226"/>
      <c r="C1" s="72"/>
      <c r="D1" s="72"/>
      <c r="E1" s="73"/>
      <c r="F1" s="32" t="s">
        <v>362</v>
      </c>
      <c r="G1" s="227"/>
      <c r="H1" s="228"/>
      <c r="I1" s="33" t="s">
        <v>363</v>
      </c>
      <c r="J1" s="229">
        <v>46113</v>
      </c>
      <c r="K1" s="230"/>
      <c r="L1" s="34"/>
      <c r="M1" s="34"/>
      <c r="N1" s="34"/>
    </row>
    <row r="2" spans="1:14" ht="27" customHeight="1" x14ac:dyDescent="0.4">
      <c r="A2" s="231" t="s">
        <v>364</v>
      </c>
      <c r="B2" s="232"/>
      <c r="C2" s="235" t="s">
        <v>248</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376</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51</v>
      </c>
      <c r="D5" s="270"/>
      <c r="E5" s="271"/>
      <c r="F5" s="40" t="s">
        <v>369</v>
      </c>
      <c r="G5" s="376" t="str">
        <f>HYPERLINK("https://www.coby.jp/institute/otakanomori/")</f>
        <v>https://www.coby.jp/institute/otakanomori/</v>
      </c>
      <c r="H5" s="270"/>
      <c r="I5" s="270"/>
      <c r="J5" s="270"/>
      <c r="K5" s="272"/>
      <c r="L5" s="37"/>
      <c r="M5" s="37"/>
      <c r="N5" s="37"/>
    </row>
    <row r="6" spans="1:14" ht="27" customHeight="1" x14ac:dyDescent="0.4">
      <c r="A6" s="273" t="s">
        <v>371</v>
      </c>
      <c r="B6" s="274"/>
      <c r="C6" s="461" t="s">
        <v>249</v>
      </c>
      <c r="D6" s="252"/>
      <c r="E6" s="252"/>
      <c r="F6" s="252"/>
      <c r="G6" s="252"/>
      <c r="H6" s="257" t="s">
        <v>372</v>
      </c>
      <c r="I6" s="101" t="s">
        <v>373</v>
      </c>
      <c r="J6" s="259">
        <v>0</v>
      </c>
      <c r="K6" s="260"/>
      <c r="L6" s="41"/>
      <c r="M6" s="41"/>
      <c r="N6" s="41"/>
    </row>
    <row r="7" spans="1:14" ht="27" customHeight="1" x14ac:dyDescent="0.4">
      <c r="A7" s="231"/>
      <c r="B7" s="232"/>
      <c r="C7" s="253"/>
      <c r="D7" s="254"/>
      <c r="E7" s="254"/>
      <c r="F7" s="254"/>
      <c r="G7" s="254"/>
      <c r="H7" s="258"/>
      <c r="I7" s="261" t="s">
        <v>374</v>
      </c>
      <c r="J7" s="263" t="s">
        <v>1675</v>
      </c>
      <c r="K7" s="264"/>
      <c r="L7" s="41"/>
      <c r="M7" s="41"/>
      <c r="N7" s="41"/>
    </row>
    <row r="8" spans="1:14" ht="27" customHeight="1" x14ac:dyDescent="0.4">
      <c r="A8" s="233"/>
      <c r="B8" s="234"/>
      <c r="C8" s="255"/>
      <c r="D8" s="256"/>
      <c r="E8" s="256"/>
      <c r="F8" s="256"/>
      <c r="G8" s="256"/>
      <c r="H8" s="42" t="s">
        <v>376</v>
      </c>
      <c r="I8" s="262"/>
      <c r="J8" s="265">
        <v>4</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1484</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388</v>
      </c>
      <c r="F22" s="280"/>
      <c r="G22" s="296"/>
      <c r="H22" s="297"/>
      <c r="I22" s="43" t="s">
        <v>389</v>
      </c>
      <c r="J22" s="275" t="s">
        <v>82</v>
      </c>
      <c r="K22" s="276"/>
      <c r="L22" s="41"/>
      <c r="M22" s="41"/>
      <c r="N22" s="41"/>
    </row>
    <row r="23" spans="1:14" ht="27" customHeight="1" x14ac:dyDescent="0.4">
      <c r="A23" s="231"/>
      <c r="B23" s="232"/>
      <c r="C23" s="277" t="s">
        <v>390</v>
      </c>
      <c r="D23" s="278"/>
      <c r="E23" s="277" t="s">
        <v>391</v>
      </c>
      <c r="F23" s="278"/>
      <c r="G23" s="298"/>
      <c r="H23" s="299"/>
      <c r="I23" s="43" t="s">
        <v>392</v>
      </c>
      <c r="J23" s="275" t="s">
        <v>82</v>
      </c>
      <c r="K23" s="276"/>
      <c r="L23" s="41"/>
      <c r="M23" s="41"/>
      <c r="N23" s="41"/>
    </row>
    <row r="24" spans="1:14" ht="27" customHeight="1" x14ac:dyDescent="0.4">
      <c r="A24" s="233"/>
      <c r="B24" s="234"/>
      <c r="C24" s="279" t="s">
        <v>481</v>
      </c>
      <c r="D24" s="280"/>
      <c r="E24" s="279" t="s">
        <v>387</v>
      </c>
      <c r="F24" s="280"/>
      <c r="G24" s="300"/>
      <c r="H24" s="301"/>
      <c r="I24" s="44" t="s">
        <v>394</v>
      </c>
      <c r="J24" s="281" t="s">
        <v>82</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12</v>
      </c>
      <c r="D26" s="50">
        <v>24</v>
      </c>
      <c r="E26" s="50">
        <v>24</v>
      </c>
      <c r="F26" s="50">
        <v>35</v>
      </c>
      <c r="G26" s="50">
        <v>35</v>
      </c>
      <c r="H26" s="50">
        <v>35</v>
      </c>
      <c r="I26" s="324">
        <f>SUM(C26:H26)</f>
        <v>165</v>
      </c>
      <c r="J26" s="325"/>
      <c r="K26" s="51" t="s">
        <v>16</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12</v>
      </c>
      <c r="F29" s="56">
        <v>1</v>
      </c>
      <c r="G29" s="56">
        <v>3</v>
      </c>
      <c r="H29" s="56">
        <v>2</v>
      </c>
      <c r="I29" s="56">
        <v>2</v>
      </c>
      <c r="J29" s="56">
        <v>1</v>
      </c>
      <c r="K29" s="57"/>
      <c r="L29" s="47"/>
      <c r="M29" s="47"/>
      <c r="N29" s="47"/>
    </row>
    <row r="30" spans="1:14" ht="27" customHeight="1" thickBot="1" x14ac:dyDescent="0.45">
      <c r="A30" s="96"/>
      <c r="B30" s="58" t="s">
        <v>417</v>
      </c>
      <c r="C30" s="59" t="s">
        <v>418</v>
      </c>
      <c r="D30" s="59" t="s">
        <v>418</v>
      </c>
      <c r="E30" s="59">
        <v>13</v>
      </c>
      <c r="F30" s="59"/>
      <c r="G30" s="59"/>
      <c r="H30" s="59"/>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1485</v>
      </c>
      <c r="D32" s="303"/>
      <c r="E32" s="304"/>
      <c r="F32" s="302" t="s">
        <v>1486</v>
      </c>
      <c r="G32" s="303"/>
      <c r="H32" s="304"/>
      <c r="I32" s="302" t="s">
        <v>1487</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1488</v>
      </c>
      <c r="D39" s="315"/>
      <c r="E39" s="316"/>
      <c r="F39" s="314"/>
      <c r="G39" s="315"/>
      <c r="H39" s="316"/>
      <c r="I39" s="314" t="s">
        <v>1489</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t="s">
        <v>439</v>
      </c>
      <c r="H46" s="62">
        <v>6500</v>
      </c>
      <c r="I46" s="97" t="s">
        <v>554</v>
      </c>
      <c r="J46" s="348" t="s">
        <v>517</v>
      </c>
      <c r="K46" s="349"/>
    </row>
    <row r="47" spans="1:11" ht="20.25" customHeight="1" x14ac:dyDescent="0.4">
      <c r="A47" s="328"/>
      <c r="B47" s="329"/>
      <c r="C47" s="345" t="s">
        <v>443</v>
      </c>
      <c r="D47" s="346"/>
      <c r="E47" s="350" t="s">
        <v>444</v>
      </c>
      <c r="F47" s="350"/>
      <c r="G47" s="97" t="s">
        <v>445</v>
      </c>
      <c r="H47" s="62" t="s">
        <v>1676</v>
      </c>
      <c r="I47" s="97" t="s">
        <v>1677</v>
      </c>
      <c r="J47" s="348" t="s">
        <v>517</v>
      </c>
      <c r="K47" s="349"/>
    </row>
    <row r="48" spans="1:11" ht="20.25" customHeight="1" x14ac:dyDescent="0.4">
      <c r="A48" s="328"/>
      <c r="B48" s="329"/>
      <c r="C48" s="345" t="s">
        <v>449</v>
      </c>
      <c r="D48" s="346"/>
      <c r="E48" s="350" t="s">
        <v>1492</v>
      </c>
      <c r="F48" s="350"/>
      <c r="G48" s="97" t="s">
        <v>514</v>
      </c>
      <c r="H48" s="62">
        <v>18535</v>
      </c>
      <c r="I48" s="97" t="s">
        <v>1493</v>
      </c>
      <c r="J48" s="348" t="s">
        <v>517</v>
      </c>
      <c r="K48" s="349"/>
    </row>
    <row r="49" spans="1:14" ht="20.25" customHeight="1" x14ac:dyDescent="0.4">
      <c r="A49" s="328"/>
      <c r="B49" s="329"/>
      <c r="C49" s="345" t="s">
        <v>450</v>
      </c>
      <c r="D49" s="346"/>
      <c r="E49" s="350" t="s">
        <v>1678</v>
      </c>
      <c r="F49" s="350"/>
      <c r="G49" s="97" t="s">
        <v>439</v>
      </c>
      <c r="H49" s="62">
        <v>3278</v>
      </c>
      <c r="I49" s="97" t="s">
        <v>554</v>
      </c>
      <c r="J49" s="348" t="s">
        <v>517</v>
      </c>
      <c r="K49" s="349"/>
      <c r="L49" s="63"/>
      <c r="M49" s="63"/>
      <c r="N49" s="63"/>
    </row>
    <row r="50" spans="1:14" ht="20.25" customHeight="1" x14ac:dyDescent="0.4">
      <c r="A50" s="328"/>
      <c r="B50" s="329"/>
      <c r="C50" s="345" t="s">
        <v>454</v>
      </c>
      <c r="D50" s="346"/>
      <c r="E50" s="351" t="s">
        <v>1679</v>
      </c>
      <c r="F50" s="351"/>
      <c r="G50" s="97" t="s">
        <v>439</v>
      </c>
      <c r="H50" s="62">
        <v>300</v>
      </c>
      <c r="I50" s="97" t="s">
        <v>554</v>
      </c>
      <c r="J50" s="348" t="s">
        <v>517</v>
      </c>
      <c r="K50" s="349"/>
      <c r="L50" s="63"/>
    </row>
    <row r="51" spans="1:14" ht="20.25" customHeight="1" x14ac:dyDescent="0.4">
      <c r="A51" s="328"/>
      <c r="B51" s="329"/>
      <c r="C51" s="345" t="s">
        <v>455</v>
      </c>
      <c r="D51" s="346"/>
      <c r="E51" s="351" t="s">
        <v>1680</v>
      </c>
      <c r="F51" s="351"/>
      <c r="G51" s="97" t="s">
        <v>514</v>
      </c>
      <c r="H51" s="62" t="s">
        <v>1681</v>
      </c>
      <c r="I51" s="97" t="s">
        <v>1493</v>
      </c>
      <c r="J51" s="348" t="s">
        <v>517</v>
      </c>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t="s">
        <v>1498</v>
      </c>
      <c r="D55" s="361"/>
      <c r="E55" s="362" t="s">
        <v>1499</v>
      </c>
      <c r="F55" s="362"/>
      <c r="G55" s="98" t="s">
        <v>1500</v>
      </c>
      <c r="H55" s="66" t="s">
        <v>1434</v>
      </c>
      <c r="I55" s="66" t="s">
        <v>370</v>
      </c>
      <c r="J55" s="363"/>
      <c r="K55" s="364"/>
    </row>
    <row r="56" spans="1:14" ht="20.25" customHeight="1" x14ac:dyDescent="0.4">
      <c r="A56" s="328"/>
      <c r="B56" s="329"/>
      <c r="C56" s="373" t="s">
        <v>1501</v>
      </c>
      <c r="D56" s="374"/>
      <c r="E56" s="350" t="s">
        <v>953</v>
      </c>
      <c r="F56" s="350"/>
      <c r="G56" s="97" t="s">
        <v>1502</v>
      </c>
      <c r="H56" s="67" t="s">
        <v>1434</v>
      </c>
      <c r="I56" s="67" t="s">
        <v>370</v>
      </c>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1682</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70" priority="3">
      <formula>LEN(TRIM(C24))=0</formula>
    </cfRule>
  </conditionalFormatting>
  <conditionalFormatting sqref="C9:G11 J9:K11 H11 C27:I27 K27">
    <cfRule type="expression" dxfId="69"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68" priority="6">
      <formula>LEN(TRIM(J8))=0</formula>
    </cfRule>
  </conditionalFormatting>
  <dataValidations count="2">
    <dataValidation type="whole" operator="greaterThanOrEqual" allowBlank="1" showInputMessage="1" showErrorMessage="1" sqref="E29:K30 C29:D29" xr:uid="{B9AE3C35-D192-4488-815B-F9F8E691E076}">
      <formula1>0</formula1>
    </dataValidation>
    <dataValidation type="list" allowBlank="1" showInputMessage="1" showErrorMessage="1" sqref="J2:K2" xr:uid="{AFDABF66-5D14-47F3-A1F0-70FAC65D9F65}">
      <formula1>"保育所,認定こども園,小規模保育事業"</formula1>
    </dataValidation>
  </dataValidations>
  <hyperlinks>
    <hyperlink ref="A1:B1" location="公表用一覧!A1" display="&lt; 戻る" xr:uid="{3C89455F-CECD-4A38-A16F-A7B7583A76D6}"/>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25AF1D-39AA-4802-8262-808121A99A61}">
  <sheetPr codeName="Sheet93"/>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532</v>
      </c>
      <c r="B1" s="407"/>
      <c r="C1" s="72"/>
      <c r="D1" s="72"/>
      <c r="E1" s="73"/>
      <c r="F1" s="32" t="s">
        <v>362</v>
      </c>
      <c r="G1" s="227">
        <v>45553</v>
      </c>
      <c r="H1" s="228"/>
      <c r="I1" s="33" t="s">
        <v>363</v>
      </c>
      <c r="J1" s="229">
        <v>46113</v>
      </c>
      <c r="K1" s="230"/>
      <c r="L1" s="34"/>
      <c r="M1" s="34"/>
      <c r="N1" s="34"/>
    </row>
    <row r="2" spans="1:14" ht="27" customHeight="1" x14ac:dyDescent="0.4">
      <c r="A2" s="231" t="s">
        <v>364</v>
      </c>
      <c r="B2" s="232"/>
      <c r="C2" s="235" t="s">
        <v>1159</v>
      </c>
      <c r="D2" s="236"/>
      <c r="E2" s="236"/>
      <c r="F2" s="236"/>
      <c r="G2" s="236"/>
      <c r="H2" s="237"/>
      <c r="I2" s="36" t="s">
        <v>92</v>
      </c>
      <c r="J2" s="241"/>
      <c r="K2" s="242"/>
      <c r="L2" s="37"/>
      <c r="M2" s="37"/>
      <c r="N2" s="37"/>
    </row>
    <row r="3" spans="1:14" ht="27" customHeight="1" x14ac:dyDescent="0.4">
      <c r="A3" s="231"/>
      <c r="B3" s="232"/>
      <c r="C3" s="235"/>
      <c r="D3" s="236"/>
      <c r="E3" s="236"/>
      <c r="F3" s="236"/>
      <c r="G3" s="236"/>
      <c r="H3" s="237"/>
      <c r="I3" s="243" t="s">
        <v>366</v>
      </c>
      <c r="J3" s="244"/>
      <c r="K3" s="38">
        <v>377</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1160</v>
      </c>
      <c r="D5" s="270"/>
      <c r="E5" s="271"/>
      <c r="F5" s="40" t="s">
        <v>369</v>
      </c>
      <c r="G5" s="376" t="str">
        <f>HYPERLINK("http://nursery.minaminagareyama@aiai-cc.co.jp/")</f>
        <v>http://nursery.minaminagareyama@aiai-cc.co.jp/</v>
      </c>
      <c r="H5" s="270"/>
      <c r="I5" s="270"/>
      <c r="J5" s="270"/>
      <c r="K5" s="272"/>
      <c r="L5" s="37"/>
      <c r="M5" s="37"/>
      <c r="N5" s="37"/>
    </row>
    <row r="6" spans="1:14" ht="27" customHeight="1" x14ac:dyDescent="0.4">
      <c r="A6" s="273" t="s">
        <v>371</v>
      </c>
      <c r="B6" s="274"/>
      <c r="C6" s="251" t="s">
        <v>1161</v>
      </c>
      <c r="D6" s="252"/>
      <c r="E6" s="252"/>
      <c r="F6" s="252"/>
      <c r="G6" s="252"/>
      <c r="H6" s="257" t="s">
        <v>372</v>
      </c>
      <c r="I6" s="101" t="s">
        <v>373</v>
      </c>
      <c r="J6" s="259">
        <v>10</v>
      </c>
      <c r="K6" s="260"/>
      <c r="L6" s="41"/>
      <c r="M6" s="41"/>
      <c r="N6" s="41"/>
    </row>
    <row r="7" spans="1:14" ht="27" customHeight="1" x14ac:dyDescent="0.4">
      <c r="A7" s="231"/>
      <c r="B7" s="232"/>
      <c r="C7" s="253"/>
      <c r="D7" s="254"/>
      <c r="E7" s="254"/>
      <c r="F7" s="254"/>
      <c r="G7" s="254"/>
      <c r="H7" s="258"/>
      <c r="I7" s="261" t="s">
        <v>374</v>
      </c>
      <c r="J7" s="263" t="s">
        <v>1162</v>
      </c>
      <c r="K7" s="264"/>
      <c r="L7" s="41"/>
      <c r="M7" s="41"/>
      <c r="N7" s="41"/>
    </row>
    <row r="8" spans="1:14" ht="27" customHeight="1" x14ac:dyDescent="0.4">
      <c r="A8" s="233"/>
      <c r="B8" s="234"/>
      <c r="C8" s="255"/>
      <c r="D8" s="256"/>
      <c r="E8" s="256"/>
      <c r="F8" s="256"/>
      <c r="G8" s="256"/>
      <c r="H8" s="42" t="s">
        <v>1011</v>
      </c>
      <c r="I8" s="262"/>
      <c r="J8" s="265">
        <v>20</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1163</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1121</v>
      </c>
      <c r="D22" s="280"/>
      <c r="E22" s="279" t="s">
        <v>1122</v>
      </c>
      <c r="F22" s="280"/>
      <c r="G22" s="296"/>
      <c r="H22" s="297"/>
      <c r="I22" s="43" t="s">
        <v>389</v>
      </c>
      <c r="J22" s="275"/>
      <c r="K22" s="276"/>
      <c r="L22" s="41"/>
      <c r="M22" s="41"/>
      <c r="N22" s="41"/>
    </row>
    <row r="23" spans="1:14" ht="27" customHeight="1" x14ac:dyDescent="0.4">
      <c r="A23" s="231"/>
      <c r="B23" s="232"/>
      <c r="C23" s="277" t="s">
        <v>390</v>
      </c>
      <c r="D23" s="278"/>
      <c r="E23" s="277" t="s">
        <v>391</v>
      </c>
      <c r="F23" s="278"/>
      <c r="G23" s="298"/>
      <c r="H23" s="299"/>
      <c r="I23" s="43" t="s">
        <v>392</v>
      </c>
      <c r="J23" s="275"/>
      <c r="K23" s="276"/>
      <c r="L23" s="41"/>
      <c r="M23" s="41"/>
      <c r="N23" s="41"/>
    </row>
    <row r="24" spans="1:14" ht="27" customHeight="1" x14ac:dyDescent="0.4">
      <c r="A24" s="233"/>
      <c r="B24" s="234"/>
      <c r="C24" s="279" t="s">
        <v>1164</v>
      </c>
      <c r="D24" s="280"/>
      <c r="E24" s="279" t="s">
        <v>1121</v>
      </c>
      <c r="F24" s="280"/>
      <c r="G24" s="300"/>
      <c r="H24" s="301"/>
      <c r="I24" s="44" t="s">
        <v>394</v>
      </c>
      <c r="J24" s="281"/>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5</v>
      </c>
      <c r="D26" s="50">
        <v>9</v>
      </c>
      <c r="E26" s="50">
        <v>10</v>
      </c>
      <c r="F26" s="50">
        <v>12</v>
      </c>
      <c r="G26" s="50">
        <v>12</v>
      </c>
      <c r="H26" s="50">
        <v>12</v>
      </c>
      <c r="I26" s="324">
        <f>SUM(C26:H26)</f>
        <v>60</v>
      </c>
      <c r="J26" s="325"/>
      <c r="K26" s="51" t="s">
        <v>1165</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5</v>
      </c>
      <c r="F29" s="56"/>
      <c r="G29" s="56">
        <v>1</v>
      </c>
      <c r="H29" s="56">
        <v>1</v>
      </c>
      <c r="I29" s="56">
        <v>2</v>
      </c>
      <c r="J29" s="56"/>
      <c r="K29" s="57"/>
      <c r="L29" s="47"/>
      <c r="M29" s="47"/>
      <c r="N29" s="47"/>
    </row>
    <row r="30" spans="1:14" ht="27" customHeight="1" thickBot="1" x14ac:dyDescent="0.45">
      <c r="A30" s="96"/>
      <c r="B30" s="58" t="s">
        <v>417</v>
      </c>
      <c r="C30" s="59" t="s">
        <v>418</v>
      </c>
      <c r="D30" s="59" t="s">
        <v>418</v>
      </c>
      <c r="E30" s="59"/>
      <c r="F30" s="59"/>
      <c r="G30" s="59"/>
      <c r="H30" s="59"/>
      <c r="I30" s="59">
        <v>1</v>
      </c>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879</v>
      </c>
      <c r="D32" s="303"/>
      <c r="E32" s="304"/>
      <c r="F32" s="302" t="s">
        <v>1166</v>
      </c>
      <c r="G32" s="303"/>
      <c r="H32" s="304"/>
      <c r="I32" s="302" t="s">
        <v>881</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c r="D39" s="315"/>
      <c r="E39" s="316"/>
      <c r="F39" s="314"/>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t="s">
        <v>439</v>
      </c>
      <c r="H46" s="62" t="s">
        <v>882</v>
      </c>
      <c r="I46" s="97" t="s">
        <v>441</v>
      </c>
      <c r="J46" s="348" t="s">
        <v>883</v>
      </c>
      <c r="K46" s="349"/>
    </row>
    <row r="47" spans="1:11" ht="20.25" customHeight="1" x14ac:dyDescent="0.4">
      <c r="A47" s="328"/>
      <c r="B47" s="329"/>
      <c r="C47" s="345" t="s">
        <v>443</v>
      </c>
      <c r="D47" s="346"/>
      <c r="E47" s="350" t="s">
        <v>444</v>
      </c>
      <c r="F47" s="350"/>
      <c r="G47" s="97" t="s">
        <v>445</v>
      </c>
      <c r="H47" s="62" t="s">
        <v>676</v>
      </c>
      <c r="I47" s="97" t="s">
        <v>1167</v>
      </c>
      <c r="J47" s="348" t="s">
        <v>883</v>
      </c>
      <c r="K47" s="349"/>
    </row>
    <row r="48" spans="1:11" ht="20.25" customHeight="1" x14ac:dyDescent="0.4">
      <c r="A48" s="328"/>
      <c r="B48" s="329"/>
      <c r="C48" s="345" t="s">
        <v>449</v>
      </c>
      <c r="D48" s="346"/>
      <c r="E48" s="350" t="s">
        <v>370</v>
      </c>
      <c r="F48" s="350"/>
      <c r="G48" s="97"/>
      <c r="H48" s="62"/>
      <c r="I48" s="97"/>
      <c r="J48" s="348"/>
      <c r="K48" s="349"/>
    </row>
    <row r="49" spans="1:14" ht="20.25" customHeight="1" x14ac:dyDescent="0.4">
      <c r="A49" s="328"/>
      <c r="B49" s="329"/>
      <c r="C49" s="345" t="s">
        <v>450</v>
      </c>
      <c r="D49" s="346"/>
      <c r="E49" s="350" t="s">
        <v>451</v>
      </c>
      <c r="F49" s="350"/>
      <c r="G49" s="97" t="s">
        <v>452</v>
      </c>
      <c r="H49" s="62" t="s">
        <v>885</v>
      </c>
      <c r="I49" s="97" t="s">
        <v>441</v>
      </c>
      <c r="J49" s="348" t="s">
        <v>886</v>
      </c>
      <c r="K49" s="349"/>
      <c r="L49" s="63"/>
      <c r="M49" s="63"/>
      <c r="N49" s="63"/>
    </row>
    <row r="50" spans="1:14" ht="20.25" customHeight="1" x14ac:dyDescent="0.4">
      <c r="A50" s="328"/>
      <c r="B50" s="329"/>
      <c r="C50" s="345" t="s">
        <v>454</v>
      </c>
      <c r="D50" s="346"/>
      <c r="E50" s="351"/>
      <c r="F50" s="351"/>
      <c r="G50" s="97"/>
      <c r="H50" s="62"/>
      <c r="I50" s="97"/>
      <c r="J50" s="348"/>
      <c r="K50" s="349"/>
      <c r="L50" s="63"/>
    </row>
    <row r="51" spans="1:14" ht="20.25" customHeight="1" x14ac:dyDescent="0.4">
      <c r="A51" s="328"/>
      <c r="B51" s="329"/>
      <c r="C51" s="345" t="s">
        <v>455</v>
      </c>
      <c r="D51" s="346"/>
      <c r="E51" s="351" t="s">
        <v>1168</v>
      </c>
      <c r="F51" s="351"/>
      <c r="G51" s="97" t="s">
        <v>445</v>
      </c>
      <c r="H51" s="62" t="s">
        <v>888</v>
      </c>
      <c r="I51" s="97" t="s">
        <v>1169</v>
      </c>
      <c r="J51" s="348" t="s">
        <v>883</v>
      </c>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t="s">
        <v>1170</v>
      </c>
      <c r="D55" s="361"/>
      <c r="E55" s="362" t="s">
        <v>1171</v>
      </c>
      <c r="F55" s="362"/>
      <c r="G55" s="98" t="s">
        <v>1172</v>
      </c>
      <c r="H55" s="66" t="s">
        <v>893</v>
      </c>
      <c r="I55" s="66" t="s">
        <v>370</v>
      </c>
      <c r="J55" s="363" t="s">
        <v>803</v>
      </c>
      <c r="K55" s="364"/>
    </row>
    <row r="56" spans="1:14" ht="20.25" customHeight="1" x14ac:dyDescent="0.4">
      <c r="A56" s="328"/>
      <c r="B56" s="329"/>
      <c r="C56" s="373" t="s">
        <v>1173</v>
      </c>
      <c r="D56" s="374"/>
      <c r="E56" s="350" t="s">
        <v>895</v>
      </c>
      <c r="F56" s="350"/>
      <c r="G56" s="97" t="s">
        <v>1172</v>
      </c>
      <c r="H56" s="67" t="s">
        <v>896</v>
      </c>
      <c r="I56" s="67" t="s">
        <v>370</v>
      </c>
      <c r="J56" s="348" t="s">
        <v>803</v>
      </c>
      <c r="K56" s="349"/>
    </row>
    <row r="57" spans="1:14" ht="20.25" customHeight="1" x14ac:dyDescent="0.4">
      <c r="A57" s="328"/>
      <c r="B57" s="329"/>
      <c r="C57" s="373" t="s">
        <v>897</v>
      </c>
      <c r="D57" s="374"/>
      <c r="E57" s="350" t="s">
        <v>444</v>
      </c>
      <c r="F57" s="350"/>
      <c r="G57" s="97" t="s">
        <v>452</v>
      </c>
      <c r="H57" s="67" t="s">
        <v>893</v>
      </c>
      <c r="I57" s="67" t="s">
        <v>370</v>
      </c>
      <c r="J57" s="348" t="s">
        <v>803</v>
      </c>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1795</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67" priority="3">
      <formula>LEN(TRIM(C24))=0</formula>
    </cfRule>
  </conditionalFormatting>
  <conditionalFormatting sqref="C9:G11 J9:K11 H11 C27:I27 K27">
    <cfRule type="expression" dxfId="66" priority="2" stopIfTrue="1">
      <formula>$K$4=""</formula>
    </cfRule>
  </conditionalFormatting>
  <conditionalFormatting sqref="E47:K49 C6:G11 H11 C26:I27 K26:K27 G1:H1 I2 C2:C3 K3 C5:E5 G5:K5 J6:K6 J7 H8 C12 C22:F22 C29:E29 G29 G46:K46">
    <cfRule type="containsBlanks" dxfId="6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64" priority="6">
      <formula>LEN(TRIM(J8))=0</formula>
    </cfRule>
  </conditionalFormatting>
  <dataValidations count="2">
    <dataValidation type="whole" operator="greaterThanOrEqual" allowBlank="1" showInputMessage="1" showErrorMessage="1" sqref="E29:K30 C29:D29" xr:uid="{63288437-7A60-4C02-B4EA-1F5D6F11B5F8}">
      <formula1>0</formula1>
    </dataValidation>
    <dataValidation type="list" allowBlank="1" showInputMessage="1" showErrorMessage="1" sqref="J2:K2" xr:uid="{5B4AB539-B11F-47A3-9B62-626EE84A216A}">
      <formula1>"保育所,認定こども園,小規模保育事業"</formula1>
    </dataValidation>
  </dataValidations>
  <hyperlinks>
    <hyperlink ref="A1:B1" location="公表用一覧!A1" display=" &lt;戻る" xr:uid="{CB3FE1DF-9F00-44CE-BC85-8893C96BCFA5}"/>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59F98F0-ADAE-4C50-B18C-479070D5FE7D}">
  <sheetPr codeName="Sheet94"/>
  <dimension ref="A1:N66"/>
  <sheetViews>
    <sheetView view="pageBreakPreview" zoomScaleNormal="100" zoomScaleSheetLayoutView="100" workbookViewId="0">
      <selection sqref="A1:B1"/>
    </sheetView>
  </sheetViews>
  <sheetFormatPr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375" t="s">
        <v>532</v>
      </c>
      <c r="B1" s="375"/>
      <c r="C1" s="72"/>
      <c r="D1" s="72"/>
      <c r="E1" s="73"/>
      <c r="F1" s="32" t="s">
        <v>362</v>
      </c>
      <c r="G1" s="227"/>
      <c r="H1" s="228"/>
      <c r="I1" s="33" t="s">
        <v>363</v>
      </c>
      <c r="J1" s="229">
        <v>46113</v>
      </c>
      <c r="K1" s="230"/>
      <c r="L1" s="34"/>
      <c r="M1" s="34"/>
      <c r="N1" s="34"/>
    </row>
    <row r="2" spans="1:14" ht="27" customHeight="1" x14ac:dyDescent="0.4">
      <c r="A2" s="231" t="s">
        <v>364</v>
      </c>
      <c r="B2" s="232"/>
      <c r="C2" s="235" t="s">
        <v>252</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378</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56</v>
      </c>
      <c r="D5" s="270"/>
      <c r="E5" s="271"/>
      <c r="F5" s="40" t="s">
        <v>369</v>
      </c>
      <c r="G5" s="376" t="s">
        <v>1981</v>
      </c>
      <c r="H5" s="270"/>
      <c r="I5" s="270"/>
      <c r="J5" s="270"/>
      <c r="K5" s="272"/>
      <c r="L5" s="37"/>
      <c r="M5" s="37"/>
      <c r="N5" s="37"/>
    </row>
    <row r="6" spans="1:14" ht="27" customHeight="1" x14ac:dyDescent="0.4">
      <c r="A6" s="273" t="s">
        <v>371</v>
      </c>
      <c r="B6" s="274"/>
      <c r="C6" s="461" t="s">
        <v>253</v>
      </c>
      <c r="D6" s="252"/>
      <c r="E6" s="252"/>
      <c r="F6" s="252"/>
      <c r="G6" s="252"/>
      <c r="H6" s="257" t="s">
        <v>372</v>
      </c>
      <c r="I6" s="144" t="s">
        <v>373</v>
      </c>
      <c r="J6" s="259">
        <v>0</v>
      </c>
      <c r="K6" s="260"/>
      <c r="L6" s="41"/>
      <c r="M6" s="41"/>
      <c r="N6" s="41"/>
    </row>
    <row r="7" spans="1:14" ht="27" customHeight="1" x14ac:dyDescent="0.4">
      <c r="A7" s="231"/>
      <c r="B7" s="232"/>
      <c r="C7" s="253"/>
      <c r="D7" s="254"/>
      <c r="E7" s="254"/>
      <c r="F7" s="254"/>
      <c r="G7" s="254"/>
      <c r="H7" s="258"/>
      <c r="I7" s="261" t="s">
        <v>374</v>
      </c>
      <c r="J7" s="263" t="s">
        <v>979</v>
      </c>
      <c r="K7" s="264"/>
      <c r="L7" s="41"/>
      <c r="M7" s="41"/>
      <c r="N7" s="41"/>
    </row>
    <row r="8" spans="1:14" ht="27" customHeight="1" x14ac:dyDescent="0.4">
      <c r="A8" s="233"/>
      <c r="B8" s="234"/>
      <c r="C8" s="255"/>
      <c r="D8" s="256"/>
      <c r="E8" s="256"/>
      <c r="F8" s="256"/>
      <c r="G8" s="256"/>
      <c r="H8" s="42" t="s">
        <v>632</v>
      </c>
      <c r="I8" s="262"/>
      <c r="J8" s="265">
        <v>3</v>
      </c>
      <c r="K8" s="266"/>
      <c r="L8" s="41"/>
      <c r="M8" s="41"/>
      <c r="N8" s="41"/>
    </row>
    <row r="9" spans="1:14" ht="27" customHeight="1" x14ac:dyDescent="0.4">
      <c r="A9" s="245" t="s">
        <v>377</v>
      </c>
      <c r="B9" s="246"/>
      <c r="C9" s="251" t="s">
        <v>370</v>
      </c>
      <c r="D9" s="252"/>
      <c r="E9" s="252"/>
      <c r="F9" s="252"/>
      <c r="G9" s="252"/>
      <c r="H9" s="257" t="s">
        <v>372</v>
      </c>
      <c r="I9" s="144"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534</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388</v>
      </c>
      <c r="F22" s="280"/>
      <c r="G22" s="296"/>
      <c r="H22" s="297"/>
      <c r="I22" s="43" t="s">
        <v>389</v>
      </c>
      <c r="J22" s="275" t="s">
        <v>536</v>
      </c>
      <c r="K22" s="276"/>
      <c r="L22" s="41"/>
      <c r="M22" s="41"/>
      <c r="N22" s="41"/>
    </row>
    <row r="23" spans="1:14" ht="27" customHeight="1" x14ac:dyDescent="0.4">
      <c r="A23" s="231"/>
      <c r="B23" s="232"/>
      <c r="C23" s="277" t="s">
        <v>390</v>
      </c>
      <c r="D23" s="278"/>
      <c r="E23" s="277" t="s">
        <v>391</v>
      </c>
      <c r="F23" s="278"/>
      <c r="G23" s="298"/>
      <c r="H23" s="299"/>
      <c r="I23" s="43" t="s">
        <v>392</v>
      </c>
      <c r="J23" s="275">
        <v>6</v>
      </c>
      <c r="K23" s="276"/>
      <c r="L23" s="41"/>
      <c r="M23" s="41"/>
      <c r="N23" s="41"/>
    </row>
    <row r="24" spans="1:14" ht="27" customHeight="1" x14ac:dyDescent="0.4">
      <c r="A24" s="233"/>
      <c r="B24" s="234"/>
      <c r="C24" s="279" t="s">
        <v>481</v>
      </c>
      <c r="D24" s="280"/>
      <c r="E24" s="279" t="s">
        <v>537</v>
      </c>
      <c r="F24" s="280"/>
      <c r="G24" s="300"/>
      <c r="H24" s="301"/>
      <c r="I24" s="44" t="s">
        <v>394</v>
      </c>
      <c r="J24" s="281" t="s">
        <v>538</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5</v>
      </c>
      <c r="D26" s="50">
        <v>11</v>
      </c>
      <c r="E26" s="50">
        <v>11</v>
      </c>
      <c r="F26" s="50">
        <v>11</v>
      </c>
      <c r="G26" s="50">
        <v>11</v>
      </c>
      <c r="H26" s="50">
        <v>11</v>
      </c>
      <c r="I26" s="324">
        <f>SUM(C26:H26)</f>
        <v>60</v>
      </c>
      <c r="J26" s="325"/>
      <c r="K26" s="51" t="s">
        <v>16</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1</v>
      </c>
      <c r="E29" s="56">
        <v>20</v>
      </c>
      <c r="F29" s="56"/>
      <c r="G29" s="56"/>
      <c r="H29" s="56">
        <v>1</v>
      </c>
      <c r="I29" s="56"/>
      <c r="J29" s="56">
        <v>1</v>
      </c>
      <c r="K29" s="57"/>
      <c r="L29" s="47"/>
      <c r="M29" s="47"/>
      <c r="N29" s="47"/>
    </row>
    <row r="30" spans="1:14" ht="27" customHeight="1" thickBot="1" x14ac:dyDescent="0.45">
      <c r="A30" s="140"/>
      <c r="B30" s="58" t="s">
        <v>417</v>
      </c>
      <c r="C30" s="59" t="s">
        <v>418</v>
      </c>
      <c r="D30" s="59" t="s">
        <v>418</v>
      </c>
      <c r="E30" s="59">
        <v>2</v>
      </c>
      <c r="F30" s="59"/>
      <c r="G30" s="59"/>
      <c r="H30" s="59"/>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539</v>
      </c>
      <c r="D32" s="303"/>
      <c r="E32" s="304"/>
      <c r="F32" s="302" t="s">
        <v>980</v>
      </c>
      <c r="G32" s="303"/>
      <c r="H32" s="304"/>
      <c r="I32" s="302" t="s">
        <v>981</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540</v>
      </c>
      <c r="D39" s="315"/>
      <c r="E39" s="316"/>
      <c r="F39" s="314" t="s">
        <v>429</v>
      </c>
      <c r="G39" s="315"/>
      <c r="H39" s="316"/>
      <c r="I39" s="314" t="s">
        <v>982</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155" t="s">
        <v>434</v>
      </c>
      <c r="H45" s="155" t="s">
        <v>435</v>
      </c>
      <c r="I45" s="155" t="s">
        <v>92</v>
      </c>
      <c r="J45" s="343" t="s">
        <v>436</v>
      </c>
      <c r="K45" s="344"/>
    </row>
    <row r="46" spans="1:11" ht="20.25" customHeight="1" x14ac:dyDescent="0.4">
      <c r="A46" s="328"/>
      <c r="B46" s="329"/>
      <c r="C46" s="345" t="s">
        <v>437</v>
      </c>
      <c r="D46" s="346"/>
      <c r="E46" s="347" t="s">
        <v>438</v>
      </c>
      <c r="F46" s="347"/>
      <c r="G46" s="156" t="s">
        <v>439</v>
      </c>
      <c r="H46" s="62" t="s">
        <v>542</v>
      </c>
      <c r="I46" s="156" t="s">
        <v>441</v>
      </c>
      <c r="J46" s="348" t="s">
        <v>517</v>
      </c>
      <c r="K46" s="349"/>
    </row>
    <row r="47" spans="1:11" ht="20.25" customHeight="1" x14ac:dyDescent="0.4">
      <c r="A47" s="328"/>
      <c r="B47" s="329"/>
      <c r="C47" s="345" t="s">
        <v>443</v>
      </c>
      <c r="D47" s="346"/>
      <c r="E47" s="350" t="s">
        <v>543</v>
      </c>
      <c r="F47" s="350"/>
      <c r="G47" s="156" t="s">
        <v>439</v>
      </c>
      <c r="H47" s="62" t="s">
        <v>544</v>
      </c>
      <c r="I47" s="156" t="s">
        <v>545</v>
      </c>
      <c r="J47" s="348" t="s">
        <v>546</v>
      </c>
      <c r="K47" s="349"/>
    </row>
    <row r="48" spans="1:11" ht="20.25" customHeight="1" x14ac:dyDescent="0.4">
      <c r="A48" s="328"/>
      <c r="B48" s="329"/>
      <c r="C48" s="345" t="s">
        <v>449</v>
      </c>
      <c r="D48" s="346"/>
      <c r="E48" s="350" t="s">
        <v>438</v>
      </c>
      <c r="F48" s="350"/>
      <c r="G48" s="156" t="s">
        <v>514</v>
      </c>
      <c r="H48" s="62" t="s">
        <v>547</v>
      </c>
      <c r="I48" s="156" t="s">
        <v>548</v>
      </c>
      <c r="J48" s="348" t="s">
        <v>549</v>
      </c>
      <c r="K48" s="349"/>
    </row>
    <row r="49" spans="1:14" ht="20.25" customHeight="1" x14ac:dyDescent="0.4">
      <c r="A49" s="328"/>
      <c r="B49" s="329"/>
      <c r="C49" s="345" t="s">
        <v>450</v>
      </c>
      <c r="D49" s="346"/>
      <c r="E49" s="350" t="s">
        <v>550</v>
      </c>
      <c r="F49" s="350"/>
      <c r="G49" s="156" t="s">
        <v>439</v>
      </c>
      <c r="H49" s="62" t="s">
        <v>551</v>
      </c>
      <c r="I49" s="156" t="s">
        <v>552</v>
      </c>
      <c r="J49" s="348" t="s">
        <v>553</v>
      </c>
      <c r="K49" s="349"/>
      <c r="L49" s="63"/>
      <c r="M49" s="63"/>
      <c r="N49" s="63"/>
    </row>
    <row r="50" spans="1:14" ht="20.25" customHeight="1" x14ac:dyDescent="0.4">
      <c r="A50" s="328"/>
      <c r="B50" s="329"/>
      <c r="C50" s="345" t="s">
        <v>454</v>
      </c>
      <c r="D50" s="346"/>
      <c r="E50" s="351"/>
      <c r="F50" s="351"/>
      <c r="H50" s="62"/>
      <c r="I50" s="156"/>
      <c r="J50" s="348"/>
      <c r="K50" s="349"/>
      <c r="L50" s="63"/>
    </row>
    <row r="51" spans="1:14" ht="20.25" customHeight="1" x14ac:dyDescent="0.4">
      <c r="A51" s="328"/>
      <c r="B51" s="329"/>
      <c r="C51" s="345" t="s">
        <v>455</v>
      </c>
      <c r="D51" s="346"/>
      <c r="E51" s="351"/>
      <c r="F51" s="351"/>
      <c r="G51" s="156"/>
      <c r="H51" s="62"/>
      <c r="I51" s="156"/>
      <c r="J51" s="348"/>
      <c r="K51" s="349"/>
      <c r="L51" s="63"/>
    </row>
    <row r="52" spans="1:14" ht="12" customHeight="1" x14ac:dyDescent="0.4">
      <c r="A52" s="139"/>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155" t="s">
        <v>461</v>
      </c>
      <c r="H54" s="155" t="s">
        <v>441</v>
      </c>
      <c r="I54" s="157" t="s">
        <v>462</v>
      </c>
      <c r="J54" s="343" t="s">
        <v>92</v>
      </c>
      <c r="K54" s="344"/>
    </row>
    <row r="55" spans="1:14" ht="20.25" customHeight="1" x14ac:dyDescent="0.4">
      <c r="A55" s="328"/>
      <c r="B55" s="329"/>
      <c r="C55" s="360" t="s">
        <v>474</v>
      </c>
      <c r="D55" s="361"/>
      <c r="E55" s="362" t="s">
        <v>438</v>
      </c>
      <c r="F55" s="362"/>
      <c r="G55" s="158" t="s">
        <v>555</v>
      </c>
      <c r="H55" s="160" t="s">
        <v>556</v>
      </c>
      <c r="I55" s="159" t="s">
        <v>556</v>
      </c>
      <c r="J55" s="348" t="s">
        <v>465</v>
      </c>
      <c r="K55" s="349"/>
    </row>
    <row r="56" spans="1:14" ht="20.25" customHeight="1" x14ac:dyDescent="0.4">
      <c r="A56" s="328"/>
      <c r="B56" s="329"/>
      <c r="C56" s="373" t="s">
        <v>557</v>
      </c>
      <c r="D56" s="374"/>
      <c r="E56" s="362" t="s">
        <v>438</v>
      </c>
      <c r="F56" s="362"/>
      <c r="G56" s="158" t="s">
        <v>634</v>
      </c>
      <c r="H56" s="160" t="s">
        <v>556</v>
      </c>
      <c r="I56" s="160" t="s">
        <v>556</v>
      </c>
      <c r="J56" s="348" t="s">
        <v>465</v>
      </c>
      <c r="K56" s="349"/>
    </row>
    <row r="57" spans="1:14" ht="20.25" customHeight="1" x14ac:dyDescent="0.4">
      <c r="A57" s="328"/>
      <c r="B57" s="329"/>
      <c r="C57" s="373" t="s">
        <v>559</v>
      </c>
      <c r="D57" s="374"/>
      <c r="E57" s="350" t="s">
        <v>401</v>
      </c>
      <c r="F57" s="350"/>
      <c r="G57" s="156" t="s">
        <v>531</v>
      </c>
      <c r="H57" s="160" t="s">
        <v>556</v>
      </c>
      <c r="I57" s="160" t="s">
        <v>556</v>
      </c>
      <c r="J57" s="348" t="s">
        <v>465</v>
      </c>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1810</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63" priority="3">
      <formula>LEN(TRIM(C24))=0</formula>
    </cfRule>
  </conditionalFormatting>
  <conditionalFormatting sqref="C9:G11 J9:K11 H11 C27:I27 K27">
    <cfRule type="expression" dxfId="62"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49 E47:F51 H50:K50 G51:K51 C55:K57 C60:K64">
    <cfRule type="notContainsErrors" priority="1">
      <formula>NOT(ISERROR(C2))</formula>
    </cfRule>
  </conditionalFormatting>
  <conditionalFormatting sqref="J8:K9 J10 J11:K11">
    <cfRule type="containsBlanks" dxfId="61" priority="6">
      <formula>LEN(TRIM(J8))=0</formula>
    </cfRule>
  </conditionalFormatting>
  <dataValidations count="2">
    <dataValidation type="list" allowBlank="1" showInputMessage="1" showErrorMessage="1" sqref="J2:K2" xr:uid="{F5FF1F94-7EB5-4CA8-850C-208504D4086B}">
      <formula1>"保育所,認定こども園,小規模保育事業"</formula1>
    </dataValidation>
    <dataValidation type="whole" operator="greaterThanOrEqual" allowBlank="1" showInputMessage="1" showErrorMessage="1" sqref="E29:K30 C29:D29" xr:uid="{7D2A7C84-A1E6-4F30-9800-4E4C19B98746}">
      <formula1>0</formula1>
    </dataValidation>
  </dataValidations>
  <hyperlinks>
    <hyperlink ref="A1:B1" location="公表用一覧!A1" display=" &lt;戻る" xr:uid="{57BACB3E-1FEB-4C4C-8F26-3FB52D299697}"/>
    <hyperlink ref="G5" display="https://www.akagimanyo.or.jp/bambino" xr:uid="{86560973-6EDD-4BB7-9F84-E8178E2B6B83}"/>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1C23B5-EF2B-4D29-95B7-1027596BCE11}">
  <sheetPr codeName="Sheet95"/>
  <dimension ref="A1:N66"/>
  <sheetViews>
    <sheetView view="pageBreakPreview" zoomScaleNormal="100" zoomScaleSheetLayoutView="100" workbookViewId="0">
      <selection sqref="A1:B1"/>
    </sheetView>
  </sheetViews>
  <sheetFormatPr defaultRowHeight="26.25" customHeight="1" x14ac:dyDescent="0.4"/>
  <cols>
    <col min="1" max="1" width="3" style="111" customWidth="1"/>
    <col min="2" max="11" width="8.25" style="111" customWidth="1"/>
    <col min="12" max="14" width="7.125" style="35" customWidth="1"/>
    <col min="15" max="16384" width="9" style="35"/>
  </cols>
  <sheetData>
    <row r="1" spans="1:14" ht="13.5" customHeight="1" thickBot="1" x14ac:dyDescent="0.45">
      <c r="A1" s="407" t="s">
        <v>532</v>
      </c>
      <c r="B1" s="407"/>
      <c r="C1" s="72"/>
      <c r="D1" s="72"/>
      <c r="E1" s="73"/>
      <c r="F1" s="32" t="s">
        <v>362</v>
      </c>
      <c r="G1" s="227">
        <v>45544</v>
      </c>
      <c r="H1" s="228"/>
      <c r="I1" s="33" t="s">
        <v>363</v>
      </c>
      <c r="J1" s="229">
        <v>46113</v>
      </c>
      <c r="K1" s="230"/>
      <c r="L1" s="34"/>
      <c r="M1" s="34"/>
      <c r="N1" s="34"/>
    </row>
    <row r="2" spans="1:14" ht="27" customHeight="1" x14ac:dyDescent="0.4">
      <c r="A2" s="231" t="s">
        <v>364</v>
      </c>
      <c r="B2" s="232"/>
      <c r="C2" s="235" t="s">
        <v>983</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379</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984</v>
      </c>
      <c r="D5" s="270"/>
      <c r="E5" s="271"/>
      <c r="F5" s="40" t="s">
        <v>369</v>
      </c>
      <c r="G5" s="376" t="str">
        <f>HYPERLINK("https://cosmo.bz/ed/ootakanomori_seseragi/index.html")</f>
        <v>https://cosmo.bz/ed/ootakanomori_seseragi/index.html</v>
      </c>
      <c r="H5" s="270"/>
      <c r="I5" s="270"/>
      <c r="J5" s="270"/>
      <c r="K5" s="272"/>
      <c r="L5" s="37"/>
      <c r="M5" s="37"/>
      <c r="N5" s="37"/>
    </row>
    <row r="6" spans="1:14" ht="27" customHeight="1" x14ac:dyDescent="0.4">
      <c r="A6" s="273" t="s">
        <v>371</v>
      </c>
      <c r="B6" s="274"/>
      <c r="C6" s="251" t="s">
        <v>985</v>
      </c>
      <c r="D6" s="252"/>
      <c r="E6" s="252"/>
      <c r="F6" s="252"/>
      <c r="G6" s="252"/>
      <c r="H6" s="257" t="s">
        <v>372</v>
      </c>
      <c r="I6" s="107" t="s">
        <v>373</v>
      </c>
      <c r="J6" s="259">
        <v>5</v>
      </c>
      <c r="K6" s="260"/>
      <c r="L6" s="41"/>
      <c r="M6" s="41"/>
      <c r="N6" s="41"/>
    </row>
    <row r="7" spans="1:14" ht="27" customHeight="1" x14ac:dyDescent="0.4">
      <c r="A7" s="231"/>
      <c r="B7" s="232"/>
      <c r="C7" s="253"/>
      <c r="D7" s="254"/>
      <c r="E7" s="254"/>
      <c r="F7" s="254"/>
      <c r="G7" s="254"/>
      <c r="H7" s="258"/>
      <c r="I7" s="261" t="s">
        <v>374</v>
      </c>
      <c r="J7" s="263" t="s">
        <v>659</v>
      </c>
      <c r="K7" s="264"/>
      <c r="L7" s="41"/>
      <c r="M7" s="41"/>
      <c r="N7" s="41"/>
    </row>
    <row r="8" spans="1:14" ht="27" customHeight="1" x14ac:dyDescent="0.4">
      <c r="A8" s="233"/>
      <c r="B8" s="234"/>
      <c r="C8" s="255"/>
      <c r="D8" s="256"/>
      <c r="E8" s="256"/>
      <c r="F8" s="256"/>
      <c r="G8" s="256"/>
      <c r="H8" s="42" t="s">
        <v>492</v>
      </c>
      <c r="I8" s="262"/>
      <c r="J8" s="265">
        <v>13</v>
      </c>
      <c r="K8" s="266"/>
      <c r="L8" s="41"/>
      <c r="M8" s="41"/>
      <c r="N8" s="41"/>
    </row>
    <row r="9" spans="1:14" ht="27" customHeight="1" x14ac:dyDescent="0.4">
      <c r="A9" s="245" t="s">
        <v>377</v>
      </c>
      <c r="B9" s="246"/>
      <c r="C9" s="251"/>
      <c r="D9" s="252"/>
      <c r="E9" s="252"/>
      <c r="F9" s="252"/>
      <c r="G9" s="252"/>
      <c r="H9" s="257" t="s">
        <v>372</v>
      </c>
      <c r="I9" s="107"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1796</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616</v>
      </c>
      <c r="D22" s="280"/>
      <c r="E22" s="279" t="s">
        <v>617</v>
      </c>
      <c r="F22" s="280"/>
      <c r="G22" s="296"/>
      <c r="H22" s="297"/>
      <c r="I22" s="43" t="s">
        <v>389</v>
      </c>
      <c r="J22" s="275" t="s">
        <v>370</v>
      </c>
      <c r="K22" s="276"/>
      <c r="L22" s="41"/>
      <c r="M22" s="41"/>
      <c r="N22" s="41"/>
    </row>
    <row r="23" spans="1:14" ht="27" customHeight="1" x14ac:dyDescent="0.4">
      <c r="A23" s="231"/>
      <c r="B23" s="232"/>
      <c r="C23" s="277" t="s">
        <v>390</v>
      </c>
      <c r="D23" s="278"/>
      <c r="E23" s="277" t="s">
        <v>391</v>
      </c>
      <c r="F23" s="278"/>
      <c r="G23" s="298"/>
      <c r="H23" s="299"/>
      <c r="I23" s="43" t="s">
        <v>392</v>
      </c>
      <c r="J23" s="275" t="s">
        <v>370</v>
      </c>
      <c r="K23" s="276"/>
      <c r="L23" s="41"/>
      <c r="M23" s="41"/>
      <c r="N23" s="41"/>
    </row>
    <row r="24" spans="1:14" ht="27" customHeight="1" x14ac:dyDescent="0.4">
      <c r="A24" s="233"/>
      <c r="B24" s="234"/>
      <c r="C24" s="279" t="s">
        <v>619</v>
      </c>
      <c r="D24" s="280"/>
      <c r="E24" s="279" t="s">
        <v>619</v>
      </c>
      <c r="F24" s="280"/>
      <c r="G24" s="300"/>
      <c r="H24" s="301"/>
      <c r="I24" s="44" t="s">
        <v>394</v>
      </c>
      <c r="J24" s="281" t="s">
        <v>370</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3</v>
      </c>
      <c r="D26" s="50">
        <v>12</v>
      </c>
      <c r="E26" s="50">
        <v>15</v>
      </c>
      <c r="F26" s="50">
        <v>16</v>
      </c>
      <c r="G26" s="50">
        <v>17</v>
      </c>
      <c r="H26" s="50">
        <v>17</v>
      </c>
      <c r="I26" s="324">
        <f>SUM(C26:H26)</f>
        <v>80</v>
      </c>
      <c r="J26" s="325"/>
      <c r="K26" s="51" t="s">
        <v>642</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8"/>
      <c r="B29" s="55" t="s">
        <v>416</v>
      </c>
      <c r="C29" s="56">
        <v>1</v>
      </c>
      <c r="D29" s="56">
        <v>1</v>
      </c>
      <c r="E29" s="56">
        <v>14</v>
      </c>
      <c r="F29" s="56">
        <v>0</v>
      </c>
      <c r="G29" s="56">
        <v>0</v>
      </c>
      <c r="H29" s="56">
        <v>3</v>
      </c>
      <c r="I29" s="56">
        <v>2</v>
      </c>
      <c r="J29" s="56">
        <v>0</v>
      </c>
      <c r="K29" s="57">
        <v>0</v>
      </c>
      <c r="L29" s="47"/>
      <c r="M29" s="47"/>
      <c r="N29" s="47"/>
    </row>
    <row r="30" spans="1:14" ht="27" customHeight="1" thickBot="1" x14ac:dyDescent="0.45">
      <c r="A30" s="114"/>
      <c r="B30" s="58" t="s">
        <v>417</v>
      </c>
      <c r="C30" s="59" t="s">
        <v>418</v>
      </c>
      <c r="D30" s="59" t="s">
        <v>418</v>
      </c>
      <c r="E30" s="59">
        <v>1</v>
      </c>
      <c r="F30" s="59">
        <v>0</v>
      </c>
      <c r="G30" s="59">
        <v>0</v>
      </c>
      <c r="H30" s="59">
        <v>0</v>
      </c>
      <c r="I30" s="59">
        <v>0</v>
      </c>
      <c r="J30" s="59">
        <v>0</v>
      </c>
      <c r="K30" s="60">
        <v>0</v>
      </c>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986</v>
      </c>
      <c r="D32" s="303"/>
      <c r="E32" s="304"/>
      <c r="F32" s="302" t="s">
        <v>987</v>
      </c>
      <c r="G32" s="303"/>
      <c r="H32" s="304"/>
      <c r="I32" s="302" t="s">
        <v>988</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989</v>
      </c>
      <c r="D39" s="315"/>
      <c r="E39" s="316"/>
      <c r="F39" s="314" t="s">
        <v>990</v>
      </c>
      <c r="G39" s="315"/>
      <c r="H39" s="316"/>
      <c r="I39" s="314" t="s">
        <v>991</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118" t="s">
        <v>434</v>
      </c>
      <c r="H45" s="118" t="s">
        <v>435</v>
      </c>
      <c r="I45" s="118" t="s">
        <v>92</v>
      </c>
      <c r="J45" s="343" t="s">
        <v>436</v>
      </c>
      <c r="K45" s="344"/>
    </row>
    <row r="46" spans="1:11" ht="20.25" customHeight="1" x14ac:dyDescent="0.4">
      <c r="A46" s="328"/>
      <c r="B46" s="329"/>
      <c r="C46" s="345" t="s">
        <v>437</v>
      </c>
      <c r="D46" s="346"/>
      <c r="E46" s="347" t="s">
        <v>438</v>
      </c>
      <c r="F46" s="347"/>
      <c r="G46" s="119" t="s">
        <v>439</v>
      </c>
      <c r="H46" s="62" t="s">
        <v>992</v>
      </c>
      <c r="I46" s="119" t="s">
        <v>441</v>
      </c>
      <c r="J46" s="348" t="s">
        <v>517</v>
      </c>
      <c r="K46" s="349"/>
    </row>
    <row r="47" spans="1:11" ht="20.25" customHeight="1" x14ac:dyDescent="0.4">
      <c r="A47" s="328"/>
      <c r="B47" s="329"/>
      <c r="C47" s="345" t="s">
        <v>443</v>
      </c>
      <c r="D47" s="346"/>
      <c r="E47" s="350" t="s">
        <v>444</v>
      </c>
      <c r="F47" s="350"/>
      <c r="G47" s="119" t="s">
        <v>445</v>
      </c>
      <c r="H47" s="62" t="s">
        <v>446</v>
      </c>
      <c r="I47" s="119" t="s">
        <v>993</v>
      </c>
      <c r="J47" s="348" t="s">
        <v>517</v>
      </c>
      <c r="K47" s="349"/>
    </row>
    <row r="48" spans="1:11" ht="20.25" customHeight="1" x14ac:dyDescent="0.4">
      <c r="A48" s="328"/>
      <c r="B48" s="329"/>
      <c r="C48" s="345" t="s">
        <v>449</v>
      </c>
      <c r="D48" s="346"/>
      <c r="E48" s="350" t="s">
        <v>438</v>
      </c>
      <c r="F48" s="350"/>
      <c r="G48" s="119" t="s">
        <v>514</v>
      </c>
      <c r="H48" s="62" t="s">
        <v>994</v>
      </c>
      <c r="I48" s="119" t="s">
        <v>995</v>
      </c>
      <c r="J48" s="348" t="s">
        <v>996</v>
      </c>
      <c r="K48" s="349"/>
    </row>
    <row r="49" spans="1:14" ht="20.25" customHeight="1" x14ac:dyDescent="0.4">
      <c r="A49" s="328"/>
      <c r="B49" s="329"/>
      <c r="C49" s="345" t="s">
        <v>450</v>
      </c>
      <c r="D49" s="346"/>
      <c r="E49" s="350" t="s">
        <v>997</v>
      </c>
      <c r="F49" s="350"/>
      <c r="G49" s="119" t="s">
        <v>452</v>
      </c>
      <c r="H49" s="62" t="s">
        <v>998</v>
      </c>
      <c r="I49" s="119" t="s">
        <v>999</v>
      </c>
      <c r="J49" s="348" t="s">
        <v>517</v>
      </c>
      <c r="K49" s="349"/>
      <c r="L49" s="63"/>
      <c r="M49" s="63"/>
      <c r="N49" s="63"/>
    </row>
    <row r="50" spans="1:14" ht="20.25" customHeight="1" x14ac:dyDescent="0.4">
      <c r="A50" s="328"/>
      <c r="B50" s="329"/>
      <c r="C50" s="345" t="s">
        <v>454</v>
      </c>
      <c r="D50" s="346"/>
      <c r="E50" s="351" t="s">
        <v>1000</v>
      </c>
      <c r="F50" s="351"/>
      <c r="G50" s="119" t="s">
        <v>439</v>
      </c>
      <c r="H50" s="62" t="s">
        <v>1001</v>
      </c>
      <c r="I50" s="119" t="s">
        <v>441</v>
      </c>
      <c r="J50" s="348" t="s">
        <v>517</v>
      </c>
      <c r="K50" s="349"/>
      <c r="L50" s="63"/>
    </row>
    <row r="51" spans="1:14" ht="20.25" customHeight="1" x14ac:dyDescent="0.4">
      <c r="A51" s="328"/>
      <c r="B51" s="329"/>
      <c r="C51" s="345" t="s">
        <v>455</v>
      </c>
      <c r="D51" s="346"/>
      <c r="E51" s="351"/>
      <c r="F51" s="351"/>
      <c r="G51" s="119"/>
      <c r="H51" s="62"/>
      <c r="I51" s="119"/>
      <c r="J51" s="348"/>
      <c r="K51" s="349"/>
      <c r="L51" s="63"/>
    </row>
    <row r="52" spans="1:14" ht="12" customHeight="1" x14ac:dyDescent="0.4">
      <c r="A52" s="113"/>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118" t="s">
        <v>461</v>
      </c>
      <c r="H54" s="118" t="s">
        <v>441</v>
      </c>
      <c r="I54" s="120" t="s">
        <v>462</v>
      </c>
      <c r="J54" s="343" t="s">
        <v>92</v>
      </c>
      <c r="K54" s="344"/>
    </row>
    <row r="55" spans="1:14" ht="20.25" customHeight="1" x14ac:dyDescent="0.4">
      <c r="A55" s="328"/>
      <c r="B55" s="329"/>
      <c r="C55" s="360" t="s">
        <v>1002</v>
      </c>
      <c r="D55" s="361"/>
      <c r="E55" s="362" t="s">
        <v>1003</v>
      </c>
      <c r="F55" s="362"/>
      <c r="G55" s="121" t="s">
        <v>1004</v>
      </c>
      <c r="H55" s="122" t="s">
        <v>370</v>
      </c>
      <c r="I55" s="122" t="s">
        <v>370</v>
      </c>
      <c r="J55" s="363" t="s">
        <v>465</v>
      </c>
      <c r="K55" s="364"/>
    </row>
    <row r="56" spans="1:14" ht="20.25" customHeight="1" x14ac:dyDescent="0.4">
      <c r="A56" s="328"/>
      <c r="B56" s="329"/>
      <c r="C56" s="373" t="s">
        <v>761</v>
      </c>
      <c r="D56" s="374"/>
      <c r="E56" s="350" t="s">
        <v>524</v>
      </c>
      <c r="F56" s="350"/>
      <c r="G56" s="119" t="s">
        <v>1005</v>
      </c>
      <c r="H56" s="123" t="s">
        <v>370</v>
      </c>
      <c r="I56" s="123" t="s">
        <v>370</v>
      </c>
      <c r="J56" s="348" t="s">
        <v>465</v>
      </c>
      <c r="K56" s="349"/>
    </row>
    <row r="57" spans="1:14" ht="20.25" customHeight="1" x14ac:dyDescent="0.4">
      <c r="A57" s="328"/>
      <c r="B57" s="329"/>
      <c r="C57" s="373"/>
      <c r="D57" s="374"/>
      <c r="E57" s="350"/>
      <c r="F57" s="350"/>
      <c r="G57" s="119"/>
      <c r="H57" s="123"/>
      <c r="I57" s="123"/>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1006</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60" priority="3">
      <formula>LEN(TRIM(C24))=0</formula>
    </cfRule>
  </conditionalFormatting>
  <conditionalFormatting sqref="C9:G11 J9:K11 H11 C27:I27 K27">
    <cfRule type="expression" dxfId="59" priority="2" stopIfTrue="1">
      <formula>$K$4=""</formula>
    </cfRule>
  </conditionalFormatting>
  <conditionalFormatting sqref="E47:K49 C6:G11 H11 C26:I27 K26:K27 G1:H1 I2 C2:C3 K3 C5:E5 G5:K5 J6:K6 J7 H8 C12 C22:F22 C29:E29 G29 G46:K46">
    <cfRule type="containsBlanks" dxfId="5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57" priority="6">
      <formula>LEN(TRIM(J8))=0</formula>
    </cfRule>
  </conditionalFormatting>
  <dataValidations count="2">
    <dataValidation type="whole" operator="greaterThanOrEqual" allowBlank="1" showInputMessage="1" showErrorMessage="1" sqref="E29:K30 C29:D29" xr:uid="{7A1BCD00-592E-49D9-A98A-B2A3D7DAE795}">
      <formula1>0</formula1>
    </dataValidation>
    <dataValidation type="list" allowBlank="1" showInputMessage="1" showErrorMessage="1" sqref="J2:K2" xr:uid="{CDBB3954-73DD-475A-A6D5-E41EC2423264}">
      <formula1>"保育所,認定こども園,小規模保育事業"</formula1>
    </dataValidation>
  </dataValidations>
  <hyperlinks>
    <hyperlink ref="A1:B1" location="公表用一覧!A1" display=" &lt;戻る" xr:uid="{64F92BC8-80CC-415C-9BD9-E09986B098FE}"/>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F07261-550F-4A65-99E2-8301874DE289}">
  <sheetPr codeName="Sheet96"/>
  <dimension ref="A1:R70"/>
  <sheetViews>
    <sheetView view="pageBreakPreview" zoomScaleNormal="100" zoomScaleSheetLayoutView="100" workbookViewId="0">
      <selection sqref="A1:B1"/>
    </sheetView>
  </sheetViews>
  <sheetFormatPr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407" t="s">
        <v>532</v>
      </c>
      <c r="B1" s="407"/>
      <c r="C1" s="72"/>
      <c r="D1" s="72"/>
      <c r="E1" s="73"/>
      <c r="F1" s="32" t="s">
        <v>362</v>
      </c>
      <c r="G1" s="227">
        <v>45548</v>
      </c>
      <c r="H1" s="228"/>
      <c r="I1" s="33" t="s">
        <v>363</v>
      </c>
      <c r="J1" s="229">
        <v>46113</v>
      </c>
      <c r="K1" s="230"/>
      <c r="L1" s="34"/>
      <c r="M1" s="34"/>
      <c r="N1" s="34"/>
    </row>
    <row r="2" spans="1:14" ht="27" customHeight="1" x14ac:dyDescent="0.4">
      <c r="A2" s="231" t="s">
        <v>364</v>
      </c>
      <c r="B2" s="232"/>
      <c r="C2" s="235" t="s">
        <v>1007</v>
      </c>
      <c r="D2" s="236"/>
      <c r="E2" s="236"/>
      <c r="F2" s="236"/>
      <c r="G2" s="236"/>
      <c r="H2" s="237"/>
      <c r="I2" s="36" t="s">
        <v>92</v>
      </c>
      <c r="J2" s="241"/>
      <c r="K2" s="242"/>
      <c r="L2" s="37"/>
      <c r="M2" s="37"/>
      <c r="N2" s="37"/>
    </row>
    <row r="3" spans="1:14" ht="27" customHeight="1" x14ac:dyDescent="0.4">
      <c r="A3" s="231"/>
      <c r="B3" s="232"/>
      <c r="C3" s="235"/>
      <c r="D3" s="236"/>
      <c r="E3" s="236"/>
      <c r="F3" s="236"/>
      <c r="G3" s="236"/>
      <c r="H3" s="237"/>
      <c r="I3" s="243" t="s">
        <v>366</v>
      </c>
      <c r="J3" s="244"/>
      <c r="K3" s="38">
        <v>380</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1008</v>
      </c>
      <c r="D5" s="270"/>
      <c r="E5" s="271"/>
      <c r="F5" s="40" t="s">
        <v>369</v>
      </c>
      <c r="G5" s="376" t="str">
        <f>HYPERLINK("https://kusunoki-hoiku.com")</f>
        <v>https://kusunoki-hoiku.com</v>
      </c>
      <c r="H5" s="270"/>
      <c r="I5" s="270"/>
      <c r="J5" s="270"/>
      <c r="K5" s="272"/>
      <c r="L5" s="37"/>
      <c r="M5" s="37"/>
      <c r="N5" s="37"/>
    </row>
    <row r="6" spans="1:14" ht="27" customHeight="1" x14ac:dyDescent="0.4">
      <c r="A6" s="273" t="s">
        <v>371</v>
      </c>
      <c r="B6" s="274"/>
      <c r="C6" s="251" t="s">
        <v>1009</v>
      </c>
      <c r="D6" s="252"/>
      <c r="E6" s="252"/>
      <c r="F6" s="252"/>
      <c r="G6" s="252"/>
      <c r="H6" s="257" t="s">
        <v>372</v>
      </c>
      <c r="I6" s="144" t="s">
        <v>373</v>
      </c>
      <c r="J6" s="259" t="s">
        <v>1010</v>
      </c>
      <c r="K6" s="260"/>
      <c r="L6" s="41"/>
      <c r="M6" s="41"/>
      <c r="N6" s="41"/>
    </row>
    <row r="7" spans="1:14" ht="27" customHeight="1" x14ac:dyDescent="0.4">
      <c r="A7" s="231"/>
      <c r="B7" s="232"/>
      <c r="C7" s="253"/>
      <c r="D7" s="254"/>
      <c r="E7" s="254"/>
      <c r="F7" s="254"/>
      <c r="G7" s="254"/>
      <c r="H7" s="258"/>
      <c r="I7" s="261" t="s">
        <v>374</v>
      </c>
      <c r="J7" s="263" t="s">
        <v>735</v>
      </c>
      <c r="K7" s="264"/>
      <c r="L7" s="41"/>
      <c r="M7" s="41"/>
      <c r="N7" s="41"/>
    </row>
    <row r="8" spans="1:14" ht="27" customHeight="1" x14ac:dyDescent="0.4">
      <c r="A8" s="233"/>
      <c r="B8" s="234"/>
      <c r="C8" s="255"/>
      <c r="D8" s="256"/>
      <c r="E8" s="256"/>
      <c r="F8" s="256"/>
      <c r="G8" s="256"/>
      <c r="H8" s="42" t="s">
        <v>1011</v>
      </c>
      <c r="I8" s="262"/>
      <c r="J8" s="265">
        <v>14</v>
      </c>
      <c r="K8" s="266"/>
      <c r="L8" s="41"/>
      <c r="M8" s="41"/>
      <c r="N8" s="41"/>
    </row>
    <row r="9" spans="1:14" ht="27" customHeight="1" x14ac:dyDescent="0.4">
      <c r="A9" s="245" t="s">
        <v>377</v>
      </c>
      <c r="B9" s="246"/>
      <c r="C9" s="251"/>
      <c r="D9" s="252"/>
      <c r="E9" s="252"/>
      <c r="F9" s="252"/>
      <c r="G9" s="252"/>
      <c r="H9" s="257" t="s">
        <v>372</v>
      </c>
      <c r="I9" s="144"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1012</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616</v>
      </c>
      <c r="D22" s="280"/>
      <c r="E22" s="279" t="s">
        <v>1013</v>
      </c>
      <c r="F22" s="280"/>
      <c r="G22" s="296" t="s">
        <v>1014</v>
      </c>
      <c r="H22" s="297"/>
      <c r="I22" s="43" t="s">
        <v>389</v>
      </c>
      <c r="J22" s="275"/>
      <c r="K22" s="276"/>
      <c r="L22" s="41"/>
      <c r="M22" s="41"/>
      <c r="N22" s="41"/>
    </row>
    <row r="23" spans="1:14" ht="27" customHeight="1" x14ac:dyDescent="0.4">
      <c r="A23" s="231"/>
      <c r="B23" s="232"/>
      <c r="C23" s="277" t="s">
        <v>390</v>
      </c>
      <c r="D23" s="278"/>
      <c r="E23" s="277" t="s">
        <v>391</v>
      </c>
      <c r="F23" s="278"/>
      <c r="G23" s="298"/>
      <c r="H23" s="299"/>
      <c r="I23" s="43" t="s">
        <v>392</v>
      </c>
      <c r="J23" s="275"/>
      <c r="K23" s="276"/>
      <c r="L23" s="41"/>
      <c r="M23" s="41"/>
      <c r="N23" s="41"/>
    </row>
    <row r="24" spans="1:14" ht="27" customHeight="1" x14ac:dyDescent="0.4">
      <c r="A24" s="233"/>
      <c r="B24" s="234"/>
      <c r="C24" s="279" t="s">
        <v>566</v>
      </c>
      <c r="D24" s="280"/>
      <c r="E24" s="279" t="s">
        <v>1015</v>
      </c>
      <c r="F24" s="280"/>
      <c r="G24" s="300"/>
      <c r="H24" s="301"/>
      <c r="I24" s="44" t="s">
        <v>394</v>
      </c>
      <c r="J24" s="281"/>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9</v>
      </c>
      <c r="D26" s="50">
        <v>15</v>
      </c>
      <c r="E26" s="50">
        <v>15</v>
      </c>
      <c r="F26" s="50">
        <v>17</v>
      </c>
      <c r="G26" s="50">
        <v>17</v>
      </c>
      <c r="H26" s="50">
        <v>17</v>
      </c>
      <c r="I26" s="324">
        <f>SUM(C26:H26)</f>
        <v>90</v>
      </c>
      <c r="J26" s="325"/>
      <c r="K26" s="51" t="s">
        <v>1016</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1</v>
      </c>
      <c r="E29" s="56">
        <v>15</v>
      </c>
      <c r="F29" s="56"/>
      <c r="G29" s="56"/>
      <c r="H29" s="56">
        <v>3</v>
      </c>
      <c r="I29" s="56">
        <v>1</v>
      </c>
      <c r="J29" s="56"/>
      <c r="K29" s="57"/>
      <c r="L29" s="47"/>
      <c r="M29" s="47"/>
      <c r="N29" s="47"/>
    </row>
    <row r="30" spans="1:14" ht="27" customHeight="1" thickBot="1" x14ac:dyDescent="0.45">
      <c r="A30" s="140"/>
      <c r="B30" s="58" t="s">
        <v>417</v>
      </c>
      <c r="C30" s="59" t="s">
        <v>418</v>
      </c>
      <c r="D30" s="59" t="s">
        <v>418</v>
      </c>
      <c r="E30" s="59">
        <v>1</v>
      </c>
      <c r="F30" s="59"/>
      <c r="G30" s="59">
        <v>1</v>
      </c>
      <c r="H30" s="59"/>
      <c r="I30" s="59"/>
      <c r="J30" s="59">
        <v>1</v>
      </c>
      <c r="K30" s="60">
        <v>8</v>
      </c>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1017</v>
      </c>
      <c r="D32" s="303"/>
      <c r="E32" s="304"/>
      <c r="F32" s="302" t="s">
        <v>1018</v>
      </c>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c r="D39" s="315"/>
      <c r="E39" s="316"/>
      <c r="F39" s="314" t="s">
        <v>1019</v>
      </c>
      <c r="G39" s="315"/>
      <c r="H39" s="316"/>
      <c r="I39" s="314" t="s">
        <v>1020</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155" t="s">
        <v>434</v>
      </c>
      <c r="H45" s="155" t="s">
        <v>435</v>
      </c>
      <c r="I45" s="155" t="s">
        <v>92</v>
      </c>
      <c r="J45" s="343" t="s">
        <v>436</v>
      </c>
      <c r="K45" s="344"/>
    </row>
    <row r="46" spans="1:11" ht="20.25" customHeight="1" x14ac:dyDescent="0.4">
      <c r="A46" s="328"/>
      <c r="B46" s="329"/>
      <c r="C46" s="345" t="s">
        <v>437</v>
      </c>
      <c r="D46" s="346"/>
      <c r="E46" s="347" t="s">
        <v>438</v>
      </c>
      <c r="F46" s="347"/>
      <c r="G46" s="156" t="s">
        <v>439</v>
      </c>
      <c r="H46" s="62" t="s">
        <v>1021</v>
      </c>
      <c r="I46" s="156" t="s">
        <v>441</v>
      </c>
      <c r="J46" s="348" t="s">
        <v>1022</v>
      </c>
      <c r="K46" s="349"/>
    </row>
    <row r="47" spans="1:11" ht="20.25" customHeight="1" x14ac:dyDescent="0.4">
      <c r="A47" s="328"/>
      <c r="B47" s="329"/>
      <c r="C47" s="345" t="s">
        <v>443</v>
      </c>
      <c r="D47" s="346"/>
      <c r="E47" s="350" t="s">
        <v>1023</v>
      </c>
      <c r="F47" s="350"/>
      <c r="G47" s="156" t="s">
        <v>445</v>
      </c>
      <c r="H47" s="62" t="s">
        <v>1024</v>
      </c>
      <c r="I47" s="156" t="s">
        <v>441</v>
      </c>
      <c r="J47" s="348" t="s">
        <v>1025</v>
      </c>
      <c r="K47" s="349"/>
    </row>
    <row r="48" spans="1:11" ht="20.25" customHeight="1" x14ac:dyDescent="0.4">
      <c r="A48" s="328"/>
      <c r="B48" s="329"/>
      <c r="C48" s="345" t="s">
        <v>449</v>
      </c>
      <c r="D48" s="346"/>
      <c r="E48" s="350"/>
      <c r="F48" s="350"/>
      <c r="G48" s="156"/>
      <c r="H48" s="62"/>
      <c r="I48" s="156"/>
      <c r="J48" s="348"/>
      <c r="K48" s="349"/>
    </row>
    <row r="49" spans="1:18" ht="20.25" customHeight="1" x14ac:dyDescent="0.4">
      <c r="A49" s="328"/>
      <c r="B49" s="329"/>
      <c r="C49" s="345" t="s">
        <v>450</v>
      </c>
      <c r="D49" s="346"/>
      <c r="E49" s="350" t="s">
        <v>1026</v>
      </c>
      <c r="F49" s="350"/>
      <c r="G49" s="156" t="s">
        <v>439</v>
      </c>
      <c r="H49" s="62" t="s">
        <v>1027</v>
      </c>
      <c r="I49" s="156" t="s">
        <v>441</v>
      </c>
      <c r="J49" s="348" t="s">
        <v>1025</v>
      </c>
      <c r="K49" s="349"/>
      <c r="L49" s="63"/>
      <c r="M49" s="63"/>
      <c r="N49" s="63"/>
    </row>
    <row r="50" spans="1:18" ht="20.25" customHeight="1" x14ac:dyDescent="0.4">
      <c r="A50" s="328"/>
      <c r="B50" s="329"/>
      <c r="C50" s="345" t="s">
        <v>454</v>
      </c>
      <c r="D50" s="346"/>
      <c r="E50" s="351" t="s">
        <v>1023</v>
      </c>
      <c r="F50" s="351"/>
      <c r="G50" s="156" t="s">
        <v>439</v>
      </c>
      <c r="H50" s="62">
        <v>950</v>
      </c>
      <c r="I50" s="156" t="s">
        <v>441</v>
      </c>
      <c r="J50" s="348" t="s">
        <v>1025</v>
      </c>
      <c r="K50" s="349"/>
      <c r="L50" s="63"/>
    </row>
    <row r="51" spans="1:18" ht="20.25" customHeight="1" x14ac:dyDescent="0.4">
      <c r="A51" s="328"/>
      <c r="B51" s="329"/>
      <c r="C51" s="345" t="s">
        <v>454</v>
      </c>
      <c r="D51" s="346"/>
      <c r="E51" s="351" t="s">
        <v>1758</v>
      </c>
      <c r="F51" s="351"/>
      <c r="G51" s="156" t="s">
        <v>439</v>
      </c>
      <c r="H51" s="62">
        <v>300</v>
      </c>
      <c r="I51" s="156" t="s">
        <v>441</v>
      </c>
      <c r="J51" s="348" t="s">
        <v>1025</v>
      </c>
      <c r="K51" s="349"/>
      <c r="L51" s="63"/>
    </row>
    <row r="52" spans="1:18" ht="20.25" customHeight="1" x14ac:dyDescent="0.4">
      <c r="A52" s="328"/>
      <c r="B52" s="329"/>
      <c r="C52" s="345" t="s">
        <v>1028</v>
      </c>
      <c r="D52" s="346"/>
      <c r="E52" s="404" t="s">
        <v>1759</v>
      </c>
      <c r="F52" s="405"/>
      <c r="G52" s="156" t="s">
        <v>1029</v>
      </c>
      <c r="H52" s="62">
        <v>2840</v>
      </c>
      <c r="I52" s="156" t="s">
        <v>918</v>
      </c>
      <c r="J52" s="385" t="s">
        <v>1025</v>
      </c>
      <c r="K52" s="406"/>
      <c r="L52" s="63"/>
    </row>
    <row r="53" spans="1:18" ht="20.25" customHeight="1" x14ac:dyDescent="0.4">
      <c r="A53" s="328"/>
      <c r="B53" s="329"/>
      <c r="C53" s="345" t="s">
        <v>1028</v>
      </c>
      <c r="D53" s="346"/>
      <c r="E53" s="404" t="s">
        <v>1758</v>
      </c>
      <c r="F53" s="405"/>
      <c r="G53" s="156" t="s">
        <v>1029</v>
      </c>
      <c r="H53" s="62">
        <v>960</v>
      </c>
      <c r="I53" s="156" t="s">
        <v>918</v>
      </c>
      <c r="J53" s="385" t="s">
        <v>1025</v>
      </c>
      <c r="K53" s="406"/>
      <c r="L53" s="63"/>
    </row>
    <row r="54" spans="1:18" ht="12" customHeight="1" x14ac:dyDescent="0.4">
      <c r="A54" s="139"/>
      <c r="B54" s="352" t="s">
        <v>456</v>
      </c>
      <c r="C54" s="354" t="s">
        <v>457</v>
      </c>
      <c r="D54" s="355"/>
      <c r="E54" s="355"/>
      <c r="F54" s="355"/>
      <c r="G54" s="355"/>
      <c r="H54" s="355"/>
      <c r="I54" s="355"/>
      <c r="J54" s="355"/>
      <c r="K54" s="356"/>
      <c r="L54" s="63"/>
    </row>
    <row r="55" spans="1:18" ht="12" customHeight="1" x14ac:dyDescent="0.4">
      <c r="A55" s="64"/>
      <c r="B55" s="353"/>
      <c r="C55" s="357" t="s">
        <v>458</v>
      </c>
      <c r="D55" s="358"/>
      <c r="E55" s="358"/>
      <c r="F55" s="358"/>
      <c r="G55" s="358"/>
      <c r="H55" s="358"/>
      <c r="I55" s="358"/>
      <c r="J55" s="358"/>
      <c r="K55" s="359"/>
      <c r="L55" s="63"/>
      <c r="M55" s="63"/>
      <c r="N55" s="63"/>
    </row>
    <row r="56" spans="1:18" ht="20.25" customHeight="1" x14ac:dyDescent="0.4">
      <c r="A56" s="338" t="s">
        <v>459</v>
      </c>
      <c r="B56" s="339"/>
      <c r="C56" s="340" t="s">
        <v>460</v>
      </c>
      <c r="D56" s="341"/>
      <c r="E56" s="342" t="s">
        <v>433</v>
      </c>
      <c r="F56" s="342"/>
      <c r="G56" s="155" t="s">
        <v>461</v>
      </c>
      <c r="H56" s="155" t="s">
        <v>441</v>
      </c>
      <c r="I56" s="157" t="s">
        <v>462</v>
      </c>
      <c r="J56" s="343" t="s">
        <v>92</v>
      </c>
      <c r="K56" s="344"/>
    </row>
    <row r="57" spans="1:18" ht="20.25" customHeight="1" x14ac:dyDescent="0.4">
      <c r="A57" s="328"/>
      <c r="B57" s="329"/>
      <c r="C57" s="360"/>
      <c r="D57" s="361"/>
      <c r="E57" s="362"/>
      <c r="F57" s="362"/>
      <c r="G57" s="158"/>
      <c r="H57" s="159"/>
      <c r="I57" s="159"/>
      <c r="J57" s="363"/>
      <c r="K57" s="364"/>
    </row>
    <row r="58" spans="1:18" ht="20.25" customHeight="1" x14ac:dyDescent="0.4">
      <c r="A58" s="328"/>
      <c r="B58" s="329"/>
      <c r="C58" s="373"/>
      <c r="D58" s="374"/>
      <c r="E58" s="350"/>
      <c r="F58" s="350"/>
      <c r="G58" s="156"/>
      <c r="H58" s="160"/>
      <c r="I58" s="160"/>
      <c r="J58" s="348"/>
      <c r="K58" s="349"/>
    </row>
    <row r="59" spans="1:18" ht="20.25" customHeight="1" x14ac:dyDescent="0.4">
      <c r="A59" s="328"/>
      <c r="B59" s="329"/>
      <c r="C59" s="373"/>
      <c r="D59" s="374"/>
      <c r="E59" s="350"/>
      <c r="F59" s="350"/>
      <c r="G59" s="156"/>
      <c r="H59" s="160"/>
      <c r="I59" s="160"/>
      <c r="J59" s="348"/>
      <c r="K59" s="349"/>
    </row>
    <row r="60" spans="1:18" ht="11.25" customHeight="1" x14ac:dyDescent="0.4">
      <c r="A60" s="68"/>
      <c r="B60" s="352" t="s">
        <v>456</v>
      </c>
      <c r="C60" s="354" t="s">
        <v>466</v>
      </c>
      <c r="D60" s="355"/>
      <c r="E60" s="355"/>
      <c r="F60" s="355"/>
      <c r="G60" s="355"/>
      <c r="H60" s="355"/>
      <c r="I60" s="355"/>
      <c r="J60" s="355"/>
      <c r="K60" s="356"/>
      <c r="L60" s="63"/>
      <c r="M60" s="63"/>
      <c r="N60" s="63"/>
    </row>
    <row r="61" spans="1:18" ht="11.25" customHeight="1" x14ac:dyDescent="0.4">
      <c r="A61" s="68"/>
      <c r="B61" s="365"/>
      <c r="C61" s="354" t="s">
        <v>467</v>
      </c>
      <c r="D61" s="355"/>
      <c r="E61" s="355"/>
      <c r="F61" s="355"/>
      <c r="G61" s="355"/>
      <c r="H61" s="355"/>
      <c r="I61" s="355"/>
      <c r="J61" s="355"/>
      <c r="K61" s="356"/>
      <c r="L61" s="63"/>
      <c r="M61" s="63"/>
      <c r="N61" s="63"/>
    </row>
    <row r="62" spans="1:18" ht="20.25" customHeight="1" x14ac:dyDescent="0.4">
      <c r="A62" s="338" t="s">
        <v>468</v>
      </c>
      <c r="B62" s="274"/>
      <c r="C62" s="368" t="s">
        <v>1030</v>
      </c>
      <c r="D62" s="369"/>
      <c r="E62" s="369"/>
      <c r="F62" s="369"/>
      <c r="G62" s="369"/>
      <c r="H62" s="369"/>
      <c r="I62" s="369"/>
      <c r="J62" s="369"/>
      <c r="K62" s="370"/>
    </row>
    <row r="63" spans="1:18" ht="20.25" customHeight="1" x14ac:dyDescent="0.4">
      <c r="A63" s="328"/>
      <c r="B63" s="232"/>
      <c r="C63" s="368"/>
      <c r="D63" s="369"/>
      <c r="E63" s="369"/>
      <c r="F63" s="369"/>
      <c r="G63" s="369"/>
      <c r="H63" s="369"/>
      <c r="I63" s="369"/>
      <c r="J63" s="369"/>
      <c r="K63" s="370"/>
    </row>
    <row r="64" spans="1:18" ht="20.25" customHeight="1" x14ac:dyDescent="0.4">
      <c r="A64" s="328"/>
      <c r="B64" s="232"/>
      <c r="C64" s="368"/>
      <c r="D64" s="369"/>
      <c r="E64" s="369"/>
      <c r="F64" s="369"/>
      <c r="G64" s="369"/>
      <c r="H64" s="369"/>
      <c r="I64" s="369"/>
      <c r="J64" s="369"/>
      <c r="K64" s="370"/>
      <c r="R64" s="82"/>
    </row>
    <row r="65" spans="1:11" ht="20.25" customHeight="1" x14ac:dyDescent="0.4">
      <c r="A65" s="231"/>
      <c r="B65" s="232"/>
      <c r="C65" s="369"/>
      <c r="D65" s="369"/>
      <c r="E65" s="369"/>
      <c r="F65" s="369"/>
      <c r="G65" s="369"/>
      <c r="H65" s="369"/>
      <c r="I65" s="369"/>
      <c r="J65" s="369"/>
      <c r="K65" s="370"/>
    </row>
    <row r="66" spans="1:11" ht="7.5" customHeight="1" thickBot="1" x14ac:dyDescent="0.45">
      <c r="A66" s="366"/>
      <c r="B66" s="367"/>
      <c r="C66" s="371"/>
      <c r="D66" s="371"/>
      <c r="E66" s="371"/>
      <c r="F66" s="371"/>
      <c r="G66" s="371"/>
      <c r="H66" s="371"/>
      <c r="I66" s="371"/>
      <c r="J66" s="371"/>
      <c r="K66" s="372"/>
    </row>
    <row r="67" spans="1:11" ht="3.75" customHeight="1" x14ac:dyDescent="0.4">
      <c r="A67" s="69"/>
      <c r="B67" s="70"/>
      <c r="C67" s="70"/>
      <c r="D67" s="70"/>
      <c r="E67" s="70"/>
      <c r="F67" s="70"/>
      <c r="G67" s="70"/>
      <c r="H67" s="70"/>
      <c r="I67" s="70"/>
      <c r="J67" s="70"/>
      <c r="K67" s="71"/>
    </row>
    <row r="68" spans="1:11" ht="10.5" customHeight="1" x14ac:dyDescent="0.4">
      <c r="A68" s="69" t="s">
        <v>470</v>
      </c>
      <c r="B68" s="70"/>
      <c r="C68" s="70"/>
      <c r="D68" s="70"/>
      <c r="E68" s="70"/>
      <c r="F68" s="70"/>
      <c r="G68" s="70"/>
      <c r="H68" s="70"/>
      <c r="I68" s="70"/>
      <c r="J68" s="70"/>
      <c r="K68" s="71"/>
    </row>
    <row r="70" spans="1:11" ht="26.25" customHeight="1" x14ac:dyDescent="0.4">
      <c r="B70"/>
    </row>
  </sheetData>
  <sheetProtection selectLockedCells="1"/>
  <mergeCells count="109">
    <mergeCell ref="B60:B61"/>
    <mergeCell ref="C60:K60"/>
    <mergeCell ref="C61:K61"/>
    <mergeCell ref="A62:B66"/>
    <mergeCell ref="C62:K66"/>
    <mergeCell ref="C58:D58"/>
    <mergeCell ref="E58:F58"/>
    <mergeCell ref="J58:K58"/>
    <mergeCell ref="C59:D59"/>
    <mergeCell ref="E59:F59"/>
    <mergeCell ref="J59:K59"/>
    <mergeCell ref="J50:K50"/>
    <mergeCell ref="C51:D51"/>
    <mergeCell ref="E51:F51"/>
    <mergeCell ref="J51:K51"/>
    <mergeCell ref="B54:B55"/>
    <mergeCell ref="C54:K54"/>
    <mergeCell ref="C55:K55"/>
    <mergeCell ref="A56:B59"/>
    <mergeCell ref="C56:D56"/>
    <mergeCell ref="E56:F56"/>
    <mergeCell ref="J56:K56"/>
    <mergeCell ref="C57:D57"/>
    <mergeCell ref="E57:F57"/>
    <mergeCell ref="J57:K57"/>
    <mergeCell ref="C48:D48"/>
    <mergeCell ref="E48:F48"/>
    <mergeCell ref="J48:K48"/>
    <mergeCell ref="C49:D49"/>
    <mergeCell ref="E49:F49"/>
    <mergeCell ref="J49:K49"/>
    <mergeCell ref="A45:B53"/>
    <mergeCell ref="C45:D45"/>
    <mergeCell ref="E45:F45"/>
    <mergeCell ref="J45:K45"/>
    <mergeCell ref="C46:D46"/>
    <mergeCell ref="E46:F46"/>
    <mergeCell ref="J46:K46"/>
    <mergeCell ref="C47:D47"/>
    <mergeCell ref="E47:F47"/>
    <mergeCell ref="J47:K47"/>
    <mergeCell ref="C52:D52"/>
    <mergeCell ref="E52:F52"/>
    <mergeCell ref="J52:K52"/>
    <mergeCell ref="C53:D53"/>
    <mergeCell ref="E53:F53"/>
    <mergeCell ref="J53:K53"/>
    <mergeCell ref="C50:D50"/>
    <mergeCell ref="E50:F50"/>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56" priority="3">
      <formula>LEN(TRIM(C24))=0</formula>
    </cfRule>
  </conditionalFormatting>
  <conditionalFormatting sqref="C9:G11 J9:K11 H11 C27:I27 K27">
    <cfRule type="expression" dxfId="55" priority="2" stopIfTrue="1">
      <formula>$K$4=""</formula>
    </cfRule>
  </conditionalFormatting>
  <conditionalFormatting sqref="E47:K49 C6:G11 H11 C26:I27 K26:K27 G1:H1 I2 C2:C3 K3 C5:E5 G5:K5 J6:K6 J7 H8 C12 C22:F22 C29:E29 G29 G46:K46">
    <cfRule type="containsBlanks" dxfId="54"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E52:E53 G52:J53 C57:K59 C62:K66">
    <cfRule type="notContainsErrors" priority="1">
      <formula>NOT(ISERROR(C2))</formula>
    </cfRule>
  </conditionalFormatting>
  <conditionalFormatting sqref="J8:K9 J10 J11:K11">
    <cfRule type="containsBlanks" dxfId="53" priority="6">
      <formula>LEN(TRIM(J8))=0</formula>
    </cfRule>
  </conditionalFormatting>
  <dataValidations count="2">
    <dataValidation type="whole" operator="greaterThanOrEqual" allowBlank="1" showInputMessage="1" showErrorMessage="1" sqref="E29:K30 C29:D29" xr:uid="{7FC54FA1-A4A3-434C-80A1-BAE350EC76C8}">
      <formula1>0</formula1>
    </dataValidation>
    <dataValidation type="list" allowBlank="1" showInputMessage="1" showErrorMessage="1" sqref="J2:K2" xr:uid="{89E31B37-2968-49DB-872F-C56502DF6AAB}">
      <formula1>"保育所,認定こども園,小規模保育事業"</formula1>
    </dataValidation>
  </dataValidations>
  <hyperlinks>
    <hyperlink ref="A1:B1" location="公表用一覧!A1" display=" &lt;戻る" xr:uid="{7962CB41-3BB0-4010-AA29-944A7B7AA280}"/>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2" manualBreakCount="2">
    <brk id="30" max="10" man="1"/>
    <brk id="68" max="10" man="1"/>
  </rowBreaks>
  <drawing r:id="rId2"/>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0F94DF-990C-4962-80E0-8DC628128645}">
  <sheetPr codeName="Sheet97"/>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361</v>
      </c>
      <c r="B1" s="226"/>
      <c r="C1" s="72"/>
      <c r="D1" s="72"/>
      <c r="E1" s="73"/>
      <c r="F1" s="32" t="s">
        <v>362</v>
      </c>
      <c r="G1" s="227">
        <v>45552</v>
      </c>
      <c r="H1" s="228"/>
      <c r="I1" s="33" t="s">
        <v>363</v>
      </c>
      <c r="J1" s="229">
        <v>46113</v>
      </c>
      <c r="K1" s="230"/>
      <c r="L1" s="34"/>
      <c r="M1" s="34"/>
      <c r="N1" s="34"/>
    </row>
    <row r="2" spans="1:14" ht="27" customHeight="1" x14ac:dyDescent="0.4">
      <c r="A2" s="231" t="s">
        <v>364</v>
      </c>
      <c r="B2" s="232"/>
      <c r="C2" s="235" t="s">
        <v>258</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381</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57</v>
      </c>
      <c r="D5" s="270"/>
      <c r="E5" s="271"/>
      <c r="F5" s="40" t="s">
        <v>369</v>
      </c>
      <c r="G5" s="376" t="str">
        <f>HYPERLINK("https://cocoro-hana.jp/minami_nagareyama.php")</f>
        <v>https://cocoro-hana.jp/minami_nagareyama.php</v>
      </c>
      <c r="H5" s="270"/>
      <c r="I5" s="270"/>
      <c r="J5" s="270"/>
      <c r="K5" s="272"/>
      <c r="L5" s="37"/>
      <c r="M5" s="37"/>
      <c r="N5" s="37"/>
    </row>
    <row r="6" spans="1:14" ht="27" customHeight="1" x14ac:dyDescent="0.4">
      <c r="A6" s="273" t="s">
        <v>371</v>
      </c>
      <c r="B6" s="274"/>
      <c r="C6" s="251" t="s">
        <v>259</v>
      </c>
      <c r="D6" s="252"/>
      <c r="E6" s="252"/>
      <c r="F6" s="252"/>
      <c r="G6" s="252"/>
      <c r="H6" s="257" t="s">
        <v>372</v>
      </c>
      <c r="I6" s="101" t="s">
        <v>373</v>
      </c>
      <c r="J6" s="259">
        <v>0</v>
      </c>
      <c r="K6" s="260"/>
      <c r="L6" s="41"/>
      <c r="M6" s="41"/>
      <c r="N6" s="41"/>
    </row>
    <row r="7" spans="1:14" ht="27" customHeight="1" x14ac:dyDescent="0.4">
      <c r="A7" s="231"/>
      <c r="B7" s="232"/>
      <c r="C7" s="253"/>
      <c r="D7" s="254"/>
      <c r="E7" s="254"/>
      <c r="F7" s="254"/>
      <c r="G7" s="254"/>
      <c r="H7" s="258"/>
      <c r="I7" s="261" t="s">
        <v>374</v>
      </c>
      <c r="J7" s="263" t="s">
        <v>1031</v>
      </c>
      <c r="K7" s="264"/>
      <c r="L7" s="41"/>
      <c r="M7" s="41"/>
      <c r="N7" s="41"/>
    </row>
    <row r="8" spans="1:14" ht="27" customHeight="1" x14ac:dyDescent="0.4">
      <c r="A8" s="233"/>
      <c r="B8" s="234"/>
      <c r="C8" s="255"/>
      <c r="D8" s="256"/>
      <c r="E8" s="256"/>
      <c r="F8" s="256"/>
      <c r="G8" s="256"/>
      <c r="H8" s="42" t="s">
        <v>632</v>
      </c>
      <c r="I8" s="262"/>
      <c r="J8" s="265">
        <v>2</v>
      </c>
      <c r="K8" s="266"/>
      <c r="L8" s="41"/>
      <c r="M8" s="41"/>
      <c r="N8" s="41"/>
    </row>
    <row r="9" spans="1:14" ht="27" customHeight="1" x14ac:dyDescent="0.4">
      <c r="A9" s="245" t="s">
        <v>377</v>
      </c>
      <c r="B9" s="246"/>
      <c r="C9" s="251"/>
      <c r="D9" s="252"/>
      <c r="E9" s="252"/>
      <c r="F9" s="252"/>
      <c r="G9" s="252"/>
      <c r="H9" s="257" t="s">
        <v>372</v>
      </c>
      <c r="I9" s="101" t="s">
        <v>373</v>
      </c>
      <c r="J9" s="259">
        <v>5</v>
      </c>
      <c r="K9" s="260"/>
      <c r="L9" s="41"/>
      <c r="M9" s="41"/>
      <c r="N9" s="41"/>
    </row>
    <row r="10" spans="1:14" ht="27" customHeight="1" x14ac:dyDescent="0.4">
      <c r="A10" s="247"/>
      <c r="B10" s="248"/>
      <c r="C10" s="253"/>
      <c r="D10" s="254"/>
      <c r="E10" s="254"/>
      <c r="F10" s="254"/>
      <c r="G10" s="254"/>
      <c r="H10" s="258"/>
      <c r="I10" s="261" t="s">
        <v>374</v>
      </c>
      <c r="J10" s="263" t="s">
        <v>638</v>
      </c>
      <c r="K10" s="264"/>
      <c r="L10" s="41"/>
      <c r="M10" s="41"/>
      <c r="N10" s="41"/>
    </row>
    <row r="11" spans="1:14" ht="27" customHeight="1" x14ac:dyDescent="0.4">
      <c r="A11" s="249"/>
      <c r="B11" s="250"/>
      <c r="C11" s="255"/>
      <c r="D11" s="256"/>
      <c r="E11" s="256"/>
      <c r="F11" s="256"/>
      <c r="G11" s="256"/>
      <c r="H11" s="42"/>
      <c r="I11" s="262"/>
      <c r="J11" s="265">
        <v>2</v>
      </c>
      <c r="K11" s="266"/>
      <c r="L11" s="41"/>
      <c r="M11" s="41"/>
      <c r="N11" s="41"/>
    </row>
    <row r="12" spans="1:14" ht="27" customHeight="1" x14ac:dyDescent="0.4">
      <c r="A12" s="273" t="s">
        <v>380</v>
      </c>
      <c r="B12" s="274"/>
      <c r="C12" s="283" t="s">
        <v>1032</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1033</v>
      </c>
      <c r="D22" s="280"/>
      <c r="E22" s="279" t="s">
        <v>661</v>
      </c>
      <c r="F22" s="280"/>
      <c r="G22" s="296"/>
      <c r="H22" s="297"/>
      <c r="I22" s="43" t="s">
        <v>389</v>
      </c>
      <c r="J22" s="275" t="s">
        <v>82</v>
      </c>
      <c r="K22" s="276"/>
      <c r="L22" s="41"/>
      <c r="M22" s="41"/>
      <c r="N22" s="41"/>
    </row>
    <row r="23" spans="1:14" ht="27" customHeight="1" x14ac:dyDescent="0.4">
      <c r="A23" s="231"/>
      <c r="B23" s="232"/>
      <c r="C23" s="277" t="s">
        <v>390</v>
      </c>
      <c r="D23" s="278"/>
      <c r="E23" s="277" t="s">
        <v>391</v>
      </c>
      <c r="F23" s="278"/>
      <c r="G23" s="298"/>
      <c r="H23" s="299"/>
      <c r="I23" s="43" t="s">
        <v>392</v>
      </c>
      <c r="J23" s="275" t="s">
        <v>82</v>
      </c>
      <c r="K23" s="276"/>
      <c r="L23" s="41"/>
      <c r="M23" s="41"/>
      <c r="N23" s="41"/>
    </row>
    <row r="24" spans="1:14" ht="27" customHeight="1" x14ac:dyDescent="0.4">
      <c r="A24" s="233"/>
      <c r="B24" s="234"/>
      <c r="C24" s="279" t="s">
        <v>481</v>
      </c>
      <c r="D24" s="280"/>
      <c r="E24" s="279" t="s">
        <v>387</v>
      </c>
      <c r="F24" s="280"/>
      <c r="G24" s="300"/>
      <c r="H24" s="301"/>
      <c r="I24" s="44" t="s">
        <v>394</v>
      </c>
      <c r="J24" s="281" t="s">
        <v>82</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6</v>
      </c>
      <c r="D26" s="50">
        <v>12</v>
      </c>
      <c r="E26" s="50">
        <v>12</v>
      </c>
      <c r="F26" s="50">
        <v>16</v>
      </c>
      <c r="G26" s="50">
        <v>17</v>
      </c>
      <c r="H26" s="50">
        <v>17</v>
      </c>
      <c r="I26" s="324">
        <f>SUM(C26:H26)</f>
        <v>80</v>
      </c>
      <c r="J26" s="325"/>
      <c r="K26" s="51" t="s">
        <v>16</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3</v>
      </c>
      <c r="F29" s="56">
        <v>1</v>
      </c>
      <c r="G29" s="56"/>
      <c r="H29" s="56">
        <v>1</v>
      </c>
      <c r="I29" s="56"/>
      <c r="J29" s="56"/>
      <c r="K29" s="57"/>
      <c r="L29" s="47"/>
      <c r="M29" s="47"/>
      <c r="N29" s="47"/>
    </row>
    <row r="30" spans="1:14" ht="27" customHeight="1" thickBot="1" x14ac:dyDescent="0.45">
      <c r="A30" s="96"/>
      <c r="B30" s="58" t="s">
        <v>417</v>
      </c>
      <c r="C30" s="59" t="s">
        <v>418</v>
      </c>
      <c r="D30" s="59" t="s">
        <v>418</v>
      </c>
      <c r="E30" s="59">
        <v>6</v>
      </c>
      <c r="F30" s="59"/>
      <c r="G30" s="59">
        <v>2</v>
      </c>
      <c r="H30" s="59"/>
      <c r="I30" s="59">
        <v>3</v>
      </c>
      <c r="J30" s="59">
        <v>1</v>
      </c>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1034</v>
      </c>
      <c r="D32" s="303"/>
      <c r="E32" s="304"/>
      <c r="F32" s="302" t="s">
        <v>1035</v>
      </c>
      <c r="G32" s="303"/>
      <c r="H32" s="304"/>
      <c r="I32" s="302" t="s">
        <v>1036</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1037</v>
      </c>
      <c r="D39" s="315"/>
      <c r="E39" s="316"/>
      <c r="F39" s="314" t="s">
        <v>1038</v>
      </c>
      <c r="G39" s="315"/>
      <c r="H39" s="316"/>
      <c r="I39" s="314" t="s">
        <v>1039</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t="s">
        <v>1040</v>
      </c>
      <c r="H46" s="62">
        <v>6000</v>
      </c>
      <c r="I46" s="97"/>
      <c r="J46" s="348" t="s">
        <v>1041</v>
      </c>
      <c r="K46" s="349"/>
    </row>
    <row r="47" spans="1:11" ht="20.25" customHeight="1" x14ac:dyDescent="0.4">
      <c r="A47" s="328"/>
      <c r="B47" s="329"/>
      <c r="C47" s="345" t="s">
        <v>443</v>
      </c>
      <c r="D47" s="346"/>
      <c r="E47" s="350" t="s">
        <v>543</v>
      </c>
      <c r="F47" s="350"/>
      <c r="G47" s="97"/>
      <c r="H47" s="62">
        <v>150</v>
      </c>
      <c r="I47" s="97"/>
      <c r="J47" s="348" t="s">
        <v>1041</v>
      </c>
      <c r="K47" s="349"/>
    </row>
    <row r="48" spans="1:11" ht="20.25" customHeight="1" x14ac:dyDescent="0.4">
      <c r="A48" s="328"/>
      <c r="B48" s="329"/>
      <c r="C48" s="345" t="s">
        <v>449</v>
      </c>
      <c r="D48" s="346"/>
      <c r="E48" s="350"/>
      <c r="F48" s="350"/>
      <c r="G48" s="97"/>
      <c r="H48" s="62"/>
      <c r="I48" s="97"/>
      <c r="J48" s="348"/>
      <c r="K48" s="349"/>
    </row>
    <row r="49" spans="1:14" ht="20.25" customHeight="1" x14ac:dyDescent="0.4">
      <c r="A49" s="328"/>
      <c r="B49" s="329"/>
      <c r="C49" s="345" t="s">
        <v>450</v>
      </c>
      <c r="D49" s="346"/>
      <c r="E49" s="350"/>
      <c r="F49" s="350"/>
      <c r="G49" s="97"/>
      <c r="H49" s="62"/>
      <c r="I49" s="97"/>
      <c r="J49" s="348"/>
      <c r="K49" s="349"/>
      <c r="L49" s="63"/>
      <c r="M49" s="63"/>
      <c r="N49" s="63"/>
    </row>
    <row r="50" spans="1:14" ht="20.25" customHeight="1" x14ac:dyDescent="0.4">
      <c r="A50" s="328"/>
      <c r="B50" s="329"/>
      <c r="C50" s="345" t="s">
        <v>454</v>
      </c>
      <c r="D50" s="346"/>
      <c r="E50" s="351"/>
      <c r="F50" s="351"/>
      <c r="G50" s="97"/>
      <c r="H50" s="62"/>
      <c r="I50" s="97"/>
      <c r="J50" s="348"/>
      <c r="K50" s="349"/>
      <c r="L50" s="63"/>
    </row>
    <row r="51" spans="1:14" ht="20.25" customHeight="1" x14ac:dyDescent="0.4">
      <c r="A51" s="328"/>
      <c r="B51" s="329"/>
      <c r="C51" s="345" t="s">
        <v>455</v>
      </c>
      <c r="D51" s="346"/>
      <c r="E51" s="351"/>
      <c r="F51" s="351"/>
      <c r="G51" s="97"/>
      <c r="H51" s="62"/>
      <c r="I51" s="97"/>
      <c r="J51" s="348"/>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t="s">
        <v>1042</v>
      </c>
      <c r="D55" s="361"/>
      <c r="E55" s="362" t="s">
        <v>654</v>
      </c>
      <c r="F55" s="362"/>
      <c r="G55" s="98" t="s">
        <v>694</v>
      </c>
      <c r="H55" s="66">
        <v>0</v>
      </c>
      <c r="I55" s="66">
        <v>0</v>
      </c>
      <c r="J55" s="363"/>
      <c r="K55" s="364"/>
    </row>
    <row r="56" spans="1:14" ht="20.25" customHeight="1" x14ac:dyDescent="0.4">
      <c r="A56" s="328"/>
      <c r="B56" s="329"/>
      <c r="C56" s="373" t="s">
        <v>1043</v>
      </c>
      <c r="D56" s="374"/>
      <c r="E56" s="350" t="s">
        <v>1044</v>
      </c>
      <c r="F56" s="350"/>
      <c r="G56" s="97" t="s">
        <v>694</v>
      </c>
      <c r="H56" s="67">
        <v>0</v>
      </c>
      <c r="I56" s="67">
        <v>0</v>
      </c>
      <c r="J56" s="348"/>
      <c r="K56" s="349"/>
    </row>
    <row r="57" spans="1:14" ht="20.25" customHeight="1" x14ac:dyDescent="0.4">
      <c r="A57" s="328"/>
      <c r="B57" s="329"/>
      <c r="C57" s="373" t="s">
        <v>1045</v>
      </c>
      <c r="D57" s="374"/>
      <c r="E57" s="350" t="s">
        <v>1044</v>
      </c>
      <c r="F57" s="350"/>
      <c r="G57" s="97" t="s">
        <v>694</v>
      </c>
      <c r="H57" s="67">
        <v>0</v>
      </c>
      <c r="I57" s="67">
        <v>0</v>
      </c>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1046</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52" priority="3">
      <formula>LEN(TRIM(C24))=0</formula>
    </cfRule>
  </conditionalFormatting>
  <conditionalFormatting sqref="C9:G11 J9:K11 H11 C27:I27 K27">
    <cfRule type="expression" dxfId="51" priority="2" stopIfTrue="1">
      <formula>$K$4=""</formula>
    </cfRule>
  </conditionalFormatting>
  <conditionalFormatting sqref="E47:K49 C6:G11 H11 C26:I27 K26:K27 G1:H1 I2 C2:C3 K3 C5:E5 G5:K5 J6:K6 J7 H8 C12 C22:F22 C29:E29 G29 G46:K46">
    <cfRule type="containsBlanks" dxfId="50"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49" priority="6">
      <formula>LEN(TRIM(J8))=0</formula>
    </cfRule>
  </conditionalFormatting>
  <dataValidations count="2">
    <dataValidation type="whole" operator="greaterThanOrEqual" allowBlank="1" showInputMessage="1" showErrorMessage="1" sqref="E29:K30 C29:D29" xr:uid="{9F215443-3325-4F30-A48A-0AF0CF83ADA6}">
      <formula1>0</formula1>
    </dataValidation>
    <dataValidation type="list" allowBlank="1" showInputMessage="1" showErrorMessage="1" sqref="J2:K2" xr:uid="{2F1F12A4-13E6-4B7D-A5A1-0AB2DEA8ACF6}">
      <formula1>"保育所,認定こども園,小規模保育事業"</formula1>
    </dataValidation>
  </dataValidations>
  <hyperlinks>
    <hyperlink ref="A1:B1" location="公表用一覧!A1" display="&lt; 戻る" xr:uid="{431A36A1-1E87-44D4-8A9E-F5A290E367B1}"/>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AEC21F-0CA2-4E00-8B53-544315274995}">
  <sheetPr codeName="Sheet98"/>
  <dimension ref="A1:N66"/>
  <sheetViews>
    <sheetView view="pageBreakPreview" topLeftCell="A19" zoomScaleNormal="100" zoomScaleSheetLayoutView="100" workbookViewId="0">
      <selection activeCell="H26" sqref="H26"/>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361</v>
      </c>
      <c r="B1" s="226"/>
      <c r="C1" s="72"/>
      <c r="D1" s="72"/>
      <c r="E1" s="73"/>
      <c r="F1" s="32" t="s">
        <v>362</v>
      </c>
      <c r="G1" s="227"/>
      <c r="H1" s="228"/>
      <c r="I1" s="33" t="s">
        <v>363</v>
      </c>
      <c r="J1" s="229">
        <v>46113</v>
      </c>
      <c r="K1" s="230"/>
      <c r="L1" s="34"/>
      <c r="M1" s="34"/>
      <c r="N1" s="34"/>
    </row>
    <row r="2" spans="1:14" ht="27" customHeight="1" x14ac:dyDescent="0.4">
      <c r="A2" s="231" t="s">
        <v>364</v>
      </c>
      <c r="B2" s="232"/>
      <c r="C2" s="235" t="s">
        <v>260</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382</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58</v>
      </c>
      <c r="D5" s="270"/>
      <c r="E5" s="271"/>
      <c r="F5" s="40" t="s">
        <v>369</v>
      </c>
      <c r="G5" s="269"/>
      <c r="H5" s="270"/>
      <c r="I5" s="270"/>
      <c r="J5" s="270"/>
      <c r="K5" s="272"/>
      <c r="L5" s="37"/>
      <c r="M5" s="37"/>
      <c r="N5" s="37"/>
    </row>
    <row r="6" spans="1:14" ht="27" customHeight="1" x14ac:dyDescent="0.4">
      <c r="A6" s="273" t="s">
        <v>371</v>
      </c>
      <c r="B6" s="274"/>
      <c r="C6" s="251" t="s">
        <v>261</v>
      </c>
      <c r="D6" s="252"/>
      <c r="E6" s="252"/>
      <c r="F6" s="252"/>
      <c r="G6" s="252"/>
      <c r="H6" s="257" t="s">
        <v>372</v>
      </c>
      <c r="I6" s="101" t="s">
        <v>373</v>
      </c>
      <c r="J6" s="259">
        <v>0</v>
      </c>
      <c r="K6" s="260"/>
      <c r="L6" s="41"/>
      <c r="M6" s="41"/>
      <c r="N6" s="41"/>
    </row>
    <row r="7" spans="1:14" ht="27" customHeight="1" x14ac:dyDescent="0.4">
      <c r="A7" s="231"/>
      <c r="B7" s="232"/>
      <c r="C7" s="253"/>
      <c r="D7" s="254"/>
      <c r="E7" s="254"/>
      <c r="F7" s="254"/>
      <c r="G7" s="254"/>
      <c r="H7" s="258"/>
      <c r="I7" s="261" t="s">
        <v>374</v>
      </c>
      <c r="J7" s="263" t="s">
        <v>379</v>
      </c>
      <c r="K7" s="264"/>
      <c r="L7" s="41"/>
      <c r="M7" s="41"/>
      <c r="N7" s="41"/>
    </row>
    <row r="8" spans="1:14" ht="27" customHeight="1" x14ac:dyDescent="0.4">
      <c r="A8" s="233"/>
      <c r="B8" s="234"/>
      <c r="C8" s="255"/>
      <c r="D8" s="256"/>
      <c r="E8" s="256"/>
      <c r="F8" s="256"/>
      <c r="G8" s="256"/>
      <c r="H8" s="42" t="s">
        <v>376</v>
      </c>
      <c r="I8" s="262"/>
      <c r="J8" s="265" t="s">
        <v>378</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661</v>
      </c>
      <c r="F22" s="280"/>
      <c r="G22" s="296"/>
      <c r="H22" s="297"/>
      <c r="I22" s="43" t="s">
        <v>389</v>
      </c>
      <c r="J22" s="275" t="s">
        <v>82</v>
      </c>
      <c r="K22" s="276"/>
      <c r="L22" s="41"/>
      <c r="M22" s="41"/>
      <c r="N22" s="41"/>
    </row>
    <row r="23" spans="1:14" ht="27" customHeight="1" x14ac:dyDescent="0.4">
      <c r="A23" s="231"/>
      <c r="B23" s="232"/>
      <c r="C23" s="277" t="s">
        <v>390</v>
      </c>
      <c r="D23" s="278"/>
      <c r="E23" s="277" t="s">
        <v>391</v>
      </c>
      <c r="F23" s="278"/>
      <c r="G23" s="298"/>
      <c r="H23" s="299"/>
      <c r="I23" s="43" t="s">
        <v>392</v>
      </c>
      <c r="J23" s="275" t="s">
        <v>82</v>
      </c>
      <c r="K23" s="276"/>
      <c r="L23" s="41"/>
      <c r="M23" s="41"/>
      <c r="N23" s="41"/>
    </row>
    <row r="24" spans="1:14" ht="27" customHeight="1" x14ac:dyDescent="0.4">
      <c r="A24" s="233"/>
      <c r="B24" s="234"/>
      <c r="C24" s="279" t="s">
        <v>481</v>
      </c>
      <c r="D24" s="280"/>
      <c r="E24" s="279" t="s">
        <v>664</v>
      </c>
      <c r="F24" s="280"/>
      <c r="G24" s="300"/>
      <c r="H24" s="301"/>
      <c r="I24" s="44" t="s">
        <v>394</v>
      </c>
      <c r="J24" s="281" t="s">
        <v>82</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3</v>
      </c>
      <c r="D26" s="50">
        <v>18</v>
      </c>
      <c r="E26" s="50">
        <v>18</v>
      </c>
      <c r="F26" s="50">
        <v>27</v>
      </c>
      <c r="G26" s="50">
        <v>27</v>
      </c>
      <c r="H26" s="50">
        <v>27</v>
      </c>
      <c r="I26" s="324">
        <f>SUM(C26:H26)</f>
        <v>120</v>
      </c>
      <c r="J26" s="325"/>
      <c r="K26" s="51" t="s">
        <v>22</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c r="D29" s="56"/>
      <c r="E29" s="56"/>
      <c r="F29" s="56"/>
      <c r="G29" s="56"/>
      <c r="H29" s="56"/>
      <c r="I29" s="56"/>
      <c r="J29" s="56"/>
      <c r="K29" s="57"/>
      <c r="L29" s="47"/>
      <c r="M29" s="47"/>
      <c r="N29" s="47"/>
    </row>
    <row r="30" spans="1:14" ht="27" customHeight="1" thickBot="1" x14ac:dyDescent="0.45">
      <c r="A30" s="96"/>
      <c r="B30" s="58" t="s">
        <v>417</v>
      </c>
      <c r="C30" s="59" t="s">
        <v>418</v>
      </c>
      <c r="D30" s="59" t="s">
        <v>418</v>
      </c>
      <c r="E30" s="59"/>
      <c r="F30" s="59"/>
      <c r="G30" s="59"/>
      <c r="H30" s="59"/>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c r="D32" s="303"/>
      <c r="E32" s="304"/>
      <c r="F32" s="302"/>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c r="D39" s="315"/>
      <c r="E39" s="316"/>
      <c r="F39" s="314"/>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c r="H46" s="62"/>
      <c r="I46" s="97"/>
      <c r="J46" s="348"/>
      <c r="K46" s="349"/>
    </row>
    <row r="47" spans="1:11" ht="20.25" customHeight="1" x14ac:dyDescent="0.4">
      <c r="A47" s="328"/>
      <c r="B47" s="329"/>
      <c r="C47" s="345" t="s">
        <v>443</v>
      </c>
      <c r="D47" s="346"/>
      <c r="E47" s="350"/>
      <c r="F47" s="350"/>
      <c r="G47" s="97"/>
      <c r="H47" s="62"/>
      <c r="I47" s="97"/>
      <c r="J47" s="348"/>
      <c r="K47" s="349"/>
    </row>
    <row r="48" spans="1:11" ht="20.25" customHeight="1" x14ac:dyDescent="0.4">
      <c r="A48" s="328"/>
      <c r="B48" s="329"/>
      <c r="C48" s="345" t="s">
        <v>449</v>
      </c>
      <c r="D48" s="346"/>
      <c r="E48" s="350"/>
      <c r="F48" s="350"/>
      <c r="G48" s="97"/>
      <c r="H48" s="62"/>
      <c r="I48" s="97"/>
      <c r="J48" s="348"/>
      <c r="K48" s="349"/>
    </row>
    <row r="49" spans="1:14" ht="20.25" customHeight="1" x14ac:dyDescent="0.4">
      <c r="A49" s="328"/>
      <c r="B49" s="329"/>
      <c r="C49" s="345" t="s">
        <v>450</v>
      </c>
      <c r="D49" s="346"/>
      <c r="E49" s="350"/>
      <c r="F49" s="350"/>
      <c r="G49" s="97"/>
      <c r="H49" s="62"/>
      <c r="I49" s="97"/>
      <c r="J49" s="348"/>
      <c r="K49" s="349"/>
      <c r="L49" s="63"/>
      <c r="M49" s="63"/>
      <c r="N49" s="63"/>
    </row>
    <row r="50" spans="1:14" ht="20.25" customHeight="1" x14ac:dyDescent="0.4">
      <c r="A50" s="328"/>
      <c r="B50" s="329"/>
      <c r="C50" s="345" t="s">
        <v>454</v>
      </c>
      <c r="D50" s="346"/>
      <c r="E50" s="351"/>
      <c r="F50" s="351"/>
      <c r="G50" s="97"/>
      <c r="H50" s="62"/>
      <c r="I50" s="97"/>
      <c r="J50" s="348"/>
      <c r="K50" s="349"/>
      <c r="L50" s="63"/>
    </row>
    <row r="51" spans="1:14" ht="20.25" customHeight="1" x14ac:dyDescent="0.4">
      <c r="A51" s="328"/>
      <c r="B51" s="329"/>
      <c r="C51" s="345" t="s">
        <v>455</v>
      </c>
      <c r="D51" s="346"/>
      <c r="E51" s="351"/>
      <c r="F51" s="351"/>
      <c r="G51" s="97"/>
      <c r="H51" s="62"/>
      <c r="I51" s="97"/>
      <c r="J51" s="348"/>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48" priority="2" stopIfTrue="1">
      <formula>$K$4=""</formula>
    </cfRule>
  </conditionalFormatting>
  <conditionalFormatting sqref="G1:H1 C5:E5 G5:K5 H8 C6:G11 H11 C22:F22 G29 G46:K46 E47:K49 J6:K6 C2:C3 C26:I27 K26:K27 C12 C29:E29 K3 I2 J8:K8 J7">
    <cfRule type="containsBlanks" dxfId="47"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46" priority="4">
      <formula>LEN(TRIM(C24))=0</formula>
    </cfRule>
  </conditionalFormatting>
  <conditionalFormatting sqref="E24:F24">
    <cfRule type="containsBlanks" dxfId="45" priority="3">
      <formula>LEN(TRIM(E24))=0</formula>
    </cfRule>
  </conditionalFormatting>
  <conditionalFormatting sqref="J9:K9 J11:K11 J10">
    <cfRule type="containsBlanks" dxfId="44"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FDD0CC32-E8F1-49E2-9F0C-C072A74E173A}">
      <formula1>0</formula1>
    </dataValidation>
    <dataValidation type="list" allowBlank="1" showInputMessage="1" showErrorMessage="1" sqref="J2:K2" xr:uid="{2CF37344-ED56-470A-82F9-25D227448CBE}">
      <formula1>"保育所,認定こども園,小規模保育事業"</formula1>
    </dataValidation>
  </dataValidations>
  <hyperlinks>
    <hyperlink ref="A1:B1" location="公表用一覧!A1" display="&lt; 戻る" xr:uid="{F2C0572F-A4ED-4CFF-80B2-25A01FDEC605}"/>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C45114-A584-4971-887D-B2E6607DCE86}">
  <sheetPr codeName="Sheet99">
    <pageSetUpPr fitToPage="1"/>
  </sheetPr>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375" t="s">
        <v>532</v>
      </c>
      <c r="B1" s="375"/>
      <c r="C1" s="72"/>
      <c r="D1" s="72"/>
      <c r="E1" s="73"/>
      <c r="F1" s="32" t="s">
        <v>362</v>
      </c>
      <c r="G1" s="227">
        <v>45908</v>
      </c>
      <c r="H1" s="228"/>
      <c r="I1" s="33" t="s">
        <v>363</v>
      </c>
      <c r="J1" s="229">
        <v>46113</v>
      </c>
      <c r="K1" s="230"/>
      <c r="L1" s="34"/>
      <c r="M1" s="34"/>
      <c r="N1" s="34"/>
    </row>
    <row r="2" spans="1:14" ht="27" customHeight="1" x14ac:dyDescent="0.4">
      <c r="A2" s="231" t="s">
        <v>364</v>
      </c>
      <c r="B2" s="232"/>
      <c r="C2" s="235" t="s">
        <v>262</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383</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263</v>
      </c>
      <c r="D5" s="270"/>
      <c r="E5" s="271"/>
      <c r="F5" s="40" t="s">
        <v>369</v>
      </c>
      <c r="G5" s="376" t="str">
        <f>HYPERLINK("https://www.miratz.jp/")</f>
        <v>https://www.miratz.jp/</v>
      </c>
      <c r="H5" s="270"/>
      <c r="I5" s="270"/>
      <c r="J5" s="270"/>
      <c r="K5" s="272"/>
      <c r="L5" s="37"/>
      <c r="M5" s="37"/>
      <c r="N5" s="37"/>
    </row>
    <row r="6" spans="1:14" ht="27" customHeight="1" x14ac:dyDescent="0.4">
      <c r="A6" s="273" t="s">
        <v>371</v>
      </c>
      <c r="B6" s="274"/>
      <c r="C6" s="251" t="s">
        <v>264</v>
      </c>
      <c r="D6" s="252"/>
      <c r="E6" s="252"/>
      <c r="F6" s="252"/>
      <c r="G6" s="252"/>
      <c r="H6" s="257" t="s">
        <v>372</v>
      </c>
      <c r="I6" s="144" t="s">
        <v>373</v>
      </c>
      <c r="J6" s="259">
        <v>7</v>
      </c>
      <c r="K6" s="260"/>
      <c r="L6" s="41"/>
      <c r="M6" s="41"/>
      <c r="N6" s="41"/>
    </row>
    <row r="7" spans="1:14" ht="27" customHeight="1" x14ac:dyDescent="0.4">
      <c r="A7" s="231"/>
      <c r="B7" s="232"/>
      <c r="C7" s="253"/>
      <c r="D7" s="254"/>
      <c r="E7" s="254"/>
      <c r="F7" s="254"/>
      <c r="G7" s="254"/>
      <c r="H7" s="258"/>
      <c r="I7" s="261" t="s">
        <v>374</v>
      </c>
      <c r="J7" s="263" t="s">
        <v>1047</v>
      </c>
      <c r="K7" s="264"/>
      <c r="L7" s="41"/>
      <c r="M7" s="41"/>
      <c r="N7" s="41"/>
    </row>
    <row r="8" spans="1:14" ht="27" customHeight="1" x14ac:dyDescent="0.4">
      <c r="A8" s="233"/>
      <c r="B8" s="234"/>
      <c r="C8" s="255"/>
      <c r="D8" s="256"/>
      <c r="E8" s="256"/>
      <c r="F8" s="256"/>
      <c r="G8" s="256"/>
      <c r="H8" s="83" t="s">
        <v>1048</v>
      </c>
      <c r="I8" s="262"/>
      <c r="J8" s="265">
        <v>20</v>
      </c>
      <c r="K8" s="266"/>
      <c r="L8" s="41"/>
      <c r="M8" s="41"/>
      <c r="N8" s="41"/>
    </row>
    <row r="9" spans="1:14" ht="27" customHeight="1" x14ac:dyDescent="0.4">
      <c r="A9" s="245" t="s">
        <v>377</v>
      </c>
      <c r="B9" s="246"/>
      <c r="C9" s="251" t="s">
        <v>370</v>
      </c>
      <c r="D9" s="252"/>
      <c r="E9" s="252"/>
      <c r="F9" s="252"/>
      <c r="G9" s="252"/>
      <c r="H9" s="257" t="s">
        <v>372</v>
      </c>
      <c r="I9" s="144"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1049</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661</v>
      </c>
      <c r="F22" s="280"/>
      <c r="G22" s="296"/>
      <c r="H22" s="297"/>
      <c r="I22" s="43" t="s">
        <v>389</v>
      </c>
      <c r="J22" s="275" t="s">
        <v>82</v>
      </c>
      <c r="K22" s="276"/>
      <c r="L22" s="41"/>
      <c r="M22" s="41"/>
      <c r="N22" s="41"/>
    </row>
    <row r="23" spans="1:14" ht="27" customHeight="1" x14ac:dyDescent="0.4">
      <c r="A23" s="231"/>
      <c r="B23" s="232"/>
      <c r="C23" s="277" t="s">
        <v>390</v>
      </c>
      <c r="D23" s="278"/>
      <c r="E23" s="277" t="s">
        <v>391</v>
      </c>
      <c r="F23" s="278"/>
      <c r="G23" s="298"/>
      <c r="H23" s="299"/>
      <c r="I23" s="43" t="s">
        <v>392</v>
      </c>
      <c r="J23" s="275" t="s">
        <v>82</v>
      </c>
      <c r="K23" s="276"/>
      <c r="L23" s="41"/>
      <c r="M23" s="41"/>
      <c r="N23" s="41"/>
    </row>
    <row r="24" spans="1:14" ht="27" customHeight="1" x14ac:dyDescent="0.4">
      <c r="A24" s="233"/>
      <c r="B24" s="234"/>
      <c r="C24" s="279" t="s">
        <v>393</v>
      </c>
      <c r="D24" s="280"/>
      <c r="E24" s="279" t="s">
        <v>387</v>
      </c>
      <c r="F24" s="280"/>
      <c r="G24" s="300"/>
      <c r="H24" s="301"/>
      <c r="I24" s="44" t="s">
        <v>394</v>
      </c>
      <c r="J24" s="281" t="s">
        <v>82</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3</v>
      </c>
      <c r="D26" s="50">
        <v>3</v>
      </c>
      <c r="E26" s="50">
        <v>3</v>
      </c>
      <c r="F26" s="50">
        <v>11</v>
      </c>
      <c r="G26" s="50">
        <v>11</v>
      </c>
      <c r="H26" s="50">
        <v>11</v>
      </c>
      <c r="I26" s="324">
        <f>SUM(C26:H26)</f>
        <v>42</v>
      </c>
      <c r="J26" s="325"/>
      <c r="K26" s="51" t="s">
        <v>16</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1</v>
      </c>
      <c r="E29" s="56">
        <v>4</v>
      </c>
      <c r="F29" s="56"/>
      <c r="G29" s="56">
        <v>0</v>
      </c>
      <c r="H29" s="56">
        <v>1</v>
      </c>
      <c r="I29" s="56"/>
      <c r="J29" s="56"/>
      <c r="K29" s="57"/>
      <c r="L29" s="47"/>
      <c r="M29" s="47"/>
      <c r="N29" s="47"/>
    </row>
    <row r="30" spans="1:14" ht="27" customHeight="1" thickBot="1" x14ac:dyDescent="0.45">
      <c r="A30" s="140"/>
      <c r="B30" s="58" t="s">
        <v>417</v>
      </c>
      <c r="C30" s="59" t="s">
        <v>418</v>
      </c>
      <c r="D30" s="59" t="s">
        <v>418</v>
      </c>
      <c r="E30" s="59">
        <v>3</v>
      </c>
      <c r="F30" s="59"/>
      <c r="G30" s="59">
        <v>1</v>
      </c>
      <c r="H30" s="59"/>
      <c r="I30" s="59">
        <v>1</v>
      </c>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1050</v>
      </c>
      <c r="D32" s="303"/>
      <c r="E32" s="304"/>
      <c r="F32" s="302" t="s">
        <v>1051</v>
      </c>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1052</v>
      </c>
      <c r="D39" s="315"/>
      <c r="E39" s="316"/>
      <c r="F39" s="314" t="s">
        <v>1053</v>
      </c>
      <c r="G39" s="315"/>
      <c r="H39" s="316"/>
      <c r="I39" s="314" t="s">
        <v>1054</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155" t="s">
        <v>434</v>
      </c>
      <c r="H45" s="155" t="s">
        <v>435</v>
      </c>
      <c r="I45" s="155" t="s">
        <v>92</v>
      </c>
      <c r="J45" s="343" t="s">
        <v>436</v>
      </c>
      <c r="K45" s="344"/>
    </row>
    <row r="46" spans="1:11" ht="20.25" customHeight="1" x14ac:dyDescent="0.4">
      <c r="A46" s="328"/>
      <c r="B46" s="329"/>
      <c r="C46" s="345" t="s">
        <v>437</v>
      </c>
      <c r="D46" s="346"/>
      <c r="E46" s="347" t="s">
        <v>438</v>
      </c>
      <c r="F46" s="347"/>
      <c r="G46" s="156" t="s">
        <v>439</v>
      </c>
      <c r="H46" s="75" t="s">
        <v>1055</v>
      </c>
      <c r="I46" s="156" t="s">
        <v>441</v>
      </c>
      <c r="J46" s="348" t="s">
        <v>508</v>
      </c>
      <c r="K46" s="349"/>
    </row>
    <row r="47" spans="1:11" ht="20.25" customHeight="1" x14ac:dyDescent="0.4">
      <c r="A47" s="328"/>
      <c r="B47" s="329"/>
      <c r="C47" s="345" t="s">
        <v>443</v>
      </c>
      <c r="D47" s="346"/>
      <c r="E47" s="350" t="s">
        <v>444</v>
      </c>
      <c r="F47" s="350"/>
      <c r="G47" s="156" t="s">
        <v>445</v>
      </c>
      <c r="H47" s="62" t="s">
        <v>1056</v>
      </c>
      <c r="I47" s="156" t="s">
        <v>1057</v>
      </c>
      <c r="J47" s="348" t="s">
        <v>508</v>
      </c>
      <c r="K47" s="349"/>
    </row>
    <row r="48" spans="1:11" ht="20.25" customHeight="1" x14ac:dyDescent="0.4">
      <c r="A48" s="328"/>
      <c r="B48" s="329"/>
      <c r="C48" s="345" t="s">
        <v>449</v>
      </c>
      <c r="D48" s="346"/>
      <c r="E48" s="350" t="s">
        <v>438</v>
      </c>
      <c r="F48" s="350"/>
      <c r="G48" s="156" t="s">
        <v>514</v>
      </c>
      <c r="H48" s="75" t="s">
        <v>1058</v>
      </c>
      <c r="I48" s="156" t="s">
        <v>1059</v>
      </c>
      <c r="J48" s="348" t="s">
        <v>508</v>
      </c>
      <c r="K48" s="349"/>
    </row>
    <row r="49" spans="1:14" ht="20.25" customHeight="1" x14ac:dyDescent="0.4">
      <c r="A49" s="328"/>
      <c r="B49" s="329"/>
      <c r="C49" s="345" t="s">
        <v>450</v>
      </c>
      <c r="D49" s="346"/>
      <c r="E49" s="350" t="s">
        <v>848</v>
      </c>
      <c r="F49" s="350"/>
      <c r="G49" s="156" t="s">
        <v>1060</v>
      </c>
      <c r="H49" s="75" t="s">
        <v>1055</v>
      </c>
      <c r="I49" s="156" t="s">
        <v>1061</v>
      </c>
      <c r="J49" s="348" t="s">
        <v>508</v>
      </c>
      <c r="K49" s="349"/>
      <c r="L49" s="63"/>
      <c r="M49" s="63"/>
      <c r="N49" s="63"/>
    </row>
    <row r="50" spans="1:14" ht="20.25" customHeight="1" x14ac:dyDescent="0.4">
      <c r="A50" s="328"/>
      <c r="B50" s="329"/>
      <c r="C50" s="345" t="s">
        <v>454</v>
      </c>
      <c r="D50" s="346"/>
      <c r="E50" s="351"/>
      <c r="F50" s="351"/>
      <c r="G50" s="156"/>
      <c r="H50" s="62"/>
      <c r="I50" s="156"/>
      <c r="J50" s="348"/>
      <c r="K50" s="349"/>
      <c r="L50" s="63"/>
    </row>
    <row r="51" spans="1:14" ht="20.25" customHeight="1" x14ac:dyDescent="0.4">
      <c r="A51" s="328"/>
      <c r="B51" s="329"/>
      <c r="C51" s="345" t="s">
        <v>455</v>
      </c>
      <c r="D51" s="346"/>
      <c r="E51" s="351"/>
      <c r="F51" s="351"/>
      <c r="G51" s="156"/>
      <c r="H51" s="62"/>
      <c r="I51" s="156"/>
      <c r="J51" s="348"/>
      <c r="K51" s="349"/>
      <c r="L51" s="63"/>
    </row>
    <row r="52" spans="1:14" ht="12" customHeight="1" x14ac:dyDescent="0.4">
      <c r="A52" s="139"/>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155" t="s">
        <v>461</v>
      </c>
      <c r="H54" s="155" t="s">
        <v>441</v>
      </c>
      <c r="I54" s="157" t="s">
        <v>462</v>
      </c>
      <c r="J54" s="343" t="s">
        <v>92</v>
      </c>
      <c r="K54" s="344"/>
    </row>
    <row r="55" spans="1:14" ht="20.25" customHeight="1" x14ac:dyDescent="0.4">
      <c r="A55" s="328"/>
      <c r="B55" s="329"/>
      <c r="C55" s="360" t="s">
        <v>523</v>
      </c>
      <c r="D55" s="361"/>
      <c r="E55" s="362" t="s">
        <v>683</v>
      </c>
      <c r="F55" s="362"/>
      <c r="G55" s="158" t="s">
        <v>558</v>
      </c>
      <c r="H55" s="159" t="s">
        <v>370</v>
      </c>
      <c r="I55" s="159" t="s">
        <v>370</v>
      </c>
      <c r="J55" s="363" t="s">
        <v>465</v>
      </c>
      <c r="K55" s="364"/>
    </row>
    <row r="56" spans="1:14" ht="20.25" customHeight="1" x14ac:dyDescent="0.4">
      <c r="A56" s="328"/>
      <c r="B56" s="329"/>
      <c r="C56" s="373" t="s">
        <v>761</v>
      </c>
      <c r="D56" s="374"/>
      <c r="E56" s="350" t="s">
        <v>438</v>
      </c>
      <c r="F56" s="350"/>
      <c r="G56" s="156" t="s">
        <v>694</v>
      </c>
      <c r="H56" s="160" t="s">
        <v>370</v>
      </c>
      <c r="I56" s="160" t="s">
        <v>1062</v>
      </c>
      <c r="J56" s="348" t="s">
        <v>465</v>
      </c>
      <c r="K56" s="349"/>
    </row>
    <row r="57" spans="1:14" ht="20.25" customHeight="1" x14ac:dyDescent="0.4">
      <c r="A57" s="328"/>
      <c r="B57" s="329"/>
      <c r="C57" s="373"/>
      <c r="D57" s="374"/>
      <c r="E57" s="350"/>
      <c r="F57" s="350"/>
      <c r="G57" s="156"/>
      <c r="H57" s="160"/>
      <c r="I57" s="160"/>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1063</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43" priority="3">
      <formula>LEN(TRIM(C24))=0</formula>
    </cfRule>
  </conditionalFormatting>
  <conditionalFormatting sqref="C9:G11 J9:K11 H11 C27:I27 K27">
    <cfRule type="expression" dxfId="42" priority="2" stopIfTrue="1">
      <formula>$K$4=""</formula>
    </cfRule>
  </conditionalFormatting>
  <conditionalFormatting sqref="E47:K49 C6:G11 H11 C26:I27 K26:K27 G1:H1 I2 C2:C3 K3 C5:E5 G5:K5 J6:K6 J7 H8 C12 C22:F22 C29:E29 G29 G46:K46">
    <cfRule type="containsBlanks" dxfId="4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40" priority="6">
      <formula>LEN(TRIM(J8))=0</formula>
    </cfRule>
  </conditionalFormatting>
  <dataValidations count="2">
    <dataValidation type="whole" operator="greaterThanOrEqual" allowBlank="1" showInputMessage="1" showErrorMessage="1" sqref="E29:K30 C29:D29" xr:uid="{639FEC5E-7640-4492-8911-119EC77ED14C}">
      <formula1>0</formula1>
    </dataValidation>
    <dataValidation type="list" allowBlank="1" showInputMessage="1" showErrorMessage="1" sqref="J2:K2" xr:uid="{C7CF2508-74C9-4177-BA1E-3396919830F9}">
      <formula1>"保育所,認定こども園,小規模保育事業"</formula1>
    </dataValidation>
  </dataValidations>
  <hyperlinks>
    <hyperlink ref="A1:B1" location="公表用一覧!A1" display=" &lt;戻る" xr:uid="{8E404A80-AAD5-453F-8EB4-28E26C4A07BB}"/>
  </hyperlinks>
  <printOptions horizontalCentered="1"/>
  <pageMargins left="0.19685039370078741" right="0.19685039370078741" top="0.39370078740157483" bottom="0.39370078740157483" header="0" footer="0"/>
  <pageSetup paperSize="9" scale="51" orientation="portrait" r:id="rId1"/>
  <headerFooter>
    <oddHeader>&amp;L&amp;P / &amp;N ページ</oddHeader>
  </headerFooter>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6052AA-0297-44E8-9259-17D2E4349C1E}">
  <sheetPr codeName="Sheet100"/>
  <dimension ref="A1:N66"/>
  <sheetViews>
    <sheetView view="pageBreakPreview" topLeftCell="A5"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361</v>
      </c>
      <c r="B1" s="226"/>
      <c r="C1" s="72"/>
      <c r="D1" s="72"/>
      <c r="E1" s="73"/>
      <c r="F1" s="32" t="s">
        <v>362</v>
      </c>
      <c r="G1" s="227"/>
      <c r="H1" s="228"/>
      <c r="I1" s="33" t="s">
        <v>363</v>
      </c>
      <c r="J1" s="229">
        <v>46113</v>
      </c>
      <c r="K1" s="230"/>
      <c r="L1" s="34"/>
      <c r="M1" s="34"/>
      <c r="N1" s="34"/>
    </row>
    <row r="2" spans="1:14" ht="27" customHeight="1" x14ac:dyDescent="0.4">
      <c r="A2" s="231" t="s">
        <v>364</v>
      </c>
      <c r="B2" s="232"/>
      <c r="C2" s="235" t="s">
        <v>325</v>
      </c>
      <c r="D2" s="236"/>
      <c r="E2" s="236"/>
      <c r="F2" s="236"/>
      <c r="G2" s="236"/>
      <c r="H2" s="237"/>
      <c r="I2" s="36" t="s">
        <v>92</v>
      </c>
      <c r="J2" s="241" t="s">
        <v>763</v>
      </c>
      <c r="K2" s="242"/>
      <c r="L2" s="37"/>
      <c r="M2" s="37"/>
      <c r="N2" s="37"/>
    </row>
    <row r="3" spans="1:14" ht="27" customHeight="1" x14ac:dyDescent="0.4">
      <c r="A3" s="231"/>
      <c r="B3" s="232"/>
      <c r="C3" s="235"/>
      <c r="D3" s="236"/>
      <c r="E3" s="236"/>
      <c r="F3" s="236"/>
      <c r="G3" s="236"/>
      <c r="H3" s="237"/>
      <c r="I3" s="243" t="s">
        <v>366</v>
      </c>
      <c r="J3" s="244"/>
      <c r="K3" s="38">
        <v>384</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85</v>
      </c>
      <c r="D5" s="270"/>
      <c r="E5" s="271"/>
      <c r="F5" s="40" t="s">
        <v>369</v>
      </c>
      <c r="G5" s="269"/>
      <c r="H5" s="270"/>
      <c r="I5" s="270"/>
      <c r="J5" s="270"/>
      <c r="K5" s="272"/>
      <c r="L5" s="37"/>
      <c r="M5" s="37"/>
      <c r="N5" s="37"/>
    </row>
    <row r="6" spans="1:14" ht="27" customHeight="1" x14ac:dyDescent="0.4">
      <c r="A6" s="273" t="s">
        <v>371</v>
      </c>
      <c r="B6" s="274"/>
      <c r="C6" s="251" t="s">
        <v>326</v>
      </c>
      <c r="D6" s="252"/>
      <c r="E6" s="252"/>
      <c r="F6" s="252"/>
      <c r="G6" s="252"/>
      <c r="H6" s="257" t="s">
        <v>372</v>
      </c>
      <c r="I6" s="101" t="s">
        <v>373</v>
      </c>
      <c r="J6" s="259">
        <v>0</v>
      </c>
      <c r="K6" s="260"/>
      <c r="L6" s="41"/>
      <c r="M6" s="41"/>
      <c r="N6" s="41"/>
    </row>
    <row r="7" spans="1:14" ht="27" customHeight="1" x14ac:dyDescent="0.4">
      <c r="A7" s="231"/>
      <c r="B7" s="232"/>
      <c r="C7" s="253"/>
      <c r="D7" s="254"/>
      <c r="E7" s="254"/>
      <c r="F7" s="254"/>
      <c r="G7" s="254"/>
      <c r="H7" s="258"/>
      <c r="I7" s="261" t="s">
        <v>374</v>
      </c>
      <c r="J7" s="263" t="s">
        <v>379</v>
      </c>
      <c r="K7" s="264"/>
      <c r="L7" s="41"/>
      <c r="M7" s="41"/>
      <c r="N7" s="41"/>
    </row>
    <row r="8" spans="1:14" ht="27" customHeight="1" x14ac:dyDescent="0.4">
      <c r="A8" s="233"/>
      <c r="B8" s="234"/>
      <c r="C8" s="255"/>
      <c r="D8" s="256"/>
      <c r="E8" s="256"/>
      <c r="F8" s="256"/>
      <c r="G8" s="256"/>
      <c r="H8" s="42" t="s">
        <v>632</v>
      </c>
      <c r="I8" s="262"/>
      <c r="J8" s="265" t="s">
        <v>378</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388</v>
      </c>
      <c r="F22" s="280"/>
      <c r="G22" s="296"/>
      <c r="H22" s="297"/>
      <c r="I22" s="43" t="s">
        <v>389</v>
      </c>
      <c r="J22" s="275" t="s">
        <v>82</v>
      </c>
      <c r="K22" s="276"/>
      <c r="L22" s="41"/>
      <c r="M22" s="41"/>
      <c r="N22" s="41"/>
    </row>
    <row r="23" spans="1:14" ht="27" customHeight="1" x14ac:dyDescent="0.4">
      <c r="A23" s="231"/>
      <c r="B23" s="232"/>
      <c r="C23" s="277" t="s">
        <v>390</v>
      </c>
      <c r="D23" s="278"/>
      <c r="E23" s="277" t="s">
        <v>391</v>
      </c>
      <c r="F23" s="278"/>
      <c r="G23" s="298"/>
      <c r="H23" s="299"/>
      <c r="I23" s="43" t="s">
        <v>392</v>
      </c>
      <c r="J23" s="275" t="s">
        <v>82</v>
      </c>
      <c r="K23" s="276"/>
      <c r="L23" s="41"/>
      <c r="M23" s="41"/>
      <c r="N23" s="41"/>
    </row>
    <row r="24" spans="1:14" ht="27" customHeight="1" x14ac:dyDescent="0.4">
      <c r="A24" s="233"/>
      <c r="B24" s="234"/>
      <c r="C24" s="279" t="s">
        <v>481</v>
      </c>
      <c r="D24" s="280"/>
      <c r="E24" s="279" t="s">
        <v>387</v>
      </c>
      <c r="F24" s="280"/>
      <c r="G24" s="300"/>
      <c r="H24" s="301"/>
      <c r="I24" s="44" t="s">
        <v>394</v>
      </c>
      <c r="J24" s="281" t="s">
        <v>82</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2</v>
      </c>
      <c r="D26" s="50">
        <v>8</v>
      </c>
      <c r="E26" s="50">
        <v>8</v>
      </c>
      <c r="F26" s="50" t="s">
        <v>82</v>
      </c>
      <c r="G26" s="50" t="s">
        <v>82</v>
      </c>
      <c r="H26" s="50" t="s">
        <v>82</v>
      </c>
      <c r="I26" s="324">
        <f>SUM(C26:H26)</f>
        <v>18</v>
      </c>
      <c r="J26" s="325"/>
      <c r="K26" s="51" t="s">
        <v>16</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c r="D29" s="56"/>
      <c r="E29" s="56"/>
      <c r="F29" s="56"/>
      <c r="G29" s="56"/>
      <c r="H29" s="56"/>
      <c r="I29" s="56"/>
      <c r="J29" s="56"/>
      <c r="K29" s="57"/>
      <c r="L29" s="47"/>
      <c r="M29" s="47"/>
      <c r="N29" s="47"/>
    </row>
    <row r="30" spans="1:14" ht="27" customHeight="1" thickBot="1" x14ac:dyDescent="0.45">
      <c r="A30" s="96"/>
      <c r="B30" s="58" t="s">
        <v>417</v>
      </c>
      <c r="C30" s="59" t="s">
        <v>418</v>
      </c>
      <c r="D30" s="59" t="s">
        <v>418</v>
      </c>
      <c r="E30" s="59"/>
      <c r="F30" s="59"/>
      <c r="G30" s="59"/>
      <c r="H30" s="59"/>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c r="D32" s="303"/>
      <c r="E32" s="304"/>
      <c r="F32" s="302"/>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c r="D39" s="315"/>
      <c r="E39" s="316"/>
      <c r="F39" s="314"/>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c r="H46" s="62"/>
      <c r="I46" s="97"/>
      <c r="J46" s="348"/>
      <c r="K46" s="349"/>
    </row>
    <row r="47" spans="1:11" ht="20.25" customHeight="1" x14ac:dyDescent="0.4">
      <c r="A47" s="328"/>
      <c r="B47" s="329"/>
      <c r="C47" s="345" t="s">
        <v>443</v>
      </c>
      <c r="D47" s="346"/>
      <c r="E47" s="350"/>
      <c r="F47" s="350"/>
      <c r="G47" s="97"/>
      <c r="H47" s="62"/>
      <c r="I47" s="97"/>
      <c r="J47" s="348"/>
      <c r="K47" s="349"/>
    </row>
    <row r="48" spans="1:11" ht="20.25" customHeight="1" x14ac:dyDescent="0.4">
      <c r="A48" s="328"/>
      <c r="B48" s="329"/>
      <c r="C48" s="345" t="s">
        <v>449</v>
      </c>
      <c r="D48" s="346"/>
      <c r="E48" s="350"/>
      <c r="F48" s="350"/>
      <c r="G48" s="97"/>
      <c r="H48" s="62"/>
      <c r="I48" s="97"/>
      <c r="J48" s="348"/>
      <c r="K48" s="349"/>
    </row>
    <row r="49" spans="1:14" ht="20.25" customHeight="1" x14ac:dyDescent="0.4">
      <c r="A49" s="328"/>
      <c r="B49" s="329"/>
      <c r="C49" s="345" t="s">
        <v>450</v>
      </c>
      <c r="D49" s="346"/>
      <c r="E49" s="350"/>
      <c r="F49" s="350"/>
      <c r="G49" s="97"/>
      <c r="H49" s="62"/>
      <c r="I49" s="97"/>
      <c r="J49" s="348"/>
      <c r="K49" s="349"/>
      <c r="L49" s="63"/>
      <c r="M49" s="63"/>
      <c r="N49" s="63"/>
    </row>
    <row r="50" spans="1:14" ht="20.25" customHeight="1" x14ac:dyDescent="0.4">
      <c r="A50" s="328"/>
      <c r="B50" s="329"/>
      <c r="C50" s="345" t="s">
        <v>454</v>
      </c>
      <c r="D50" s="346"/>
      <c r="E50" s="351"/>
      <c r="F50" s="351"/>
      <c r="G50" s="97"/>
      <c r="H50" s="62"/>
      <c r="I50" s="97"/>
      <c r="J50" s="348"/>
      <c r="K50" s="349"/>
      <c r="L50" s="63"/>
    </row>
    <row r="51" spans="1:14" ht="20.25" customHeight="1" x14ac:dyDescent="0.4">
      <c r="A51" s="328"/>
      <c r="B51" s="329"/>
      <c r="C51" s="345" t="s">
        <v>455</v>
      </c>
      <c r="D51" s="346"/>
      <c r="E51" s="351"/>
      <c r="F51" s="351"/>
      <c r="G51" s="97"/>
      <c r="H51" s="62"/>
      <c r="I51" s="97"/>
      <c r="J51" s="348"/>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J9:K11 C9:G11 H11 C27:I27 K27">
    <cfRule type="expression" dxfId="39" priority="2" stopIfTrue="1">
      <formula>$K$4=""</formula>
    </cfRule>
  </conditionalFormatting>
  <conditionalFormatting sqref="G1:H1 C5:E5 G5:K5 H8 C6:G11 H11 C22:F22 G29 G46:K46 E47:K49 J6:K6 C2:C3 C26:I27 K26:K27 C12 C29:E29 K3 I2 J8:K8 J7">
    <cfRule type="containsBlanks" dxfId="38"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37" priority="4">
      <formula>LEN(TRIM(C24))=0</formula>
    </cfRule>
  </conditionalFormatting>
  <conditionalFormatting sqref="E24:F24">
    <cfRule type="containsBlanks" dxfId="36" priority="3">
      <formula>LEN(TRIM(E24))=0</formula>
    </cfRule>
  </conditionalFormatting>
  <conditionalFormatting sqref="J9:K9 J11:K11 J10">
    <cfRule type="containsBlanks" dxfId="35"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AD136B6D-EE31-4909-8A83-FDD531BA47CD}">
      <formula1>0</formula1>
    </dataValidation>
    <dataValidation type="list" allowBlank="1" showInputMessage="1" showErrorMessage="1" sqref="J2:K2" xr:uid="{A88FE044-C182-4750-9E7A-0BF94CC42133}">
      <formula1>"保育所,認定こども園,小規模保育事業"</formula1>
    </dataValidation>
  </dataValidations>
  <hyperlinks>
    <hyperlink ref="A1:B1" location="公表用一覧!A1" display="&lt; 戻る" xr:uid="{2D9E3C10-D430-45FE-A15F-A962E225C798}"/>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6C8496-B0C3-4E04-A3F2-A29E359918EE}">
  <sheetPr codeName="Sheet101">
    <pageSetUpPr fitToPage="1"/>
  </sheetPr>
  <dimension ref="A1:N66"/>
  <sheetViews>
    <sheetView view="pageBreakPreview"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532</v>
      </c>
      <c r="B1" s="407"/>
      <c r="C1" s="72"/>
      <c r="D1" s="72"/>
      <c r="E1" s="73"/>
      <c r="F1" s="32" t="s">
        <v>362</v>
      </c>
      <c r="G1" s="227">
        <v>45545</v>
      </c>
      <c r="H1" s="228"/>
      <c r="I1" s="33" t="s">
        <v>363</v>
      </c>
      <c r="J1" s="229">
        <v>46113</v>
      </c>
      <c r="K1" s="230"/>
      <c r="L1" s="34"/>
      <c r="M1" s="34"/>
      <c r="N1" s="34"/>
    </row>
    <row r="2" spans="1:14" ht="27" customHeight="1" x14ac:dyDescent="0.4">
      <c r="A2" s="231" t="s">
        <v>364</v>
      </c>
      <c r="B2" s="232"/>
      <c r="C2" s="235" t="s">
        <v>1298</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385</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1299</v>
      </c>
      <c r="D5" s="270"/>
      <c r="E5" s="271"/>
      <c r="F5" s="40" t="s">
        <v>369</v>
      </c>
      <c r="G5" s="376" t="str">
        <f>HYPERLINK("https://www.morinomachi-childcare.jp/index.html")</f>
        <v>https://www.morinomachi-childcare.jp/index.html</v>
      </c>
      <c r="H5" s="270"/>
      <c r="I5" s="270"/>
      <c r="J5" s="270"/>
      <c r="K5" s="272"/>
      <c r="L5" s="37"/>
      <c r="M5" s="37"/>
      <c r="N5" s="37"/>
    </row>
    <row r="6" spans="1:14" ht="27" customHeight="1" x14ac:dyDescent="0.4">
      <c r="A6" s="273" t="s">
        <v>371</v>
      </c>
      <c r="B6" s="274"/>
      <c r="C6" s="461" t="s">
        <v>1300</v>
      </c>
      <c r="D6" s="252"/>
      <c r="E6" s="252"/>
      <c r="F6" s="252"/>
      <c r="G6" s="252"/>
      <c r="H6" s="257" t="s">
        <v>372</v>
      </c>
      <c r="I6" s="101" t="s">
        <v>373</v>
      </c>
      <c r="J6" s="259">
        <v>8</v>
      </c>
      <c r="K6" s="260"/>
      <c r="L6" s="41"/>
      <c r="M6" s="41"/>
      <c r="N6" s="41"/>
    </row>
    <row r="7" spans="1:14" ht="27" customHeight="1" x14ac:dyDescent="0.4">
      <c r="A7" s="231"/>
      <c r="B7" s="232"/>
      <c r="C7" s="253"/>
      <c r="D7" s="254"/>
      <c r="E7" s="254"/>
      <c r="F7" s="254"/>
      <c r="G7" s="254"/>
      <c r="H7" s="258"/>
      <c r="I7" s="261" t="s">
        <v>374</v>
      </c>
      <c r="J7" s="263" t="s">
        <v>1301</v>
      </c>
      <c r="K7" s="264"/>
      <c r="L7" s="41"/>
      <c r="M7" s="41"/>
      <c r="N7" s="41"/>
    </row>
    <row r="8" spans="1:14" ht="27" customHeight="1" x14ac:dyDescent="0.4">
      <c r="A8" s="233"/>
      <c r="B8" s="234"/>
      <c r="C8" s="255"/>
      <c r="D8" s="256"/>
      <c r="E8" s="256"/>
      <c r="F8" s="256"/>
      <c r="G8" s="256"/>
      <c r="H8" s="42" t="s">
        <v>1302</v>
      </c>
      <c r="I8" s="262"/>
      <c r="J8" s="265">
        <v>4</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1303</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496</v>
      </c>
      <c r="F22" s="280"/>
      <c r="G22" s="296"/>
      <c r="H22" s="297"/>
      <c r="I22" s="43" t="s">
        <v>389</v>
      </c>
      <c r="J22" s="275"/>
      <c r="K22" s="276"/>
      <c r="L22" s="41"/>
      <c r="M22" s="41"/>
      <c r="N22" s="41"/>
    </row>
    <row r="23" spans="1:14" ht="27" customHeight="1" x14ac:dyDescent="0.4">
      <c r="A23" s="231"/>
      <c r="B23" s="232"/>
      <c r="C23" s="277" t="s">
        <v>390</v>
      </c>
      <c r="D23" s="278"/>
      <c r="E23" s="277" t="s">
        <v>391</v>
      </c>
      <c r="F23" s="278"/>
      <c r="G23" s="298"/>
      <c r="H23" s="299"/>
      <c r="I23" s="43" t="s">
        <v>392</v>
      </c>
      <c r="J23" s="275"/>
      <c r="K23" s="276"/>
      <c r="L23" s="41"/>
      <c r="M23" s="41"/>
      <c r="N23" s="41"/>
    </row>
    <row r="24" spans="1:14" ht="27" customHeight="1" x14ac:dyDescent="0.4">
      <c r="A24" s="233"/>
      <c r="B24" s="234"/>
      <c r="C24" s="279" t="s">
        <v>481</v>
      </c>
      <c r="D24" s="280"/>
      <c r="E24" s="279" t="s">
        <v>393</v>
      </c>
      <c r="F24" s="280"/>
      <c r="G24" s="300"/>
      <c r="H24" s="301"/>
      <c r="I24" s="44" t="s">
        <v>394</v>
      </c>
      <c r="J24" s="281"/>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3</v>
      </c>
      <c r="D26" s="50">
        <v>10</v>
      </c>
      <c r="E26" s="50">
        <v>11</v>
      </c>
      <c r="F26" s="50">
        <v>12</v>
      </c>
      <c r="G26" s="50">
        <v>12</v>
      </c>
      <c r="H26" s="50">
        <v>12</v>
      </c>
      <c r="I26" s="324">
        <f>SUM(C26:H26)</f>
        <v>60</v>
      </c>
      <c r="J26" s="325"/>
      <c r="K26" s="51" t="s">
        <v>17</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15</v>
      </c>
      <c r="F29" s="56">
        <v>0</v>
      </c>
      <c r="G29" s="56">
        <v>0</v>
      </c>
      <c r="H29" s="56">
        <v>1</v>
      </c>
      <c r="I29" s="56">
        <v>0</v>
      </c>
      <c r="J29" s="56">
        <v>0</v>
      </c>
      <c r="K29" s="57"/>
      <c r="L29" s="47"/>
      <c r="M29" s="47"/>
      <c r="N29" s="47"/>
    </row>
    <row r="30" spans="1:14" ht="27" customHeight="1" thickBot="1" x14ac:dyDescent="0.45">
      <c r="A30" s="96"/>
      <c r="B30" s="58" t="s">
        <v>417</v>
      </c>
      <c r="C30" s="59" t="s">
        <v>418</v>
      </c>
      <c r="D30" s="59" t="s">
        <v>418</v>
      </c>
      <c r="E30" s="59">
        <v>5</v>
      </c>
      <c r="F30" s="59">
        <v>0</v>
      </c>
      <c r="G30" s="59">
        <v>4</v>
      </c>
      <c r="H30" s="59">
        <v>0</v>
      </c>
      <c r="I30" s="59">
        <v>4</v>
      </c>
      <c r="J30" s="59">
        <v>1</v>
      </c>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1304</v>
      </c>
      <c r="D32" s="303"/>
      <c r="E32" s="304"/>
      <c r="F32" s="302" t="s">
        <v>1305</v>
      </c>
      <c r="G32" s="303"/>
      <c r="H32" s="304"/>
      <c r="I32" s="302" t="s">
        <v>1306</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1307</v>
      </c>
      <c r="D39" s="315"/>
      <c r="E39" s="316"/>
      <c r="F39" s="314" t="s">
        <v>1308</v>
      </c>
      <c r="G39" s="315"/>
      <c r="H39" s="316"/>
      <c r="I39" s="314" t="s">
        <v>1309</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t="s">
        <v>439</v>
      </c>
      <c r="H46" s="62" t="s">
        <v>672</v>
      </c>
      <c r="I46" s="97" t="s">
        <v>441</v>
      </c>
      <c r="J46" s="348" t="s">
        <v>517</v>
      </c>
      <c r="K46" s="349"/>
    </row>
    <row r="47" spans="1:11" ht="20.25" customHeight="1" x14ac:dyDescent="0.4">
      <c r="A47" s="328"/>
      <c r="B47" s="329"/>
      <c r="C47" s="345" t="s">
        <v>443</v>
      </c>
      <c r="D47" s="346"/>
      <c r="E47" s="350" t="s">
        <v>444</v>
      </c>
      <c r="F47" s="350"/>
      <c r="G47" s="97" t="s">
        <v>445</v>
      </c>
      <c r="H47" s="62" t="s">
        <v>1236</v>
      </c>
      <c r="I47" s="97" t="s">
        <v>677</v>
      </c>
      <c r="J47" s="348" t="s">
        <v>517</v>
      </c>
      <c r="K47" s="349"/>
    </row>
    <row r="48" spans="1:11" ht="20.25" customHeight="1" x14ac:dyDescent="0.4">
      <c r="A48" s="328"/>
      <c r="B48" s="329"/>
      <c r="C48" s="345" t="s">
        <v>449</v>
      </c>
      <c r="D48" s="346"/>
      <c r="E48" s="350" t="s">
        <v>438</v>
      </c>
      <c r="F48" s="350"/>
      <c r="G48" s="97" t="s">
        <v>514</v>
      </c>
      <c r="H48" s="62" t="s">
        <v>1310</v>
      </c>
      <c r="I48" s="97" t="s">
        <v>548</v>
      </c>
      <c r="J48" s="348" t="s">
        <v>517</v>
      </c>
      <c r="K48" s="349"/>
    </row>
    <row r="49" spans="1:14" ht="20.25" customHeight="1" x14ac:dyDescent="0.4">
      <c r="A49" s="328"/>
      <c r="B49" s="329"/>
      <c r="C49" s="345" t="s">
        <v>450</v>
      </c>
      <c r="D49" s="346"/>
      <c r="E49" s="350" t="s">
        <v>451</v>
      </c>
      <c r="F49" s="350"/>
      <c r="G49" s="97" t="s">
        <v>439</v>
      </c>
      <c r="H49" s="62" t="s">
        <v>1311</v>
      </c>
      <c r="I49" s="97" t="s">
        <v>441</v>
      </c>
      <c r="J49" s="348" t="s">
        <v>517</v>
      </c>
      <c r="K49" s="349"/>
      <c r="L49" s="63"/>
      <c r="M49" s="63"/>
      <c r="N49" s="63"/>
    </row>
    <row r="50" spans="1:14" ht="20.25" customHeight="1" x14ac:dyDescent="0.4">
      <c r="A50" s="328"/>
      <c r="B50" s="329"/>
      <c r="C50" s="345" t="s">
        <v>454</v>
      </c>
      <c r="D50" s="346"/>
      <c r="E50" s="351"/>
      <c r="F50" s="351"/>
      <c r="G50" s="97"/>
      <c r="H50" s="62"/>
      <c r="I50" s="97"/>
      <c r="J50" s="348"/>
      <c r="K50" s="349"/>
      <c r="L50" s="63"/>
    </row>
    <row r="51" spans="1:14" ht="20.25" customHeight="1" x14ac:dyDescent="0.4">
      <c r="A51" s="328"/>
      <c r="B51" s="329"/>
      <c r="C51" s="345" t="s">
        <v>455</v>
      </c>
      <c r="D51" s="346"/>
      <c r="E51" s="351"/>
      <c r="F51" s="351"/>
      <c r="G51" s="97"/>
      <c r="H51" s="62"/>
      <c r="I51" s="97"/>
      <c r="J51" s="348"/>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t="s">
        <v>1312</v>
      </c>
      <c r="D55" s="361"/>
      <c r="E55" s="362" t="s">
        <v>438</v>
      </c>
      <c r="F55" s="362"/>
      <c r="G55" s="98" t="s">
        <v>1313</v>
      </c>
      <c r="H55" s="66" t="s">
        <v>1313</v>
      </c>
      <c r="I55" s="66" t="s">
        <v>1313</v>
      </c>
      <c r="J55" s="363" t="s">
        <v>1314</v>
      </c>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1315</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34" priority="3">
      <formula>LEN(TRIM(C24))=0</formula>
    </cfRule>
  </conditionalFormatting>
  <conditionalFormatting sqref="C9:G11 J9:K11 H11 C27:I27 K27">
    <cfRule type="expression" dxfId="33" priority="2" stopIfTrue="1">
      <formula>$K$4=""</formula>
    </cfRule>
  </conditionalFormatting>
  <conditionalFormatting sqref="E47:K49 C6:G11 H11 C26:I27 K26:K27 G1:H1 I2 C2:C3 K3 C5:E5 G5:K5 J6:K6 J7 H8 C12 C22:F22 C29:E29 G29 G46:K46">
    <cfRule type="containsBlanks" dxfId="3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1" priority="6">
      <formula>LEN(TRIM(J8))=0</formula>
    </cfRule>
  </conditionalFormatting>
  <dataValidations count="2">
    <dataValidation type="whole" operator="greaterThanOrEqual" allowBlank="1" showInputMessage="1" showErrorMessage="1" sqref="E29:K30 C29:D29" xr:uid="{44F9A7F9-70E3-4B29-83F8-83B992096018}">
      <formula1>0</formula1>
    </dataValidation>
    <dataValidation type="list" allowBlank="1" showInputMessage="1" showErrorMessage="1" sqref="J2:K2" xr:uid="{C20B61C3-926D-4D82-B1DF-696510AAB904}">
      <formula1>"保育所,認定こども園,小規模保育事業"</formula1>
    </dataValidation>
  </dataValidations>
  <hyperlinks>
    <hyperlink ref="A1:B1" location="公表用一覧!A1" display=" &lt;戻る" xr:uid="{681E1134-112F-4A91-9F82-728540FACDB2}"/>
  </hyperlinks>
  <pageMargins left="0.59055118110236227" right="0.39370078740157483" top="0.39370078740157483" bottom="0.39370078740157483" header="0" footer="0"/>
  <pageSetup paperSize="9" scale="99" fitToHeight="0" orientation="portrait" r:id="rId1"/>
  <headerFooter>
    <oddHeader>&amp;L&amp;P / &amp;N ページ</oddHeader>
  </headerFooter>
  <rowBreaks count="1" manualBreakCount="1">
    <brk id="66" max="10" man="1"/>
  </rowBreaks>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C2D06C-B5E4-4F98-9FD8-5417D8F20B4B}">
  <sheetPr codeName="Sheet102"/>
  <dimension ref="A1:Z1000"/>
  <sheetViews>
    <sheetView view="pageBreakPreview" zoomScale="90" zoomScaleNormal="100" zoomScaleSheetLayoutView="90" workbookViewId="0">
      <selection sqref="A1:B1"/>
    </sheetView>
  </sheetViews>
  <sheetFormatPr defaultColWidth="12.625" defaultRowHeight="15" customHeight="1" x14ac:dyDescent="0.4"/>
  <cols>
    <col min="1" max="1" width="2.625" style="183" customWidth="1"/>
    <col min="2" max="11" width="7.25" style="183" customWidth="1"/>
    <col min="12" max="14" width="6.25" style="183" customWidth="1"/>
    <col min="15" max="26" width="7.625" style="183" customWidth="1"/>
    <col min="27" max="16384" width="12.625" style="183"/>
  </cols>
  <sheetData>
    <row r="1" spans="1:26" ht="13.5" customHeight="1" thickBot="1" x14ac:dyDescent="0.45">
      <c r="A1" s="623" t="s">
        <v>532</v>
      </c>
      <c r="B1" s="623"/>
      <c r="C1" s="224"/>
      <c r="D1" s="224"/>
      <c r="E1" s="225"/>
      <c r="F1" s="179" t="s">
        <v>1982</v>
      </c>
      <c r="G1" s="624"/>
      <c r="H1" s="625"/>
      <c r="I1" s="180" t="s">
        <v>1983</v>
      </c>
      <c r="J1" s="626">
        <v>46113</v>
      </c>
      <c r="K1" s="627"/>
      <c r="L1" s="181"/>
      <c r="M1" s="181"/>
      <c r="N1" s="181"/>
      <c r="O1" s="182"/>
      <c r="P1" s="182"/>
      <c r="Q1" s="182"/>
      <c r="R1" s="182"/>
      <c r="S1" s="182"/>
      <c r="T1" s="182"/>
      <c r="U1" s="182"/>
      <c r="V1" s="182"/>
      <c r="W1" s="182"/>
      <c r="X1" s="182"/>
      <c r="Y1" s="182"/>
      <c r="Z1" s="182"/>
    </row>
    <row r="2" spans="1:26" ht="27" customHeight="1" x14ac:dyDescent="0.4">
      <c r="A2" s="628" t="s">
        <v>364</v>
      </c>
      <c r="B2" s="629"/>
      <c r="C2" s="633" t="s">
        <v>267</v>
      </c>
      <c r="D2" s="634"/>
      <c r="E2" s="634"/>
      <c r="F2" s="634"/>
      <c r="G2" s="634"/>
      <c r="H2" s="629"/>
      <c r="I2" s="184" t="s">
        <v>1984</v>
      </c>
      <c r="J2" s="638"/>
      <c r="K2" s="639"/>
      <c r="L2" s="185"/>
      <c r="M2" s="185"/>
      <c r="N2" s="185"/>
      <c r="O2" s="182"/>
      <c r="P2" s="182"/>
      <c r="Q2" s="182"/>
      <c r="R2" s="182"/>
      <c r="S2" s="182"/>
      <c r="T2" s="182"/>
      <c r="U2" s="182"/>
      <c r="V2" s="182"/>
      <c r="W2" s="182"/>
      <c r="X2" s="182"/>
      <c r="Y2" s="182"/>
      <c r="Z2" s="182"/>
    </row>
    <row r="3" spans="1:26" ht="27" customHeight="1" x14ac:dyDescent="0.4">
      <c r="A3" s="630"/>
      <c r="B3" s="629"/>
      <c r="C3" s="635"/>
      <c r="D3" s="634"/>
      <c r="E3" s="634"/>
      <c r="F3" s="634"/>
      <c r="G3" s="634"/>
      <c r="H3" s="629"/>
      <c r="I3" s="640" t="s">
        <v>1985</v>
      </c>
      <c r="J3" s="641"/>
      <c r="K3" s="186">
        <v>386</v>
      </c>
      <c r="L3" s="185"/>
      <c r="M3" s="185"/>
      <c r="N3" s="185"/>
      <c r="O3" s="182"/>
      <c r="P3" s="182"/>
      <c r="Q3" s="182"/>
      <c r="R3" s="182"/>
      <c r="S3" s="182"/>
      <c r="T3" s="182"/>
      <c r="U3" s="182"/>
      <c r="V3" s="182"/>
      <c r="W3" s="182"/>
      <c r="X3" s="182"/>
      <c r="Y3" s="182"/>
      <c r="Z3" s="182"/>
    </row>
    <row r="4" spans="1:26" ht="27" customHeight="1" x14ac:dyDescent="0.4">
      <c r="A4" s="631"/>
      <c r="B4" s="632"/>
      <c r="C4" s="636"/>
      <c r="D4" s="637"/>
      <c r="E4" s="637"/>
      <c r="F4" s="637"/>
      <c r="G4" s="637"/>
      <c r="H4" s="632"/>
      <c r="I4" s="640" t="s">
        <v>1986</v>
      </c>
      <c r="J4" s="641"/>
      <c r="K4" s="187"/>
      <c r="L4" s="185"/>
      <c r="M4" s="185"/>
      <c r="N4" s="185"/>
      <c r="O4" s="182"/>
      <c r="P4" s="182"/>
      <c r="Q4" s="182"/>
      <c r="R4" s="182"/>
      <c r="S4" s="182"/>
      <c r="T4" s="182"/>
      <c r="U4" s="182"/>
      <c r="V4" s="182"/>
      <c r="W4" s="182"/>
      <c r="X4" s="182"/>
      <c r="Y4" s="182"/>
      <c r="Z4" s="182"/>
    </row>
    <row r="5" spans="1:26" ht="27" customHeight="1" x14ac:dyDescent="0.4">
      <c r="A5" s="655" t="s">
        <v>1987</v>
      </c>
      <c r="B5" s="656"/>
      <c r="C5" s="657" t="s">
        <v>1988</v>
      </c>
      <c r="D5" s="658"/>
      <c r="E5" s="656"/>
      <c r="F5" s="188" t="s">
        <v>1989</v>
      </c>
      <c r="G5" s="659" t="str">
        <f>HYPERLINK("https://www.serio-corp.com/")</f>
        <v>https://www.serio-corp.com/</v>
      </c>
      <c r="H5" s="658"/>
      <c r="I5" s="658"/>
      <c r="J5" s="658"/>
      <c r="K5" s="639"/>
      <c r="L5" s="185"/>
      <c r="M5" s="185"/>
      <c r="N5" s="185"/>
      <c r="O5" s="182"/>
      <c r="P5" s="182"/>
      <c r="Q5" s="182"/>
      <c r="R5" s="182"/>
      <c r="S5" s="182"/>
      <c r="T5" s="182"/>
      <c r="U5" s="182"/>
      <c r="V5" s="182"/>
      <c r="W5" s="182"/>
      <c r="X5" s="182"/>
      <c r="Y5" s="182"/>
      <c r="Z5" s="182"/>
    </row>
    <row r="6" spans="1:26" ht="27" customHeight="1" x14ac:dyDescent="0.4">
      <c r="A6" s="660" t="s">
        <v>371</v>
      </c>
      <c r="B6" s="643"/>
      <c r="C6" s="644" t="s">
        <v>1990</v>
      </c>
      <c r="D6" s="645"/>
      <c r="E6" s="645"/>
      <c r="F6" s="645"/>
      <c r="G6" s="645"/>
      <c r="H6" s="646" t="s">
        <v>1991</v>
      </c>
      <c r="I6" s="189" t="s">
        <v>1992</v>
      </c>
      <c r="J6" s="648">
        <v>5</v>
      </c>
      <c r="K6" s="639"/>
      <c r="L6" s="190"/>
      <c r="M6" s="190"/>
      <c r="N6" s="190"/>
      <c r="O6" s="182"/>
      <c r="P6" s="182"/>
      <c r="Q6" s="182"/>
      <c r="R6" s="182"/>
      <c r="S6" s="182"/>
      <c r="T6" s="182"/>
      <c r="U6" s="182"/>
      <c r="V6" s="182"/>
      <c r="W6" s="182"/>
      <c r="X6" s="182"/>
      <c r="Y6" s="182"/>
      <c r="Z6" s="182"/>
    </row>
    <row r="7" spans="1:26" ht="27" customHeight="1" x14ac:dyDescent="0.4">
      <c r="A7" s="630"/>
      <c r="B7" s="629"/>
      <c r="C7" s="635"/>
      <c r="D7" s="634"/>
      <c r="E7" s="634"/>
      <c r="F7" s="634"/>
      <c r="G7" s="634"/>
      <c r="H7" s="647"/>
      <c r="I7" s="649" t="s">
        <v>1993</v>
      </c>
      <c r="J7" s="651" t="s">
        <v>1994</v>
      </c>
      <c r="K7" s="652"/>
      <c r="L7" s="190"/>
      <c r="M7" s="190"/>
      <c r="N7" s="190"/>
      <c r="O7" s="182"/>
      <c r="P7" s="182"/>
      <c r="Q7" s="182"/>
      <c r="R7" s="182"/>
      <c r="S7" s="182"/>
      <c r="T7" s="182"/>
      <c r="U7" s="182"/>
      <c r="V7" s="182"/>
      <c r="W7" s="182"/>
      <c r="X7" s="182"/>
      <c r="Y7" s="182"/>
      <c r="Z7" s="182"/>
    </row>
    <row r="8" spans="1:26" ht="27" customHeight="1" x14ac:dyDescent="0.4">
      <c r="A8" s="631"/>
      <c r="B8" s="632"/>
      <c r="C8" s="636"/>
      <c r="D8" s="637"/>
      <c r="E8" s="637"/>
      <c r="F8" s="637"/>
      <c r="G8" s="637"/>
      <c r="H8" s="191" t="s">
        <v>1995</v>
      </c>
      <c r="I8" s="650"/>
      <c r="J8" s="653">
        <v>12</v>
      </c>
      <c r="K8" s="654"/>
      <c r="L8" s="190"/>
      <c r="M8" s="190"/>
      <c r="N8" s="190"/>
      <c r="O8" s="182"/>
      <c r="P8" s="182"/>
      <c r="Q8" s="182"/>
      <c r="R8" s="182"/>
      <c r="S8" s="182"/>
      <c r="T8" s="182"/>
      <c r="U8" s="182"/>
      <c r="V8" s="182"/>
      <c r="W8" s="182"/>
      <c r="X8" s="182"/>
      <c r="Y8" s="182"/>
      <c r="Z8" s="182"/>
    </row>
    <row r="9" spans="1:26" ht="27" customHeight="1" x14ac:dyDescent="0.4">
      <c r="A9" s="642" t="s">
        <v>342</v>
      </c>
      <c r="B9" s="643"/>
      <c r="C9" s="644"/>
      <c r="D9" s="645"/>
      <c r="E9" s="645"/>
      <c r="F9" s="645"/>
      <c r="G9" s="645"/>
      <c r="H9" s="646" t="s">
        <v>1991</v>
      </c>
      <c r="I9" s="189" t="s">
        <v>1992</v>
      </c>
      <c r="J9" s="648" t="s">
        <v>1996</v>
      </c>
      <c r="K9" s="639"/>
      <c r="L9" s="190"/>
      <c r="M9" s="190"/>
      <c r="N9" s="190"/>
      <c r="O9" s="182"/>
      <c r="P9" s="182"/>
      <c r="Q9" s="182"/>
      <c r="R9" s="182"/>
      <c r="S9" s="182"/>
      <c r="T9" s="182"/>
      <c r="U9" s="182"/>
      <c r="V9" s="182"/>
      <c r="W9" s="182"/>
      <c r="X9" s="182"/>
      <c r="Y9" s="182"/>
      <c r="Z9" s="182"/>
    </row>
    <row r="10" spans="1:26" ht="27" customHeight="1" x14ac:dyDescent="0.4">
      <c r="A10" s="630"/>
      <c r="B10" s="629"/>
      <c r="C10" s="635"/>
      <c r="D10" s="634"/>
      <c r="E10" s="634"/>
      <c r="F10" s="634"/>
      <c r="G10" s="634"/>
      <c r="H10" s="647"/>
      <c r="I10" s="649" t="s">
        <v>1993</v>
      </c>
      <c r="J10" s="651" t="s">
        <v>1997</v>
      </c>
      <c r="K10" s="652"/>
      <c r="L10" s="190"/>
      <c r="M10" s="190"/>
      <c r="N10" s="190"/>
      <c r="O10" s="182"/>
      <c r="P10" s="182"/>
      <c r="Q10" s="182"/>
      <c r="R10" s="182"/>
      <c r="S10" s="182"/>
      <c r="T10" s="182"/>
      <c r="U10" s="182"/>
      <c r="V10" s="182"/>
      <c r="W10" s="182"/>
      <c r="X10" s="182"/>
      <c r="Y10" s="182"/>
      <c r="Z10" s="182"/>
    </row>
    <row r="11" spans="1:26" ht="27" customHeight="1" x14ac:dyDescent="0.4">
      <c r="A11" s="631"/>
      <c r="B11" s="632"/>
      <c r="C11" s="636"/>
      <c r="D11" s="637"/>
      <c r="E11" s="637"/>
      <c r="F11" s="637"/>
      <c r="G11" s="637"/>
      <c r="H11" s="191"/>
      <c r="I11" s="650"/>
      <c r="J11" s="653" t="s">
        <v>1996</v>
      </c>
      <c r="K11" s="654"/>
      <c r="L11" s="190"/>
      <c r="M11" s="190"/>
      <c r="N11" s="190"/>
      <c r="O11" s="182"/>
      <c r="P11" s="182"/>
      <c r="Q11" s="182"/>
      <c r="R11" s="182"/>
      <c r="S11" s="182"/>
      <c r="T11" s="182"/>
      <c r="U11" s="182"/>
      <c r="V11" s="182"/>
      <c r="W11" s="182"/>
      <c r="X11" s="182"/>
      <c r="Y11" s="182"/>
      <c r="Z11" s="182"/>
    </row>
    <row r="12" spans="1:26" ht="27" customHeight="1" x14ac:dyDescent="0.4">
      <c r="A12" s="660" t="s">
        <v>1998</v>
      </c>
      <c r="B12" s="643"/>
      <c r="C12" s="668" t="s">
        <v>1999</v>
      </c>
      <c r="D12" s="645"/>
      <c r="E12" s="645"/>
      <c r="F12" s="645"/>
      <c r="G12" s="645"/>
      <c r="H12" s="645"/>
      <c r="I12" s="645"/>
      <c r="J12" s="645"/>
      <c r="K12" s="669"/>
      <c r="L12" s="190"/>
      <c r="M12" s="190"/>
      <c r="N12" s="190"/>
      <c r="O12" s="182"/>
      <c r="P12" s="182"/>
      <c r="Q12" s="182"/>
      <c r="R12" s="182"/>
      <c r="S12" s="182"/>
      <c r="T12" s="182"/>
      <c r="U12" s="182"/>
      <c r="V12" s="182"/>
      <c r="W12" s="182"/>
      <c r="X12" s="182"/>
      <c r="Y12" s="182"/>
      <c r="Z12" s="182"/>
    </row>
    <row r="13" spans="1:26" ht="27" customHeight="1" x14ac:dyDescent="0.4">
      <c r="A13" s="630"/>
      <c r="B13" s="629"/>
      <c r="C13" s="635"/>
      <c r="D13" s="634"/>
      <c r="E13" s="634"/>
      <c r="F13" s="634"/>
      <c r="G13" s="634"/>
      <c r="H13" s="634"/>
      <c r="I13" s="634"/>
      <c r="J13" s="634"/>
      <c r="K13" s="670"/>
      <c r="L13" s="190"/>
      <c r="M13" s="190"/>
      <c r="N13" s="190"/>
      <c r="O13" s="182"/>
      <c r="P13" s="182"/>
      <c r="Q13" s="182"/>
      <c r="R13" s="182"/>
      <c r="S13" s="182"/>
      <c r="T13" s="182"/>
      <c r="U13" s="182"/>
      <c r="V13" s="182"/>
      <c r="W13" s="182"/>
      <c r="X13" s="182"/>
      <c r="Y13" s="182"/>
      <c r="Z13" s="182"/>
    </row>
    <row r="14" spans="1:26" ht="27" customHeight="1" x14ac:dyDescent="0.4">
      <c r="A14" s="630"/>
      <c r="B14" s="629"/>
      <c r="C14" s="635"/>
      <c r="D14" s="634"/>
      <c r="E14" s="634"/>
      <c r="F14" s="634"/>
      <c r="G14" s="634"/>
      <c r="H14" s="634"/>
      <c r="I14" s="634"/>
      <c r="J14" s="634"/>
      <c r="K14" s="670"/>
      <c r="L14" s="190"/>
      <c r="M14" s="190"/>
      <c r="N14" s="190"/>
      <c r="O14" s="182"/>
      <c r="P14" s="182"/>
      <c r="Q14" s="182"/>
      <c r="R14" s="182"/>
      <c r="S14" s="182"/>
      <c r="T14" s="182"/>
      <c r="U14" s="182"/>
      <c r="V14" s="182"/>
      <c r="W14" s="182"/>
      <c r="X14" s="182"/>
      <c r="Y14" s="182"/>
      <c r="Z14" s="182"/>
    </row>
    <row r="15" spans="1:26" ht="27" customHeight="1" x14ac:dyDescent="0.4">
      <c r="A15" s="630"/>
      <c r="B15" s="629"/>
      <c r="C15" s="635"/>
      <c r="D15" s="634"/>
      <c r="E15" s="634"/>
      <c r="F15" s="634"/>
      <c r="G15" s="634"/>
      <c r="H15" s="634"/>
      <c r="I15" s="634"/>
      <c r="J15" s="634"/>
      <c r="K15" s="670"/>
      <c r="L15" s="190"/>
      <c r="M15" s="190"/>
      <c r="N15" s="190"/>
      <c r="O15" s="182"/>
      <c r="P15" s="182"/>
      <c r="Q15" s="182"/>
      <c r="R15" s="182"/>
      <c r="S15" s="182"/>
      <c r="T15" s="182"/>
      <c r="U15" s="182"/>
      <c r="V15" s="182"/>
      <c r="W15" s="182"/>
      <c r="X15" s="182"/>
      <c r="Y15" s="182"/>
      <c r="Z15" s="182"/>
    </row>
    <row r="16" spans="1:26" ht="27" customHeight="1" x14ac:dyDescent="0.4">
      <c r="A16" s="630"/>
      <c r="B16" s="629"/>
      <c r="C16" s="635"/>
      <c r="D16" s="634"/>
      <c r="E16" s="634"/>
      <c r="F16" s="634"/>
      <c r="G16" s="634"/>
      <c r="H16" s="634"/>
      <c r="I16" s="634"/>
      <c r="J16" s="634"/>
      <c r="K16" s="670"/>
      <c r="L16" s="190"/>
      <c r="M16" s="190"/>
      <c r="N16" s="190"/>
      <c r="O16" s="182"/>
      <c r="P16" s="182"/>
      <c r="Q16" s="182"/>
      <c r="R16" s="182"/>
      <c r="S16" s="182"/>
      <c r="T16" s="182"/>
      <c r="U16" s="182"/>
      <c r="V16" s="182"/>
      <c r="W16" s="182"/>
      <c r="X16" s="182"/>
      <c r="Y16" s="182"/>
      <c r="Z16" s="182"/>
    </row>
    <row r="17" spans="1:26" ht="27" customHeight="1" x14ac:dyDescent="0.4">
      <c r="A17" s="630"/>
      <c r="B17" s="629"/>
      <c r="C17" s="635"/>
      <c r="D17" s="634"/>
      <c r="E17" s="634"/>
      <c r="F17" s="634"/>
      <c r="G17" s="634"/>
      <c r="H17" s="634"/>
      <c r="I17" s="634"/>
      <c r="J17" s="634"/>
      <c r="K17" s="670"/>
      <c r="L17" s="190"/>
      <c r="M17" s="190"/>
      <c r="N17" s="190"/>
      <c r="O17" s="182"/>
      <c r="P17" s="182"/>
      <c r="Q17" s="182"/>
      <c r="R17" s="182"/>
      <c r="S17" s="182"/>
      <c r="T17" s="182"/>
      <c r="U17" s="182"/>
      <c r="V17" s="182"/>
      <c r="W17" s="182"/>
      <c r="X17" s="182"/>
      <c r="Y17" s="182"/>
      <c r="Z17" s="182"/>
    </row>
    <row r="18" spans="1:26" ht="27" customHeight="1" x14ac:dyDescent="0.4">
      <c r="A18" s="630"/>
      <c r="B18" s="629"/>
      <c r="C18" s="635"/>
      <c r="D18" s="634"/>
      <c r="E18" s="634"/>
      <c r="F18" s="634"/>
      <c r="G18" s="634"/>
      <c r="H18" s="634"/>
      <c r="I18" s="634"/>
      <c r="J18" s="634"/>
      <c r="K18" s="670"/>
      <c r="L18" s="190"/>
      <c r="M18" s="190"/>
      <c r="N18" s="190"/>
      <c r="O18" s="182"/>
      <c r="P18" s="182"/>
      <c r="Q18" s="182"/>
      <c r="R18" s="182"/>
      <c r="S18" s="182"/>
      <c r="T18" s="182"/>
      <c r="U18" s="182"/>
      <c r="V18" s="182"/>
      <c r="W18" s="182"/>
      <c r="X18" s="182"/>
      <c r="Y18" s="182"/>
      <c r="Z18" s="182"/>
    </row>
    <row r="19" spans="1:26" ht="27" customHeight="1" x14ac:dyDescent="0.4">
      <c r="A19" s="630"/>
      <c r="B19" s="629"/>
      <c r="C19" s="635"/>
      <c r="D19" s="634"/>
      <c r="E19" s="634"/>
      <c r="F19" s="634"/>
      <c r="G19" s="634"/>
      <c r="H19" s="634"/>
      <c r="I19" s="634"/>
      <c r="J19" s="634"/>
      <c r="K19" s="670"/>
      <c r="L19" s="190"/>
      <c r="M19" s="190"/>
      <c r="N19" s="190"/>
      <c r="O19" s="182"/>
      <c r="P19" s="182"/>
      <c r="Q19" s="182"/>
      <c r="R19" s="182"/>
      <c r="S19" s="182"/>
      <c r="T19" s="182"/>
      <c r="U19" s="182"/>
      <c r="V19" s="182"/>
      <c r="W19" s="182"/>
      <c r="X19" s="182"/>
      <c r="Y19" s="182"/>
      <c r="Z19" s="182"/>
    </row>
    <row r="20" spans="1:26" ht="27" customHeight="1" x14ac:dyDescent="0.4">
      <c r="A20" s="631"/>
      <c r="B20" s="632"/>
      <c r="C20" s="636"/>
      <c r="D20" s="637"/>
      <c r="E20" s="637"/>
      <c r="F20" s="637"/>
      <c r="G20" s="637"/>
      <c r="H20" s="637"/>
      <c r="I20" s="637"/>
      <c r="J20" s="637"/>
      <c r="K20" s="671"/>
      <c r="L20" s="190"/>
      <c r="M20" s="190"/>
      <c r="N20" s="190"/>
      <c r="O20" s="182"/>
      <c r="P20" s="182"/>
      <c r="Q20" s="182"/>
      <c r="R20" s="182"/>
      <c r="S20" s="182"/>
      <c r="T20" s="182"/>
      <c r="U20" s="182"/>
      <c r="V20" s="182"/>
      <c r="W20" s="182"/>
      <c r="X20" s="182"/>
      <c r="Y20" s="182"/>
      <c r="Z20" s="182"/>
    </row>
    <row r="21" spans="1:26" ht="27" customHeight="1" x14ac:dyDescent="0.4">
      <c r="A21" s="660" t="s">
        <v>2000</v>
      </c>
      <c r="B21" s="643"/>
      <c r="C21" s="663" t="s">
        <v>2001</v>
      </c>
      <c r="D21" s="664"/>
      <c r="E21" s="663" t="s">
        <v>2002</v>
      </c>
      <c r="F21" s="664"/>
      <c r="G21" s="663" t="s">
        <v>2003</v>
      </c>
      <c r="H21" s="672"/>
      <c r="I21" s="673" t="s">
        <v>2004</v>
      </c>
      <c r="J21" s="664"/>
      <c r="K21" s="652"/>
      <c r="L21" s="190"/>
      <c r="M21" s="190"/>
      <c r="N21" s="190"/>
      <c r="O21" s="182"/>
      <c r="P21" s="182"/>
      <c r="Q21" s="182"/>
      <c r="R21" s="182"/>
      <c r="S21" s="182"/>
      <c r="T21" s="182"/>
      <c r="U21" s="182"/>
      <c r="V21" s="182"/>
      <c r="W21" s="182"/>
      <c r="X21" s="182"/>
      <c r="Y21" s="182"/>
      <c r="Z21" s="182"/>
    </row>
    <row r="22" spans="1:26" ht="27" customHeight="1" x14ac:dyDescent="0.4">
      <c r="A22" s="630"/>
      <c r="B22" s="629"/>
      <c r="C22" s="665" t="s">
        <v>2005</v>
      </c>
      <c r="D22" s="666"/>
      <c r="E22" s="665" t="s">
        <v>2006</v>
      </c>
      <c r="F22" s="666"/>
      <c r="G22" s="674"/>
      <c r="H22" s="675"/>
      <c r="I22" s="192" t="s">
        <v>2007</v>
      </c>
      <c r="J22" s="661"/>
      <c r="K22" s="662"/>
      <c r="L22" s="190"/>
      <c r="M22" s="190"/>
      <c r="N22" s="190"/>
      <c r="O22" s="182"/>
      <c r="P22" s="182"/>
      <c r="Q22" s="182"/>
      <c r="R22" s="182"/>
      <c r="S22" s="182"/>
      <c r="T22" s="182"/>
      <c r="U22" s="182"/>
      <c r="V22" s="182"/>
      <c r="W22" s="182"/>
      <c r="X22" s="182"/>
      <c r="Y22" s="182"/>
      <c r="Z22" s="182"/>
    </row>
    <row r="23" spans="1:26" ht="27" customHeight="1" x14ac:dyDescent="0.4">
      <c r="A23" s="630"/>
      <c r="B23" s="629"/>
      <c r="C23" s="663" t="s">
        <v>2008</v>
      </c>
      <c r="D23" s="664"/>
      <c r="E23" s="663" t="s">
        <v>2009</v>
      </c>
      <c r="F23" s="664"/>
      <c r="G23" s="635"/>
      <c r="H23" s="634"/>
      <c r="I23" s="192" t="s">
        <v>2010</v>
      </c>
      <c r="J23" s="661"/>
      <c r="K23" s="662"/>
      <c r="L23" s="190"/>
      <c r="M23" s="190"/>
      <c r="N23" s="190"/>
      <c r="O23" s="182"/>
      <c r="P23" s="182"/>
      <c r="Q23" s="182"/>
      <c r="R23" s="182"/>
      <c r="S23" s="182"/>
      <c r="T23" s="182"/>
      <c r="U23" s="182"/>
      <c r="V23" s="182"/>
      <c r="W23" s="182"/>
      <c r="X23" s="182"/>
      <c r="Y23" s="182"/>
      <c r="Z23" s="182"/>
    </row>
    <row r="24" spans="1:26" ht="27" customHeight="1" x14ac:dyDescent="0.4">
      <c r="A24" s="631"/>
      <c r="B24" s="632"/>
      <c r="C24" s="665" t="s">
        <v>2011</v>
      </c>
      <c r="D24" s="666"/>
      <c r="E24" s="665" t="s">
        <v>2012</v>
      </c>
      <c r="F24" s="666"/>
      <c r="G24" s="636"/>
      <c r="H24" s="637"/>
      <c r="I24" s="193" t="s">
        <v>2013</v>
      </c>
      <c r="J24" s="667"/>
      <c r="K24" s="654"/>
      <c r="L24" s="190"/>
      <c r="M24" s="190"/>
      <c r="N24" s="190"/>
      <c r="O24" s="182"/>
      <c r="P24" s="182"/>
      <c r="Q24" s="182"/>
      <c r="R24" s="182"/>
      <c r="S24" s="182"/>
      <c r="T24" s="182"/>
      <c r="U24" s="182"/>
      <c r="V24" s="182"/>
      <c r="W24" s="182"/>
      <c r="X24" s="182"/>
      <c r="Y24" s="182"/>
      <c r="Z24" s="182"/>
    </row>
    <row r="25" spans="1:26" ht="27" customHeight="1" x14ac:dyDescent="0.4">
      <c r="A25" s="660" t="s">
        <v>2014</v>
      </c>
      <c r="B25" s="643"/>
      <c r="C25" s="184" t="s">
        <v>2015</v>
      </c>
      <c r="D25" s="184" t="s">
        <v>2016</v>
      </c>
      <c r="E25" s="184" t="s">
        <v>2017</v>
      </c>
      <c r="F25" s="184" t="s">
        <v>2018</v>
      </c>
      <c r="G25" s="184" t="s">
        <v>2019</v>
      </c>
      <c r="H25" s="184" t="s">
        <v>2020</v>
      </c>
      <c r="I25" s="685" t="s">
        <v>2021</v>
      </c>
      <c r="J25" s="672"/>
      <c r="K25" s="194" t="s">
        <v>2022</v>
      </c>
      <c r="L25" s="195"/>
      <c r="M25" s="195"/>
      <c r="N25" s="195"/>
      <c r="O25" s="182"/>
      <c r="P25" s="182"/>
      <c r="Q25" s="182"/>
      <c r="R25" s="182"/>
      <c r="S25" s="182"/>
      <c r="T25" s="182"/>
      <c r="U25" s="182"/>
      <c r="V25" s="182"/>
      <c r="W25" s="182"/>
      <c r="X25" s="182"/>
      <c r="Y25" s="182"/>
      <c r="Z25" s="182"/>
    </row>
    <row r="26" spans="1:26" ht="27" customHeight="1" x14ac:dyDescent="0.4">
      <c r="A26" s="196"/>
      <c r="B26" s="197" t="s">
        <v>2023</v>
      </c>
      <c r="C26" s="198">
        <v>3</v>
      </c>
      <c r="D26" s="198">
        <v>10</v>
      </c>
      <c r="E26" s="198">
        <v>11</v>
      </c>
      <c r="F26" s="198">
        <v>12</v>
      </c>
      <c r="G26" s="198">
        <v>12</v>
      </c>
      <c r="H26" s="198">
        <v>12</v>
      </c>
      <c r="I26" s="686">
        <f t="shared" ref="I26:I27" si="0">SUM(C26:H26)</f>
        <v>60</v>
      </c>
      <c r="J26" s="687"/>
      <c r="K26" s="199" t="s">
        <v>2024</v>
      </c>
      <c r="L26" s="195"/>
      <c r="M26" s="195"/>
      <c r="N26" s="195"/>
      <c r="O26" s="182"/>
      <c r="P26" s="182"/>
      <c r="Q26" s="182"/>
      <c r="R26" s="182"/>
      <c r="S26" s="182"/>
      <c r="T26" s="182"/>
      <c r="U26" s="182"/>
      <c r="V26" s="182"/>
      <c r="W26" s="182"/>
      <c r="X26" s="182"/>
      <c r="Y26" s="182"/>
      <c r="Z26" s="182"/>
    </row>
    <row r="27" spans="1:26" ht="27" customHeight="1" x14ac:dyDescent="0.4">
      <c r="A27" s="200"/>
      <c r="B27" s="201" t="s">
        <v>2025</v>
      </c>
      <c r="C27" s="191"/>
      <c r="D27" s="191"/>
      <c r="E27" s="191"/>
      <c r="F27" s="191"/>
      <c r="G27" s="191"/>
      <c r="H27" s="191"/>
      <c r="I27" s="665">
        <f t="shared" si="0"/>
        <v>0</v>
      </c>
      <c r="J27" s="688"/>
      <c r="K27" s="202"/>
      <c r="L27" s="195"/>
      <c r="M27" s="195"/>
      <c r="N27" s="195"/>
      <c r="O27" s="182"/>
      <c r="P27" s="182"/>
      <c r="Q27" s="182"/>
      <c r="R27" s="182"/>
      <c r="S27" s="182"/>
      <c r="T27" s="182"/>
      <c r="U27" s="182"/>
      <c r="V27" s="182"/>
      <c r="W27" s="182"/>
      <c r="X27" s="182"/>
      <c r="Y27" s="182"/>
      <c r="Z27" s="182"/>
    </row>
    <row r="28" spans="1:26" ht="27" customHeight="1" x14ac:dyDescent="0.4">
      <c r="A28" s="660" t="s">
        <v>2026</v>
      </c>
      <c r="B28" s="643"/>
      <c r="C28" s="184" t="s">
        <v>2027</v>
      </c>
      <c r="D28" s="184" t="s">
        <v>2028</v>
      </c>
      <c r="E28" s="184" t="s">
        <v>2029</v>
      </c>
      <c r="F28" s="184" t="s">
        <v>2030</v>
      </c>
      <c r="G28" s="184" t="s">
        <v>2031</v>
      </c>
      <c r="H28" s="184" t="s">
        <v>2032</v>
      </c>
      <c r="I28" s="184" t="s">
        <v>2033</v>
      </c>
      <c r="J28" s="184" t="s">
        <v>2034</v>
      </c>
      <c r="K28" s="194" t="s">
        <v>2035</v>
      </c>
      <c r="L28" s="195"/>
      <c r="M28" s="195"/>
      <c r="N28" s="195"/>
      <c r="O28" s="182"/>
      <c r="P28" s="182"/>
      <c r="Q28" s="182"/>
      <c r="R28" s="182"/>
      <c r="S28" s="182"/>
      <c r="T28" s="182"/>
      <c r="U28" s="182"/>
      <c r="V28" s="182"/>
      <c r="W28" s="182"/>
      <c r="X28" s="182"/>
      <c r="Y28" s="182"/>
      <c r="Z28" s="182"/>
    </row>
    <row r="29" spans="1:26" ht="27" customHeight="1" x14ac:dyDescent="0.4">
      <c r="A29" s="203"/>
      <c r="B29" s="204" t="s">
        <v>2036</v>
      </c>
      <c r="C29" s="205">
        <v>1</v>
      </c>
      <c r="D29" s="205">
        <v>1</v>
      </c>
      <c r="E29" s="205">
        <v>11</v>
      </c>
      <c r="F29" s="205">
        <v>2</v>
      </c>
      <c r="G29" s="205">
        <v>3</v>
      </c>
      <c r="H29" s="205">
        <v>1</v>
      </c>
      <c r="I29" s="205">
        <v>2</v>
      </c>
      <c r="J29" s="205"/>
      <c r="K29" s="206"/>
      <c r="L29" s="195"/>
      <c r="M29" s="195"/>
      <c r="N29" s="195"/>
      <c r="O29" s="182"/>
      <c r="P29" s="182"/>
      <c r="Q29" s="182"/>
      <c r="R29" s="182"/>
      <c r="S29" s="182"/>
      <c r="T29" s="182"/>
      <c r="U29" s="182"/>
      <c r="V29" s="182"/>
      <c r="W29" s="182"/>
      <c r="X29" s="182"/>
      <c r="Y29" s="182"/>
      <c r="Z29" s="182"/>
    </row>
    <row r="30" spans="1:26" ht="27" customHeight="1" thickBot="1" x14ac:dyDescent="0.45">
      <c r="A30" s="207"/>
      <c r="B30" s="208" t="s">
        <v>2037</v>
      </c>
      <c r="C30" s="209" t="s">
        <v>82</v>
      </c>
      <c r="D30" s="209" t="s">
        <v>82</v>
      </c>
      <c r="E30" s="209">
        <v>7</v>
      </c>
      <c r="F30" s="209"/>
      <c r="G30" s="209"/>
      <c r="H30" s="209"/>
      <c r="I30" s="209"/>
      <c r="J30" s="209"/>
      <c r="K30" s="210"/>
      <c r="L30" s="195"/>
      <c r="M30" s="195"/>
      <c r="N30" s="195"/>
      <c r="O30" s="182"/>
      <c r="P30" s="182"/>
      <c r="Q30" s="182"/>
      <c r="R30" s="182"/>
      <c r="S30" s="182"/>
      <c r="T30" s="182"/>
      <c r="U30" s="182"/>
      <c r="V30" s="182"/>
      <c r="W30" s="182"/>
      <c r="X30" s="182"/>
      <c r="Y30" s="182"/>
      <c r="Z30" s="182"/>
    </row>
    <row r="31" spans="1:26" ht="20.25" customHeight="1" x14ac:dyDescent="0.4">
      <c r="A31" s="628" t="s">
        <v>2038</v>
      </c>
      <c r="B31" s="629"/>
      <c r="C31" s="689" t="s">
        <v>1394</v>
      </c>
      <c r="D31" s="690"/>
      <c r="E31" s="691"/>
      <c r="F31" s="689" t="s">
        <v>1395</v>
      </c>
      <c r="G31" s="690"/>
      <c r="H31" s="691"/>
      <c r="I31" s="692" t="s">
        <v>1396</v>
      </c>
      <c r="J31" s="693"/>
      <c r="K31" s="694"/>
      <c r="L31" s="182"/>
      <c r="M31" s="182"/>
      <c r="N31" s="182"/>
      <c r="O31" s="182"/>
      <c r="P31" s="182"/>
      <c r="Q31" s="182"/>
      <c r="R31" s="182"/>
      <c r="S31" s="182"/>
      <c r="T31" s="182"/>
      <c r="U31" s="182"/>
      <c r="V31" s="182"/>
      <c r="W31" s="182"/>
      <c r="X31" s="182"/>
      <c r="Y31" s="182"/>
      <c r="Z31" s="182"/>
    </row>
    <row r="32" spans="1:26" ht="20.25" customHeight="1" x14ac:dyDescent="0.4">
      <c r="A32" s="630"/>
      <c r="B32" s="629"/>
      <c r="C32" s="695" t="s">
        <v>2039</v>
      </c>
      <c r="D32" s="675"/>
      <c r="E32" s="677"/>
      <c r="F32" s="676" t="s">
        <v>2040</v>
      </c>
      <c r="G32" s="675"/>
      <c r="H32" s="677"/>
      <c r="I32" s="676"/>
      <c r="J32" s="675"/>
      <c r="K32" s="679"/>
      <c r="L32" s="182"/>
      <c r="M32" s="182"/>
      <c r="N32" s="182"/>
      <c r="O32" s="182"/>
      <c r="P32" s="182"/>
      <c r="Q32" s="182"/>
      <c r="R32" s="182"/>
      <c r="S32" s="182"/>
      <c r="T32" s="182"/>
      <c r="U32" s="182"/>
      <c r="V32" s="182"/>
      <c r="W32" s="182"/>
      <c r="X32" s="182"/>
      <c r="Y32" s="182"/>
      <c r="Z32" s="182"/>
    </row>
    <row r="33" spans="1:26" ht="20.25" customHeight="1" x14ac:dyDescent="0.4">
      <c r="A33" s="630"/>
      <c r="B33" s="629"/>
      <c r="C33" s="635"/>
      <c r="D33" s="634"/>
      <c r="E33" s="678"/>
      <c r="F33" s="635"/>
      <c r="G33" s="634"/>
      <c r="H33" s="678"/>
      <c r="I33" s="635"/>
      <c r="J33" s="634"/>
      <c r="K33" s="670"/>
      <c r="L33" s="182"/>
      <c r="M33" s="182"/>
      <c r="N33" s="182"/>
      <c r="O33" s="182"/>
      <c r="P33" s="182"/>
      <c r="Q33" s="182"/>
      <c r="R33" s="182"/>
      <c r="S33" s="182"/>
      <c r="T33" s="182"/>
      <c r="U33" s="182"/>
      <c r="V33" s="182"/>
      <c r="W33" s="182"/>
      <c r="X33" s="182"/>
      <c r="Y33" s="182"/>
      <c r="Z33" s="182"/>
    </row>
    <row r="34" spans="1:26" ht="20.25" customHeight="1" x14ac:dyDescent="0.4">
      <c r="A34" s="630"/>
      <c r="B34" s="629"/>
      <c r="C34" s="635"/>
      <c r="D34" s="634"/>
      <c r="E34" s="678"/>
      <c r="F34" s="635"/>
      <c r="G34" s="634"/>
      <c r="H34" s="678"/>
      <c r="I34" s="635"/>
      <c r="J34" s="634"/>
      <c r="K34" s="670"/>
      <c r="L34" s="182"/>
      <c r="M34" s="182"/>
      <c r="N34" s="182"/>
      <c r="O34" s="182"/>
      <c r="P34" s="182"/>
      <c r="Q34" s="182"/>
      <c r="R34" s="182"/>
      <c r="S34" s="182"/>
      <c r="T34" s="182"/>
      <c r="U34" s="182"/>
      <c r="V34" s="182"/>
      <c r="W34" s="182"/>
      <c r="X34" s="182"/>
      <c r="Y34" s="182"/>
      <c r="Z34" s="182"/>
    </row>
    <row r="35" spans="1:26" ht="20.25" customHeight="1" x14ac:dyDescent="0.4">
      <c r="A35" s="630"/>
      <c r="B35" s="629"/>
      <c r="C35" s="635"/>
      <c r="D35" s="634"/>
      <c r="E35" s="678"/>
      <c r="F35" s="635"/>
      <c r="G35" s="634"/>
      <c r="H35" s="678"/>
      <c r="I35" s="635"/>
      <c r="J35" s="634"/>
      <c r="K35" s="670"/>
      <c r="L35" s="182"/>
      <c r="M35" s="182"/>
      <c r="N35" s="182"/>
      <c r="O35" s="182"/>
      <c r="P35" s="182"/>
      <c r="Q35" s="182"/>
      <c r="R35" s="182"/>
      <c r="S35" s="182"/>
      <c r="T35" s="182"/>
      <c r="U35" s="182"/>
      <c r="V35" s="182"/>
      <c r="W35" s="182"/>
      <c r="X35" s="182"/>
      <c r="Y35" s="182"/>
      <c r="Z35" s="182"/>
    </row>
    <row r="36" spans="1:26" ht="20.25" customHeight="1" x14ac:dyDescent="0.4">
      <c r="A36" s="630"/>
      <c r="B36" s="629"/>
      <c r="C36" s="635"/>
      <c r="D36" s="634"/>
      <c r="E36" s="678"/>
      <c r="F36" s="635"/>
      <c r="G36" s="634"/>
      <c r="H36" s="678"/>
      <c r="I36" s="635"/>
      <c r="J36" s="634"/>
      <c r="K36" s="670"/>
      <c r="L36" s="182"/>
      <c r="M36" s="182"/>
      <c r="N36" s="182"/>
      <c r="O36" s="182"/>
      <c r="P36" s="182"/>
      <c r="Q36" s="182"/>
      <c r="R36" s="182"/>
      <c r="S36" s="182"/>
      <c r="T36" s="182"/>
      <c r="U36" s="182"/>
      <c r="V36" s="182"/>
      <c r="W36" s="182"/>
      <c r="X36" s="182"/>
      <c r="Y36" s="182"/>
      <c r="Z36" s="182"/>
    </row>
    <row r="37" spans="1:26" ht="20.25" customHeight="1" x14ac:dyDescent="0.4">
      <c r="A37" s="630"/>
      <c r="B37" s="629"/>
      <c r="C37" s="635"/>
      <c r="D37" s="634"/>
      <c r="E37" s="678"/>
      <c r="F37" s="635"/>
      <c r="G37" s="634"/>
      <c r="H37" s="678"/>
      <c r="I37" s="635"/>
      <c r="J37" s="634"/>
      <c r="K37" s="670"/>
      <c r="L37" s="182"/>
      <c r="M37" s="182"/>
      <c r="N37" s="182"/>
      <c r="O37" s="182"/>
      <c r="P37" s="182"/>
      <c r="Q37" s="182"/>
      <c r="R37" s="182"/>
      <c r="S37" s="182"/>
      <c r="T37" s="182"/>
      <c r="U37" s="182"/>
      <c r="V37" s="182"/>
      <c r="W37" s="182"/>
      <c r="X37" s="182"/>
      <c r="Y37" s="182"/>
      <c r="Z37" s="182"/>
    </row>
    <row r="38" spans="1:26" ht="20.25" customHeight="1" x14ac:dyDescent="0.4">
      <c r="A38" s="630"/>
      <c r="B38" s="629"/>
      <c r="C38" s="680" t="s">
        <v>1397</v>
      </c>
      <c r="D38" s="664"/>
      <c r="E38" s="681"/>
      <c r="F38" s="680" t="s">
        <v>1398</v>
      </c>
      <c r="G38" s="664"/>
      <c r="H38" s="681"/>
      <c r="I38" s="680" t="s">
        <v>2035</v>
      </c>
      <c r="J38" s="664"/>
      <c r="K38" s="652"/>
      <c r="L38" s="182"/>
      <c r="M38" s="182"/>
      <c r="N38" s="182"/>
      <c r="O38" s="182"/>
      <c r="P38" s="182"/>
      <c r="Q38" s="182"/>
      <c r="R38" s="182"/>
      <c r="S38" s="182"/>
      <c r="T38" s="182"/>
      <c r="U38" s="182"/>
      <c r="V38" s="182"/>
      <c r="W38" s="182"/>
      <c r="X38" s="182"/>
      <c r="Y38" s="182"/>
      <c r="Z38" s="182"/>
    </row>
    <row r="39" spans="1:26" ht="20.25" customHeight="1" x14ac:dyDescent="0.4">
      <c r="A39" s="630"/>
      <c r="B39" s="629"/>
      <c r="C39" s="682"/>
      <c r="D39" s="634"/>
      <c r="E39" s="678"/>
      <c r="F39" s="684" t="s">
        <v>2041</v>
      </c>
      <c r="G39" s="634"/>
      <c r="H39" s="678"/>
      <c r="I39" s="684" t="s">
        <v>2042</v>
      </c>
      <c r="J39" s="634"/>
      <c r="K39" s="670"/>
      <c r="L39" s="182"/>
      <c r="M39" s="182"/>
      <c r="N39" s="182"/>
      <c r="O39" s="182"/>
      <c r="P39" s="182"/>
      <c r="Q39" s="182"/>
      <c r="R39" s="182"/>
      <c r="S39" s="182"/>
      <c r="T39" s="182"/>
      <c r="U39" s="182"/>
      <c r="V39" s="182"/>
      <c r="W39" s="182"/>
      <c r="X39" s="182"/>
      <c r="Y39" s="182"/>
      <c r="Z39" s="182"/>
    </row>
    <row r="40" spans="1:26" ht="20.25" customHeight="1" x14ac:dyDescent="0.4">
      <c r="A40" s="630"/>
      <c r="B40" s="629"/>
      <c r="C40" s="635"/>
      <c r="D40" s="634"/>
      <c r="E40" s="678"/>
      <c r="F40" s="635"/>
      <c r="G40" s="634"/>
      <c r="H40" s="678"/>
      <c r="I40" s="635"/>
      <c r="J40" s="634"/>
      <c r="K40" s="670"/>
      <c r="L40" s="182"/>
      <c r="M40" s="182"/>
      <c r="N40" s="182"/>
      <c r="O40" s="182"/>
      <c r="P40" s="182"/>
      <c r="Q40" s="182"/>
      <c r="R40" s="182"/>
      <c r="S40" s="182"/>
      <c r="T40" s="182"/>
      <c r="U40" s="182"/>
      <c r="V40" s="182"/>
      <c r="W40" s="182"/>
      <c r="X40" s="182"/>
      <c r="Y40" s="182"/>
      <c r="Z40" s="182"/>
    </row>
    <row r="41" spans="1:26" ht="20.25" customHeight="1" x14ac:dyDescent="0.4">
      <c r="A41" s="630"/>
      <c r="B41" s="629"/>
      <c r="C41" s="635"/>
      <c r="D41" s="634"/>
      <c r="E41" s="678"/>
      <c r="F41" s="635"/>
      <c r="G41" s="634"/>
      <c r="H41" s="678"/>
      <c r="I41" s="635"/>
      <c r="J41" s="634"/>
      <c r="K41" s="670"/>
      <c r="L41" s="182"/>
      <c r="M41" s="182"/>
      <c r="N41" s="182"/>
      <c r="O41" s="182"/>
      <c r="P41" s="182"/>
      <c r="Q41" s="182"/>
      <c r="R41" s="182"/>
      <c r="S41" s="182"/>
      <c r="T41" s="182"/>
      <c r="U41" s="182"/>
      <c r="V41" s="182"/>
      <c r="W41" s="182"/>
      <c r="X41" s="182"/>
      <c r="Y41" s="182"/>
      <c r="Z41" s="182"/>
    </row>
    <row r="42" spans="1:26" ht="20.25" customHeight="1" x14ac:dyDescent="0.4">
      <c r="A42" s="630"/>
      <c r="B42" s="629"/>
      <c r="C42" s="635"/>
      <c r="D42" s="634"/>
      <c r="E42" s="678"/>
      <c r="F42" s="635"/>
      <c r="G42" s="634"/>
      <c r="H42" s="678"/>
      <c r="I42" s="635"/>
      <c r="J42" s="634"/>
      <c r="K42" s="670"/>
      <c r="L42" s="182"/>
      <c r="M42" s="182"/>
      <c r="N42" s="182"/>
      <c r="O42" s="182"/>
      <c r="P42" s="182"/>
      <c r="Q42" s="182"/>
      <c r="R42" s="182"/>
      <c r="S42" s="182"/>
      <c r="T42" s="182"/>
      <c r="U42" s="182"/>
      <c r="V42" s="182"/>
      <c r="W42" s="182"/>
      <c r="X42" s="182"/>
      <c r="Y42" s="182"/>
      <c r="Z42" s="182"/>
    </row>
    <row r="43" spans="1:26" ht="20.25" customHeight="1" x14ac:dyDescent="0.4">
      <c r="A43" s="630"/>
      <c r="B43" s="629"/>
      <c r="C43" s="635"/>
      <c r="D43" s="634"/>
      <c r="E43" s="678"/>
      <c r="F43" s="635"/>
      <c r="G43" s="634"/>
      <c r="H43" s="678"/>
      <c r="I43" s="635"/>
      <c r="J43" s="634"/>
      <c r="K43" s="670"/>
      <c r="L43" s="182"/>
      <c r="M43" s="182"/>
      <c r="N43" s="182"/>
      <c r="O43" s="182"/>
      <c r="P43" s="182"/>
      <c r="Q43" s="182"/>
      <c r="R43" s="182"/>
      <c r="S43" s="182"/>
      <c r="T43" s="182"/>
      <c r="U43" s="182"/>
      <c r="V43" s="182"/>
      <c r="W43" s="182"/>
      <c r="X43" s="182"/>
      <c r="Y43" s="182"/>
      <c r="Z43" s="182"/>
    </row>
    <row r="44" spans="1:26" ht="20.25" customHeight="1" x14ac:dyDescent="0.4">
      <c r="A44" s="631"/>
      <c r="B44" s="632"/>
      <c r="C44" s="636"/>
      <c r="D44" s="637"/>
      <c r="E44" s="683"/>
      <c r="F44" s="636"/>
      <c r="G44" s="637"/>
      <c r="H44" s="683"/>
      <c r="I44" s="636"/>
      <c r="J44" s="637"/>
      <c r="K44" s="671"/>
      <c r="L44" s="182"/>
      <c r="M44" s="182"/>
      <c r="N44" s="182"/>
      <c r="O44" s="182"/>
      <c r="P44" s="182"/>
      <c r="Q44" s="182"/>
      <c r="R44" s="182"/>
      <c r="S44" s="182"/>
      <c r="T44" s="182"/>
      <c r="U44" s="182"/>
      <c r="V44" s="182"/>
      <c r="W44" s="182"/>
      <c r="X44" s="182"/>
      <c r="Y44" s="182"/>
      <c r="Z44" s="182"/>
    </row>
    <row r="45" spans="1:26" ht="20.25" customHeight="1" x14ac:dyDescent="0.4">
      <c r="A45" s="660" t="s">
        <v>2043</v>
      </c>
      <c r="B45" s="643"/>
      <c r="C45" s="696" t="s">
        <v>2044</v>
      </c>
      <c r="D45" s="656"/>
      <c r="E45" s="640" t="s">
        <v>2045</v>
      </c>
      <c r="F45" s="656"/>
      <c r="G45" s="211" t="s">
        <v>2046</v>
      </c>
      <c r="H45" s="211" t="s">
        <v>2047</v>
      </c>
      <c r="I45" s="211" t="s">
        <v>1984</v>
      </c>
      <c r="J45" s="640" t="s">
        <v>2048</v>
      </c>
      <c r="K45" s="639"/>
      <c r="L45" s="182"/>
      <c r="M45" s="182"/>
      <c r="N45" s="182"/>
      <c r="O45" s="182"/>
      <c r="P45" s="182"/>
      <c r="Q45" s="182"/>
      <c r="R45" s="182"/>
      <c r="S45" s="182"/>
      <c r="T45" s="182"/>
      <c r="U45" s="182"/>
      <c r="V45" s="182"/>
      <c r="W45" s="182"/>
      <c r="X45" s="182"/>
      <c r="Y45" s="182"/>
      <c r="Z45" s="182"/>
    </row>
    <row r="46" spans="1:26" ht="20.25" customHeight="1" x14ac:dyDescent="0.4">
      <c r="A46" s="630"/>
      <c r="B46" s="629"/>
      <c r="C46" s="697" t="s">
        <v>2049</v>
      </c>
      <c r="D46" s="687"/>
      <c r="E46" s="698" t="s">
        <v>2050</v>
      </c>
      <c r="F46" s="687"/>
      <c r="G46" s="212" t="s">
        <v>679</v>
      </c>
      <c r="H46" s="213" t="s">
        <v>2051</v>
      </c>
      <c r="I46" s="212" t="s">
        <v>681</v>
      </c>
      <c r="J46" s="699" t="s">
        <v>2052</v>
      </c>
      <c r="K46" s="662"/>
      <c r="L46" s="182"/>
      <c r="M46" s="182"/>
      <c r="N46" s="182"/>
      <c r="O46" s="182"/>
      <c r="P46" s="182"/>
      <c r="Q46" s="182"/>
      <c r="R46" s="182"/>
      <c r="S46" s="182"/>
      <c r="T46" s="182"/>
      <c r="U46" s="182"/>
      <c r="V46" s="182"/>
      <c r="W46" s="182"/>
      <c r="X46" s="182"/>
      <c r="Y46" s="182"/>
      <c r="Z46" s="182"/>
    </row>
    <row r="47" spans="1:26" ht="20.25" customHeight="1" x14ac:dyDescent="0.4">
      <c r="A47" s="630"/>
      <c r="B47" s="629"/>
      <c r="C47" s="697" t="s">
        <v>2053</v>
      </c>
      <c r="D47" s="687"/>
      <c r="E47" s="700" t="s">
        <v>2054</v>
      </c>
      <c r="F47" s="687"/>
      <c r="G47" s="212" t="s">
        <v>2055</v>
      </c>
      <c r="H47" s="213" t="s">
        <v>2056</v>
      </c>
      <c r="I47" s="212" t="s">
        <v>2057</v>
      </c>
      <c r="J47" s="699" t="s">
        <v>2052</v>
      </c>
      <c r="K47" s="662"/>
      <c r="L47" s="182"/>
      <c r="M47" s="182"/>
      <c r="N47" s="182"/>
      <c r="O47" s="182"/>
      <c r="P47" s="182"/>
      <c r="Q47" s="182"/>
      <c r="R47" s="182"/>
      <c r="S47" s="182"/>
      <c r="T47" s="182"/>
      <c r="U47" s="182"/>
      <c r="V47" s="182"/>
      <c r="W47" s="182"/>
      <c r="X47" s="182"/>
      <c r="Y47" s="182"/>
      <c r="Z47" s="182"/>
    </row>
    <row r="48" spans="1:26" ht="20.25" customHeight="1" x14ac:dyDescent="0.4">
      <c r="A48" s="630"/>
      <c r="B48" s="629"/>
      <c r="C48" s="697" t="s">
        <v>2058</v>
      </c>
      <c r="D48" s="687"/>
      <c r="E48" s="700" t="s">
        <v>556</v>
      </c>
      <c r="F48" s="687"/>
      <c r="G48" s="212"/>
      <c r="H48" s="213"/>
      <c r="I48" s="212"/>
      <c r="J48" s="699"/>
      <c r="K48" s="662"/>
      <c r="L48" s="182"/>
      <c r="M48" s="182"/>
      <c r="N48" s="182"/>
      <c r="O48" s="182"/>
      <c r="P48" s="182"/>
      <c r="Q48" s="182"/>
      <c r="R48" s="182"/>
      <c r="S48" s="182"/>
      <c r="T48" s="182"/>
      <c r="U48" s="182"/>
      <c r="V48" s="182"/>
      <c r="W48" s="182"/>
      <c r="X48" s="182"/>
      <c r="Y48" s="182"/>
      <c r="Z48" s="182"/>
    </row>
    <row r="49" spans="1:26" ht="20.25" customHeight="1" x14ac:dyDescent="0.4">
      <c r="A49" s="630"/>
      <c r="B49" s="629"/>
      <c r="C49" s="697" t="s">
        <v>2059</v>
      </c>
      <c r="D49" s="687"/>
      <c r="E49" s="700" t="s">
        <v>2060</v>
      </c>
      <c r="F49" s="687"/>
      <c r="G49" s="212" t="s">
        <v>2061</v>
      </c>
      <c r="H49" s="213" t="s">
        <v>2062</v>
      </c>
      <c r="I49" s="212"/>
      <c r="J49" s="699"/>
      <c r="K49" s="662"/>
      <c r="L49" s="214"/>
      <c r="M49" s="214"/>
      <c r="N49" s="214"/>
      <c r="O49" s="182"/>
      <c r="P49" s="182"/>
      <c r="Q49" s="182"/>
      <c r="R49" s="182"/>
      <c r="S49" s="182"/>
      <c r="T49" s="182"/>
      <c r="U49" s="182"/>
      <c r="V49" s="182"/>
      <c r="W49" s="182"/>
      <c r="X49" s="182"/>
      <c r="Y49" s="182"/>
      <c r="Z49" s="182"/>
    </row>
    <row r="50" spans="1:26" ht="20.25" customHeight="1" x14ac:dyDescent="0.4">
      <c r="A50" s="630"/>
      <c r="B50" s="629"/>
      <c r="C50" s="697" t="s">
        <v>2063</v>
      </c>
      <c r="D50" s="687"/>
      <c r="E50" s="701" t="s">
        <v>2064</v>
      </c>
      <c r="F50" s="687"/>
      <c r="G50" s="212" t="s">
        <v>679</v>
      </c>
      <c r="H50" s="213" t="s">
        <v>2065</v>
      </c>
      <c r="I50" s="212" t="s">
        <v>681</v>
      </c>
      <c r="J50" s="699" t="s">
        <v>2052</v>
      </c>
      <c r="K50" s="662"/>
      <c r="L50" s="214"/>
      <c r="M50" s="182"/>
      <c r="N50" s="182"/>
      <c r="O50" s="182"/>
      <c r="P50" s="182"/>
      <c r="Q50" s="182"/>
      <c r="R50" s="182"/>
      <c r="S50" s="182"/>
      <c r="T50" s="182"/>
      <c r="U50" s="182"/>
      <c r="V50" s="182"/>
      <c r="W50" s="182"/>
      <c r="X50" s="182"/>
      <c r="Y50" s="182"/>
      <c r="Z50" s="182"/>
    </row>
    <row r="51" spans="1:26" ht="20.25" customHeight="1" x14ac:dyDescent="0.4">
      <c r="A51" s="630"/>
      <c r="B51" s="629"/>
      <c r="C51" s="697" t="s">
        <v>2066</v>
      </c>
      <c r="D51" s="687"/>
      <c r="E51" s="701"/>
      <c r="F51" s="687"/>
      <c r="G51" s="212"/>
      <c r="H51" s="213"/>
      <c r="I51" s="212"/>
      <c r="J51" s="699"/>
      <c r="K51" s="662"/>
      <c r="L51" s="214"/>
      <c r="M51" s="182"/>
      <c r="N51" s="182"/>
      <c r="O51" s="182"/>
      <c r="P51" s="182"/>
      <c r="Q51" s="182"/>
      <c r="R51" s="182"/>
      <c r="S51" s="182"/>
      <c r="T51" s="182"/>
      <c r="U51" s="182"/>
      <c r="V51" s="182"/>
      <c r="W51" s="182"/>
      <c r="X51" s="182"/>
      <c r="Y51" s="182"/>
      <c r="Z51" s="182"/>
    </row>
    <row r="52" spans="1:26" ht="12" customHeight="1" x14ac:dyDescent="0.4">
      <c r="A52" s="215"/>
      <c r="B52" s="702" t="s">
        <v>2067</v>
      </c>
      <c r="C52" s="704" t="s">
        <v>2068</v>
      </c>
      <c r="D52" s="705"/>
      <c r="E52" s="705"/>
      <c r="F52" s="705"/>
      <c r="G52" s="705"/>
      <c r="H52" s="705"/>
      <c r="I52" s="705"/>
      <c r="J52" s="705"/>
      <c r="K52" s="670"/>
      <c r="L52" s="214"/>
      <c r="M52" s="182"/>
      <c r="N52" s="182"/>
      <c r="O52" s="182"/>
      <c r="P52" s="182"/>
      <c r="Q52" s="182"/>
      <c r="R52" s="182"/>
      <c r="S52" s="182"/>
      <c r="T52" s="182"/>
      <c r="U52" s="182"/>
      <c r="V52" s="182"/>
      <c r="W52" s="182"/>
      <c r="X52" s="182"/>
      <c r="Y52" s="182"/>
      <c r="Z52" s="182"/>
    </row>
    <row r="53" spans="1:26" ht="12" customHeight="1" x14ac:dyDescent="0.4">
      <c r="A53" s="216"/>
      <c r="B53" s="703"/>
      <c r="C53" s="706" t="s">
        <v>2069</v>
      </c>
      <c r="D53" s="637"/>
      <c r="E53" s="637"/>
      <c r="F53" s="637"/>
      <c r="G53" s="637"/>
      <c r="H53" s="637"/>
      <c r="I53" s="637"/>
      <c r="J53" s="637"/>
      <c r="K53" s="671"/>
      <c r="L53" s="214"/>
      <c r="M53" s="214"/>
      <c r="N53" s="214"/>
      <c r="O53" s="182"/>
      <c r="P53" s="182"/>
      <c r="Q53" s="182"/>
      <c r="R53" s="182"/>
      <c r="S53" s="182"/>
      <c r="T53" s="182"/>
      <c r="U53" s="182"/>
      <c r="V53" s="182"/>
      <c r="W53" s="182"/>
      <c r="X53" s="182"/>
      <c r="Y53" s="182"/>
      <c r="Z53" s="182"/>
    </row>
    <row r="54" spans="1:26" ht="20.25" customHeight="1" x14ac:dyDescent="0.4">
      <c r="A54" s="660" t="s">
        <v>2070</v>
      </c>
      <c r="B54" s="643"/>
      <c r="C54" s="696" t="s">
        <v>2071</v>
      </c>
      <c r="D54" s="656"/>
      <c r="E54" s="640" t="s">
        <v>2045</v>
      </c>
      <c r="F54" s="656"/>
      <c r="G54" s="211" t="s">
        <v>2072</v>
      </c>
      <c r="H54" s="211" t="s">
        <v>681</v>
      </c>
      <c r="I54" s="217" t="s">
        <v>2073</v>
      </c>
      <c r="J54" s="640" t="s">
        <v>1984</v>
      </c>
      <c r="K54" s="639"/>
      <c r="L54" s="182"/>
      <c r="M54" s="182"/>
      <c r="N54" s="182"/>
      <c r="O54" s="182"/>
      <c r="P54" s="182"/>
      <c r="Q54" s="182"/>
      <c r="R54" s="182"/>
      <c r="S54" s="182"/>
      <c r="T54" s="182"/>
      <c r="U54" s="182"/>
      <c r="V54" s="182"/>
      <c r="W54" s="182"/>
      <c r="X54" s="182"/>
      <c r="Y54" s="182"/>
      <c r="Z54" s="182"/>
    </row>
    <row r="55" spans="1:26" ht="20.25" customHeight="1" x14ac:dyDescent="0.4">
      <c r="A55" s="630"/>
      <c r="B55" s="629"/>
      <c r="C55" s="707" t="s">
        <v>2074</v>
      </c>
      <c r="D55" s="708"/>
      <c r="E55" s="709" t="s">
        <v>2075</v>
      </c>
      <c r="F55" s="708"/>
      <c r="G55" s="218" t="s">
        <v>2076</v>
      </c>
      <c r="H55" s="219" t="s">
        <v>2077</v>
      </c>
      <c r="I55" s="219"/>
      <c r="J55" s="710" t="s">
        <v>2078</v>
      </c>
      <c r="K55" s="711"/>
      <c r="L55" s="182"/>
      <c r="M55" s="182"/>
      <c r="N55" s="182"/>
      <c r="O55" s="182"/>
      <c r="P55" s="182"/>
      <c r="Q55" s="182"/>
      <c r="R55" s="182"/>
      <c r="S55" s="182"/>
      <c r="T55" s="182"/>
      <c r="U55" s="182"/>
      <c r="V55" s="182"/>
      <c r="W55" s="182"/>
      <c r="X55" s="182"/>
      <c r="Y55" s="182"/>
      <c r="Z55" s="182"/>
    </row>
    <row r="56" spans="1:26" ht="20.25" customHeight="1" x14ac:dyDescent="0.4">
      <c r="A56" s="630"/>
      <c r="B56" s="629"/>
      <c r="C56" s="724"/>
      <c r="D56" s="687"/>
      <c r="E56" s="700"/>
      <c r="F56" s="687"/>
      <c r="G56" s="212"/>
      <c r="H56" s="220"/>
      <c r="I56" s="220"/>
      <c r="J56" s="699"/>
      <c r="K56" s="662"/>
      <c r="L56" s="182"/>
      <c r="M56" s="182"/>
      <c r="N56" s="182"/>
      <c r="O56" s="182"/>
      <c r="P56" s="182"/>
      <c r="Q56" s="182"/>
      <c r="R56" s="182"/>
      <c r="S56" s="182"/>
      <c r="T56" s="182"/>
      <c r="U56" s="182"/>
      <c r="V56" s="182"/>
      <c r="W56" s="182"/>
      <c r="X56" s="182"/>
      <c r="Y56" s="182"/>
      <c r="Z56" s="182"/>
    </row>
    <row r="57" spans="1:26" ht="20.25" customHeight="1" x14ac:dyDescent="0.4">
      <c r="A57" s="630"/>
      <c r="B57" s="629"/>
      <c r="C57" s="724"/>
      <c r="D57" s="687"/>
      <c r="E57" s="700"/>
      <c r="F57" s="687"/>
      <c r="G57" s="212"/>
      <c r="H57" s="220"/>
      <c r="I57" s="220"/>
      <c r="J57" s="699"/>
      <c r="K57" s="662"/>
      <c r="L57" s="182"/>
      <c r="M57" s="182"/>
      <c r="N57" s="182"/>
      <c r="O57" s="182"/>
      <c r="P57" s="182"/>
      <c r="Q57" s="182"/>
      <c r="R57" s="182"/>
      <c r="S57" s="182"/>
      <c r="T57" s="182"/>
      <c r="U57" s="182"/>
      <c r="V57" s="182"/>
      <c r="W57" s="182"/>
      <c r="X57" s="182"/>
      <c r="Y57" s="182"/>
      <c r="Z57" s="182"/>
    </row>
    <row r="58" spans="1:26" ht="11.25" customHeight="1" x14ac:dyDescent="0.4">
      <c r="A58" s="203"/>
      <c r="B58" s="702" t="s">
        <v>2067</v>
      </c>
      <c r="C58" s="704" t="s">
        <v>2079</v>
      </c>
      <c r="D58" s="705"/>
      <c r="E58" s="705"/>
      <c r="F58" s="705"/>
      <c r="G58" s="705"/>
      <c r="H58" s="705"/>
      <c r="I58" s="705"/>
      <c r="J58" s="705"/>
      <c r="K58" s="670"/>
      <c r="L58" s="214"/>
      <c r="M58" s="214"/>
      <c r="N58" s="214"/>
      <c r="O58" s="182"/>
      <c r="P58" s="182"/>
      <c r="Q58" s="182"/>
      <c r="R58" s="182"/>
      <c r="S58" s="182"/>
      <c r="T58" s="182"/>
      <c r="U58" s="182"/>
      <c r="V58" s="182"/>
      <c r="W58" s="182"/>
      <c r="X58" s="182"/>
      <c r="Y58" s="182"/>
      <c r="Z58" s="182"/>
    </row>
    <row r="59" spans="1:26" ht="11.25" customHeight="1" x14ac:dyDescent="0.4">
      <c r="A59" s="203"/>
      <c r="B59" s="712"/>
      <c r="C59" s="704" t="s">
        <v>2080</v>
      </c>
      <c r="D59" s="705"/>
      <c r="E59" s="705"/>
      <c r="F59" s="705"/>
      <c r="G59" s="705"/>
      <c r="H59" s="705"/>
      <c r="I59" s="705"/>
      <c r="J59" s="705"/>
      <c r="K59" s="670"/>
      <c r="L59" s="214"/>
      <c r="M59" s="214"/>
      <c r="N59" s="214"/>
      <c r="O59" s="182"/>
      <c r="P59" s="182"/>
      <c r="Q59" s="182"/>
      <c r="R59" s="182"/>
      <c r="S59" s="182"/>
      <c r="T59" s="182"/>
      <c r="U59" s="182"/>
      <c r="V59" s="182"/>
      <c r="W59" s="182"/>
      <c r="X59" s="182"/>
      <c r="Y59" s="182"/>
      <c r="Z59" s="182"/>
    </row>
    <row r="60" spans="1:26" ht="20.25" customHeight="1" x14ac:dyDescent="0.4">
      <c r="A60" s="660" t="s">
        <v>2081</v>
      </c>
      <c r="B60" s="643"/>
      <c r="C60" s="715" t="s">
        <v>2082</v>
      </c>
      <c r="D60" s="716"/>
      <c r="E60" s="716"/>
      <c r="F60" s="716"/>
      <c r="G60" s="716"/>
      <c r="H60" s="716"/>
      <c r="I60" s="716"/>
      <c r="J60" s="716"/>
      <c r="K60" s="717"/>
      <c r="L60" s="182"/>
      <c r="M60" s="182"/>
      <c r="N60" s="182"/>
      <c r="O60" s="182"/>
      <c r="P60" s="182"/>
      <c r="Q60" s="182"/>
      <c r="R60" s="182"/>
      <c r="S60" s="182"/>
      <c r="T60" s="182"/>
      <c r="U60" s="182"/>
      <c r="V60" s="182"/>
      <c r="W60" s="182"/>
      <c r="X60" s="182"/>
      <c r="Y60" s="182"/>
      <c r="Z60" s="182"/>
    </row>
    <row r="61" spans="1:26" ht="20.25" customHeight="1" x14ac:dyDescent="0.4">
      <c r="A61" s="630"/>
      <c r="B61" s="629"/>
      <c r="C61" s="718"/>
      <c r="D61" s="719"/>
      <c r="E61" s="719"/>
      <c r="F61" s="719"/>
      <c r="G61" s="719"/>
      <c r="H61" s="719"/>
      <c r="I61" s="719"/>
      <c r="J61" s="719"/>
      <c r="K61" s="720"/>
      <c r="L61" s="182"/>
      <c r="M61" s="182"/>
      <c r="N61" s="182"/>
      <c r="O61" s="182"/>
      <c r="P61" s="182"/>
      <c r="Q61" s="182"/>
      <c r="R61" s="182"/>
      <c r="S61" s="182"/>
      <c r="T61" s="182"/>
      <c r="U61" s="182"/>
      <c r="V61" s="182"/>
      <c r="W61" s="182"/>
      <c r="X61" s="182"/>
      <c r="Y61" s="182"/>
      <c r="Z61" s="182"/>
    </row>
    <row r="62" spans="1:26" ht="20.25" customHeight="1" x14ac:dyDescent="0.4">
      <c r="A62" s="630"/>
      <c r="B62" s="629"/>
      <c r="C62" s="718"/>
      <c r="D62" s="719"/>
      <c r="E62" s="719"/>
      <c r="F62" s="719"/>
      <c r="G62" s="719"/>
      <c r="H62" s="719"/>
      <c r="I62" s="719"/>
      <c r="J62" s="719"/>
      <c r="K62" s="720"/>
      <c r="L62" s="182"/>
      <c r="M62" s="182"/>
      <c r="N62" s="182"/>
      <c r="O62" s="182"/>
      <c r="P62" s="182"/>
      <c r="Q62" s="182"/>
      <c r="R62" s="182"/>
      <c r="S62" s="182"/>
      <c r="T62" s="182"/>
      <c r="U62" s="182"/>
      <c r="V62" s="182"/>
      <c r="W62" s="182"/>
      <c r="X62" s="182"/>
      <c r="Y62" s="182"/>
      <c r="Z62" s="182"/>
    </row>
    <row r="63" spans="1:26" ht="20.25" customHeight="1" x14ac:dyDescent="0.4">
      <c r="A63" s="630"/>
      <c r="B63" s="629"/>
      <c r="C63" s="718"/>
      <c r="D63" s="719"/>
      <c r="E63" s="719"/>
      <c r="F63" s="719"/>
      <c r="G63" s="719"/>
      <c r="H63" s="719"/>
      <c r="I63" s="719"/>
      <c r="J63" s="719"/>
      <c r="K63" s="720"/>
      <c r="L63" s="182"/>
      <c r="M63" s="182"/>
      <c r="N63" s="182"/>
      <c r="O63" s="182"/>
      <c r="P63" s="182"/>
      <c r="Q63" s="182"/>
      <c r="R63" s="182"/>
      <c r="S63" s="182"/>
      <c r="T63" s="182"/>
      <c r="U63" s="182"/>
      <c r="V63" s="182"/>
      <c r="W63" s="182"/>
      <c r="X63" s="182"/>
      <c r="Y63" s="182"/>
      <c r="Z63" s="182"/>
    </row>
    <row r="64" spans="1:26" ht="20.25" customHeight="1" thickBot="1" x14ac:dyDescent="0.45">
      <c r="A64" s="713"/>
      <c r="B64" s="714"/>
      <c r="C64" s="721"/>
      <c r="D64" s="722"/>
      <c r="E64" s="722"/>
      <c r="F64" s="722"/>
      <c r="G64" s="722"/>
      <c r="H64" s="722"/>
      <c r="I64" s="722"/>
      <c r="J64" s="722"/>
      <c r="K64" s="723"/>
      <c r="L64" s="182"/>
      <c r="M64" s="182"/>
      <c r="N64" s="182"/>
      <c r="O64" s="182"/>
      <c r="P64" s="182"/>
      <c r="Q64" s="182"/>
      <c r="R64" s="182"/>
      <c r="S64" s="182"/>
      <c r="T64" s="182"/>
      <c r="U64" s="182"/>
      <c r="V64" s="182"/>
      <c r="W64" s="182"/>
      <c r="X64" s="182"/>
      <c r="Y64" s="182"/>
      <c r="Z64" s="182"/>
    </row>
    <row r="65" spans="1:26" ht="3.75" customHeight="1" x14ac:dyDescent="0.4">
      <c r="A65" s="221"/>
      <c r="B65" s="222"/>
      <c r="C65" s="222"/>
      <c r="D65" s="222"/>
      <c r="E65" s="222"/>
      <c r="F65" s="222"/>
      <c r="G65" s="222"/>
      <c r="H65" s="222"/>
      <c r="I65" s="222"/>
      <c r="J65" s="222"/>
      <c r="K65" s="223"/>
      <c r="L65" s="182"/>
      <c r="M65" s="182"/>
      <c r="N65" s="182"/>
      <c r="O65" s="182"/>
      <c r="P65" s="182"/>
      <c r="Q65" s="182"/>
      <c r="R65" s="182"/>
      <c r="S65" s="182"/>
      <c r="T65" s="182"/>
      <c r="U65" s="182"/>
      <c r="V65" s="182"/>
      <c r="W65" s="182"/>
      <c r="X65" s="182"/>
      <c r="Y65" s="182"/>
      <c r="Z65" s="182"/>
    </row>
    <row r="66" spans="1:26" ht="10.5" customHeight="1" x14ac:dyDescent="0.4">
      <c r="A66" s="221" t="s">
        <v>2083</v>
      </c>
      <c r="B66" s="222"/>
      <c r="C66" s="222"/>
      <c r="D66" s="222"/>
      <c r="E66" s="222"/>
      <c r="F66" s="222"/>
      <c r="G66" s="222"/>
      <c r="H66" s="222"/>
      <c r="I66" s="222"/>
      <c r="J66" s="222"/>
      <c r="K66" s="223"/>
      <c r="L66" s="182"/>
      <c r="M66" s="182"/>
      <c r="N66" s="182"/>
      <c r="O66" s="182"/>
      <c r="P66" s="182"/>
      <c r="Q66" s="182"/>
      <c r="R66" s="182"/>
      <c r="S66" s="182"/>
      <c r="T66" s="182"/>
      <c r="U66" s="182"/>
      <c r="V66" s="182"/>
      <c r="W66" s="182"/>
      <c r="X66" s="182"/>
      <c r="Y66" s="182"/>
      <c r="Z66" s="182"/>
    </row>
    <row r="67" spans="1:26" ht="26.25" customHeight="1" x14ac:dyDescent="0.4">
      <c r="A67" s="182"/>
      <c r="B67" s="182"/>
      <c r="C67" s="182"/>
      <c r="D67" s="182"/>
      <c r="E67" s="182"/>
      <c r="F67" s="182"/>
      <c r="G67" s="182"/>
      <c r="H67" s="182"/>
      <c r="I67" s="182"/>
      <c r="J67" s="182"/>
      <c r="K67" s="182"/>
      <c r="L67" s="182"/>
      <c r="M67" s="182"/>
      <c r="N67" s="182"/>
      <c r="O67" s="182"/>
      <c r="P67" s="182"/>
      <c r="Q67" s="182"/>
      <c r="R67" s="182"/>
      <c r="S67" s="182"/>
      <c r="T67" s="182"/>
      <c r="U67" s="182"/>
      <c r="V67" s="182"/>
      <c r="W67" s="182"/>
      <c r="X67" s="182"/>
      <c r="Y67" s="182"/>
      <c r="Z67" s="182"/>
    </row>
    <row r="68" spans="1:26" ht="26.25" customHeight="1" x14ac:dyDescent="0.4">
      <c r="A68" s="182"/>
      <c r="B68" s="182"/>
      <c r="C68" s="182"/>
      <c r="D68" s="182"/>
      <c r="E68" s="182"/>
      <c r="F68" s="182"/>
      <c r="G68" s="182"/>
      <c r="H68" s="182"/>
      <c r="I68" s="182"/>
      <c r="J68" s="182"/>
      <c r="K68" s="182"/>
      <c r="L68" s="182"/>
      <c r="M68" s="182"/>
      <c r="N68" s="182"/>
      <c r="O68" s="182"/>
      <c r="P68" s="182"/>
      <c r="Q68" s="182"/>
      <c r="R68" s="182"/>
      <c r="S68" s="182"/>
      <c r="T68" s="182"/>
      <c r="U68" s="182"/>
      <c r="V68" s="182"/>
      <c r="W68" s="182"/>
      <c r="X68" s="182"/>
      <c r="Y68" s="182"/>
      <c r="Z68" s="182"/>
    </row>
    <row r="69" spans="1:26" ht="26.25" customHeight="1" x14ac:dyDescent="0.4">
      <c r="A69" s="182"/>
      <c r="B69" s="182"/>
      <c r="C69" s="182"/>
      <c r="D69" s="182"/>
      <c r="E69" s="182"/>
      <c r="F69" s="182"/>
      <c r="G69" s="182"/>
      <c r="H69" s="182"/>
      <c r="I69" s="182"/>
      <c r="J69" s="182"/>
      <c r="K69" s="182"/>
      <c r="L69" s="182"/>
      <c r="M69" s="182"/>
      <c r="N69" s="182"/>
      <c r="O69" s="182"/>
      <c r="P69" s="182"/>
      <c r="Q69" s="182"/>
      <c r="R69" s="182"/>
      <c r="S69" s="182"/>
      <c r="T69" s="182"/>
      <c r="U69" s="182"/>
      <c r="V69" s="182"/>
      <c r="W69" s="182"/>
      <c r="X69" s="182"/>
      <c r="Y69" s="182"/>
      <c r="Z69" s="182"/>
    </row>
    <row r="70" spans="1:26" ht="26.25" customHeight="1" x14ac:dyDescent="0.4">
      <c r="A70" s="182"/>
      <c r="B70" s="182"/>
      <c r="C70" s="182"/>
      <c r="D70" s="182"/>
      <c r="E70" s="182"/>
      <c r="F70" s="182"/>
      <c r="G70" s="182"/>
      <c r="H70" s="182"/>
      <c r="I70" s="182"/>
      <c r="J70" s="182"/>
      <c r="K70" s="182"/>
      <c r="L70" s="182"/>
      <c r="M70" s="182"/>
      <c r="N70" s="182"/>
      <c r="O70" s="182"/>
      <c r="P70" s="182"/>
      <c r="Q70" s="182"/>
      <c r="R70" s="182"/>
      <c r="S70" s="182"/>
      <c r="T70" s="182"/>
      <c r="U70" s="182"/>
      <c r="V70" s="182"/>
      <c r="W70" s="182"/>
      <c r="X70" s="182"/>
      <c r="Y70" s="182"/>
      <c r="Z70" s="182"/>
    </row>
    <row r="71" spans="1:26" ht="26.25" customHeight="1" x14ac:dyDescent="0.4">
      <c r="A71" s="182"/>
      <c r="B71" s="182"/>
      <c r="C71" s="182"/>
      <c r="D71" s="182"/>
      <c r="E71" s="182"/>
      <c r="F71" s="182"/>
      <c r="G71" s="182"/>
      <c r="H71" s="182"/>
      <c r="I71" s="182"/>
      <c r="J71" s="182"/>
      <c r="K71" s="182"/>
      <c r="L71" s="182"/>
      <c r="M71" s="182"/>
      <c r="N71" s="182"/>
      <c r="O71" s="182"/>
      <c r="P71" s="182"/>
      <c r="Q71" s="182"/>
      <c r="R71" s="182"/>
      <c r="S71" s="182"/>
      <c r="T71" s="182"/>
      <c r="U71" s="182"/>
      <c r="V71" s="182"/>
      <c r="W71" s="182"/>
      <c r="X71" s="182"/>
      <c r="Y71" s="182"/>
      <c r="Z71" s="182"/>
    </row>
    <row r="72" spans="1:26" ht="26.25" customHeight="1" x14ac:dyDescent="0.4">
      <c r="A72" s="182"/>
      <c r="B72" s="182"/>
      <c r="C72" s="182"/>
      <c r="D72" s="182"/>
      <c r="E72" s="182"/>
      <c r="F72" s="182"/>
      <c r="G72" s="182"/>
      <c r="H72" s="182"/>
      <c r="I72" s="182"/>
      <c r="J72" s="182"/>
      <c r="K72" s="182"/>
      <c r="L72" s="182"/>
      <c r="M72" s="182"/>
      <c r="N72" s="182"/>
      <c r="O72" s="182"/>
      <c r="P72" s="182"/>
      <c r="Q72" s="182"/>
      <c r="R72" s="182"/>
      <c r="S72" s="182"/>
      <c r="T72" s="182"/>
      <c r="U72" s="182"/>
      <c r="V72" s="182"/>
      <c r="W72" s="182"/>
      <c r="X72" s="182"/>
      <c r="Y72" s="182"/>
      <c r="Z72" s="182"/>
    </row>
    <row r="73" spans="1:26" ht="26.25" customHeight="1" x14ac:dyDescent="0.4">
      <c r="A73" s="182"/>
      <c r="B73" s="182"/>
      <c r="C73" s="182"/>
      <c r="D73" s="182"/>
      <c r="E73" s="182"/>
      <c r="F73" s="182"/>
      <c r="G73" s="182"/>
      <c r="H73" s="182"/>
      <c r="I73" s="182"/>
      <c r="J73" s="182"/>
      <c r="K73" s="182"/>
      <c r="L73" s="182"/>
      <c r="M73" s="182"/>
      <c r="N73" s="182"/>
      <c r="O73" s="182"/>
      <c r="P73" s="182"/>
      <c r="Q73" s="182"/>
      <c r="R73" s="182"/>
      <c r="S73" s="182"/>
      <c r="T73" s="182"/>
      <c r="U73" s="182"/>
      <c r="V73" s="182"/>
      <c r="W73" s="182"/>
      <c r="X73" s="182"/>
      <c r="Y73" s="182"/>
      <c r="Z73" s="182"/>
    </row>
    <row r="74" spans="1:26" ht="26.25" customHeight="1" x14ac:dyDescent="0.4">
      <c r="A74" s="182"/>
      <c r="B74" s="182"/>
      <c r="C74" s="182"/>
      <c r="D74" s="182"/>
      <c r="E74" s="182"/>
      <c r="F74" s="182"/>
      <c r="G74" s="182"/>
      <c r="H74" s="182"/>
      <c r="I74" s="182"/>
      <c r="J74" s="182"/>
      <c r="K74" s="182"/>
      <c r="L74" s="182"/>
      <c r="M74" s="182"/>
      <c r="N74" s="182"/>
      <c r="O74" s="182"/>
      <c r="P74" s="182"/>
      <c r="Q74" s="182"/>
      <c r="R74" s="182"/>
      <c r="S74" s="182"/>
      <c r="T74" s="182"/>
      <c r="U74" s="182"/>
      <c r="V74" s="182"/>
      <c r="W74" s="182"/>
      <c r="X74" s="182"/>
      <c r="Y74" s="182"/>
      <c r="Z74" s="182"/>
    </row>
    <row r="75" spans="1:26" ht="26.25" customHeight="1" x14ac:dyDescent="0.4">
      <c r="A75" s="182"/>
      <c r="B75" s="182"/>
      <c r="C75" s="182"/>
      <c r="D75" s="182"/>
      <c r="E75" s="182"/>
      <c r="F75" s="182"/>
      <c r="G75" s="182"/>
      <c r="H75" s="182"/>
      <c r="I75" s="182"/>
      <c r="J75" s="182"/>
      <c r="K75" s="182"/>
      <c r="L75" s="182"/>
      <c r="M75" s="182"/>
      <c r="N75" s="182"/>
      <c r="O75" s="182"/>
      <c r="P75" s="182"/>
      <c r="Q75" s="182"/>
      <c r="R75" s="182"/>
      <c r="S75" s="182"/>
      <c r="T75" s="182"/>
      <c r="U75" s="182"/>
      <c r="V75" s="182"/>
      <c r="W75" s="182"/>
      <c r="X75" s="182"/>
      <c r="Y75" s="182"/>
      <c r="Z75" s="182"/>
    </row>
    <row r="76" spans="1:26" ht="26.25" customHeight="1" x14ac:dyDescent="0.4">
      <c r="A76" s="182"/>
      <c r="B76" s="182"/>
      <c r="C76" s="182"/>
      <c r="D76" s="182"/>
      <c r="E76" s="182"/>
      <c r="F76" s="182"/>
      <c r="G76" s="182"/>
      <c r="H76" s="182"/>
      <c r="I76" s="182"/>
      <c r="J76" s="182"/>
      <c r="K76" s="182"/>
      <c r="L76" s="182"/>
      <c r="M76" s="182"/>
      <c r="N76" s="182"/>
      <c r="O76" s="182"/>
      <c r="P76" s="182"/>
      <c r="Q76" s="182"/>
      <c r="R76" s="182"/>
      <c r="S76" s="182"/>
      <c r="T76" s="182"/>
      <c r="U76" s="182"/>
      <c r="V76" s="182"/>
      <c r="W76" s="182"/>
      <c r="X76" s="182"/>
      <c r="Y76" s="182"/>
      <c r="Z76" s="182"/>
    </row>
    <row r="77" spans="1:26" ht="26.25" customHeight="1" x14ac:dyDescent="0.4">
      <c r="A77" s="182"/>
      <c r="B77" s="182"/>
      <c r="C77" s="182"/>
      <c r="D77" s="182"/>
      <c r="E77" s="182"/>
      <c r="F77" s="182"/>
      <c r="G77" s="182"/>
      <c r="H77" s="182"/>
      <c r="I77" s="182"/>
      <c r="J77" s="182"/>
      <c r="K77" s="182"/>
      <c r="L77" s="182"/>
      <c r="M77" s="182"/>
      <c r="N77" s="182"/>
      <c r="O77" s="182"/>
      <c r="P77" s="182"/>
      <c r="Q77" s="182"/>
      <c r="R77" s="182"/>
      <c r="S77" s="182"/>
      <c r="T77" s="182"/>
      <c r="U77" s="182"/>
      <c r="V77" s="182"/>
      <c r="W77" s="182"/>
      <c r="X77" s="182"/>
      <c r="Y77" s="182"/>
      <c r="Z77" s="182"/>
    </row>
    <row r="78" spans="1:26" ht="26.25" customHeight="1" x14ac:dyDescent="0.4">
      <c r="A78" s="182"/>
      <c r="B78" s="182"/>
      <c r="C78" s="182"/>
      <c r="D78" s="182"/>
      <c r="E78" s="182"/>
      <c r="F78" s="182"/>
      <c r="G78" s="182"/>
      <c r="H78" s="182"/>
      <c r="I78" s="182"/>
      <c r="J78" s="182"/>
      <c r="K78" s="182"/>
      <c r="L78" s="182"/>
      <c r="M78" s="182"/>
      <c r="N78" s="182"/>
      <c r="O78" s="182"/>
      <c r="P78" s="182"/>
      <c r="Q78" s="182"/>
      <c r="R78" s="182"/>
      <c r="S78" s="182"/>
      <c r="T78" s="182"/>
      <c r="U78" s="182"/>
      <c r="V78" s="182"/>
      <c r="W78" s="182"/>
      <c r="X78" s="182"/>
      <c r="Y78" s="182"/>
      <c r="Z78" s="182"/>
    </row>
    <row r="79" spans="1:26" ht="26.25" customHeight="1" x14ac:dyDescent="0.4">
      <c r="A79" s="182"/>
      <c r="B79" s="182"/>
      <c r="C79" s="182"/>
      <c r="D79" s="182"/>
      <c r="E79" s="182"/>
      <c r="F79" s="182"/>
      <c r="G79" s="182"/>
      <c r="H79" s="182"/>
      <c r="I79" s="182"/>
      <c r="J79" s="182"/>
      <c r="K79" s="182"/>
      <c r="L79" s="182"/>
      <c r="M79" s="182"/>
      <c r="N79" s="182"/>
      <c r="O79" s="182"/>
      <c r="P79" s="182"/>
      <c r="Q79" s="182"/>
      <c r="R79" s="182"/>
      <c r="S79" s="182"/>
      <c r="T79" s="182"/>
      <c r="U79" s="182"/>
      <c r="V79" s="182"/>
      <c r="W79" s="182"/>
      <c r="X79" s="182"/>
      <c r="Y79" s="182"/>
      <c r="Z79" s="182"/>
    </row>
    <row r="80" spans="1:26" ht="26.25" customHeight="1" x14ac:dyDescent="0.4">
      <c r="A80" s="182"/>
      <c r="B80" s="182"/>
      <c r="C80" s="182"/>
      <c r="D80" s="182"/>
      <c r="E80" s="182"/>
      <c r="F80" s="182"/>
      <c r="G80" s="182"/>
      <c r="H80" s="182"/>
      <c r="I80" s="182"/>
      <c r="J80" s="182"/>
      <c r="K80" s="182"/>
      <c r="L80" s="182"/>
      <c r="M80" s="182"/>
      <c r="N80" s="182"/>
      <c r="O80" s="182"/>
      <c r="P80" s="182"/>
      <c r="Q80" s="182"/>
      <c r="R80" s="182"/>
      <c r="S80" s="182"/>
      <c r="T80" s="182"/>
      <c r="U80" s="182"/>
      <c r="V80" s="182"/>
      <c r="W80" s="182"/>
      <c r="X80" s="182"/>
      <c r="Y80" s="182"/>
      <c r="Z80" s="182"/>
    </row>
    <row r="81" spans="1:26" ht="26.25" customHeight="1" x14ac:dyDescent="0.4">
      <c r="A81" s="182"/>
      <c r="B81" s="182"/>
      <c r="C81" s="182"/>
      <c r="D81" s="182"/>
      <c r="E81" s="182"/>
      <c r="F81" s="182"/>
      <c r="G81" s="182"/>
      <c r="H81" s="182"/>
      <c r="I81" s="182"/>
      <c r="J81" s="182"/>
      <c r="K81" s="182"/>
      <c r="L81" s="182"/>
      <c r="M81" s="182"/>
      <c r="N81" s="182"/>
      <c r="O81" s="182"/>
      <c r="P81" s="182"/>
      <c r="Q81" s="182"/>
      <c r="R81" s="182"/>
      <c r="S81" s="182"/>
      <c r="T81" s="182"/>
      <c r="U81" s="182"/>
      <c r="V81" s="182"/>
      <c r="W81" s="182"/>
      <c r="X81" s="182"/>
      <c r="Y81" s="182"/>
      <c r="Z81" s="182"/>
    </row>
    <row r="82" spans="1:26" ht="26.25" customHeight="1" x14ac:dyDescent="0.4">
      <c r="A82" s="182"/>
      <c r="B82" s="182"/>
      <c r="C82" s="182"/>
      <c r="D82" s="182"/>
      <c r="E82" s="182"/>
      <c r="F82" s="182"/>
      <c r="G82" s="182"/>
      <c r="H82" s="182"/>
      <c r="I82" s="182"/>
      <c r="J82" s="182"/>
      <c r="K82" s="182"/>
      <c r="L82" s="182"/>
      <c r="M82" s="182"/>
      <c r="N82" s="182"/>
      <c r="O82" s="182"/>
      <c r="P82" s="182"/>
      <c r="Q82" s="182"/>
      <c r="R82" s="182"/>
      <c r="S82" s="182"/>
      <c r="T82" s="182"/>
      <c r="U82" s="182"/>
      <c r="V82" s="182"/>
      <c r="W82" s="182"/>
      <c r="X82" s="182"/>
      <c r="Y82" s="182"/>
      <c r="Z82" s="182"/>
    </row>
    <row r="83" spans="1:26" ht="26.25" customHeight="1" x14ac:dyDescent="0.4">
      <c r="A83" s="182"/>
      <c r="B83" s="182"/>
      <c r="C83" s="182"/>
      <c r="D83" s="182"/>
      <c r="E83" s="182"/>
      <c r="F83" s="182"/>
      <c r="G83" s="182"/>
      <c r="H83" s="182"/>
      <c r="I83" s="182"/>
      <c r="J83" s="182"/>
      <c r="K83" s="182"/>
      <c r="L83" s="182"/>
      <c r="M83" s="182"/>
      <c r="N83" s="182"/>
      <c r="O83" s="182"/>
      <c r="P83" s="182"/>
      <c r="Q83" s="182"/>
      <c r="R83" s="182"/>
      <c r="S83" s="182"/>
      <c r="T83" s="182"/>
      <c r="U83" s="182"/>
      <c r="V83" s="182"/>
      <c r="W83" s="182"/>
      <c r="X83" s="182"/>
      <c r="Y83" s="182"/>
      <c r="Z83" s="182"/>
    </row>
    <row r="84" spans="1:26" ht="26.25" customHeight="1" x14ac:dyDescent="0.4">
      <c r="A84" s="182"/>
      <c r="B84" s="182"/>
      <c r="C84" s="182"/>
      <c r="D84" s="182"/>
      <c r="E84" s="182"/>
      <c r="F84" s="182"/>
      <c r="G84" s="182"/>
      <c r="H84" s="182"/>
      <c r="I84" s="182"/>
      <c r="J84" s="182"/>
      <c r="K84" s="182"/>
      <c r="L84" s="182"/>
      <c r="M84" s="182"/>
      <c r="N84" s="182"/>
      <c r="O84" s="182"/>
      <c r="P84" s="182"/>
      <c r="Q84" s="182"/>
      <c r="R84" s="182"/>
      <c r="S84" s="182"/>
      <c r="T84" s="182"/>
      <c r="U84" s="182"/>
      <c r="V84" s="182"/>
      <c r="W84" s="182"/>
      <c r="X84" s="182"/>
      <c r="Y84" s="182"/>
      <c r="Z84" s="182"/>
    </row>
    <row r="85" spans="1:26" ht="26.25" customHeight="1" x14ac:dyDescent="0.4">
      <c r="A85" s="182"/>
      <c r="B85" s="182"/>
      <c r="C85" s="182"/>
      <c r="D85" s="182"/>
      <c r="E85" s="182"/>
      <c r="F85" s="182"/>
      <c r="G85" s="182"/>
      <c r="H85" s="182"/>
      <c r="I85" s="182"/>
      <c r="J85" s="182"/>
      <c r="K85" s="182"/>
      <c r="L85" s="182"/>
      <c r="M85" s="182"/>
      <c r="N85" s="182"/>
      <c r="O85" s="182"/>
      <c r="P85" s="182"/>
      <c r="Q85" s="182"/>
      <c r="R85" s="182"/>
      <c r="S85" s="182"/>
      <c r="T85" s="182"/>
      <c r="U85" s="182"/>
      <c r="V85" s="182"/>
      <c r="W85" s="182"/>
      <c r="X85" s="182"/>
      <c r="Y85" s="182"/>
      <c r="Z85" s="182"/>
    </row>
    <row r="86" spans="1:26" ht="26.25" customHeight="1" x14ac:dyDescent="0.4">
      <c r="A86" s="182"/>
      <c r="B86" s="182"/>
      <c r="C86" s="182"/>
      <c r="D86" s="182"/>
      <c r="E86" s="182"/>
      <c r="F86" s="182"/>
      <c r="G86" s="182"/>
      <c r="H86" s="182"/>
      <c r="I86" s="182"/>
      <c r="J86" s="182"/>
      <c r="K86" s="182"/>
      <c r="L86" s="182"/>
      <c r="M86" s="182"/>
      <c r="N86" s="182"/>
      <c r="O86" s="182"/>
      <c r="P86" s="182"/>
      <c r="Q86" s="182"/>
      <c r="R86" s="182"/>
      <c r="S86" s="182"/>
      <c r="T86" s="182"/>
      <c r="U86" s="182"/>
      <c r="V86" s="182"/>
      <c r="W86" s="182"/>
      <c r="X86" s="182"/>
      <c r="Y86" s="182"/>
      <c r="Z86" s="182"/>
    </row>
    <row r="87" spans="1:26" ht="26.25" customHeight="1" x14ac:dyDescent="0.4">
      <c r="A87" s="182"/>
      <c r="B87" s="182"/>
      <c r="C87" s="182"/>
      <c r="D87" s="182"/>
      <c r="E87" s="182"/>
      <c r="F87" s="182"/>
      <c r="G87" s="182"/>
      <c r="H87" s="182"/>
      <c r="I87" s="182"/>
      <c r="J87" s="182"/>
      <c r="K87" s="182"/>
      <c r="L87" s="182"/>
      <c r="M87" s="182"/>
      <c r="N87" s="182"/>
      <c r="O87" s="182"/>
      <c r="P87" s="182"/>
      <c r="Q87" s="182"/>
      <c r="R87" s="182"/>
      <c r="S87" s="182"/>
      <c r="T87" s="182"/>
      <c r="U87" s="182"/>
      <c r="V87" s="182"/>
      <c r="W87" s="182"/>
      <c r="X87" s="182"/>
      <c r="Y87" s="182"/>
      <c r="Z87" s="182"/>
    </row>
    <row r="88" spans="1:26" ht="26.25" customHeight="1" x14ac:dyDescent="0.4">
      <c r="A88" s="182"/>
      <c r="B88" s="182"/>
      <c r="C88" s="182"/>
      <c r="D88" s="182"/>
      <c r="E88" s="182"/>
      <c r="F88" s="182"/>
      <c r="G88" s="182"/>
      <c r="H88" s="182"/>
      <c r="I88" s="182"/>
      <c r="J88" s="182"/>
      <c r="K88" s="182"/>
      <c r="L88" s="182"/>
      <c r="M88" s="182"/>
      <c r="N88" s="182"/>
      <c r="O88" s="182"/>
      <c r="P88" s="182"/>
      <c r="Q88" s="182"/>
      <c r="R88" s="182"/>
      <c r="S88" s="182"/>
      <c r="T88" s="182"/>
      <c r="U88" s="182"/>
      <c r="V88" s="182"/>
      <c r="W88" s="182"/>
      <c r="X88" s="182"/>
      <c r="Y88" s="182"/>
      <c r="Z88" s="182"/>
    </row>
    <row r="89" spans="1:26" ht="26.25" customHeight="1" x14ac:dyDescent="0.4">
      <c r="A89" s="182"/>
      <c r="B89" s="182"/>
      <c r="C89" s="182"/>
      <c r="D89" s="182"/>
      <c r="E89" s="182"/>
      <c r="F89" s="182"/>
      <c r="G89" s="182"/>
      <c r="H89" s="182"/>
      <c r="I89" s="182"/>
      <c r="J89" s="182"/>
      <c r="K89" s="182"/>
      <c r="L89" s="182"/>
      <c r="M89" s="182"/>
      <c r="N89" s="182"/>
      <c r="O89" s="182"/>
      <c r="P89" s="182"/>
      <c r="Q89" s="182"/>
      <c r="R89" s="182"/>
      <c r="S89" s="182"/>
      <c r="T89" s="182"/>
      <c r="U89" s="182"/>
      <c r="V89" s="182"/>
      <c r="W89" s="182"/>
      <c r="X89" s="182"/>
      <c r="Y89" s="182"/>
      <c r="Z89" s="182"/>
    </row>
    <row r="90" spans="1:26" ht="26.25" customHeight="1" x14ac:dyDescent="0.4">
      <c r="A90" s="182"/>
      <c r="B90" s="182"/>
      <c r="C90" s="182"/>
      <c r="D90" s="182"/>
      <c r="E90" s="182"/>
      <c r="F90" s="182"/>
      <c r="G90" s="182"/>
      <c r="H90" s="182"/>
      <c r="I90" s="182"/>
      <c r="J90" s="182"/>
      <c r="K90" s="182"/>
      <c r="L90" s="182"/>
      <c r="M90" s="182"/>
      <c r="N90" s="182"/>
      <c r="O90" s="182"/>
      <c r="P90" s="182"/>
      <c r="Q90" s="182"/>
      <c r="R90" s="182"/>
      <c r="S90" s="182"/>
      <c r="T90" s="182"/>
      <c r="U90" s="182"/>
      <c r="V90" s="182"/>
      <c r="W90" s="182"/>
      <c r="X90" s="182"/>
      <c r="Y90" s="182"/>
      <c r="Z90" s="182"/>
    </row>
    <row r="91" spans="1:26" ht="26.25" customHeight="1" x14ac:dyDescent="0.4">
      <c r="A91" s="182"/>
      <c r="B91" s="182"/>
      <c r="C91" s="182"/>
      <c r="D91" s="182"/>
      <c r="E91" s="182"/>
      <c r="F91" s="182"/>
      <c r="G91" s="182"/>
      <c r="H91" s="182"/>
      <c r="I91" s="182"/>
      <c r="J91" s="182"/>
      <c r="K91" s="182"/>
      <c r="L91" s="182"/>
      <c r="M91" s="182"/>
      <c r="N91" s="182"/>
      <c r="O91" s="182"/>
      <c r="P91" s="182"/>
      <c r="Q91" s="182"/>
      <c r="R91" s="182"/>
      <c r="S91" s="182"/>
      <c r="T91" s="182"/>
      <c r="U91" s="182"/>
      <c r="V91" s="182"/>
      <c r="W91" s="182"/>
      <c r="X91" s="182"/>
      <c r="Y91" s="182"/>
      <c r="Z91" s="182"/>
    </row>
    <row r="92" spans="1:26" ht="26.25" customHeight="1" x14ac:dyDescent="0.4">
      <c r="A92" s="182"/>
      <c r="B92" s="182"/>
      <c r="C92" s="182"/>
      <c r="D92" s="182"/>
      <c r="E92" s="182"/>
      <c r="F92" s="182"/>
      <c r="G92" s="182"/>
      <c r="H92" s="182"/>
      <c r="I92" s="182"/>
      <c r="J92" s="182"/>
      <c r="K92" s="182"/>
      <c r="L92" s="182"/>
      <c r="M92" s="182"/>
      <c r="N92" s="182"/>
      <c r="O92" s="182"/>
      <c r="P92" s="182"/>
      <c r="Q92" s="182"/>
      <c r="R92" s="182"/>
      <c r="S92" s="182"/>
      <c r="T92" s="182"/>
      <c r="U92" s="182"/>
      <c r="V92" s="182"/>
      <c r="W92" s="182"/>
      <c r="X92" s="182"/>
      <c r="Y92" s="182"/>
      <c r="Z92" s="182"/>
    </row>
    <row r="93" spans="1:26" ht="26.25" customHeight="1" x14ac:dyDescent="0.4">
      <c r="A93" s="182"/>
      <c r="B93" s="182"/>
      <c r="C93" s="182"/>
      <c r="D93" s="182"/>
      <c r="E93" s="182"/>
      <c r="F93" s="182"/>
      <c r="G93" s="182"/>
      <c r="H93" s="182"/>
      <c r="I93" s="182"/>
      <c r="J93" s="182"/>
      <c r="K93" s="182"/>
      <c r="L93" s="182"/>
      <c r="M93" s="182"/>
      <c r="N93" s="182"/>
      <c r="O93" s="182"/>
      <c r="P93" s="182"/>
      <c r="Q93" s="182"/>
      <c r="R93" s="182"/>
      <c r="S93" s="182"/>
      <c r="T93" s="182"/>
      <c r="U93" s="182"/>
      <c r="V93" s="182"/>
      <c r="W93" s="182"/>
      <c r="X93" s="182"/>
      <c r="Y93" s="182"/>
      <c r="Z93" s="182"/>
    </row>
    <row r="94" spans="1:26" ht="26.25" customHeight="1" x14ac:dyDescent="0.4">
      <c r="A94" s="182"/>
      <c r="B94" s="182"/>
      <c r="C94" s="182"/>
      <c r="D94" s="182"/>
      <c r="E94" s="182"/>
      <c r="F94" s="182"/>
      <c r="G94" s="182"/>
      <c r="H94" s="182"/>
      <c r="I94" s="182"/>
      <c r="J94" s="182"/>
      <c r="K94" s="182"/>
      <c r="L94" s="182"/>
      <c r="M94" s="182"/>
      <c r="N94" s="182"/>
      <c r="O94" s="182"/>
      <c r="P94" s="182"/>
      <c r="Q94" s="182"/>
      <c r="R94" s="182"/>
      <c r="S94" s="182"/>
      <c r="T94" s="182"/>
      <c r="U94" s="182"/>
      <c r="V94" s="182"/>
      <c r="W94" s="182"/>
      <c r="X94" s="182"/>
      <c r="Y94" s="182"/>
      <c r="Z94" s="182"/>
    </row>
    <row r="95" spans="1:26" ht="26.25" customHeight="1" x14ac:dyDescent="0.4">
      <c r="A95" s="182"/>
      <c r="B95" s="182"/>
      <c r="C95" s="182"/>
      <c r="D95" s="182"/>
      <c r="E95" s="182"/>
      <c r="F95" s="182"/>
      <c r="G95" s="182"/>
      <c r="H95" s="182"/>
      <c r="I95" s="182"/>
      <c r="J95" s="182"/>
      <c r="K95" s="182"/>
      <c r="L95" s="182"/>
      <c r="M95" s="182"/>
      <c r="N95" s="182"/>
      <c r="O95" s="182"/>
      <c r="P95" s="182"/>
      <c r="Q95" s="182"/>
      <c r="R95" s="182"/>
      <c r="S95" s="182"/>
      <c r="T95" s="182"/>
      <c r="U95" s="182"/>
      <c r="V95" s="182"/>
      <c r="W95" s="182"/>
      <c r="X95" s="182"/>
      <c r="Y95" s="182"/>
      <c r="Z95" s="182"/>
    </row>
    <row r="96" spans="1:26" ht="26.25" customHeight="1" x14ac:dyDescent="0.4">
      <c r="A96" s="182"/>
      <c r="B96" s="182"/>
      <c r="C96" s="182"/>
      <c r="D96" s="182"/>
      <c r="E96" s="182"/>
      <c r="F96" s="182"/>
      <c r="G96" s="182"/>
      <c r="H96" s="182"/>
      <c r="I96" s="182"/>
      <c r="J96" s="182"/>
      <c r="K96" s="182"/>
      <c r="L96" s="182"/>
      <c r="M96" s="182"/>
      <c r="N96" s="182"/>
      <c r="O96" s="182"/>
      <c r="P96" s="182"/>
      <c r="Q96" s="182"/>
      <c r="R96" s="182"/>
      <c r="S96" s="182"/>
      <c r="T96" s="182"/>
      <c r="U96" s="182"/>
      <c r="V96" s="182"/>
      <c r="W96" s="182"/>
      <c r="X96" s="182"/>
      <c r="Y96" s="182"/>
      <c r="Z96" s="182"/>
    </row>
    <row r="97" spans="1:26" ht="26.25" customHeight="1" x14ac:dyDescent="0.4">
      <c r="A97" s="182"/>
      <c r="B97" s="182"/>
      <c r="C97" s="182"/>
      <c r="D97" s="182"/>
      <c r="E97" s="182"/>
      <c r="F97" s="182"/>
      <c r="G97" s="182"/>
      <c r="H97" s="182"/>
      <c r="I97" s="182"/>
      <c r="J97" s="182"/>
      <c r="K97" s="182"/>
      <c r="L97" s="182"/>
      <c r="M97" s="182"/>
      <c r="N97" s="182"/>
      <c r="O97" s="182"/>
      <c r="P97" s="182"/>
      <c r="Q97" s="182"/>
      <c r="R97" s="182"/>
      <c r="S97" s="182"/>
      <c r="T97" s="182"/>
      <c r="U97" s="182"/>
      <c r="V97" s="182"/>
      <c r="W97" s="182"/>
      <c r="X97" s="182"/>
      <c r="Y97" s="182"/>
      <c r="Z97" s="182"/>
    </row>
    <row r="98" spans="1:26" ht="26.25" customHeight="1" x14ac:dyDescent="0.4">
      <c r="A98" s="182"/>
      <c r="B98" s="182"/>
      <c r="C98" s="182"/>
      <c r="D98" s="182"/>
      <c r="E98" s="182"/>
      <c r="F98" s="182"/>
      <c r="G98" s="182"/>
      <c r="H98" s="182"/>
      <c r="I98" s="182"/>
      <c r="J98" s="182"/>
      <c r="K98" s="182"/>
      <c r="L98" s="182"/>
      <c r="M98" s="182"/>
      <c r="N98" s="182"/>
      <c r="O98" s="182"/>
      <c r="P98" s="182"/>
      <c r="Q98" s="182"/>
      <c r="R98" s="182"/>
      <c r="S98" s="182"/>
      <c r="T98" s="182"/>
      <c r="U98" s="182"/>
      <c r="V98" s="182"/>
      <c r="W98" s="182"/>
      <c r="X98" s="182"/>
      <c r="Y98" s="182"/>
      <c r="Z98" s="182"/>
    </row>
    <row r="99" spans="1:26" ht="26.25" customHeight="1" x14ac:dyDescent="0.4">
      <c r="A99" s="182"/>
      <c r="B99" s="182"/>
      <c r="C99" s="182"/>
      <c r="D99" s="182"/>
      <c r="E99" s="182"/>
      <c r="F99" s="182"/>
      <c r="G99" s="182"/>
      <c r="H99" s="182"/>
      <c r="I99" s="182"/>
      <c r="J99" s="182"/>
      <c r="K99" s="182"/>
      <c r="L99" s="182"/>
      <c r="M99" s="182"/>
      <c r="N99" s="182"/>
      <c r="O99" s="182"/>
      <c r="P99" s="182"/>
      <c r="Q99" s="182"/>
      <c r="R99" s="182"/>
      <c r="S99" s="182"/>
      <c r="T99" s="182"/>
      <c r="U99" s="182"/>
      <c r="V99" s="182"/>
      <c r="W99" s="182"/>
      <c r="X99" s="182"/>
      <c r="Y99" s="182"/>
      <c r="Z99" s="182"/>
    </row>
    <row r="100" spans="1:26" ht="26.25" customHeight="1" x14ac:dyDescent="0.4">
      <c r="A100" s="182"/>
      <c r="B100" s="182"/>
      <c r="C100" s="182"/>
      <c r="D100" s="182"/>
      <c r="E100" s="182"/>
      <c r="F100" s="182"/>
      <c r="G100" s="182"/>
      <c r="H100" s="182"/>
      <c r="I100" s="182"/>
      <c r="J100" s="182"/>
      <c r="K100" s="182"/>
      <c r="L100" s="182"/>
      <c r="M100" s="182"/>
      <c r="N100" s="182"/>
      <c r="O100" s="182"/>
      <c r="P100" s="182"/>
      <c r="Q100" s="182"/>
      <c r="R100" s="182"/>
      <c r="S100" s="182"/>
      <c r="T100" s="182"/>
      <c r="U100" s="182"/>
      <c r="V100" s="182"/>
      <c r="W100" s="182"/>
      <c r="X100" s="182"/>
      <c r="Y100" s="182"/>
      <c r="Z100" s="182"/>
    </row>
    <row r="101" spans="1:26" ht="26.25" customHeight="1" x14ac:dyDescent="0.4">
      <c r="A101" s="182"/>
      <c r="B101" s="182"/>
      <c r="C101" s="182"/>
      <c r="D101" s="182"/>
      <c r="E101" s="182"/>
      <c r="F101" s="182"/>
      <c r="G101" s="182"/>
      <c r="H101" s="182"/>
      <c r="I101" s="182"/>
      <c r="J101" s="182"/>
      <c r="K101" s="182"/>
      <c r="L101" s="182"/>
      <c r="M101" s="182"/>
      <c r="N101" s="182"/>
      <c r="O101" s="182"/>
      <c r="P101" s="182"/>
      <c r="Q101" s="182"/>
      <c r="R101" s="182"/>
      <c r="S101" s="182"/>
      <c r="T101" s="182"/>
      <c r="U101" s="182"/>
      <c r="V101" s="182"/>
      <c r="W101" s="182"/>
      <c r="X101" s="182"/>
      <c r="Y101" s="182"/>
      <c r="Z101" s="182"/>
    </row>
    <row r="102" spans="1:26" ht="26.25" customHeight="1" x14ac:dyDescent="0.4">
      <c r="A102" s="182"/>
      <c r="B102" s="182"/>
      <c r="C102" s="182"/>
      <c r="D102" s="182"/>
      <c r="E102" s="182"/>
      <c r="F102" s="182"/>
      <c r="G102" s="182"/>
      <c r="H102" s="182"/>
      <c r="I102" s="182"/>
      <c r="J102" s="182"/>
      <c r="K102" s="182"/>
      <c r="L102" s="182"/>
      <c r="M102" s="182"/>
      <c r="N102" s="182"/>
      <c r="O102" s="182"/>
      <c r="P102" s="182"/>
      <c r="Q102" s="182"/>
      <c r="R102" s="182"/>
      <c r="S102" s="182"/>
      <c r="T102" s="182"/>
      <c r="U102" s="182"/>
      <c r="V102" s="182"/>
      <c r="W102" s="182"/>
      <c r="X102" s="182"/>
      <c r="Y102" s="182"/>
      <c r="Z102" s="182"/>
    </row>
    <row r="103" spans="1:26" ht="26.25" customHeight="1" x14ac:dyDescent="0.4">
      <c r="A103" s="182"/>
      <c r="B103" s="182"/>
      <c r="C103" s="182"/>
      <c r="D103" s="182"/>
      <c r="E103" s="182"/>
      <c r="F103" s="182"/>
      <c r="G103" s="182"/>
      <c r="H103" s="182"/>
      <c r="I103" s="182"/>
      <c r="J103" s="182"/>
      <c r="K103" s="182"/>
      <c r="L103" s="182"/>
      <c r="M103" s="182"/>
      <c r="N103" s="182"/>
      <c r="O103" s="182"/>
      <c r="P103" s="182"/>
      <c r="Q103" s="182"/>
      <c r="R103" s="182"/>
      <c r="S103" s="182"/>
      <c r="T103" s="182"/>
      <c r="U103" s="182"/>
      <c r="V103" s="182"/>
      <c r="W103" s="182"/>
      <c r="X103" s="182"/>
      <c r="Y103" s="182"/>
      <c r="Z103" s="182"/>
    </row>
    <row r="104" spans="1:26" ht="26.25" customHeight="1" x14ac:dyDescent="0.4">
      <c r="A104" s="182"/>
      <c r="B104" s="182"/>
      <c r="C104" s="182"/>
      <c r="D104" s="182"/>
      <c r="E104" s="182"/>
      <c r="F104" s="182"/>
      <c r="G104" s="182"/>
      <c r="H104" s="182"/>
      <c r="I104" s="182"/>
      <c r="J104" s="182"/>
      <c r="K104" s="182"/>
      <c r="L104" s="182"/>
      <c r="M104" s="182"/>
      <c r="N104" s="182"/>
      <c r="O104" s="182"/>
      <c r="P104" s="182"/>
      <c r="Q104" s="182"/>
      <c r="R104" s="182"/>
      <c r="S104" s="182"/>
      <c r="T104" s="182"/>
      <c r="U104" s="182"/>
      <c r="V104" s="182"/>
      <c r="W104" s="182"/>
      <c r="X104" s="182"/>
      <c r="Y104" s="182"/>
      <c r="Z104" s="182"/>
    </row>
    <row r="105" spans="1:26" ht="26.25" customHeight="1" x14ac:dyDescent="0.4">
      <c r="A105" s="182"/>
      <c r="B105" s="182"/>
      <c r="C105" s="182"/>
      <c r="D105" s="182"/>
      <c r="E105" s="182"/>
      <c r="F105" s="182"/>
      <c r="G105" s="182"/>
      <c r="H105" s="182"/>
      <c r="I105" s="182"/>
      <c r="J105" s="182"/>
      <c r="K105" s="182"/>
      <c r="L105" s="182"/>
      <c r="M105" s="182"/>
      <c r="N105" s="182"/>
      <c r="O105" s="182"/>
      <c r="P105" s="182"/>
      <c r="Q105" s="182"/>
      <c r="R105" s="182"/>
      <c r="S105" s="182"/>
      <c r="T105" s="182"/>
      <c r="U105" s="182"/>
      <c r="V105" s="182"/>
      <c r="W105" s="182"/>
      <c r="X105" s="182"/>
      <c r="Y105" s="182"/>
      <c r="Z105" s="182"/>
    </row>
    <row r="106" spans="1:26" ht="26.25" customHeight="1" x14ac:dyDescent="0.4">
      <c r="A106" s="182"/>
      <c r="B106" s="182"/>
      <c r="C106" s="182"/>
      <c r="D106" s="182"/>
      <c r="E106" s="182"/>
      <c r="F106" s="182"/>
      <c r="G106" s="182"/>
      <c r="H106" s="182"/>
      <c r="I106" s="182"/>
      <c r="J106" s="182"/>
      <c r="K106" s="182"/>
      <c r="L106" s="182"/>
      <c r="M106" s="182"/>
      <c r="N106" s="182"/>
      <c r="O106" s="182"/>
      <c r="P106" s="182"/>
      <c r="Q106" s="182"/>
      <c r="R106" s="182"/>
      <c r="S106" s="182"/>
      <c r="T106" s="182"/>
      <c r="U106" s="182"/>
      <c r="V106" s="182"/>
      <c r="W106" s="182"/>
      <c r="X106" s="182"/>
      <c r="Y106" s="182"/>
      <c r="Z106" s="182"/>
    </row>
    <row r="107" spans="1:26" ht="26.25" customHeight="1" x14ac:dyDescent="0.4">
      <c r="A107" s="182"/>
      <c r="B107" s="182"/>
      <c r="C107" s="182"/>
      <c r="D107" s="182"/>
      <c r="E107" s="182"/>
      <c r="F107" s="182"/>
      <c r="G107" s="182"/>
      <c r="H107" s="182"/>
      <c r="I107" s="182"/>
      <c r="J107" s="182"/>
      <c r="K107" s="182"/>
      <c r="L107" s="182"/>
      <c r="M107" s="182"/>
      <c r="N107" s="182"/>
      <c r="O107" s="182"/>
      <c r="P107" s="182"/>
      <c r="Q107" s="182"/>
      <c r="R107" s="182"/>
      <c r="S107" s="182"/>
      <c r="T107" s="182"/>
      <c r="U107" s="182"/>
      <c r="V107" s="182"/>
      <c r="W107" s="182"/>
      <c r="X107" s="182"/>
      <c r="Y107" s="182"/>
      <c r="Z107" s="182"/>
    </row>
    <row r="108" spans="1:26" ht="26.25" customHeight="1" x14ac:dyDescent="0.4">
      <c r="A108" s="182"/>
      <c r="B108" s="182"/>
      <c r="C108" s="182"/>
      <c r="D108" s="182"/>
      <c r="E108" s="182"/>
      <c r="F108" s="182"/>
      <c r="G108" s="182"/>
      <c r="H108" s="182"/>
      <c r="I108" s="182"/>
      <c r="J108" s="182"/>
      <c r="K108" s="182"/>
      <c r="L108" s="182"/>
      <c r="M108" s="182"/>
      <c r="N108" s="182"/>
      <c r="O108" s="182"/>
      <c r="P108" s="182"/>
      <c r="Q108" s="182"/>
      <c r="R108" s="182"/>
      <c r="S108" s="182"/>
      <c r="T108" s="182"/>
      <c r="U108" s="182"/>
      <c r="V108" s="182"/>
      <c r="W108" s="182"/>
      <c r="X108" s="182"/>
      <c r="Y108" s="182"/>
      <c r="Z108" s="182"/>
    </row>
    <row r="109" spans="1:26" ht="26.25" customHeight="1" x14ac:dyDescent="0.4">
      <c r="A109" s="182"/>
      <c r="B109" s="182"/>
      <c r="C109" s="182"/>
      <c r="D109" s="182"/>
      <c r="E109" s="182"/>
      <c r="F109" s="182"/>
      <c r="G109" s="182"/>
      <c r="H109" s="182"/>
      <c r="I109" s="182"/>
      <c r="J109" s="182"/>
      <c r="K109" s="182"/>
      <c r="L109" s="182"/>
      <c r="M109" s="182"/>
      <c r="N109" s="182"/>
      <c r="O109" s="182"/>
      <c r="P109" s="182"/>
      <c r="Q109" s="182"/>
      <c r="R109" s="182"/>
      <c r="S109" s="182"/>
      <c r="T109" s="182"/>
      <c r="U109" s="182"/>
      <c r="V109" s="182"/>
      <c r="W109" s="182"/>
      <c r="X109" s="182"/>
      <c r="Y109" s="182"/>
      <c r="Z109" s="182"/>
    </row>
    <row r="110" spans="1:26" ht="26.25" customHeight="1" x14ac:dyDescent="0.4">
      <c r="A110" s="182"/>
      <c r="B110" s="182"/>
      <c r="C110" s="182"/>
      <c r="D110" s="182"/>
      <c r="E110" s="182"/>
      <c r="F110" s="182"/>
      <c r="G110" s="182"/>
      <c r="H110" s="182"/>
      <c r="I110" s="182"/>
      <c r="J110" s="182"/>
      <c r="K110" s="182"/>
      <c r="L110" s="182"/>
      <c r="M110" s="182"/>
      <c r="N110" s="182"/>
      <c r="O110" s="182"/>
      <c r="P110" s="182"/>
      <c r="Q110" s="182"/>
      <c r="R110" s="182"/>
      <c r="S110" s="182"/>
      <c r="T110" s="182"/>
      <c r="U110" s="182"/>
      <c r="V110" s="182"/>
      <c r="W110" s="182"/>
      <c r="X110" s="182"/>
      <c r="Y110" s="182"/>
      <c r="Z110" s="182"/>
    </row>
    <row r="111" spans="1:26" ht="26.25" customHeight="1" x14ac:dyDescent="0.4">
      <c r="A111" s="182"/>
      <c r="B111" s="182"/>
      <c r="C111" s="182"/>
      <c r="D111" s="182"/>
      <c r="E111" s="182"/>
      <c r="F111" s="182"/>
      <c r="G111" s="182"/>
      <c r="H111" s="182"/>
      <c r="I111" s="182"/>
      <c r="J111" s="182"/>
      <c r="K111" s="182"/>
      <c r="L111" s="182"/>
      <c r="M111" s="182"/>
      <c r="N111" s="182"/>
      <c r="O111" s="182"/>
      <c r="P111" s="182"/>
      <c r="Q111" s="182"/>
      <c r="R111" s="182"/>
      <c r="S111" s="182"/>
      <c r="T111" s="182"/>
      <c r="U111" s="182"/>
      <c r="V111" s="182"/>
      <c r="W111" s="182"/>
      <c r="X111" s="182"/>
      <c r="Y111" s="182"/>
      <c r="Z111" s="182"/>
    </row>
    <row r="112" spans="1:26" ht="26.25" customHeight="1" x14ac:dyDescent="0.4">
      <c r="A112" s="182"/>
      <c r="B112" s="182"/>
      <c r="C112" s="182"/>
      <c r="D112" s="182"/>
      <c r="E112" s="182"/>
      <c r="F112" s="182"/>
      <c r="G112" s="182"/>
      <c r="H112" s="182"/>
      <c r="I112" s="182"/>
      <c r="J112" s="182"/>
      <c r="K112" s="182"/>
      <c r="L112" s="182"/>
      <c r="M112" s="182"/>
      <c r="N112" s="182"/>
      <c r="O112" s="182"/>
      <c r="P112" s="182"/>
      <c r="Q112" s="182"/>
      <c r="R112" s="182"/>
      <c r="S112" s="182"/>
      <c r="T112" s="182"/>
      <c r="U112" s="182"/>
      <c r="V112" s="182"/>
      <c r="W112" s="182"/>
      <c r="X112" s="182"/>
      <c r="Y112" s="182"/>
      <c r="Z112" s="182"/>
    </row>
    <row r="113" spans="1:26" ht="26.25" customHeight="1" x14ac:dyDescent="0.4">
      <c r="A113" s="182"/>
      <c r="B113" s="182"/>
      <c r="C113" s="182"/>
      <c r="D113" s="182"/>
      <c r="E113" s="182"/>
      <c r="F113" s="182"/>
      <c r="G113" s="182"/>
      <c r="H113" s="182"/>
      <c r="I113" s="182"/>
      <c r="J113" s="182"/>
      <c r="K113" s="182"/>
      <c r="L113" s="182"/>
      <c r="M113" s="182"/>
      <c r="N113" s="182"/>
      <c r="O113" s="182"/>
      <c r="P113" s="182"/>
      <c r="Q113" s="182"/>
      <c r="R113" s="182"/>
      <c r="S113" s="182"/>
      <c r="T113" s="182"/>
      <c r="U113" s="182"/>
      <c r="V113" s="182"/>
      <c r="W113" s="182"/>
      <c r="X113" s="182"/>
      <c r="Y113" s="182"/>
      <c r="Z113" s="182"/>
    </row>
    <row r="114" spans="1:26" ht="26.25" customHeight="1" x14ac:dyDescent="0.4">
      <c r="A114" s="182"/>
      <c r="B114" s="182"/>
      <c r="C114" s="182"/>
      <c r="D114" s="182"/>
      <c r="E114" s="182"/>
      <c r="F114" s="182"/>
      <c r="G114" s="182"/>
      <c r="H114" s="182"/>
      <c r="I114" s="182"/>
      <c r="J114" s="182"/>
      <c r="K114" s="182"/>
      <c r="L114" s="182"/>
      <c r="M114" s="182"/>
      <c r="N114" s="182"/>
      <c r="O114" s="182"/>
      <c r="P114" s="182"/>
      <c r="Q114" s="182"/>
      <c r="R114" s="182"/>
      <c r="S114" s="182"/>
      <c r="T114" s="182"/>
      <c r="U114" s="182"/>
      <c r="V114" s="182"/>
      <c r="W114" s="182"/>
      <c r="X114" s="182"/>
      <c r="Y114" s="182"/>
      <c r="Z114" s="182"/>
    </row>
    <row r="115" spans="1:26" ht="26.25" customHeight="1" x14ac:dyDescent="0.4">
      <c r="A115" s="182"/>
      <c r="B115" s="182"/>
      <c r="C115" s="182"/>
      <c r="D115" s="182"/>
      <c r="E115" s="182"/>
      <c r="F115" s="182"/>
      <c r="G115" s="182"/>
      <c r="H115" s="182"/>
      <c r="I115" s="182"/>
      <c r="J115" s="182"/>
      <c r="K115" s="182"/>
      <c r="L115" s="182"/>
      <c r="M115" s="182"/>
      <c r="N115" s="182"/>
      <c r="O115" s="182"/>
      <c r="P115" s="182"/>
      <c r="Q115" s="182"/>
      <c r="R115" s="182"/>
      <c r="S115" s="182"/>
      <c r="T115" s="182"/>
      <c r="U115" s="182"/>
      <c r="V115" s="182"/>
      <c r="W115" s="182"/>
      <c r="X115" s="182"/>
      <c r="Y115" s="182"/>
      <c r="Z115" s="182"/>
    </row>
    <row r="116" spans="1:26" ht="26.25" customHeight="1" x14ac:dyDescent="0.4">
      <c r="A116" s="182"/>
      <c r="B116" s="182"/>
      <c r="C116" s="182"/>
      <c r="D116" s="182"/>
      <c r="E116" s="182"/>
      <c r="F116" s="182"/>
      <c r="G116" s="182"/>
      <c r="H116" s="182"/>
      <c r="I116" s="182"/>
      <c r="J116" s="182"/>
      <c r="K116" s="182"/>
      <c r="L116" s="182"/>
      <c r="M116" s="182"/>
      <c r="N116" s="182"/>
      <c r="O116" s="182"/>
      <c r="P116" s="182"/>
      <c r="Q116" s="182"/>
      <c r="R116" s="182"/>
      <c r="S116" s="182"/>
      <c r="T116" s="182"/>
      <c r="U116" s="182"/>
      <c r="V116" s="182"/>
      <c r="W116" s="182"/>
      <c r="X116" s="182"/>
      <c r="Y116" s="182"/>
      <c r="Z116" s="182"/>
    </row>
    <row r="117" spans="1:26" ht="26.25" customHeight="1" x14ac:dyDescent="0.4">
      <c r="A117" s="182"/>
      <c r="B117" s="182"/>
      <c r="C117" s="182"/>
      <c r="D117" s="182"/>
      <c r="E117" s="182"/>
      <c r="F117" s="182"/>
      <c r="G117" s="182"/>
      <c r="H117" s="182"/>
      <c r="I117" s="182"/>
      <c r="J117" s="182"/>
      <c r="K117" s="182"/>
      <c r="L117" s="182"/>
      <c r="M117" s="182"/>
      <c r="N117" s="182"/>
      <c r="O117" s="182"/>
      <c r="P117" s="182"/>
      <c r="Q117" s="182"/>
      <c r="R117" s="182"/>
      <c r="S117" s="182"/>
      <c r="T117" s="182"/>
      <c r="U117" s="182"/>
      <c r="V117" s="182"/>
      <c r="W117" s="182"/>
      <c r="X117" s="182"/>
      <c r="Y117" s="182"/>
      <c r="Z117" s="182"/>
    </row>
    <row r="118" spans="1:26" ht="26.25" customHeight="1" x14ac:dyDescent="0.4">
      <c r="A118" s="182"/>
      <c r="B118" s="182"/>
      <c r="C118" s="182"/>
      <c r="D118" s="182"/>
      <c r="E118" s="182"/>
      <c r="F118" s="182"/>
      <c r="G118" s="182"/>
      <c r="H118" s="182"/>
      <c r="I118" s="182"/>
      <c r="J118" s="182"/>
      <c r="K118" s="182"/>
      <c r="L118" s="182"/>
      <c r="M118" s="182"/>
      <c r="N118" s="182"/>
      <c r="O118" s="182"/>
      <c r="P118" s="182"/>
      <c r="Q118" s="182"/>
      <c r="R118" s="182"/>
      <c r="S118" s="182"/>
      <c r="T118" s="182"/>
      <c r="U118" s="182"/>
      <c r="V118" s="182"/>
      <c r="W118" s="182"/>
      <c r="X118" s="182"/>
      <c r="Y118" s="182"/>
      <c r="Z118" s="182"/>
    </row>
    <row r="119" spans="1:26" ht="26.25" customHeight="1" x14ac:dyDescent="0.4">
      <c r="A119" s="182"/>
      <c r="B119" s="182"/>
      <c r="C119" s="182"/>
      <c r="D119" s="182"/>
      <c r="E119" s="182"/>
      <c r="F119" s="182"/>
      <c r="G119" s="182"/>
      <c r="H119" s="182"/>
      <c r="I119" s="182"/>
      <c r="J119" s="182"/>
      <c r="K119" s="182"/>
      <c r="L119" s="182"/>
      <c r="M119" s="182"/>
      <c r="N119" s="182"/>
      <c r="O119" s="182"/>
      <c r="P119" s="182"/>
      <c r="Q119" s="182"/>
      <c r="R119" s="182"/>
      <c r="S119" s="182"/>
      <c r="T119" s="182"/>
      <c r="U119" s="182"/>
      <c r="V119" s="182"/>
      <c r="W119" s="182"/>
      <c r="X119" s="182"/>
      <c r="Y119" s="182"/>
      <c r="Z119" s="182"/>
    </row>
    <row r="120" spans="1:26" ht="26.25" customHeight="1" x14ac:dyDescent="0.4">
      <c r="A120" s="182"/>
      <c r="B120" s="182"/>
      <c r="C120" s="182"/>
      <c r="D120" s="182"/>
      <c r="E120" s="182"/>
      <c r="F120" s="182"/>
      <c r="G120" s="182"/>
      <c r="H120" s="182"/>
      <c r="I120" s="182"/>
      <c r="J120" s="182"/>
      <c r="K120" s="182"/>
      <c r="L120" s="182"/>
      <c r="M120" s="182"/>
      <c r="N120" s="182"/>
      <c r="O120" s="182"/>
      <c r="P120" s="182"/>
      <c r="Q120" s="182"/>
      <c r="R120" s="182"/>
      <c r="S120" s="182"/>
      <c r="T120" s="182"/>
      <c r="U120" s="182"/>
      <c r="V120" s="182"/>
      <c r="W120" s="182"/>
      <c r="X120" s="182"/>
      <c r="Y120" s="182"/>
      <c r="Z120" s="182"/>
    </row>
    <row r="121" spans="1:26" ht="26.25" customHeight="1" x14ac:dyDescent="0.4">
      <c r="A121" s="182"/>
      <c r="B121" s="182"/>
      <c r="C121" s="182"/>
      <c r="D121" s="182"/>
      <c r="E121" s="182"/>
      <c r="F121" s="182"/>
      <c r="G121" s="182"/>
      <c r="H121" s="182"/>
      <c r="I121" s="182"/>
      <c r="J121" s="182"/>
      <c r="K121" s="182"/>
      <c r="L121" s="182"/>
      <c r="M121" s="182"/>
      <c r="N121" s="182"/>
      <c r="O121" s="182"/>
      <c r="P121" s="182"/>
      <c r="Q121" s="182"/>
      <c r="R121" s="182"/>
      <c r="S121" s="182"/>
      <c r="T121" s="182"/>
      <c r="U121" s="182"/>
      <c r="V121" s="182"/>
      <c r="W121" s="182"/>
      <c r="X121" s="182"/>
      <c r="Y121" s="182"/>
      <c r="Z121" s="182"/>
    </row>
    <row r="122" spans="1:26" ht="26.25" customHeight="1" x14ac:dyDescent="0.4">
      <c r="A122" s="182"/>
      <c r="B122" s="182"/>
      <c r="C122" s="182"/>
      <c r="D122" s="182"/>
      <c r="E122" s="182"/>
      <c r="F122" s="182"/>
      <c r="G122" s="182"/>
      <c r="H122" s="182"/>
      <c r="I122" s="182"/>
      <c r="J122" s="182"/>
      <c r="K122" s="182"/>
      <c r="L122" s="182"/>
      <c r="M122" s="182"/>
      <c r="N122" s="182"/>
      <c r="O122" s="182"/>
      <c r="P122" s="182"/>
      <c r="Q122" s="182"/>
      <c r="R122" s="182"/>
      <c r="S122" s="182"/>
      <c r="T122" s="182"/>
      <c r="U122" s="182"/>
      <c r="V122" s="182"/>
      <c r="W122" s="182"/>
      <c r="X122" s="182"/>
      <c r="Y122" s="182"/>
      <c r="Z122" s="182"/>
    </row>
    <row r="123" spans="1:26" ht="26.25" customHeight="1" x14ac:dyDescent="0.4">
      <c r="A123" s="182"/>
      <c r="B123" s="182"/>
      <c r="C123" s="182"/>
      <c r="D123" s="182"/>
      <c r="E123" s="182"/>
      <c r="F123" s="182"/>
      <c r="G123" s="182"/>
      <c r="H123" s="182"/>
      <c r="I123" s="182"/>
      <c r="J123" s="182"/>
      <c r="K123" s="182"/>
      <c r="L123" s="182"/>
      <c r="M123" s="182"/>
      <c r="N123" s="182"/>
      <c r="O123" s="182"/>
      <c r="P123" s="182"/>
      <c r="Q123" s="182"/>
      <c r="R123" s="182"/>
      <c r="S123" s="182"/>
      <c r="T123" s="182"/>
      <c r="U123" s="182"/>
      <c r="V123" s="182"/>
      <c r="W123" s="182"/>
      <c r="X123" s="182"/>
      <c r="Y123" s="182"/>
      <c r="Z123" s="182"/>
    </row>
    <row r="124" spans="1:26" ht="26.25" customHeight="1" x14ac:dyDescent="0.4">
      <c r="A124" s="182"/>
      <c r="B124" s="182"/>
      <c r="C124" s="182"/>
      <c r="D124" s="182"/>
      <c r="E124" s="182"/>
      <c r="F124" s="182"/>
      <c r="G124" s="182"/>
      <c r="H124" s="182"/>
      <c r="I124" s="182"/>
      <c r="J124" s="182"/>
      <c r="K124" s="182"/>
      <c r="L124" s="182"/>
      <c r="M124" s="182"/>
      <c r="N124" s="182"/>
      <c r="O124" s="182"/>
      <c r="P124" s="182"/>
      <c r="Q124" s="182"/>
      <c r="R124" s="182"/>
      <c r="S124" s="182"/>
      <c r="T124" s="182"/>
      <c r="U124" s="182"/>
      <c r="V124" s="182"/>
      <c r="W124" s="182"/>
      <c r="X124" s="182"/>
      <c r="Y124" s="182"/>
      <c r="Z124" s="182"/>
    </row>
    <row r="125" spans="1:26" ht="26.25" customHeight="1" x14ac:dyDescent="0.4">
      <c r="A125" s="182"/>
      <c r="B125" s="182"/>
      <c r="C125" s="182"/>
      <c r="D125" s="182"/>
      <c r="E125" s="182"/>
      <c r="F125" s="182"/>
      <c r="G125" s="182"/>
      <c r="H125" s="182"/>
      <c r="I125" s="182"/>
      <c r="J125" s="182"/>
      <c r="K125" s="182"/>
      <c r="L125" s="182"/>
      <c r="M125" s="182"/>
      <c r="N125" s="182"/>
      <c r="O125" s="182"/>
      <c r="P125" s="182"/>
      <c r="Q125" s="182"/>
      <c r="R125" s="182"/>
      <c r="S125" s="182"/>
      <c r="T125" s="182"/>
      <c r="U125" s="182"/>
      <c r="V125" s="182"/>
      <c r="W125" s="182"/>
      <c r="X125" s="182"/>
      <c r="Y125" s="182"/>
      <c r="Z125" s="182"/>
    </row>
    <row r="126" spans="1:26" ht="26.25" customHeight="1" x14ac:dyDescent="0.4">
      <c r="A126" s="182"/>
      <c r="B126" s="182"/>
      <c r="C126" s="182"/>
      <c r="D126" s="182"/>
      <c r="E126" s="182"/>
      <c r="F126" s="182"/>
      <c r="G126" s="182"/>
      <c r="H126" s="182"/>
      <c r="I126" s="182"/>
      <c r="J126" s="182"/>
      <c r="K126" s="182"/>
      <c r="L126" s="182"/>
      <c r="M126" s="182"/>
      <c r="N126" s="182"/>
      <c r="O126" s="182"/>
      <c r="P126" s="182"/>
      <c r="Q126" s="182"/>
      <c r="R126" s="182"/>
      <c r="S126" s="182"/>
      <c r="T126" s="182"/>
      <c r="U126" s="182"/>
      <c r="V126" s="182"/>
      <c r="W126" s="182"/>
      <c r="X126" s="182"/>
      <c r="Y126" s="182"/>
      <c r="Z126" s="182"/>
    </row>
    <row r="127" spans="1:26" ht="26.25" customHeight="1" x14ac:dyDescent="0.4">
      <c r="A127" s="182"/>
      <c r="B127" s="182"/>
      <c r="C127" s="182"/>
      <c r="D127" s="182"/>
      <c r="E127" s="182"/>
      <c r="F127" s="182"/>
      <c r="G127" s="182"/>
      <c r="H127" s="182"/>
      <c r="I127" s="182"/>
      <c r="J127" s="182"/>
      <c r="K127" s="182"/>
      <c r="L127" s="182"/>
      <c r="M127" s="182"/>
      <c r="N127" s="182"/>
      <c r="O127" s="182"/>
      <c r="P127" s="182"/>
      <c r="Q127" s="182"/>
      <c r="R127" s="182"/>
      <c r="S127" s="182"/>
      <c r="T127" s="182"/>
      <c r="U127" s="182"/>
      <c r="V127" s="182"/>
      <c r="W127" s="182"/>
      <c r="X127" s="182"/>
      <c r="Y127" s="182"/>
      <c r="Z127" s="182"/>
    </row>
    <row r="128" spans="1:26" ht="26.25" customHeight="1" x14ac:dyDescent="0.4">
      <c r="A128" s="182"/>
      <c r="B128" s="182"/>
      <c r="C128" s="182"/>
      <c r="D128" s="182"/>
      <c r="E128" s="182"/>
      <c r="F128" s="182"/>
      <c r="G128" s="182"/>
      <c r="H128" s="182"/>
      <c r="I128" s="182"/>
      <c r="J128" s="182"/>
      <c r="K128" s="182"/>
      <c r="L128" s="182"/>
      <c r="M128" s="182"/>
      <c r="N128" s="182"/>
      <c r="O128" s="182"/>
      <c r="P128" s="182"/>
      <c r="Q128" s="182"/>
      <c r="R128" s="182"/>
      <c r="S128" s="182"/>
      <c r="T128" s="182"/>
      <c r="U128" s="182"/>
      <c r="V128" s="182"/>
      <c r="W128" s="182"/>
      <c r="X128" s="182"/>
      <c r="Y128" s="182"/>
      <c r="Z128" s="182"/>
    </row>
    <row r="129" spans="1:26" ht="26.25" customHeight="1" x14ac:dyDescent="0.4">
      <c r="A129" s="182"/>
      <c r="B129" s="182"/>
      <c r="C129" s="182"/>
      <c r="D129" s="182"/>
      <c r="E129" s="182"/>
      <c r="F129" s="182"/>
      <c r="G129" s="182"/>
      <c r="H129" s="182"/>
      <c r="I129" s="182"/>
      <c r="J129" s="182"/>
      <c r="K129" s="182"/>
      <c r="L129" s="182"/>
      <c r="M129" s="182"/>
      <c r="N129" s="182"/>
      <c r="O129" s="182"/>
      <c r="P129" s="182"/>
      <c r="Q129" s="182"/>
      <c r="R129" s="182"/>
      <c r="S129" s="182"/>
      <c r="T129" s="182"/>
      <c r="U129" s="182"/>
      <c r="V129" s="182"/>
      <c r="W129" s="182"/>
      <c r="X129" s="182"/>
      <c r="Y129" s="182"/>
      <c r="Z129" s="182"/>
    </row>
    <row r="130" spans="1:26" ht="26.25" customHeight="1" x14ac:dyDescent="0.4">
      <c r="A130" s="182"/>
      <c r="B130" s="182"/>
      <c r="C130" s="182"/>
      <c r="D130" s="182"/>
      <c r="E130" s="182"/>
      <c r="F130" s="182"/>
      <c r="G130" s="182"/>
      <c r="H130" s="182"/>
      <c r="I130" s="182"/>
      <c r="J130" s="182"/>
      <c r="K130" s="182"/>
      <c r="L130" s="182"/>
      <c r="M130" s="182"/>
      <c r="N130" s="182"/>
      <c r="O130" s="182"/>
      <c r="P130" s="182"/>
      <c r="Q130" s="182"/>
      <c r="R130" s="182"/>
      <c r="S130" s="182"/>
      <c r="T130" s="182"/>
      <c r="U130" s="182"/>
      <c r="V130" s="182"/>
      <c r="W130" s="182"/>
      <c r="X130" s="182"/>
      <c r="Y130" s="182"/>
      <c r="Z130" s="182"/>
    </row>
    <row r="131" spans="1:26" ht="26.25" customHeight="1" x14ac:dyDescent="0.4">
      <c r="A131" s="182"/>
      <c r="B131" s="182"/>
      <c r="C131" s="182"/>
      <c r="D131" s="182"/>
      <c r="E131" s="182"/>
      <c r="F131" s="182"/>
      <c r="G131" s="182"/>
      <c r="H131" s="182"/>
      <c r="I131" s="182"/>
      <c r="J131" s="182"/>
      <c r="K131" s="182"/>
      <c r="L131" s="182"/>
      <c r="M131" s="182"/>
      <c r="N131" s="182"/>
      <c r="O131" s="182"/>
      <c r="P131" s="182"/>
      <c r="Q131" s="182"/>
      <c r="R131" s="182"/>
      <c r="S131" s="182"/>
      <c r="T131" s="182"/>
      <c r="U131" s="182"/>
      <c r="V131" s="182"/>
      <c r="W131" s="182"/>
      <c r="X131" s="182"/>
      <c r="Y131" s="182"/>
      <c r="Z131" s="182"/>
    </row>
    <row r="132" spans="1:26" ht="26.25" customHeight="1" x14ac:dyDescent="0.4">
      <c r="A132" s="182"/>
      <c r="B132" s="182"/>
      <c r="C132" s="182"/>
      <c r="D132" s="182"/>
      <c r="E132" s="182"/>
      <c r="F132" s="182"/>
      <c r="G132" s="182"/>
      <c r="H132" s="182"/>
      <c r="I132" s="182"/>
      <c r="J132" s="182"/>
      <c r="K132" s="182"/>
      <c r="L132" s="182"/>
      <c r="M132" s="182"/>
      <c r="N132" s="182"/>
      <c r="O132" s="182"/>
      <c r="P132" s="182"/>
      <c r="Q132" s="182"/>
      <c r="R132" s="182"/>
      <c r="S132" s="182"/>
      <c r="T132" s="182"/>
      <c r="U132" s="182"/>
      <c r="V132" s="182"/>
      <c r="W132" s="182"/>
      <c r="X132" s="182"/>
      <c r="Y132" s="182"/>
      <c r="Z132" s="182"/>
    </row>
    <row r="133" spans="1:26" ht="26.25" customHeight="1" x14ac:dyDescent="0.4">
      <c r="A133" s="182"/>
      <c r="B133" s="182"/>
      <c r="C133" s="182"/>
      <c r="D133" s="182"/>
      <c r="E133" s="182"/>
      <c r="F133" s="182"/>
      <c r="G133" s="182"/>
      <c r="H133" s="182"/>
      <c r="I133" s="182"/>
      <c r="J133" s="182"/>
      <c r="K133" s="182"/>
      <c r="L133" s="182"/>
      <c r="M133" s="182"/>
      <c r="N133" s="182"/>
      <c r="O133" s="182"/>
      <c r="P133" s="182"/>
      <c r="Q133" s="182"/>
      <c r="R133" s="182"/>
      <c r="S133" s="182"/>
      <c r="T133" s="182"/>
      <c r="U133" s="182"/>
      <c r="V133" s="182"/>
      <c r="W133" s="182"/>
      <c r="X133" s="182"/>
      <c r="Y133" s="182"/>
      <c r="Z133" s="182"/>
    </row>
    <row r="134" spans="1:26" ht="26.25" customHeight="1" x14ac:dyDescent="0.4">
      <c r="A134" s="182"/>
      <c r="B134" s="182"/>
      <c r="C134" s="182"/>
      <c r="D134" s="182"/>
      <c r="E134" s="182"/>
      <c r="F134" s="182"/>
      <c r="G134" s="182"/>
      <c r="H134" s="182"/>
      <c r="I134" s="182"/>
      <c r="J134" s="182"/>
      <c r="K134" s="182"/>
      <c r="L134" s="182"/>
      <c r="M134" s="182"/>
      <c r="N134" s="182"/>
      <c r="O134" s="182"/>
      <c r="P134" s="182"/>
      <c r="Q134" s="182"/>
      <c r="R134" s="182"/>
      <c r="S134" s="182"/>
      <c r="T134" s="182"/>
      <c r="U134" s="182"/>
      <c r="V134" s="182"/>
      <c r="W134" s="182"/>
      <c r="X134" s="182"/>
      <c r="Y134" s="182"/>
      <c r="Z134" s="182"/>
    </row>
    <row r="135" spans="1:26" ht="26.25" customHeight="1" x14ac:dyDescent="0.4">
      <c r="A135" s="182"/>
      <c r="B135" s="182"/>
      <c r="C135" s="182"/>
      <c r="D135" s="182"/>
      <c r="E135" s="182"/>
      <c r="F135" s="182"/>
      <c r="G135" s="182"/>
      <c r="H135" s="182"/>
      <c r="I135" s="182"/>
      <c r="J135" s="182"/>
      <c r="K135" s="182"/>
      <c r="L135" s="182"/>
      <c r="M135" s="182"/>
      <c r="N135" s="182"/>
      <c r="O135" s="182"/>
      <c r="P135" s="182"/>
      <c r="Q135" s="182"/>
      <c r="R135" s="182"/>
      <c r="S135" s="182"/>
      <c r="T135" s="182"/>
      <c r="U135" s="182"/>
      <c r="V135" s="182"/>
      <c r="W135" s="182"/>
      <c r="X135" s="182"/>
      <c r="Y135" s="182"/>
      <c r="Z135" s="182"/>
    </row>
    <row r="136" spans="1:26" ht="26.25" customHeight="1" x14ac:dyDescent="0.4">
      <c r="A136" s="182"/>
      <c r="B136" s="182"/>
      <c r="C136" s="182"/>
      <c r="D136" s="182"/>
      <c r="E136" s="182"/>
      <c r="F136" s="182"/>
      <c r="G136" s="182"/>
      <c r="H136" s="182"/>
      <c r="I136" s="182"/>
      <c r="J136" s="182"/>
      <c r="K136" s="182"/>
      <c r="L136" s="182"/>
      <c r="M136" s="182"/>
      <c r="N136" s="182"/>
      <c r="O136" s="182"/>
      <c r="P136" s="182"/>
      <c r="Q136" s="182"/>
      <c r="R136" s="182"/>
      <c r="S136" s="182"/>
      <c r="T136" s="182"/>
      <c r="U136" s="182"/>
      <c r="V136" s="182"/>
      <c r="W136" s="182"/>
      <c r="X136" s="182"/>
      <c r="Y136" s="182"/>
      <c r="Z136" s="182"/>
    </row>
    <row r="137" spans="1:26" ht="26.25" customHeight="1" x14ac:dyDescent="0.4">
      <c r="A137" s="182"/>
      <c r="B137" s="182"/>
      <c r="C137" s="182"/>
      <c r="D137" s="182"/>
      <c r="E137" s="182"/>
      <c r="F137" s="182"/>
      <c r="G137" s="182"/>
      <c r="H137" s="182"/>
      <c r="I137" s="182"/>
      <c r="J137" s="182"/>
      <c r="K137" s="182"/>
      <c r="L137" s="182"/>
      <c r="M137" s="182"/>
      <c r="N137" s="182"/>
      <c r="O137" s="182"/>
      <c r="P137" s="182"/>
      <c r="Q137" s="182"/>
      <c r="R137" s="182"/>
      <c r="S137" s="182"/>
      <c r="T137" s="182"/>
      <c r="U137" s="182"/>
      <c r="V137" s="182"/>
      <c r="W137" s="182"/>
      <c r="X137" s="182"/>
      <c r="Y137" s="182"/>
      <c r="Z137" s="182"/>
    </row>
    <row r="138" spans="1:26" ht="26.25" customHeight="1" x14ac:dyDescent="0.4">
      <c r="A138" s="182"/>
      <c r="B138" s="182"/>
      <c r="C138" s="182"/>
      <c r="D138" s="182"/>
      <c r="E138" s="182"/>
      <c r="F138" s="182"/>
      <c r="G138" s="182"/>
      <c r="H138" s="182"/>
      <c r="I138" s="182"/>
      <c r="J138" s="182"/>
      <c r="K138" s="182"/>
      <c r="L138" s="182"/>
      <c r="M138" s="182"/>
      <c r="N138" s="182"/>
      <c r="O138" s="182"/>
      <c r="P138" s="182"/>
      <c r="Q138" s="182"/>
      <c r="R138" s="182"/>
      <c r="S138" s="182"/>
      <c r="T138" s="182"/>
      <c r="U138" s="182"/>
      <c r="V138" s="182"/>
      <c r="W138" s="182"/>
      <c r="X138" s="182"/>
      <c r="Y138" s="182"/>
      <c r="Z138" s="182"/>
    </row>
    <row r="139" spans="1:26" ht="26.25" customHeight="1" x14ac:dyDescent="0.4">
      <c r="A139" s="182"/>
      <c r="B139" s="182"/>
      <c r="C139" s="182"/>
      <c r="D139" s="182"/>
      <c r="E139" s="182"/>
      <c r="F139" s="182"/>
      <c r="G139" s="182"/>
      <c r="H139" s="182"/>
      <c r="I139" s="182"/>
      <c r="J139" s="182"/>
      <c r="K139" s="182"/>
      <c r="L139" s="182"/>
      <c r="M139" s="182"/>
      <c r="N139" s="182"/>
      <c r="O139" s="182"/>
      <c r="P139" s="182"/>
      <c r="Q139" s="182"/>
      <c r="R139" s="182"/>
      <c r="S139" s="182"/>
      <c r="T139" s="182"/>
      <c r="U139" s="182"/>
      <c r="V139" s="182"/>
      <c r="W139" s="182"/>
      <c r="X139" s="182"/>
      <c r="Y139" s="182"/>
      <c r="Z139" s="182"/>
    </row>
    <row r="140" spans="1:26" ht="26.25" customHeight="1" x14ac:dyDescent="0.4">
      <c r="A140" s="182"/>
      <c r="B140" s="182"/>
      <c r="C140" s="182"/>
      <c r="D140" s="182"/>
      <c r="E140" s="182"/>
      <c r="F140" s="182"/>
      <c r="G140" s="182"/>
      <c r="H140" s="182"/>
      <c r="I140" s="182"/>
      <c r="J140" s="182"/>
      <c r="K140" s="182"/>
      <c r="L140" s="182"/>
      <c r="M140" s="182"/>
      <c r="N140" s="182"/>
      <c r="O140" s="182"/>
      <c r="P140" s="182"/>
      <c r="Q140" s="182"/>
      <c r="R140" s="182"/>
      <c r="S140" s="182"/>
      <c r="T140" s="182"/>
      <c r="U140" s="182"/>
      <c r="V140" s="182"/>
      <c r="W140" s="182"/>
      <c r="X140" s="182"/>
      <c r="Y140" s="182"/>
      <c r="Z140" s="182"/>
    </row>
    <row r="141" spans="1:26" ht="26.25" customHeight="1" x14ac:dyDescent="0.4">
      <c r="A141" s="182"/>
      <c r="B141" s="182"/>
      <c r="C141" s="182"/>
      <c r="D141" s="182"/>
      <c r="E141" s="182"/>
      <c r="F141" s="182"/>
      <c r="G141" s="182"/>
      <c r="H141" s="182"/>
      <c r="I141" s="182"/>
      <c r="J141" s="182"/>
      <c r="K141" s="182"/>
      <c r="L141" s="182"/>
      <c r="M141" s="182"/>
      <c r="N141" s="182"/>
      <c r="O141" s="182"/>
      <c r="P141" s="182"/>
      <c r="Q141" s="182"/>
      <c r="R141" s="182"/>
      <c r="S141" s="182"/>
      <c r="T141" s="182"/>
      <c r="U141" s="182"/>
      <c r="V141" s="182"/>
      <c r="W141" s="182"/>
      <c r="X141" s="182"/>
      <c r="Y141" s="182"/>
      <c r="Z141" s="182"/>
    </row>
    <row r="142" spans="1:26" ht="26.25" customHeight="1" x14ac:dyDescent="0.4">
      <c r="A142" s="182"/>
      <c r="B142" s="182"/>
      <c r="C142" s="182"/>
      <c r="D142" s="182"/>
      <c r="E142" s="182"/>
      <c r="F142" s="182"/>
      <c r="G142" s="182"/>
      <c r="H142" s="182"/>
      <c r="I142" s="182"/>
      <c r="J142" s="182"/>
      <c r="K142" s="182"/>
      <c r="L142" s="182"/>
      <c r="M142" s="182"/>
      <c r="N142" s="182"/>
      <c r="O142" s="182"/>
      <c r="P142" s="182"/>
      <c r="Q142" s="182"/>
      <c r="R142" s="182"/>
      <c r="S142" s="182"/>
      <c r="T142" s="182"/>
      <c r="U142" s="182"/>
      <c r="V142" s="182"/>
      <c r="W142" s="182"/>
      <c r="X142" s="182"/>
      <c r="Y142" s="182"/>
      <c r="Z142" s="182"/>
    </row>
    <row r="143" spans="1:26" ht="26.25" customHeight="1" x14ac:dyDescent="0.4">
      <c r="A143" s="182"/>
      <c r="B143" s="182"/>
      <c r="C143" s="182"/>
      <c r="D143" s="182"/>
      <c r="E143" s="182"/>
      <c r="F143" s="182"/>
      <c r="G143" s="182"/>
      <c r="H143" s="182"/>
      <c r="I143" s="182"/>
      <c r="J143" s="182"/>
      <c r="K143" s="182"/>
      <c r="L143" s="182"/>
      <c r="M143" s="182"/>
      <c r="N143" s="182"/>
      <c r="O143" s="182"/>
      <c r="P143" s="182"/>
      <c r="Q143" s="182"/>
      <c r="R143" s="182"/>
      <c r="S143" s="182"/>
      <c r="T143" s="182"/>
      <c r="U143" s="182"/>
      <c r="V143" s="182"/>
      <c r="W143" s="182"/>
      <c r="X143" s="182"/>
      <c r="Y143" s="182"/>
      <c r="Z143" s="182"/>
    </row>
    <row r="144" spans="1:26" ht="26.25" customHeight="1" x14ac:dyDescent="0.4">
      <c r="A144" s="182"/>
      <c r="B144" s="182"/>
      <c r="C144" s="182"/>
      <c r="D144" s="182"/>
      <c r="E144" s="182"/>
      <c r="F144" s="182"/>
      <c r="G144" s="182"/>
      <c r="H144" s="182"/>
      <c r="I144" s="182"/>
      <c r="J144" s="182"/>
      <c r="K144" s="182"/>
      <c r="L144" s="182"/>
      <c r="M144" s="182"/>
      <c r="N144" s="182"/>
      <c r="O144" s="182"/>
      <c r="P144" s="182"/>
      <c r="Q144" s="182"/>
      <c r="R144" s="182"/>
      <c r="S144" s="182"/>
      <c r="T144" s="182"/>
      <c r="U144" s="182"/>
      <c r="V144" s="182"/>
      <c r="W144" s="182"/>
      <c r="X144" s="182"/>
      <c r="Y144" s="182"/>
      <c r="Z144" s="182"/>
    </row>
    <row r="145" spans="1:26" ht="26.25" customHeight="1" x14ac:dyDescent="0.4">
      <c r="A145" s="182"/>
      <c r="B145" s="182"/>
      <c r="C145" s="182"/>
      <c r="D145" s="182"/>
      <c r="E145" s="182"/>
      <c r="F145" s="182"/>
      <c r="G145" s="182"/>
      <c r="H145" s="182"/>
      <c r="I145" s="182"/>
      <c r="J145" s="182"/>
      <c r="K145" s="182"/>
      <c r="L145" s="182"/>
      <c r="M145" s="182"/>
      <c r="N145" s="182"/>
      <c r="O145" s="182"/>
      <c r="P145" s="182"/>
      <c r="Q145" s="182"/>
      <c r="R145" s="182"/>
      <c r="S145" s="182"/>
      <c r="T145" s="182"/>
      <c r="U145" s="182"/>
      <c r="V145" s="182"/>
      <c r="W145" s="182"/>
      <c r="X145" s="182"/>
      <c r="Y145" s="182"/>
      <c r="Z145" s="182"/>
    </row>
    <row r="146" spans="1:26" ht="26.25" customHeight="1" x14ac:dyDescent="0.4">
      <c r="A146" s="182"/>
      <c r="B146" s="182"/>
      <c r="C146" s="182"/>
      <c r="D146" s="182"/>
      <c r="E146" s="182"/>
      <c r="F146" s="182"/>
      <c r="G146" s="182"/>
      <c r="H146" s="182"/>
      <c r="I146" s="182"/>
      <c r="J146" s="182"/>
      <c r="K146" s="182"/>
      <c r="L146" s="182"/>
      <c r="M146" s="182"/>
      <c r="N146" s="182"/>
      <c r="O146" s="182"/>
      <c r="P146" s="182"/>
      <c r="Q146" s="182"/>
      <c r="R146" s="182"/>
      <c r="S146" s="182"/>
      <c r="T146" s="182"/>
      <c r="U146" s="182"/>
      <c r="V146" s="182"/>
      <c r="W146" s="182"/>
      <c r="X146" s="182"/>
      <c r="Y146" s="182"/>
      <c r="Z146" s="182"/>
    </row>
    <row r="147" spans="1:26" ht="26.25" customHeight="1" x14ac:dyDescent="0.4">
      <c r="A147" s="182"/>
      <c r="B147" s="182"/>
      <c r="C147" s="182"/>
      <c r="D147" s="182"/>
      <c r="E147" s="182"/>
      <c r="F147" s="182"/>
      <c r="G147" s="182"/>
      <c r="H147" s="182"/>
      <c r="I147" s="182"/>
      <c r="J147" s="182"/>
      <c r="K147" s="182"/>
      <c r="L147" s="182"/>
      <c r="M147" s="182"/>
      <c r="N147" s="182"/>
      <c r="O147" s="182"/>
      <c r="P147" s="182"/>
      <c r="Q147" s="182"/>
      <c r="R147" s="182"/>
      <c r="S147" s="182"/>
      <c r="T147" s="182"/>
      <c r="U147" s="182"/>
      <c r="V147" s="182"/>
      <c r="W147" s="182"/>
      <c r="X147" s="182"/>
      <c r="Y147" s="182"/>
      <c r="Z147" s="182"/>
    </row>
    <row r="148" spans="1:26" ht="26.25" customHeight="1" x14ac:dyDescent="0.4">
      <c r="A148" s="182"/>
      <c r="B148" s="182"/>
      <c r="C148" s="182"/>
      <c r="D148" s="182"/>
      <c r="E148" s="182"/>
      <c r="F148" s="182"/>
      <c r="G148" s="182"/>
      <c r="H148" s="182"/>
      <c r="I148" s="182"/>
      <c r="J148" s="182"/>
      <c r="K148" s="182"/>
      <c r="L148" s="182"/>
      <c r="M148" s="182"/>
      <c r="N148" s="182"/>
      <c r="O148" s="182"/>
      <c r="P148" s="182"/>
      <c r="Q148" s="182"/>
      <c r="R148" s="182"/>
      <c r="S148" s="182"/>
      <c r="T148" s="182"/>
      <c r="U148" s="182"/>
      <c r="V148" s="182"/>
      <c r="W148" s="182"/>
      <c r="X148" s="182"/>
      <c r="Y148" s="182"/>
      <c r="Z148" s="182"/>
    </row>
    <row r="149" spans="1:26" ht="26.25" customHeight="1" x14ac:dyDescent="0.4">
      <c r="A149" s="182"/>
      <c r="B149" s="182"/>
      <c r="C149" s="182"/>
      <c r="D149" s="182"/>
      <c r="E149" s="182"/>
      <c r="F149" s="182"/>
      <c r="G149" s="182"/>
      <c r="H149" s="182"/>
      <c r="I149" s="182"/>
      <c r="J149" s="182"/>
      <c r="K149" s="182"/>
      <c r="L149" s="182"/>
      <c r="M149" s="182"/>
      <c r="N149" s="182"/>
      <c r="O149" s="182"/>
      <c r="P149" s="182"/>
      <c r="Q149" s="182"/>
      <c r="R149" s="182"/>
      <c r="S149" s="182"/>
      <c r="T149" s="182"/>
      <c r="U149" s="182"/>
      <c r="V149" s="182"/>
      <c r="W149" s="182"/>
      <c r="X149" s="182"/>
      <c r="Y149" s="182"/>
      <c r="Z149" s="182"/>
    </row>
    <row r="150" spans="1:26" ht="26.25" customHeight="1" x14ac:dyDescent="0.4">
      <c r="A150" s="182"/>
      <c r="B150" s="182"/>
      <c r="C150" s="182"/>
      <c r="D150" s="182"/>
      <c r="E150" s="182"/>
      <c r="F150" s="182"/>
      <c r="G150" s="182"/>
      <c r="H150" s="182"/>
      <c r="I150" s="182"/>
      <c r="J150" s="182"/>
      <c r="K150" s="182"/>
      <c r="L150" s="182"/>
      <c r="M150" s="182"/>
      <c r="N150" s="182"/>
      <c r="O150" s="182"/>
      <c r="P150" s="182"/>
      <c r="Q150" s="182"/>
      <c r="R150" s="182"/>
      <c r="S150" s="182"/>
      <c r="T150" s="182"/>
      <c r="U150" s="182"/>
      <c r="V150" s="182"/>
      <c r="W150" s="182"/>
      <c r="X150" s="182"/>
      <c r="Y150" s="182"/>
      <c r="Z150" s="182"/>
    </row>
    <row r="151" spans="1:26" ht="26.25" customHeight="1" x14ac:dyDescent="0.4">
      <c r="A151" s="182"/>
      <c r="B151" s="182"/>
      <c r="C151" s="182"/>
      <c r="D151" s="182"/>
      <c r="E151" s="182"/>
      <c r="F151" s="182"/>
      <c r="G151" s="182"/>
      <c r="H151" s="182"/>
      <c r="I151" s="182"/>
      <c r="J151" s="182"/>
      <c r="K151" s="182"/>
      <c r="L151" s="182"/>
      <c r="M151" s="182"/>
      <c r="N151" s="182"/>
      <c r="O151" s="182"/>
      <c r="P151" s="182"/>
      <c r="Q151" s="182"/>
      <c r="R151" s="182"/>
      <c r="S151" s="182"/>
      <c r="T151" s="182"/>
      <c r="U151" s="182"/>
      <c r="V151" s="182"/>
      <c r="W151" s="182"/>
      <c r="X151" s="182"/>
      <c r="Y151" s="182"/>
      <c r="Z151" s="182"/>
    </row>
    <row r="152" spans="1:26" ht="26.25" customHeight="1" x14ac:dyDescent="0.4">
      <c r="A152" s="182"/>
      <c r="B152" s="182"/>
      <c r="C152" s="182"/>
      <c r="D152" s="182"/>
      <c r="E152" s="182"/>
      <c r="F152" s="182"/>
      <c r="G152" s="182"/>
      <c r="H152" s="182"/>
      <c r="I152" s="182"/>
      <c r="J152" s="182"/>
      <c r="K152" s="182"/>
      <c r="L152" s="182"/>
      <c r="M152" s="182"/>
      <c r="N152" s="182"/>
      <c r="O152" s="182"/>
      <c r="P152" s="182"/>
      <c r="Q152" s="182"/>
      <c r="R152" s="182"/>
      <c r="S152" s="182"/>
      <c r="T152" s="182"/>
      <c r="U152" s="182"/>
      <c r="V152" s="182"/>
      <c r="W152" s="182"/>
      <c r="X152" s="182"/>
      <c r="Y152" s="182"/>
      <c r="Z152" s="182"/>
    </row>
    <row r="153" spans="1:26" ht="26.25" customHeight="1" x14ac:dyDescent="0.4">
      <c r="A153" s="182"/>
      <c r="B153" s="182"/>
      <c r="C153" s="182"/>
      <c r="D153" s="182"/>
      <c r="E153" s="182"/>
      <c r="F153" s="182"/>
      <c r="G153" s="182"/>
      <c r="H153" s="182"/>
      <c r="I153" s="182"/>
      <c r="J153" s="182"/>
      <c r="K153" s="182"/>
      <c r="L153" s="182"/>
      <c r="M153" s="182"/>
      <c r="N153" s="182"/>
      <c r="O153" s="182"/>
      <c r="P153" s="182"/>
      <c r="Q153" s="182"/>
      <c r="R153" s="182"/>
      <c r="S153" s="182"/>
      <c r="T153" s="182"/>
      <c r="U153" s="182"/>
      <c r="V153" s="182"/>
      <c r="W153" s="182"/>
      <c r="X153" s="182"/>
      <c r="Y153" s="182"/>
      <c r="Z153" s="182"/>
    </row>
    <row r="154" spans="1:26" ht="26.25" customHeight="1" x14ac:dyDescent="0.4">
      <c r="A154" s="182"/>
      <c r="B154" s="182"/>
      <c r="C154" s="182"/>
      <c r="D154" s="182"/>
      <c r="E154" s="182"/>
      <c r="F154" s="182"/>
      <c r="G154" s="182"/>
      <c r="H154" s="182"/>
      <c r="I154" s="182"/>
      <c r="J154" s="182"/>
      <c r="K154" s="182"/>
      <c r="L154" s="182"/>
      <c r="M154" s="182"/>
      <c r="N154" s="182"/>
      <c r="O154" s="182"/>
      <c r="P154" s="182"/>
      <c r="Q154" s="182"/>
      <c r="R154" s="182"/>
      <c r="S154" s="182"/>
      <c r="T154" s="182"/>
      <c r="U154" s="182"/>
      <c r="V154" s="182"/>
      <c r="W154" s="182"/>
      <c r="X154" s="182"/>
      <c r="Y154" s="182"/>
      <c r="Z154" s="182"/>
    </row>
    <row r="155" spans="1:26" ht="26.25" customHeight="1" x14ac:dyDescent="0.4">
      <c r="A155" s="182"/>
      <c r="B155" s="182"/>
      <c r="C155" s="182"/>
      <c r="D155" s="182"/>
      <c r="E155" s="182"/>
      <c r="F155" s="182"/>
      <c r="G155" s="182"/>
      <c r="H155" s="182"/>
      <c r="I155" s="182"/>
      <c r="J155" s="182"/>
      <c r="K155" s="182"/>
      <c r="L155" s="182"/>
      <c r="M155" s="182"/>
      <c r="N155" s="182"/>
      <c r="O155" s="182"/>
      <c r="P155" s="182"/>
      <c r="Q155" s="182"/>
      <c r="R155" s="182"/>
      <c r="S155" s="182"/>
      <c r="T155" s="182"/>
      <c r="U155" s="182"/>
      <c r="V155" s="182"/>
      <c r="W155" s="182"/>
      <c r="X155" s="182"/>
      <c r="Y155" s="182"/>
      <c r="Z155" s="182"/>
    </row>
    <row r="156" spans="1:26" ht="26.25" customHeight="1" x14ac:dyDescent="0.4">
      <c r="A156" s="182"/>
      <c r="B156" s="182"/>
      <c r="C156" s="182"/>
      <c r="D156" s="182"/>
      <c r="E156" s="182"/>
      <c r="F156" s="182"/>
      <c r="G156" s="182"/>
      <c r="H156" s="182"/>
      <c r="I156" s="182"/>
      <c r="J156" s="182"/>
      <c r="K156" s="182"/>
      <c r="L156" s="182"/>
      <c r="M156" s="182"/>
      <c r="N156" s="182"/>
      <c r="O156" s="182"/>
      <c r="P156" s="182"/>
      <c r="Q156" s="182"/>
      <c r="R156" s="182"/>
      <c r="S156" s="182"/>
      <c r="T156" s="182"/>
      <c r="U156" s="182"/>
      <c r="V156" s="182"/>
      <c r="W156" s="182"/>
      <c r="X156" s="182"/>
      <c r="Y156" s="182"/>
      <c r="Z156" s="182"/>
    </row>
    <row r="157" spans="1:26" ht="26.25" customHeight="1" x14ac:dyDescent="0.4">
      <c r="A157" s="182"/>
      <c r="B157" s="182"/>
      <c r="C157" s="182"/>
      <c r="D157" s="182"/>
      <c r="E157" s="182"/>
      <c r="F157" s="182"/>
      <c r="G157" s="182"/>
      <c r="H157" s="182"/>
      <c r="I157" s="182"/>
      <c r="J157" s="182"/>
      <c r="K157" s="182"/>
      <c r="L157" s="182"/>
      <c r="M157" s="182"/>
      <c r="N157" s="182"/>
      <c r="O157" s="182"/>
      <c r="P157" s="182"/>
      <c r="Q157" s="182"/>
      <c r="R157" s="182"/>
      <c r="S157" s="182"/>
      <c r="T157" s="182"/>
      <c r="U157" s="182"/>
      <c r="V157" s="182"/>
      <c r="W157" s="182"/>
      <c r="X157" s="182"/>
      <c r="Y157" s="182"/>
      <c r="Z157" s="182"/>
    </row>
    <row r="158" spans="1:26" ht="26.25" customHeight="1" x14ac:dyDescent="0.4">
      <c r="A158" s="182"/>
      <c r="B158" s="182"/>
      <c r="C158" s="182"/>
      <c r="D158" s="182"/>
      <c r="E158" s="182"/>
      <c r="F158" s="182"/>
      <c r="G158" s="182"/>
      <c r="H158" s="182"/>
      <c r="I158" s="182"/>
      <c r="J158" s="182"/>
      <c r="K158" s="182"/>
      <c r="L158" s="182"/>
      <c r="M158" s="182"/>
      <c r="N158" s="182"/>
      <c r="O158" s="182"/>
      <c r="P158" s="182"/>
      <c r="Q158" s="182"/>
      <c r="R158" s="182"/>
      <c r="S158" s="182"/>
      <c r="T158" s="182"/>
      <c r="U158" s="182"/>
      <c r="V158" s="182"/>
      <c r="W158" s="182"/>
      <c r="X158" s="182"/>
      <c r="Y158" s="182"/>
      <c r="Z158" s="182"/>
    </row>
    <row r="159" spans="1:26" ht="26.25" customHeight="1" x14ac:dyDescent="0.4">
      <c r="A159" s="182"/>
      <c r="B159" s="182"/>
      <c r="C159" s="182"/>
      <c r="D159" s="182"/>
      <c r="E159" s="182"/>
      <c r="F159" s="182"/>
      <c r="G159" s="182"/>
      <c r="H159" s="182"/>
      <c r="I159" s="182"/>
      <c r="J159" s="182"/>
      <c r="K159" s="182"/>
      <c r="L159" s="182"/>
      <c r="M159" s="182"/>
      <c r="N159" s="182"/>
      <c r="O159" s="182"/>
      <c r="P159" s="182"/>
      <c r="Q159" s="182"/>
      <c r="R159" s="182"/>
      <c r="S159" s="182"/>
      <c r="T159" s="182"/>
      <c r="U159" s="182"/>
      <c r="V159" s="182"/>
      <c r="W159" s="182"/>
      <c r="X159" s="182"/>
      <c r="Y159" s="182"/>
      <c r="Z159" s="182"/>
    </row>
    <row r="160" spans="1:26" ht="26.25" customHeight="1" x14ac:dyDescent="0.4">
      <c r="A160" s="182"/>
      <c r="B160" s="182"/>
      <c r="C160" s="182"/>
      <c r="D160" s="182"/>
      <c r="E160" s="182"/>
      <c r="F160" s="182"/>
      <c r="G160" s="182"/>
      <c r="H160" s="182"/>
      <c r="I160" s="182"/>
      <c r="J160" s="182"/>
      <c r="K160" s="182"/>
      <c r="L160" s="182"/>
      <c r="M160" s="182"/>
      <c r="N160" s="182"/>
      <c r="O160" s="182"/>
      <c r="P160" s="182"/>
      <c r="Q160" s="182"/>
      <c r="R160" s="182"/>
      <c r="S160" s="182"/>
      <c r="T160" s="182"/>
      <c r="U160" s="182"/>
      <c r="V160" s="182"/>
      <c r="W160" s="182"/>
      <c r="X160" s="182"/>
      <c r="Y160" s="182"/>
      <c r="Z160" s="182"/>
    </row>
    <row r="161" spans="1:26" ht="26.25" customHeight="1" x14ac:dyDescent="0.4">
      <c r="A161" s="182"/>
      <c r="B161" s="182"/>
      <c r="C161" s="182"/>
      <c r="D161" s="182"/>
      <c r="E161" s="182"/>
      <c r="F161" s="182"/>
      <c r="G161" s="182"/>
      <c r="H161" s="182"/>
      <c r="I161" s="182"/>
      <c r="J161" s="182"/>
      <c r="K161" s="182"/>
      <c r="L161" s="182"/>
      <c r="M161" s="182"/>
      <c r="N161" s="182"/>
      <c r="O161" s="182"/>
      <c r="P161" s="182"/>
      <c r="Q161" s="182"/>
      <c r="R161" s="182"/>
      <c r="S161" s="182"/>
      <c r="T161" s="182"/>
      <c r="U161" s="182"/>
      <c r="V161" s="182"/>
      <c r="W161" s="182"/>
      <c r="X161" s="182"/>
      <c r="Y161" s="182"/>
      <c r="Z161" s="182"/>
    </row>
    <row r="162" spans="1:26" ht="26.25" customHeight="1" x14ac:dyDescent="0.4">
      <c r="A162" s="182"/>
      <c r="B162" s="182"/>
      <c r="C162" s="182"/>
      <c r="D162" s="182"/>
      <c r="E162" s="182"/>
      <c r="F162" s="182"/>
      <c r="G162" s="182"/>
      <c r="H162" s="182"/>
      <c r="I162" s="182"/>
      <c r="J162" s="182"/>
      <c r="K162" s="182"/>
      <c r="L162" s="182"/>
      <c r="M162" s="182"/>
      <c r="N162" s="182"/>
      <c r="O162" s="182"/>
      <c r="P162" s="182"/>
      <c r="Q162" s="182"/>
      <c r="R162" s="182"/>
      <c r="S162" s="182"/>
      <c r="T162" s="182"/>
      <c r="U162" s="182"/>
      <c r="V162" s="182"/>
      <c r="W162" s="182"/>
      <c r="X162" s="182"/>
      <c r="Y162" s="182"/>
      <c r="Z162" s="182"/>
    </row>
    <row r="163" spans="1:26" ht="26.25" customHeight="1" x14ac:dyDescent="0.4">
      <c r="A163" s="182"/>
      <c r="B163" s="182"/>
      <c r="C163" s="182"/>
      <c r="D163" s="182"/>
      <c r="E163" s="182"/>
      <c r="F163" s="182"/>
      <c r="G163" s="182"/>
      <c r="H163" s="182"/>
      <c r="I163" s="182"/>
      <c r="J163" s="182"/>
      <c r="K163" s="182"/>
      <c r="L163" s="182"/>
      <c r="M163" s="182"/>
      <c r="N163" s="182"/>
      <c r="O163" s="182"/>
      <c r="P163" s="182"/>
      <c r="Q163" s="182"/>
      <c r="R163" s="182"/>
      <c r="S163" s="182"/>
      <c r="T163" s="182"/>
      <c r="U163" s="182"/>
      <c r="V163" s="182"/>
      <c r="W163" s="182"/>
      <c r="X163" s="182"/>
      <c r="Y163" s="182"/>
      <c r="Z163" s="182"/>
    </row>
    <row r="164" spans="1:26" ht="26.25" customHeight="1" x14ac:dyDescent="0.4">
      <c r="A164" s="182"/>
      <c r="B164" s="182"/>
      <c r="C164" s="182"/>
      <c r="D164" s="182"/>
      <c r="E164" s="182"/>
      <c r="F164" s="182"/>
      <c r="G164" s="182"/>
      <c r="H164" s="182"/>
      <c r="I164" s="182"/>
      <c r="J164" s="182"/>
      <c r="K164" s="182"/>
      <c r="L164" s="182"/>
      <c r="M164" s="182"/>
      <c r="N164" s="182"/>
      <c r="O164" s="182"/>
      <c r="P164" s="182"/>
      <c r="Q164" s="182"/>
      <c r="R164" s="182"/>
      <c r="S164" s="182"/>
      <c r="T164" s="182"/>
      <c r="U164" s="182"/>
      <c r="V164" s="182"/>
      <c r="W164" s="182"/>
      <c r="X164" s="182"/>
      <c r="Y164" s="182"/>
      <c r="Z164" s="182"/>
    </row>
    <row r="165" spans="1:26" ht="26.25" customHeight="1" x14ac:dyDescent="0.4">
      <c r="A165" s="182"/>
      <c r="B165" s="182"/>
      <c r="C165" s="182"/>
      <c r="D165" s="182"/>
      <c r="E165" s="182"/>
      <c r="F165" s="182"/>
      <c r="G165" s="182"/>
      <c r="H165" s="182"/>
      <c r="I165" s="182"/>
      <c r="J165" s="182"/>
      <c r="K165" s="182"/>
      <c r="L165" s="182"/>
      <c r="M165" s="182"/>
      <c r="N165" s="182"/>
      <c r="O165" s="182"/>
      <c r="P165" s="182"/>
      <c r="Q165" s="182"/>
      <c r="R165" s="182"/>
      <c r="S165" s="182"/>
      <c r="T165" s="182"/>
      <c r="U165" s="182"/>
      <c r="V165" s="182"/>
      <c r="W165" s="182"/>
      <c r="X165" s="182"/>
      <c r="Y165" s="182"/>
      <c r="Z165" s="182"/>
    </row>
    <row r="166" spans="1:26" ht="26.25" customHeight="1" x14ac:dyDescent="0.4">
      <c r="A166" s="182"/>
      <c r="B166" s="182"/>
      <c r="C166" s="182"/>
      <c r="D166" s="182"/>
      <c r="E166" s="182"/>
      <c r="F166" s="182"/>
      <c r="G166" s="182"/>
      <c r="H166" s="182"/>
      <c r="I166" s="182"/>
      <c r="J166" s="182"/>
      <c r="K166" s="182"/>
      <c r="L166" s="182"/>
      <c r="M166" s="182"/>
      <c r="N166" s="182"/>
      <c r="O166" s="182"/>
      <c r="P166" s="182"/>
      <c r="Q166" s="182"/>
      <c r="R166" s="182"/>
      <c r="S166" s="182"/>
      <c r="T166" s="182"/>
      <c r="U166" s="182"/>
      <c r="V166" s="182"/>
      <c r="W166" s="182"/>
      <c r="X166" s="182"/>
      <c r="Y166" s="182"/>
      <c r="Z166" s="182"/>
    </row>
    <row r="167" spans="1:26" ht="26.25" customHeight="1" x14ac:dyDescent="0.4">
      <c r="A167" s="182"/>
      <c r="B167" s="182"/>
      <c r="C167" s="182"/>
      <c r="D167" s="182"/>
      <c r="E167" s="182"/>
      <c r="F167" s="182"/>
      <c r="G167" s="182"/>
      <c r="H167" s="182"/>
      <c r="I167" s="182"/>
      <c r="J167" s="182"/>
      <c r="K167" s="182"/>
      <c r="L167" s="182"/>
      <c r="M167" s="182"/>
      <c r="N167" s="182"/>
      <c r="O167" s="182"/>
      <c r="P167" s="182"/>
      <c r="Q167" s="182"/>
      <c r="R167" s="182"/>
      <c r="S167" s="182"/>
      <c r="T167" s="182"/>
      <c r="U167" s="182"/>
      <c r="V167" s="182"/>
      <c r="W167" s="182"/>
      <c r="X167" s="182"/>
      <c r="Y167" s="182"/>
      <c r="Z167" s="182"/>
    </row>
    <row r="168" spans="1:26" ht="26.25" customHeight="1" x14ac:dyDescent="0.4">
      <c r="A168" s="182"/>
      <c r="B168" s="182"/>
      <c r="C168" s="182"/>
      <c r="D168" s="182"/>
      <c r="E168" s="182"/>
      <c r="F168" s="182"/>
      <c r="G168" s="182"/>
      <c r="H168" s="182"/>
      <c r="I168" s="182"/>
      <c r="J168" s="182"/>
      <c r="K168" s="182"/>
      <c r="L168" s="182"/>
      <c r="M168" s="182"/>
      <c r="N168" s="182"/>
      <c r="O168" s="182"/>
      <c r="P168" s="182"/>
      <c r="Q168" s="182"/>
      <c r="R168" s="182"/>
      <c r="S168" s="182"/>
      <c r="T168" s="182"/>
      <c r="U168" s="182"/>
      <c r="V168" s="182"/>
      <c r="W168" s="182"/>
      <c r="X168" s="182"/>
      <c r="Y168" s="182"/>
      <c r="Z168" s="182"/>
    </row>
    <row r="169" spans="1:26" ht="26.25" customHeight="1" x14ac:dyDescent="0.4">
      <c r="A169" s="182"/>
      <c r="B169" s="182"/>
      <c r="C169" s="182"/>
      <c r="D169" s="182"/>
      <c r="E169" s="182"/>
      <c r="F169" s="182"/>
      <c r="G169" s="182"/>
      <c r="H169" s="182"/>
      <c r="I169" s="182"/>
      <c r="J169" s="182"/>
      <c r="K169" s="182"/>
      <c r="L169" s="182"/>
      <c r="M169" s="182"/>
      <c r="N169" s="182"/>
      <c r="O169" s="182"/>
      <c r="P169" s="182"/>
      <c r="Q169" s="182"/>
      <c r="R169" s="182"/>
      <c r="S169" s="182"/>
      <c r="T169" s="182"/>
      <c r="U169" s="182"/>
      <c r="V169" s="182"/>
      <c r="W169" s="182"/>
      <c r="X169" s="182"/>
      <c r="Y169" s="182"/>
      <c r="Z169" s="182"/>
    </row>
    <row r="170" spans="1:26" ht="26.25" customHeight="1" x14ac:dyDescent="0.4">
      <c r="A170" s="182"/>
      <c r="B170" s="182"/>
      <c r="C170" s="182"/>
      <c r="D170" s="182"/>
      <c r="E170" s="182"/>
      <c r="F170" s="182"/>
      <c r="G170" s="182"/>
      <c r="H170" s="182"/>
      <c r="I170" s="182"/>
      <c r="J170" s="182"/>
      <c r="K170" s="182"/>
      <c r="L170" s="182"/>
      <c r="M170" s="182"/>
      <c r="N170" s="182"/>
      <c r="O170" s="182"/>
      <c r="P170" s="182"/>
      <c r="Q170" s="182"/>
      <c r="R170" s="182"/>
      <c r="S170" s="182"/>
      <c r="T170" s="182"/>
      <c r="U170" s="182"/>
      <c r="V170" s="182"/>
      <c r="W170" s="182"/>
      <c r="X170" s="182"/>
      <c r="Y170" s="182"/>
      <c r="Z170" s="182"/>
    </row>
    <row r="171" spans="1:26" ht="26.25" customHeight="1" x14ac:dyDescent="0.4">
      <c r="A171" s="182"/>
      <c r="B171" s="182"/>
      <c r="C171" s="182"/>
      <c r="D171" s="182"/>
      <c r="E171" s="182"/>
      <c r="F171" s="182"/>
      <c r="G171" s="182"/>
      <c r="H171" s="182"/>
      <c r="I171" s="182"/>
      <c r="J171" s="182"/>
      <c r="K171" s="182"/>
      <c r="L171" s="182"/>
      <c r="M171" s="182"/>
      <c r="N171" s="182"/>
      <c r="O171" s="182"/>
      <c r="P171" s="182"/>
      <c r="Q171" s="182"/>
      <c r="R171" s="182"/>
      <c r="S171" s="182"/>
      <c r="T171" s="182"/>
      <c r="U171" s="182"/>
      <c r="V171" s="182"/>
      <c r="W171" s="182"/>
      <c r="X171" s="182"/>
      <c r="Y171" s="182"/>
      <c r="Z171" s="182"/>
    </row>
    <row r="172" spans="1:26" ht="26.25" customHeight="1" x14ac:dyDescent="0.4">
      <c r="A172" s="182"/>
      <c r="B172" s="182"/>
      <c r="C172" s="182"/>
      <c r="D172" s="182"/>
      <c r="E172" s="182"/>
      <c r="F172" s="182"/>
      <c r="G172" s="182"/>
      <c r="H172" s="182"/>
      <c r="I172" s="182"/>
      <c r="J172" s="182"/>
      <c r="K172" s="182"/>
      <c r="L172" s="182"/>
      <c r="M172" s="182"/>
      <c r="N172" s="182"/>
      <c r="O172" s="182"/>
      <c r="P172" s="182"/>
      <c r="Q172" s="182"/>
      <c r="R172" s="182"/>
      <c r="S172" s="182"/>
      <c r="T172" s="182"/>
      <c r="U172" s="182"/>
      <c r="V172" s="182"/>
      <c r="W172" s="182"/>
      <c r="X172" s="182"/>
      <c r="Y172" s="182"/>
      <c r="Z172" s="182"/>
    </row>
    <row r="173" spans="1:26" ht="26.25" customHeight="1" x14ac:dyDescent="0.4">
      <c r="A173" s="182"/>
      <c r="B173" s="182"/>
      <c r="C173" s="182"/>
      <c r="D173" s="182"/>
      <c r="E173" s="182"/>
      <c r="F173" s="182"/>
      <c r="G173" s="182"/>
      <c r="H173" s="182"/>
      <c r="I173" s="182"/>
      <c r="J173" s="182"/>
      <c r="K173" s="182"/>
      <c r="L173" s="182"/>
      <c r="M173" s="182"/>
      <c r="N173" s="182"/>
      <c r="O173" s="182"/>
      <c r="P173" s="182"/>
      <c r="Q173" s="182"/>
      <c r="R173" s="182"/>
      <c r="S173" s="182"/>
      <c r="T173" s="182"/>
      <c r="U173" s="182"/>
      <c r="V173" s="182"/>
      <c r="W173" s="182"/>
      <c r="X173" s="182"/>
      <c r="Y173" s="182"/>
      <c r="Z173" s="182"/>
    </row>
    <row r="174" spans="1:26" ht="26.25" customHeight="1" x14ac:dyDescent="0.4">
      <c r="A174" s="182"/>
      <c r="B174" s="182"/>
      <c r="C174" s="182"/>
      <c r="D174" s="182"/>
      <c r="E174" s="182"/>
      <c r="F174" s="182"/>
      <c r="G174" s="182"/>
      <c r="H174" s="182"/>
      <c r="I174" s="182"/>
      <c r="J174" s="182"/>
      <c r="K174" s="182"/>
      <c r="L174" s="182"/>
      <c r="M174" s="182"/>
      <c r="N174" s="182"/>
      <c r="O174" s="182"/>
      <c r="P174" s="182"/>
      <c r="Q174" s="182"/>
      <c r="R174" s="182"/>
      <c r="S174" s="182"/>
      <c r="T174" s="182"/>
      <c r="U174" s="182"/>
      <c r="V174" s="182"/>
      <c r="W174" s="182"/>
      <c r="X174" s="182"/>
      <c r="Y174" s="182"/>
      <c r="Z174" s="182"/>
    </row>
    <row r="175" spans="1:26" ht="26.25" customHeight="1" x14ac:dyDescent="0.4">
      <c r="A175" s="182"/>
      <c r="B175" s="182"/>
      <c r="C175" s="182"/>
      <c r="D175" s="182"/>
      <c r="E175" s="182"/>
      <c r="F175" s="182"/>
      <c r="G175" s="182"/>
      <c r="H175" s="182"/>
      <c r="I175" s="182"/>
      <c r="J175" s="182"/>
      <c r="K175" s="182"/>
      <c r="L175" s="182"/>
      <c r="M175" s="182"/>
      <c r="N175" s="182"/>
      <c r="O175" s="182"/>
      <c r="P175" s="182"/>
      <c r="Q175" s="182"/>
      <c r="R175" s="182"/>
      <c r="S175" s="182"/>
      <c r="T175" s="182"/>
      <c r="U175" s="182"/>
      <c r="V175" s="182"/>
      <c r="W175" s="182"/>
      <c r="X175" s="182"/>
      <c r="Y175" s="182"/>
      <c r="Z175" s="182"/>
    </row>
    <row r="176" spans="1:26" ht="26.25" customHeight="1" x14ac:dyDescent="0.4">
      <c r="A176" s="182"/>
      <c r="B176" s="182"/>
      <c r="C176" s="182"/>
      <c r="D176" s="182"/>
      <c r="E176" s="182"/>
      <c r="F176" s="182"/>
      <c r="G176" s="182"/>
      <c r="H176" s="182"/>
      <c r="I176" s="182"/>
      <c r="J176" s="182"/>
      <c r="K176" s="182"/>
      <c r="L176" s="182"/>
      <c r="M176" s="182"/>
      <c r="N176" s="182"/>
      <c r="O176" s="182"/>
      <c r="P176" s="182"/>
      <c r="Q176" s="182"/>
      <c r="R176" s="182"/>
      <c r="S176" s="182"/>
      <c r="T176" s="182"/>
      <c r="U176" s="182"/>
      <c r="V176" s="182"/>
      <c r="W176" s="182"/>
      <c r="X176" s="182"/>
      <c r="Y176" s="182"/>
      <c r="Z176" s="182"/>
    </row>
    <row r="177" spans="1:26" ht="26.25" customHeight="1" x14ac:dyDescent="0.4">
      <c r="A177" s="182"/>
      <c r="B177" s="182"/>
      <c r="C177" s="182"/>
      <c r="D177" s="182"/>
      <c r="E177" s="182"/>
      <c r="F177" s="182"/>
      <c r="G177" s="182"/>
      <c r="H177" s="182"/>
      <c r="I177" s="182"/>
      <c r="J177" s="182"/>
      <c r="K177" s="182"/>
      <c r="L177" s="182"/>
      <c r="M177" s="182"/>
      <c r="N177" s="182"/>
      <c r="O177" s="182"/>
      <c r="P177" s="182"/>
      <c r="Q177" s="182"/>
      <c r="R177" s="182"/>
      <c r="S177" s="182"/>
      <c r="T177" s="182"/>
      <c r="U177" s="182"/>
      <c r="V177" s="182"/>
      <c r="W177" s="182"/>
      <c r="X177" s="182"/>
      <c r="Y177" s="182"/>
      <c r="Z177" s="182"/>
    </row>
    <row r="178" spans="1:26" ht="26.25" customHeight="1" x14ac:dyDescent="0.4">
      <c r="A178" s="182"/>
      <c r="B178" s="182"/>
      <c r="C178" s="182"/>
      <c r="D178" s="182"/>
      <c r="E178" s="182"/>
      <c r="F178" s="182"/>
      <c r="G178" s="182"/>
      <c r="H178" s="182"/>
      <c r="I178" s="182"/>
      <c r="J178" s="182"/>
      <c r="K178" s="182"/>
      <c r="L178" s="182"/>
      <c r="M178" s="182"/>
      <c r="N178" s="182"/>
      <c r="O178" s="182"/>
      <c r="P178" s="182"/>
      <c r="Q178" s="182"/>
      <c r="R178" s="182"/>
      <c r="S178" s="182"/>
      <c r="T178" s="182"/>
      <c r="U178" s="182"/>
      <c r="V178" s="182"/>
      <c r="W178" s="182"/>
      <c r="X178" s="182"/>
      <c r="Y178" s="182"/>
      <c r="Z178" s="182"/>
    </row>
    <row r="179" spans="1:26" ht="26.25" customHeight="1" x14ac:dyDescent="0.4">
      <c r="A179" s="182"/>
      <c r="B179" s="182"/>
      <c r="C179" s="182"/>
      <c r="D179" s="182"/>
      <c r="E179" s="182"/>
      <c r="F179" s="182"/>
      <c r="G179" s="182"/>
      <c r="H179" s="182"/>
      <c r="I179" s="182"/>
      <c r="J179" s="182"/>
      <c r="K179" s="182"/>
      <c r="L179" s="182"/>
      <c r="M179" s="182"/>
      <c r="N179" s="182"/>
      <c r="O179" s="182"/>
      <c r="P179" s="182"/>
      <c r="Q179" s="182"/>
      <c r="R179" s="182"/>
      <c r="S179" s="182"/>
      <c r="T179" s="182"/>
      <c r="U179" s="182"/>
      <c r="V179" s="182"/>
      <c r="W179" s="182"/>
      <c r="X179" s="182"/>
      <c r="Y179" s="182"/>
      <c r="Z179" s="182"/>
    </row>
    <row r="180" spans="1:26" ht="26.25" customHeight="1" x14ac:dyDescent="0.4">
      <c r="A180" s="182"/>
      <c r="B180" s="182"/>
      <c r="C180" s="182"/>
      <c r="D180" s="182"/>
      <c r="E180" s="182"/>
      <c r="F180" s="182"/>
      <c r="G180" s="182"/>
      <c r="H180" s="182"/>
      <c r="I180" s="182"/>
      <c r="J180" s="182"/>
      <c r="K180" s="182"/>
      <c r="L180" s="182"/>
      <c r="M180" s="182"/>
      <c r="N180" s="182"/>
      <c r="O180" s="182"/>
      <c r="P180" s="182"/>
      <c r="Q180" s="182"/>
      <c r="R180" s="182"/>
      <c r="S180" s="182"/>
      <c r="T180" s="182"/>
      <c r="U180" s="182"/>
      <c r="V180" s="182"/>
      <c r="W180" s="182"/>
      <c r="X180" s="182"/>
      <c r="Y180" s="182"/>
      <c r="Z180" s="182"/>
    </row>
    <row r="181" spans="1:26" ht="26.25" customHeight="1" x14ac:dyDescent="0.4">
      <c r="A181" s="182"/>
      <c r="B181" s="182"/>
      <c r="C181" s="182"/>
      <c r="D181" s="182"/>
      <c r="E181" s="182"/>
      <c r="F181" s="182"/>
      <c r="G181" s="182"/>
      <c r="H181" s="182"/>
      <c r="I181" s="182"/>
      <c r="J181" s="182"/>
      <c r="K181" s="182"/>
      <c r="L181" s="182"/>
      <c r="M181" s="182"/>
      <c r="N181" s="182"/>
      <c r="O181" s="182"/>
      <c r="P181" s="182"/>
      <c r="Q181" s="182"/>
      <c r="R181" s="182"/>
      <c r="S181" s="182"/>
      <c r="T181" s="182"/>
      <c r="U181" s="182"/>
      <c r="V181" s="182"/>
      <c r="W181" s="182"/>
      <c r="X181" s="182"/>
      <c r="Y181" s="182"/>
      <c r="Z181" s="182"/>
    </row>
    <row r="182" spans="1:26" ht="26.25" customHeight="1" x14ac:dyDescent="0.4">
      <c r="A182" s="182"/>
      <c r="B182" s="182"/>
      <c r="C182" s="182"/>
      <c r="D182" s="182"/>
      <c r="E182" s="182"/>
      <c r="F182" s="182"/>
      <c r="G182" s="182"/>
      <c r="H182" s="182"/>
      <c r="I182" s="182"/>
      <c r="J182" s="182"/>
      <c r="K182" s="182"/>
      <c r="L182" s="182"/>
      <c r="M182" s="182"/>
      <c r="N182" s="182"/>
      <c r="O182" s="182"/>
      <c r="P182" s="182"/>
      <c r="Q182" s="182"/>
      <c r="R182" s="182"/>
      <c r="S182" s="182"/>
      <c r="T182" s="182"/>
      <c r="U182" s="182"/>
      <c r="V182" s="182"/>
      <c r="W182" s="182"/>
      <c r="X182" s="182"/>
      <c r="Y182" s="182"/>
      <c r="Z182" s="182"/>
    </row>
    <row r="183" spans="1:26" ht="26.25" customHeight="1" x14ac:dyDescent="0.4">
      <c r="A183" s="182"/>
      <c r="B183" s="182"/>
      <c r="C183" s="182"/>
      <c r="D183" s="182"/>
      <c r="E183" s="182"/>
      <c r="F183" s="182"/>
      <c r="G183" s="182"/>
      <c r="H183" s="182"/>
      <c r="I183" s="182"/>
      <c r="J183" s="182"/>
      <c r="K183" s="182"/>
      <c r="L183" s="182"/>
      <c r="M183" s="182"/>
      <c r="N183" s="182"/>
      <c r="O183" s="182"/>
      <c r="P183" s="182"/>
      <c r="Q183" s="182"/>
      <c r="R183" s="182"/>
      <c r="S183" s="182"/>
      <c r="T183" s="182"/>
      <c r="U183" s="182"/>
      <c r="V183" s="182"/>
      <c r="W183" s="182"/>
      <c r="X183" s="182"/>
      <c r="Y183" s="182"/>
      <c r="Z183" s="182"/>
    </row>
    <row r="184" spans="1:26" ht="26.25" customHeight="1" x14ac:dyDescent="0.4">
      <c r="A184" s="182"/>
      <c r="B184" s="182"/>
      <c r="C184" s="182"/>
      <c r="D184" s="182"/>
      <c r="E184" s="182"/>
      <c r="F184" s="182"/>
      <c r="G184" s="182"/>
      <c r="H184" s="182"/>
      <c r="I184" s="182"/>
      <c r="J184" s="182"/>
      <c r="K184" s="182"/>
      <c r="L184" s="182"/>
      <c r="M184" s="182"/>
      <c r="N184" s="182"/>
      <c r="O184" s="182"/>
      <c r="P184" s="182"/>
      <c r="Q184" s="182"/>
      <c r="R184" s="182"/>
      <c r="S184" s="182"/>
      <c r="T184" s="182"/>
      <c r="U184" s="182"/>
      <c r="V184" s="182"/>
      <c r="W184" s="182"/>
      <c r="X184" s="182"/>
      <c r="Y184" s="182"/>
      <c r="Z184" s="182"/>
    </row>
    <row r="185" spans="1:26" ht="26.25" customHeight="1" x14ac:dyDescent="0.4">
      <c r="A185" s="182"/>
      <c r="B185" s="182"/>
      <c r="C185" s="182"/>
      <c r="D185" s="182"/>
      <c r="E185" s="182"/>
      <c r="F185" s="182"/>
      <c r="G185" s="182"/>
      <c r="H185" s="182"/>
      <c r="I185" s="182"/>
      <c r="J185" s="182"/>
      <c r="K185" s="182"/>
      <c r="L185" s="182"/>
      <c r="M185" s="182"/>
      <c r="N185" s="182"/>
      <c r="O185" s="182"/>
      <c r="P185" s="182"/>
      <c r="Q185" s="182"/>
      <c r="R185" s="182"/>
      <c r="S185" s="182"/>
      <c r="T185" s="182"/>
      <c r="U185" s="182"/>
      <c r="V185" s="182"/>
      <c r="W185" s="182"/>
      <c r="X185" s="182"/>
      <c r="Y185" s="182"/>
      <c r="Z185" s="182"/>
    </row>
    <row r="186" spans="1:26" ht="26.25" customHeight="1" x14ac:dyDescent="0.4">
      <c r="A186" s="182"/>
      <c r="B186" s="182"/>
      <c r="C186" s="182"/>
      <c r="D186" s="182"/>
      <c r="E186" s="182"/>
      <c r="F186" s="182"/>
      <c r="G186" s="182"/>
      <c r="H186" s="182"/>
      <c r="I186" s="182"/>
      <c r="J186" s="182"/>
      <c r="K186" s="182"/>
      <c r="L186" s="182"/>
      <c r="M186" s="182"/>
      <c r="N186" s="182"/>
      <c r="O186" s="182"/>
      <c r="P186" s="182"/>
      <c r="Q186" s="182"/>
      <c r="R186" s="182"/>
      <c r="S186" s="182"/>
      <c r="T186" s="182"/>
      <c r="U186" s="182"/>
      <c r="V186" s="182"/>
      <c r="W186" s="182"/>
      <c r="X186" s="182"/>
      <c r="Y186" s="182"/>
      <c r="Z186" s="182"/>
    </row>
    <row r="187" spans="1:26" ht="26.25" customHeight="1" x14ac:dyDescent="0.4">
      <c r="A187" s="182"/>
      <c r="B187" s="182"/>
      <c r="C187" s="182"/>
      <c r="D187" s="182"/>
      <c r="E187" s="182"/>
      <c r="F187" s="182"/>
      <c r="G187" s="182"/>
      <c r="H187" s="182"/>
      <c r="I187" s="182"/>
      <c r="J187" s="182"/>
      <c r="K187" s="182"/>
      <c r="L187" s="182"/>
      <c r="M187" s="182"/>
      <c r="N187" s="182"/>
      <c r="O187" s="182"/>
      <c r="P187" s="182"/>
      <c r="Q187" s="182"/>
      <c r="R187" s="182"/>
      <c r="S187" s="182"/>
      <c r="T187" s="182"/>
      <c r="U187" s="182"/>
      <c r="V187" s="182"/>
      <c r="W187" s="182"/>
      <c r="X187" s="182"/>
      <c r="Y187" s="182"/>
      <c r="Z187" s="182"/>
    </row>
    <row r="188" spans="1:26" ht="26.25" customHeight="1" x14ac:dyDescent="0.4">
      <c r="A188" s="182"/>
      <c r="B188" s="182"/>
      <c r="C188" s="182"/>
      <c r="D188" s="182"/>
      <c r="E188" s="182"/>
      <c r="F188" s="182"/>
      <c r="G188" s="182"/>
      <c r="H188" s="182"/>
      <c r="I188" s="182"/>
      <c r="J188" s="182"/>
      <c r="K188" s="182"/>
      <c r="L188" s="182"/>
      <c r="M188" s="182"/>
      <c r="N188" s="182"/>
      <c r="O188" s="182"/>
      <c r="P188" s="182"/>
      <c r="Q188" s="182"/>
      <c r="R188" s="182"/>
      <c r="S188" s="182"/>
      <c r="T188" s="182"/>
      <c r="U188" s="182"/>
      <c r="V188" s="182"/>
      <c r="W188" s="182"/>
      <c r="X188" s="182"/>
      <c r="Y188" s="182"/>
      <c r="Z188" s="182"/>
    </row>
    <row r="189" spans="1:26" ht="26.25" customHeight="1" x14ac:dyDescent="0.4">
      <c r="A189" s="182"/>
      <c r="B189" s="182"/>
      <c r="C189" s="182"/>
      <c r="D189" s="182"/>
      <c r="E189" s="182"/>
      <c r="F189" s="182"/>
      <c r="G189" s="182"/>
      <c r="H189" s="182"/>
      <c r="I189" s="182"/>
      <c r="J189" s="182"/>
      <c r="K189" s="182"/>
      <c r="L189" s="182"/>
      <c r="M189" s="182"/>
      <c r="N189" s="182"/>
      <c r="O189" s="182"/>
      <c r="P189" s="182"/>
      <c r="Q189" s="182"/>
      <c r="R189" s="182"/>
      <c r="S189" s="182"/>
      <c r="T189" s="182"/>
      <c r="U189" s="182"/>
      <c r="V189" s="182"/>
      <c r="W189" s="182"/>
      <c r="X189" s="182"/>
      <c r="Y189" s="182"/>
      <c r="Z189" s="182"/>
    </row>
    <row r="190" spans="1:26" ht="26.25" customHeight="1" x14ac:dyDescent="0.4">
      <c r="A190" s="182"/>
      <c r="B190" s="182"/>
      <c r="C190" s="182"/>
      <c r="D190" s="182"/>
      <c r="E190" s="182"/>
      <c r="F190" s="182"/>
      <c r="G190" s="182"/>
      <c r="H190" s="182"/>
      <c r="I190" s="182"/>
      <c r="J190" s="182"/>
      <c r="K190" s="182"/>
      <c r="L190" s="182"/>
      <c r="M190" s="182"/>
      <c r="N190" s="182"/>
      <c r="O190" s="182"/>
      <c r="P190" s="182"/>
      <c r="Q190" s="182"/>
      <c r="R190" s="182"/>
      <c r="S190" s="182"/>
      <c r="T190" s="182"/>
      <c r="U190" s="182"/>
      <c r="V190" s="182"/>
      <c r="W190" s="182"/>
      <c r="X190" s="182"/>
      <c r="Y190" s="182"/>
      <c r="Z190" s="182"/>
    </row>
    <row r="191" spans="1:26" ht="26.25" customHeight="1" x14ac:dyDescent="0.4">
      <c r="A191" s="182"/>
      <c r="B191" s="182"/>
      <c r="C191" s="182"/>
      <c r="D191" s="182"/>
      <c r="E191" s="182"/>
      <c r="F191" s="182"/>
      <c r="G191" s="182"/>
      <c r="H191" s="182"/>
      <c r="I191" s="182"/>
      <c r="J191" s="182"/>
      <c r="K191" s="182"/>
      <c r="L191" s="182"/>
      <c r="M191" s="182"/>
      <c r="N191" s="182"/>
      <c r="O191" s="182"/>
      <c r="P191" s="182"/>
      <c r="Q191" s="182"/>
      <c r="R191" s="182"/>
      <c r="S191" s="182"/>
      <c r="T191" s="182"/>
      <c r="U191" s="182"/>
      <c r="V191" s="182"/>
      <c r="W191" s="182"/>
      <c r="X191" s="182"/>
      <c r="Y191" s="182"/>
      <c r="Z191" s="182"/>
    </row>
    <row r="192" spans="1:26" ht="26.25" customHeight="1" x14ac:dyDescent="0.4">
      <c r="A192" s="182"/>
      <c r="B192" s="182"/>
      <c r="C192" s="182"/>
      <c r="D192" s="182"/>
      <c r="E192" s="182"/>
      <c r="F192" s="182"/>
      <c r="G192" s="182"/>
      <c r="H192" s="182"/>
      <c r="I192" s="182"/>
      <c r="J192" s="182"/>
      <c r="K192" s="182"/>
      <c r="L192" s="182"/>
      <c r="M192" s="182"/>
      <c r="N192" s="182"/>
      <c r="O192" s="182"/>
      <c r="P192" s="182"/>
      <c r="Q192" s="182"/>
      <c r="R192" s="182"/>
      <c r="S192" s="182"/>
      <c r="T192" s="182"/>
      <c r="U192" s="182"/>
      <c r="V192" s="182"/>
      <c r="W192" s="182"/>
      <c r="X192" s="182"/>
      <c r="Y192" s="182"/>
      <c r="Z192" s="182"/>
    </row>
    <row r="193" spans="1:26" ht="26.25" customHeight="1" x14ac:dyDescent="0.4">
      <c r="A193" s="182"/>
      <c r="B193" s="182"/>
      <c r="C193" s="182"/>
      <c r="D193" s="182"/>
      <c r="E193" s="182"/>
      <c r="F193" s="182"/>
      <c r="G193" s="182"/>
      <c r="H193" s="182"/>
      <c r="I193" s="182"/>
      <c r="J193" s="182"/>
      <c r="K193" s="182"/>
      <c r="L193" s="182"/>
      <c r="M193" s="182"/>
      <c r="N193" s="182"/>
      <c r="O193" s="182"/>
      <c r="P193" s="182"/>
      <c r="Q193" s="182"/>
      <c r="R193" s="182"/>
      <c r="S193" s="182"/>
      <c r="T193" s="182"/>
      <c r="U193" s="182"/>
      <c r="V193" s="182"/>
      <c r="W193" s="182"/>
      <c r="X193" s="182"/>
      <c r="Y193" s="182"/>
      <c r="Z193" s="182"/>
    </row>
    <row r="194" spans="1:26" ht="26.25" customHeight="1" x14ac:dyDescent="0.4">
      <c r="A194" s="182"/>
      <c r="B194" s="182"/>
      <c r="C194" s="182"/>
      <c r="D194" s="182"/>
      <c r="E194" s="182"/>
      <c r="F194" s="182"/>
      <c r="G194" s="182"/>
      <c r="H194" s="182"/>
      <c r="I194" s="182"/>
      <c r="J194" s="182"/>
      <c r="K194" s="182"/>
      <c r="L194" s="182"/>
      <c r="M194" s="182"/>
      <c r="N194" s="182"/>
      <c r="O194" s="182"/>
      <c r="P194" s="182"/>
      <c r="Q194" s="182"/>
      <c r="R194" s="182"/>
      <c r="S194" s="182"/>
      <c r="T194" s="182"/>
      <c r="U194" s="182"/>
      <c r="V194" s="182"/>
      <c r="W194" s="182"/>
      <c r="X194" s="182"/>
      <c r="Y194" s="182"/>
      <c r="Z194" s="182"/>
    </row>
    <row r="195" spans="1:26" ht="26.25" customHeight="1" x14ac:dyDescent="0.4">
      <c r="A195" s="182"/>
      <c r="B195" s="182"/>
      <c r="C195" s="182"/>
      <c r="D195" s="182"/>
      <c r="E195" s="182"/>
      <c r="F195" s="182"/>
      <c r="G195" s="182"/>
      <c r="H195" s="182"/>
      <c r="I195" s="182"/>
      <c r="J195" s="182"/>
      <c r="K195" s="182"/>
      <c r="L195" s="182"/>
      <c r="M195" s="182"/>
      <c r="N195" s="182"/>
      <c r="O195" s="182"/>
      <c r="P195" s="182"/>
      <c r="Q195" s="182"/>
      <c r="R195" s="182"/>
      <c r="S195" s="182"/>
      <c r="T195" s="182"/>
      <c r="U195" s="182"/>
      <c r="V195" s="182"/>
      <c r="W195" s="182"/>
      <c r="X195" s="182"/>
      <c r="Y195" s="182"/>
      <c r="Z195" s="182"/>
    </row>
    <row r="196" spans="1:26" ht="26.25" customHeight="1" x14ac:dyDescent="0.4">
      <c r="A196" s="182"/>
      <c r="B196" s="182"/>
      <c r="C196" s="182"/>
      <c r="D196" s="182"/>
      <c r="E196" s="182"/>
      <c r="F196" s="182"/>
      <c r="G196" s="182"/>
      <c r="H196" s="182"/>
      <c r="I196" s="182"/>
      <c r="J196" s="182"/>
      <c r="K196" s="182"/>
      <c r="L196" s="182"/>
      <c r="M196" s="182"/>
      <c r="N196" s="182"/>
      <c r="O196" s="182"/>
      <c r="P196" s="182"/>
      <c r="Q196" s="182"/>
      <c r="R196" s="182"/>
      <c r="S196" s="182"/>
      <c r="T196" s="182"/>
      <c r="U196" s="182"/>
      <c r="V196" s="182"/>
      <c r="W196" s="182"/>
      <c r="X196" s="182"/>
      <c r="Y196" s="182"/>
      <c r="Z196" s="182"/>
    </row>
    <row r="197" spans="1:26" ht="26.25" customHeight="1" x14ac:dyDescent="0.4">
      <c r="A197" s="182"/>
      <c r="B197" s="182"/>
      <c r="C197" s="182"/>
      <c r="D197" s="182"/>
      <c r="E197" s="182"/>
      <c r="F197" s="182"/>
      <c r="G197" s="182"/>
      <c r="H197" s="182"/>
      <c r="I197" s="182"/>
      <c r="J197" s="182"/>
      <c r="K197" s="182"/>
      <c r="L197" s="182"/>
      <c r="M197" s="182"/>
      <c r="N197" s="182"/>
      <c r="O197" s="182"/>
      <c r="P197" s="182"/>
      <c r="Q197" s="182"/>
      <c r="R197" s="182"/>
      <c r="S197" s="182"/>
      <c r="T197" s="182"/>
      <c r="U197" s="182"/>
      <c r="V197" s="182"/>
      <c r="W197" s="182"/>
      <c r="X197" s="182"/>
      <c r="Y197" s="182"/>
      <c r="Z197" s="182"/>
    </row>
    <row r="198" spans="1:26" ht="26.25" customHeight="1" x14ac:dyDescent="0.4">
      <c r="A198" s="182"/>
      <c r="B198" s="182"/>
      <c r="C198" s="182"/>
      <c r="D198" s="182"/>
      <c r="E198" s="182"/>
      <c r="F198" s="182"/>
      <c r="G198" s="182"/>
      <c r="H198" s="182"/>
      <c r="I198" s="182"/>
      <c r="J198" s="182"/>
      <c r="K198" s="182"/>
      <c r="L198" s="182"/>
      <c r="M198" s="182"/>
      <c r="N198" s="182"/>
      <c r="O198" s="182"/>
      <c r="P198" s="182"/>
      <c r="Q198" s="182"/>
      <c r="R198" s="182"/>
      <c r="S198" s="182"/>
      <c r="T198" s="182"/>
      <c r="U198" s="182"/>
      <c r="V198" s="182"/>
      <c r="W198" s="182"/>
      <c r="X198" s="182"/>
      <c r="Y198" s="182"/>
      <c r="Z198" s="182"/>
    </row>
    <row r="199" spans="1:26" ht="26.25" customHeight="1" x14ac:dyDescent="0.4">
      <c r="A199" s="182"/>
      <c r="B199" s="182"/>
      <c r="C199" s="182"/>
      <c r="D199" s="182"/>
      <c r="E199" s="182"/>
      <c r="F199" s="182"/>
      <c r="G199" s="182"/>
      <c r="H199" s="182"/>
      <c r="I199" s="182"/>
      <c r="J199" s="182"/>
      <c r="K199" s="182"/>
      <c r="L199" s="182"/>
      <c r="M199" s="182"/>
      <c r="N199" s="182"/>
      <c r="O199" s="182"/>
      <c r="P199" s="182"/>
      <c r="Q199" s="182"/>
      <c r="R199" s="182"/>
      <c r="S199" s="182"/>
      <c r="T199" s="182"/>
      <c r="U199" s="182"/>
      <c r="V199" s="182"/>
      <c r="W199" s="182"/>
      <c r="X199" s="182"/>
      <c r="Y199" s="182"/>
      <c r="Z199" s="182"/>
    </row>
    <row r="200" spans="1:26" ht="26.25" customHeight="1" x14ac:dyDescent="0.4">
      <c r="A200" s="182"/>
      <c r="B200" s="182"/>
      <c r="C200" s="182"/>
      <c r="D200" s="182"/>
      <c r="E200" s="182"/>
      <c r="F200" s="182"/>
      <c r="G200" s="182"/>
      <c r="H200" s="182"/>
      <c r="I200" s="182"/>
      <c r="J200" s="182"/>
      <c r="K200" s="182"/>
      <c r="L200" s="182"/>
      <c r="M200" s="182"/>
      <c r="N200" s="182"/>
      <c r="O200" s="182"/>
      <c r="P200" s="182"/>
      <c r="Q200" s="182"/>
      <c r="R200" s="182"/>
      <c r="S200" s="182"/>
      <c r="T200" s="182"/>
      <c r="U200" s="182"/>
      <c r="V200" s="182"/>
      <c r="W200" s="182"/>
      <c r="X200" s="182"/>
      <c r="Y200" s="182"/>
      <c r="Z200" s="182"/>
    </row>
    <row r="201" spans="1:26" ht="26.25" customHeight="1" x14ac:dyDescent="0.4">
      <c r="A201" s="182"/>
      <c r="B201" s="182"/>
      <c r="C201" s="182"/>
      <c r="D201" s="182"/>
      <c r="E201" s="182"/>
      <c r="F201" s="182"/>
      <c r="G201" s="182"/>
      <c r="H201" s="182"/>
      <c r="I201" s="182"/>
      <c r="J201" s="182"/>
      <c r="K201" s="182"/>
      <c r="L201" s="182"/>
      <c r="M201" s="182"/>
      <c r="N201" s="182"/>
      <c r="O201" s="182"/>
      <c r="P201" s="182"/>
      <c r="Q201" s="182"/>
      <c r="R201" s="182"/>
      <c r="S201" s="182"/>
      <c r="T201" s="182"/>
      <c r="U201" s="182"/>
      <c r="V201" s="182"/>
      <c r="W201" s="182"/>
      <c r="X201" s="182"/>
      <c r="Y201" s="182"/>
      <c r="Z201" s="182"/>
    </row>
    <row r="202" spans="1:26" ht="26.25" customHeight="1" x14ac:dyDescent="0.4">
      <c r="A202" s="182"/>
      <c r="B202" s="182"/>
      <c r="C202" s="182"/>
      <c r="D202" s="182"/>
      <c r="E202" s="182"/>
      <c r="F202" s="182"/>
      <c r="G202" s="182"/>
      <c r="H202" s="182"/>
      <c r="I202" s="182"/>
      <c r="J202" s="182"/>
      <c r="K202" s="182"/>
      <c r="L202" s="182"/>
      <c r="M202" s="182"/>
      <c r="N202" s="182"/>
      <c r="O202" s="182"/>
      <c r="P202" s="182"/>
      <c r="Q202" s="182"/>
      <c r="R202" s="182"/>
      <c r="S202" s="182"/>
      <c r="T202" s="182"/>
      <c r="U202" s="182"/>
      <c r="V202" s="182"/>
      <c r="W202" s="182"/>
      <c r="X202" s="182"/>
      <c r="Y202" s="182"/>
      <c r="Z202" s="182"/>
    </row>
    <row r="203" spans="1:26" ht="26.25" customHeight="1" x14ac:dyDescent="0.4">
      <c r="A203" s="182"/>
      <c r="B203" s="182"/>
      <c r="C203" s="182"/>
      <c r="D203" s="182"/>
      <c r="E203" s="182"/>
      <c r="F203" s="182"/>
      <c r="G203" s="182"/>
      <c r="H203" s="182"/>
      <c r="I203" s="182"/>
      <c r="J203" s="182"/>
      <c r="K203" s="182"/>
      <c r="L203" s="182"/>
      <c r="M203" s="182"/>
      <c r="N203" s="182"/>
      <c r="O203" s="182"/>
      <c r="P203" s="182"/>
      <c r="Q203" s="182"/>
      <c r="R203" s="182"/>
      <c r="S203" s="182"/>
      <c r="T203" s="182"/>
      <c r="U203" s="182"/>
      <c r="V203" s="182"/>
      <c r="W203" s="182"/>
      <c r="X203" s="182"/>
      <c r="Y203" s="182"/>
      <c r="Z203" s="182"/>
    </row>
    <row r="204" spans="1:26" ht="26.25" customHeight="1" x14ac:dyDescent="0.4">
      <c r="A204" s="182"/>
      <c r="B204" s="182"/>
      <c r="C204" s="182"/>
      <c r="D204" s="182"/>
      <c r="E204" s="182"/>
      <c r="F204" s="182"/>
      <c r="G204" s="182"/>
      <c r="H204" s="182"/>
      <c r="I204" s="182"/>
      <c r="J204" s="182"/>
      <c r="K204" s="182"/>
      <c r="L204" s="182"/>
      <c r="M204" s="182"/>
      <c r="N204" s="182"/>
      <c r="O204" s="182"/>
      <c r="P204" s="182"/>
      <c r="Q204" s="182"/>
      <c r="R204" s="182"/>
      <c r="S204" s="182"/>
      <c r="T204" s="182"/>
      <c r="U204" s="182"/>
      <c r="V204" s="182"/>
      <c r="W204" s="182"/>
      <c r="X204" s="182"/>
      <c r="Y204" s="182"/>
      <c r="Z204" s="182"/>
    </row>
    <row r="205" spans="1:26" ht="26.25" customHeight="1" x14ac:dyDescent="0.4">
      <c r="A205" s="182"/>
      <c r="B205" s="182"/>
      <c r="C205" s="182"/>
      <c r="D205" s="182"/>
      <c r="E205" s="182"/>
      <c r="F205" s="182"/>
      <c r="G205" s="182"/>
      <c r="H205" s="182"/>
      <c r="I205" s="182"/>
      <c r="J205" s="182"/>
      <c r="K205" s="182"/>
      <c r="L205" s="182"/>
      <c r="M205" s="182"/>
      <c r="N205" s="182"/>
      <c r="O205" s="182"/>
      <c r="P205" s="182"/>
      <c r="Q205" s="182"/>
      <c r="R205" s="182"/>
      <c r="S205" s="182"/>
      <c r="T205" s="182"/>
      <c r="U205" s="182"/>
      <c r="V205" s="182"/>
      <c r="W205" s="182"/>
      <c r="X205" s="182"/>
      <c r="Y205" s="182"/>
      <c r="Z205" s="182"/>
    </row>
    <row r="206" spans="1:26" ht="26.25" customHeight="1" x14ac:dyDescent="0.4">
      <c r="A206" s="182"/>
      <c r="B206" s="182"/>
      <c r="C206" s="182"/>
      <c r="D206" s="182"/>
      <c r="E206" s="182"/>
      <c r="F206" s="182"/>
      <c r="G206" s="182"/>
      <c r="H206" s="182"/>
      <c r="I206" s="182"/>
      <c r="J206" s="182"/>
      <c r="K206" s="182"/>
      <c r="L206" s="182"/>
      <c r="M206" s="182"/>
      <c r="N206" s="182"/>
      <c r="O206" s="182"/>
      <c r="P206" s="182"/>
      <c r="Q206" s="182"/>
      <c r="R206" s="182"/>
      <c r="S206" s="182"/>
      <c r="T206" s="182"/>
      <c r="U206" s="182"/>
      <c r="V206" s="182"/>
      <c r="W206" s="182"/>
      <c r="X206" s="182"/>
      <c r="Y206" s="182"/>
      <c r="Z206" s="182"/>
    </row>
    <row r="207" spans="1:26" ht="26.25" customHeight="1" x14ac:dyDescent="0.4">
      <c r="A207" s="182"/>
      <c r="B207" s="182"/>
      <c r="C207" s="182"/>
      <c r="D207" s="182"/>
      <c r="E207" s="182"/>
      <c r="F207" s="182"/>
      <c r="G207" s="182"/>
      <c r="H207" s="182"/>
      <c r="I207" s="182"/>
      <c r="J207" s="182"/>
      <c r="K207" s="182"/>
      <c r="L207" s="182"/>
      <c r="M207" s="182"/>
      <c r="N207" s="182"/>
      <c r="O207" s="182"/>
      <c r="P207" s="182"/>
      <c r="Q207" s="182"/>
      <c r="R207" s="182"/>
      <c r="S207" s="182"/>
      <c r="T207" s="182"/>
      <c r="U207" s="182"/>
      <c r="V207" s="182"/>
      <c r="W207" s="182"/>
      <c r="X207" s="182"/>
      <c r="Y207" s="182"/>
      <c r="Z207" s="182"/>
    </row>
    <row r="208" spans="1:26" ht="26.25" customHeight="1" x14ac:dyDescent="0.4">
      <c r="A208" s="182"/>
      <c r="B208" s="182"/>
      <c r="C208" s="182"/>
      <c r="D208" s="182"/>
      <c r="E208" s="182"/>
      <c r="F208" s="182"/>
      <c r="G208" s="182"/>
      <c r="H208" s="182"/>
      <c r="I208" s="182"/>
      <c r="J208" s="182"/>
      <c r="K208" s="182"/>
      <c r="L208" s="182"/>
      <c r="M208" s="182"/>
      <c r="N208" s="182"/>
      <c r="O208" s="182"/>
      <c r="P208" s="182"/>
      <c r="Q208" s="182"/>
      <c r="R208" s="182"/>
      <c r="S208" s="182"/>
      <c r="T208" s="182"/>
      <c r="U208" s="182"/>
      <c r="V208" s="182"/>
      <c r="W208" s="182"/>
      <c r="X208" s="182"/>
      <c r="Y208" s="182"/>
      <c r="Z208" s="182"/>
    </row>
    <row r="209" spans="1:26" ht="26.25" customHeight="1" x14ac:dyDescent="0.4">
      <c r="A209" s="182"/>
      <c r="B209" s="182"/>
      <c r="C209" s="182"/>
      <c r="D209" s="182"/>
      <c r="E209" s="182"/>
      <c r="F209" s="182"/>
      <c r="G209" s="182"/>
      <c r="H209" s="182"/>
      <c r="I209" s="182"/>
      <c r="J209" s="182"/>
      <c r="K209" s="182"/>
      <c r="L209" s="182"/>
      <c r="M209" s="182"/>
      <c r="N209" s="182"/>
      <c r="O209" s="182"/>
      <c r="P209" s="182"/>
      <c r="Q209" s="182"/>
      <c r="R209" s="182"/>
      <c r="S209" s="182"/>
      <c r="T209" s="182"/>
      <c r="U209" s="182"/>
      <c r="V209" s="182"/>
      <c r="W209" s="182"/>
      <c r="X209" s="182"/>
      <c r="Y209" s="182"/>
      <c r="Z209" s="182"/>
    </row>
    <row r="210" spans="1:26" ht="26.25" customHeight="1" x14ac:dyDescent="0.4">
      <c r="A210" s="182"/>
      <c r="B210" s="182"/>
      <c r="C210" s="182"/>
      <c r="D210" s="182"/>
      <c r="E210" s="182"/>
      <c r="F210" s="182"/>
      <c r="G210" s="182"/>
      <c r="H210" s="182"/>
      <c r="I210" s="182"/>
      <c r="J210" s="182"/>
      <c r="K210" s="182"/>
      <c r="L210" s="182"/>
      <c r="M210" s="182"/>
      <c r="N210" s="182"/>
      <c r="O210" s="182"/>
      <c r="P210" s="182"/>
      <c r="Q210" s="182"/>
      <c r="R210" s="182"/>
      <c r="S210" s="182"/>
      <c r="T210" s="182"/>
      <c r="U210" s="182"/>
      <c r="V210" s="182"/>
      <c r="W210" s="182"/>
      <c r="X210" s="182"/>
      <c r="Y210" s="182"/>
      <c r="Z210" s="182"/>
    </row>
    <row r="211" spans="1:26" ht="26.25" customHeight="1" x14ac:dyDescent="0.4">
      <c r="A211" s="182"/>
      <c r="B211" s="182"/>
      <c r="C211" s="182"/>
      <c r="D211" s="182"/>
      <c r="E211" s="182"/>
      <c r="F211" s="182"/>
      <c r="G211" s="182"/>
      <c r="H211" s="182"/>
      <c r="I211" s="182"/>
      <c r="J211" s="182"/>
      <c r="K211" s="182"/>
      <c r="L211" s="182"/>
      <c r="M211" s="182"/>
      <c r="N211" s="182"/>
      <c r="O211" s="182"/>
      <c r="P211" s="182"/>
      <c r="Q211" s="182"/>
      <c r="R211" s="182"/>
      <c r="S211" s="182"/>
      <c r="T211" s="182"/>
      <c r="U211" s="182"/>
      <c r="V211" s="182"/>
      <c r="W211" s="182"/>
      <c r="X211" s="182"/>
      <c r="Y211" s="182"/>
      <c r="Z211" s="182"/>
    </row>
    <row r="212" spans="1:26" ht="26.25" customHeight="1" x14ac:dyDescent="0.4">
      <c r="A212" s="182"/>
      <c r="B212" s="182"/>
      <c r="C212" s="182"/>
      <c r="D212" s="182"/>
      <c r="E212" s="182"/>
      <c r="F212" s="182"/>
      <c r="G212" s="182"/>
      <c r="H212" s="182"/>
      <c r="I212" s="182"/>
      <c r="J212" s="182"/>
      <c r="K212" s="182"/>
      <c r="L212" s="182"/>
      <c r="M212" s="182"/>
      <c r="N212" s="182"/>
      <c r="O212" s="182"/>
      <c r="P212" s="182"/>
      <c r="Q212" s="182"/>
      <c r="R212" s="182"/>
      <c r="S212" s="182"/>
      <c r="T212" s="182"/>
      <c r="U212" s="182"/>
      <c r="V212" s="182"/>
      <c r="W212" s="182"/>
      <c r="X212" s="182"/>
      <c r="Y212" s="182"/>
      <c r="Z212" s="182"/>
    </row>
    <row r="213" spans="1:26" ht="26.25" customHeight="1" x14ac:dyDescent="0.4">
      <c r="A213" s="182"/>
      <c r="B213" s="182"/>
      <c r="C213" s="182"/>
      <c r="D213" s="182"/>
      <c r="E213" s="182"/>
      <c r="F213" s="182"/>
      <c r="G213" s="182"/>
      <c r="H213" s="182"/>
      <c r="I213" s="182"/>
      <c r="J213" s="182"/>
      <c r="K213" s="182"/>
      <c r="L213" s="182"/>
      <c r="M213" s="182"/>
      <c r="N213" s="182"/>
      <c r="O213" s="182"/>
      <c r="P213" s="182"/>
      <c r="Q213" s="182"/>
      <c r="R213" s="182"/>
      <c r="S213" s="182"/>
      <c r="T213" s="182"/>
      <c r="U213" s="182"/>
      <c r="V213" s="182"/>
      <c r="W213" s="182"/>
      <c r="X213" s="182"/>
      <c r="Y213" s="182"/>
      <c r="Z213" s="182"/>
    </row>
    <row r="214" spans="1:26" ht="26.25" customHeight="1" x14ac:dyDescent="0.4">
      <c r="A214" s="182"/>
      <c r="B214" s="182"/>
      <c r="C214" s="182"/>
      <c r="D214" s="182"/>
      <c r="E214" s="182"/>
      <c r="F214" s="182"/>
      <c r="G214" s="182"/>
      <c r="H214" s="182"/>
      <c r="I214" s="182"/>
      <c r="J214" s="182"/>
      <c r="K214" s="182"/>
      <c r="L214" s="182"/>
      <c r="M214" s="182"/>
      <c r="N214" s="182"/>
      <c r="O214" s="182"/>
      <c r="P214" s="182"/>
      <c r="Q214" s="182"/>
      <c r="R214" s="182"/>
      <c r="S214" s="182"/>
      <c r="T214" s="182"/>
      <c r="U214" s="182"/>
      <c r="V214" s="182"/>
      <c r="W214" s="182"/>
      <c r="X214" s="182"/>
      <c r="Y214" s="182"/>
      <c r="Z214" s="182"/>
    </row>
    <row r="215" spans="1:26" ht="26.25" customHeight="1" x14ac:dyDescent="0.4">
      <c r="A215" s="182"/>
      <c r="B215" s="182"/>
      <c r="C215" s="182"/>
      <c r="D215" s="182"/>
      <c r="E215" s="182"/>
      <c r="F215" s="182"/>
      <c r="G215" s="182"/>
      <c r="H215" s="182"/>
      <c r="I215" s="182"/>
      <c r="J215" s="182"/>
      <c r="K215" s="182"/>
      <c r="L215" s="182"/>
      <c r="M215" s="182"/>
      <c r="N215" s="182"/>
      <c r="O215" s="182"/>
      <c r="P215" s="182"/>
      <c r="Q215" s="182"/>
      <c r="R215" s="182"/>
      <c r="S215" s="182"/>
      <c r="T215" s="182"/>
      <c r="U215" s="182"/>
      <c r="V215" s="182"/>
      <c r="W215" s="182"/>
      <c r="X215" s="182"/>
      <c r="Y215" s="182"/>
      <c r="Z215" s="182"/>
    </row>
    <row r="216" spans="1:26" ht="26.25" customHeight="1" x14ac:dyDescent="0.4">
      <c r="A216" s="182"/>
      <c r="B216" s="182"/>
      <c r="C216" s="182"/>
      <c r="D216" s="182"/>
      <c r="E216" s="182"/>
      <c r="F216" s="182"/>
      <c r="G216" s="182"/>
      <c r="H216" s="182"/>
      <c r="I216" s="182"/>
      <c r="J216" s="182"/>
      <c r="K216" s="182"/>
      <c r="L216" s="182"/>
      <c r="M216" s="182"/>
      <c r="N216" s="182"/>
      <c r="O216" s="182"/>
      <c r="P216" s="182"/>
      <c r="Q216" s="182"/>
      <c r="R216" s="182"/>
      <c r="S216" s="182"/>
      <c r="T216" s="182"/>
      <c r="U216" s="182"/>
      <c r="V216" s="182"/>
      <c r="W216" s="182"/>
      <c r="X216" s="182"/>
      <c r="Y216" s="182"/>
      <c r="Z216" s="182"/>
    </row>
    <row r="217" spans="1:26" ht="26.25" customHeight="1" x14ac:dyDescent="0.4">
      <c r="A217" s="182"/>
      <c r="B217" s="182"/>
      <c r="C217" s="182"/>
      <c r="D217" s="182"/>
      <c r="E217" s="182"/>
      <c r="F217" s="182"/>
      <c r="G217" s="182"/>
      <c r="H217" s="182"/>
      <c r="I217" s="182"/>
      <c r="J217" s="182"/>
      <c r="K217" s="182"/>
      <c r="L217" s="182"/>
      <c r="M217" s="182"/>
      <c r="N217" s="182"/>
      <c r="O217" s="182"/>
      <c r="P217" s="182"/>
      <c r="Q217" s="182"/>
      <c r="R217" s="182"/>
      <c r="S217" s="182"/>
      <c r="T217" s="182"/>
      <c r="U217" s="182"/>
      <c r="V217" s="182"/>
      <c r="W217" s="182"/>
      <c r="X217" s="182"/>
      <c r="Y217" s="182"/>
      <c r="Z217" s="182"/>
    </row>
    <row r="218" spans="1:26" ht="26.25" customHeight="1" x14ac:dyDescent="0.4">
      <c r="A218" s="182"/>
      <c r="B218" s="182"/>
      <c r="C218" s="182"/>
      <c r="D218" s="182"/>
      <c r="E218" s="182"/>
      <c r="F218" s="182"/>
      <c r="G218" s="182"/>
      <c r="H218" s="182"/>
      <c r="I218" s="182"/>
      <c r="J218" s="182"/>
      <c r="K218" s="182"/>
      <c r="L218" s="182"/>
      <c r="M218" s="182"/>
      <c r="N218" s="182"/>
      <c r="O218" s="182"/>
      <c r="P218" s="182"/>
      <c r="Q218" s="182"/>
      <c r="R218" s="182"/>
      <c r="S218" s="182"/>
      <c r="T218" s="182"/>
      <c r="U218" s="182"/>
      <c r="V218" s="182"/>
      <c r="W218" s="182"/>
      <c r="X218" s="182"/>
      <c r="Y218" s="182"/>
      <c r="Z218" s="182"/>
    </row>
    <row r="219" spans="1:26" ht="26.25" customHeight="1" x14ac:dyDescent="0.4">
      <c r="A219" s="182"/>
      <c r="B219" s="182"/>
      <c r="C219" s="182"/>
      <c r="D219" s="182"/>
      <c r="E219" s="182"/>
      <c r="F219" s="182"/>
      <c r="G219" s="182"/>
      <c r="H219" s="182"/>
      <c r="I219" s="182"/>
      <c r="J219" s="182"/>
      <c r="K219" s="182"/>
      <c r="L219" s="182"/>
      <c r="M219" s="182"/>
      <c r="N219" s="182"/>
      <c r="O219" s="182"/>
      <c r="P219" s="182"/>
      <c r="Q219" s="182"/>
      <c r="R219" s="182"/>
      <c r="S219" s="182"/>
      <c r="T219" s="182"/>
      <c r="U219" s="182"/>
      <c r="V219" s="182"/>
      <c r="W219" s="182"/>
      <c r="X219" s="182"/>
      <c r="Y219" s="182"/>
      <c r="Z219" s="182"/>
    </row>
    <row r="220" spans="1:26" ht="26.25" customHeight="1" x14ac:dyDescent="0.4">
      <c r="A220" s="182"/>
      <c r="B220" s="182"/>
      <c r="C220" s="182"/>
      <c r="D220" s="182"/>
      <c r="E220" s="182"/>
      <c r="F220" s="182"/>
      <c r="G220" s="182"/>
      <c r="H220" s="182"/>
      <c r="I220" s="182"/>
      <c r="J220" s="182"/>
      <c r="K220" s="182"/>
      <c r="L220" s="182"/>
      <c r="M220" s="182"/>
      <c r="N220" s="182"/>
      <c r="O220" s="182"/>
      <c r="P220" s="182"/>
      <c r="Q220" s="182"/>
      <c r="R220" s="182"/>
      <c r="S220" s="182"/>
      <c r="T220" s="182"/>
      <c r="U220" s="182"/>
      <c r="V220" s="182"/>
      <c r="W220" s="182"/>
      <c r="X220" s="182"/>
      <c r="Y220" s="182"/>
      <c r="Z220" s="182"/>
    </row>
    <row r="221" spans="1:26" ht="26.25" customHeight="1" x14ac:dyDescent="0.4">
      <c r="A221" s="182"/>
      <c r="B221" s="182"/>
      <c r="C221" s="182"/>
      <c r="D221" s="182"/>
      <c r="E221" s="182"/>
      <c r="F221" s="182"/>
      <c r="G221" s="182"/>
      <c r="H221" s="182"/>
      <c r="I221" s="182"/>
      <c r="J221" s="182"/>
      <c r="K221" s="182"/>
      <c r="L221" s="182"/>
      <c r="M221" s="182"/>
      <c r="N221" s="182"/>
      <c r="O221" s="182"/>
      <c r="P221" s="182"/>
      <c r="Q221" s="182"/>
      <c r="R221" s="182"/>
      <c r="S221" s="182"/>
      <c r="T221" s="182"/>
      <c r="U221" s="182"/>
      <c r="V221" s="182"/>
      <c r="W221" s="182"/>
      <c r="X221" s="182"/>
      <c r="Y221" s="182"/>
      <c r="Z221" s="182"/>
    </row>
    <row r="222" spans="1:26" ht="26.25" customHeight="1" x14ac:dyDescent="0.4">
      <c r="A222" s="182"/>
      <c r="B222" s="182"/>
      <c r="C222" s="182"/>
      <c r="D222" s="182"/>
      <c r="E222" s="182"/>
      <c r="F222" s="182"/>
      <c r="G222" s="182"/>
      <c r="H222" s="182"/>
      <c r="I222" s="182"/>
      <c r="J222" s="182"/>
      <c r="K222" s="182"/>
      <c r="L222" s="182"/>
      <c r="M222" s="182"/>
      <c r="N222" s="182"/>
      <c r="O222" s="182"/>
      <c r="P222" s="182"/>
      <c r="Q222" s="182"/>
      <c r="R222" s="182"/>
      <c r="S222" s="182"/>
      <c r="T222" s="182"/>
      <c r="U222" s="182"/>
      <c r="V222" s="182"/>
      <c r="W222" s="182"/>
      <c r="X222" s="182"/>
      <c r="Y222" s="182"/>
      <c r="Z222" s="182"/>
    </row>
    <row r="223" spans="1:26" ht="26.25" customHeight="1" x14ac:dyDescent="0.4">
      <c r="A223" s="182"/>
      <c r="B223" s="182"/>
      <c r="C223" s="182"/>
      <c r="D223" s="182"/>
      <c r="E223" s="182"/>
      <c r="F223" s="182"/>
      <c r="G223" s="182"/>
      <c r="H223" s="182"/>
      <c r="I223" s="182"/>
      <c r="J223" s="182"/>
      <c r="K223" s="182"/>
      <c r="L223" s="182"/>
      <c r="M223" s="182"/>
      <c r="N223" s="182"/>
      <c r="O223" s="182"/>
      <c r="P223" s="182"/>
      <c r="Q223" s="182"/>
      <c r="R223" s="182"/>
      <c r="S223" s="182"/>
      <c r="T223" s="182"/>
      <c r="U223" s="182"/>
      <c r="V223" s="182"/>
      <c r="W223" s="182"/>
      <c r="X223" s="182"/>
      <c r="Y223" s="182"/>
      <c r="Z223" s="182"/>
    </row>
    <row r="224" spans="1:26" ht="26.25" customHeight="1" x14ac:dyDescent="0.4">
      <c r="A224" s="182"/>
      <c r="B224" s="182"/>
      <c r="C224" s="182"/>
      <c r="D224" s="182"/>
      <c r="E224" s="182"/>
      <c r="F224" s="182"/>
      <c r="G224" s="182"/>
      <c r="H224" s="182"/>
      <c r="I224" s="182"/>
      <c r="J224" s="182"/>
      <c r="K224" s="182"/>
      <c r="L224" s="182"/>
      <c r="M224" s="182"/>
      <c r="N224" s="182"/>
      <c r="O224" s="182"/>
      <c r="P224" s="182"/>
      <c r="Q224" s="182"/>
      <c r="R224" s="182"/>
      <c r="S224" s="182"/>
      <c r="T224" s="182"/>
      <c r="U224" s="182"/>
      <c r="V224" s="182"/>
      <c r="W224" s="182"/>
      <c r="X224" s="182"/>
      <c r="Y224" s="182"/>
      <c r="Z224" s="182"/>
    </row>
    <row r="225" spans="1:26" ht="26.25" customHeight="1" x14ac:dyDescent="0.4">
      <c r="A225" s="182"/>
      <c r="B225" s="182"/>
      <c r="C225" s="182"/>
      <c r="D225" s="182"/>
      <c r="E225" s="182"/>
      <c r="F225" s="182"/>
      <c r="G225" s="182"/>
      <c r="H225" s="182"/>
      <c r="I225" s="182"/>
      <c r="J225" s="182"/>
      <c r="K225" s="182"/>
      <c r="L225" s="182"/>
      <c r="M225" s="182"/>
      <c r="N225" s="182"/>
      <c r="O225" s="182"/>
      <c r="P225" s="182"/>
      <c r="Q225" s="182"/>
      <c r="R225" s="182"/>
      <c r="S225" s="182"/>
      <c r="T225" s="182"/>
      <c r="U225" s="182"/>
      <c r="V225" s="182"/>
      <c r="W225" s="182"/>
      <c r="X225" s="182"/>
      <c r="Y225" s="182"/>
      <c r="Z225" s="182"/>
    </row>
    <row r="226" spans="1:26" ht="26.25" customHeight="1" x14ac:dyDescent="0.4">
      <c r="A226" s="182"/>
      <c r="B226" s="182"/>
      <c r="C226" s="182"/>
      <c r="D226" s="182"/>
      <c r="E226" s="182"/>
      <c r="F226" s="182"/>
      <c r="G226" s="182"/>
      <c r="H226" s="182"/>
      <c r="I226" s="182"/>
      <c r="J226" s="182"/>
      <c r="K226" s="182"/>
      <c r="L226" s="182"/>
      <c r="M226" s="182"/>
      <c r="N226" s="182"/>
      <c r="O226" s="182"/>
      <c r="P226" s="182"/>
      <c r="Q226" s="182"/>
      <c r="R226" s="182"/>
      <c r="S226" s="182"/>
      <c r="T226" s="182"/>
      <c r="U226" s="182"/>
      <c r="V226" s="182"/>
      <c r="W226" s="182"/>
      <c r="X226" s="182"/>
      <c r="Y226" s="182"/>
      <c r="Z226" s="182"/>
    </row>
    <row r="227" spans="1:26" ht="26.25" customHeight="1" x14ac:dyDescent="0.4">
      <c r="A227" s="182"/>
      <c r="B227" s="182"/>
      <c r="C227" s="182"/>
      <c r="D227" s="182"/>
      <c r="E227" s="182"/>
      <c r="F227" s="182"/>
      <c r="G227" s="182"/>
      <c r="H227" s="182"/>
      <c r="I227" s="182"/>
      <c r="J227" s="182"/>
      <c r="K227" s="182"/>
      <c r="L227" s="182"/>
      <c r="M227" s="182"/>
      <c r="N227" s="182"/>
      <c r="O227" s="182"/>
      <c r="P227" s="182"/>
      <c r="Q227" s="182"/>
      <c r="R227" s="182"/>
      <c r="S227" s="182"/>
      <c r="T227" s="182"/>
      <c r="U227" s="182"/>
      <c r="V227" s="182"/>
      <c r="W227" s="182"/>
      <c r="X227" s="182"/>
      <c r="Y227" s="182"/>
      <c r="Z227" s="182"/>
    </row>
    <row r="228" spans="1:26" ht="26.25" customHeight="1" x14ac:dyDescent="0.4">
      <c r="A228" s="182"/>
      <c r="B228" s="182"/>
      <c r="C228" s="182"/>
      <c r="D228" s="182"/>
      <c r="E228" s="182"/>
      <c r="F228" s="182"/>
      <c r="G228" s="182"/>
      <c r="H228" s="182"/>
      <c r="I228" s="182"/>
      <c r="J228" s="182"/>
      <c r="K228" s="182"/>
      <c r="L228" s="182"/>
      <c r="M228" s="182"/>
      <c r="N228" s="182"/>
      <c r="O228" s="182"/>
      <c r="P228" s="182"/>
      <c r="Q228" s="182"/>
      <c r="R228" s="182"/>
      <c r="S228" s="182"/>
      <c r="T228" s="182"/>
      <c r="U228" s="182"/>
      <c r="V228" s="182"/>
      <c r="W228" s="182"/>
      <c r="X228" s="182"/>
      <c r="Y228" s="182"/>
      <c r="Z228" s="182"/>
    </row>
    <row r="229" spans="1:26" ht="26.25" customHeight="1" x14ac:dyDescent="0.4">
      <c r="A229" s="182"/>
      <c r="B229" s="182"/>
      <c r="C229" s="182"/>
      <c r="D229" s="182"/>
      <c r="E229" s="182"/>
      <c r="F229" s="182"/>
      <c r="G229" s="182"/>
      <c r="H229" s="182"/>
      <c r="I229" s="182"/>
      <c r="J229" s="182"/>
      <c r="K229" s="182"/>
      <c r="L229" s="182"/>
      <c r="M229" s="182"/>
      <c r="N229" s="182"/>
      <c r="O229" s="182"/>
      <c r="P229" s="182"/>
      <c r="Q229" s="182"/>
      <c r="R229" s="182"/>
      <c r="S229" s="182"/>
      <c r="T229" s="182"/>
      <c r="U229" s="182"/>
      <c r="V229" s="182"/>
      <c r="W229" s="182"/>
      <c r="X229" s="182"/>
      <c r="Y229" s="182"/>
      <c r="Z229" s="182"/>
    </row>
    <row r="230" spans="1:26" ht="26.25" customHeight="1" x14ac:dyDescent="0.4">
      <c r="A230" s="182"/>
      <c r="B230" s="182"/>
      <c r="C230" s="182"/>
      <c r="D230" s="182"/>
      <c r="E230" s="182"/>
      <c r="F230" s="182"/>
      <c r="G230" s="182"/>
      <c r="H230" s="182"/>
      <c r="I230" s="182"/>
      <c r="J230" s="182"/>
      <c r="K230" s="182"/>
      <c r="L230" s="182"/>
      <c r="M230" s="182"/>
      <c r="N230" s="182"/>
      <c r="O230" s="182"/>
      <c r="P230" s="182"/>
      <c r="Q230" s="182"/>
      <c r="R230" s="182"/>
      <c r="S230" s="182"/>
      <c r="T230" s="182"/>
      <c r="U230" s="182"/>
      <c r="V230" s="182"/>
      <c r="W230" s="182"/>
      <c r="X230" s="182"/>
      <c r="Y230" s="182"/>
      <c r="Z230" s="182"/>
    </row>
    <row r="231" spans="1:26" ht="26.25" customHeight="1" x14ac:dyDescent="0.4">
      <c r="A231" s="182"/>
      <c r="B231" s="182"/>
      <c r="C231" s="182"/>
      <c r="D231" s="182"/>
      <c r="E231" s="182"/>
      <c r="F231" s="182"/>
      <c r="G231" s="182"/>
      <c r="H231" s="182"/>
      <c r="I231" s="182"/>
      <c r="J231" s="182"/>
      <c r="K231" s="182"/>
      <c r="L231" s="182"/>
      <c r="M231" s="182"/>
      <c r="N231" s="182"/>
      <c r="O231" s="182"/>
      <c r="P231" s="182"/>
      <c r="Q231" s="182"/>
      <c r="R231" s="182"/>
      <c r="S231" s="182"/>
      <c r="T231" s="182"/>
      <c r="U231" s="182"/>
      <c r="V231" s="182"/>
      <c r="W231" s="182"/>
      <c r="X231" s="182"/>
      <c r="Y231" s="182"/>
      <c r="Z231" s="182"/>
    </row>
    <row r="232" spans="1:26" ht="26.25" customHeight="1" x14ac:dyDescent="0.4">
      <c r="A232" s="182"/>
      <c r="B232" s="182"/>
      <c r="C232" s="182"/>
      <c r="D232" s="182"/>
      <c r="E232" s="182"/>
      <c r="F232" s="182"/>
      <c r="G232" s="182"/>
      <c r="H232" s="182"/>
      <c r="I232" s="182"/>
      <c r="J232" s="182"/>
      <c r="K232" s="182"/>
      <c r="L232" s="182"/>
      <c r="M232" s="182"/>
      <c r="N232" s="182"/>
      <c r="O232" s="182"/>
      <c r="P232" s="182"/>
      <c r="Q232" s="182"/>
      <c r="R232" s="182"/>
      <c r="S232" s="182"/>
      <c r="T232" s="182"/>
      <c r="U232" s="182"/>
      <c r="V232" s="182"/>
      <c r="W232" s="182"/>
      <c r="X232" s="182"/>
      <c r="Y232" s="182"/>
      <c r="Z232" s="182"/>
    </row>
    <row r="233" spans="1:26" ht="26.25" customHeight="1" x14ac:dyDescent="0.4">
      <c r="A233" s="182"/>
      <c r="B233" s="182"/>
      <c r="C233" s="182"/>
      <c r="D233" s="182"/>
      <c r="E233" s="182"/>
      <c r="F233" s="182"/>
      <c r="G233" s="182"/>
      <c r="H233" s="182"/>
      <c r="I233" s="182"/>
      <c r="J233" s="182"/>
      <c r="K233" s="182"/>
      <c r="L233" s="182"/>
      <c r="M233" s="182"/>
      <c r="N233" s="182"/>
      <c r="O233" s="182"/>
      <c r="P233" s="182"/>
      <c r="Q233" s="182"/>
      <c r="R233" s="182"/>
      <c r="S233" s="182"/>
      <c r="T233" s="182"/>
      <c r="U233" s="182"/>
      <c r="V233" s="182"/>
      <c r="W233" s="182"/>
      <c r="X233" s="182"/>
      <c r="Y233" s="182"/>
      <c r="Z233" s="182"/>
    </row>
    <row r="234" spans="1:26" ht="26.25" customHeight="1" x14ac:dyDescent="0.4">
      <c r="A234" s="182"/>
      <c r="B234" s="182"/>
      <c r="C234" s="182"/>
      <c r="D234" s="182"/>
      <c r="E234" s="182"/>
      <c r="F234" s="182"/>
      <c r="G234" s="182"/>
      <c r="H234" s="182"/>
      <c r="I234" s="182"/>
      <c r="J234" s="182"/>
      <c r="K234" s="182"/>
      <c r="L234" s="182"/>
      <c r="M234" s="182"/>
      <c r="N234" s="182"/>
      <c r="O234" s="182"/>
      <c r="P234" s="182"/>
      <c r="Q234" s="182"/>
      <c r="R234" s="182"/>
      <c r="S234" s="182"/>
      <c r="T234" s="182"/>
      <c r="U234" s="182"/>
      <c r="V234" s="182"/>
      <c r="W234" s="182"/>
      <c r="X234" s="182"/>
      <c r="Y234" s="182"/>
      <c r="Z234" s="182"/>
    </row>
    <row r="235" spans="1:26" ht="26.25" customHeight="1" x14ac:dyDescent="0.4">
      <c r="A235" s="182"/>
      <c r="B235" s="182"/>
      <c r="C235" s="182"/>
      <c r="D235" s="182"/>
      <c r="E235" s="182"/>
      <c r="F235" s="182"/>
      <c r="G235" s="182"/>
      <c r="H235" s="182"/>
      <c r="I235" s="182"/>
      <c r="J235" s="182"/>
      <c r="K235" s="182"/>
      <c r="L235" s="182"/>
      <c r="M235" s="182"/>
      <c r="N235" s="182"/>
      <c r="O235" s="182"/>
      <c r="P235" s="182"/>
      <c r="Q235" s="182"/>
      <c r="R235" s="182"/>
      <c r="S235" s="182"/>
      <c r="T235" s="182"/>
      <c r="U235" s="182"/>
      <c r="V235" s="182"/>
      <c r="W235" s="182"/>
      <c r="X235" s="182"/>
      <c r="Y235" s="182"/>
      <c r="Z235" s="182"/>
    </row>
    <row r="236" spans="1:26" ht="26.25" customHeight="1" x14ac:dyDescent="0.4">
      <c r="A236" s="182"/>
      <c r="B236" s="182"/>
      <c r="C236" s="182"/>
      <c r="D236" s="182"/>
      <c r="E236" s="182"/>
      <c r="F236" s="182"/>
      <c r="G236" s="182"/>
      <c r="H236" s="182"/>
      <c r="I236" s="182"/>
      <c r="J236" s="182"/>
      <c r="K236" s="182"/>
      <c r="L236" s="182"/>
      <c r="M236" s="182"/>
      <c r="N236" s="182"/>
      <c r="O236" s="182"/>
      <c r="P236" s="182"/>
      <c r="Q236" s="182"/>
      <c r="R236" s="182"/>
      <c r="S236" s="182"/>
      <c r="T236" s="182"/>
      <c r="U236" s="182"/>
      <c r="V236" s="182"/>
      <c r="W236" s="182"/>
      <c r="X236" s="182"/>
      <c r="Y236" s="182"/>
      <c r="Z236" s="182"/>
    </row>
    <row r="237" spans="1:26" ht="26.25" customHeight="1" x14ac:dyDescent="0.4">
      <c r="A237" s="182"/>
      <c r="B237" s="182"/>
      <c r="C237" s="182"/>
      <c r="D237" s="182"/>
      <c r="E237" s="182"/>
      <c r="F237" s="182"/>
      <c r="G237" s="182"/>
      <c r="H237" s="182"/>
      <c r="I237" s="182"/>
      <c r="J237" s="182"/>
      <c r="K237" s="182"/>
      <c r="L237" s="182"/>
      <c r="M237" s="182"/>
      <c r="N237" s="182"/>
      <c r="O237" s="182"/>
      <c r="P237" s="182"/>
      <c r="Q237" s="182"/>
      <c r="R237" s="182"/>
      <c r="S237" s="182"/>
      <c r="T237" s="182"/>
      <c r="U237" s="182"/>
      <c r="V237" s="182"/>
      <c r="W237" s="182"/>
      <c r="X237" s="182"/>
      <c r="Y237" s="182"/>
      <c r="Z237" s="182"/>
    </row>
    <row r="238" spans="1:26" ht="26.25" customHeight="1" x14ac:dyDescent="0.4">
      <c r="A238" s="182"/>
      <c r="B238" s="182"/>
      <c r="C238" s="182"/>
      <c r="D238" s="182"/>
      <c r="E238" s="182"/>
      <c r="F238" s="182"/>
      <c r="G238" s="182"/>
      <c r="H238" s="182"/>
      <c r="I238" s="182"/>
      <c r="J238" s="182"/>
      <c r="K238" s="182"/>
      <c r="L238" s="182"/>
      <c r="M238" s="182"/>
      <c r="N238" s="182"/>
      <c r="O238" s="182"/>
      <c r="P238" s="182"/>
      <c r="Q238" s="182"/>
      <c r="R238" s="182"/>
      <c r="S238" s="182"/>
      <c r="T238" s="182"/>
      <c r="U238" s="182"/>
      <c r="V238" s="182"/>
      <c r="W238" s="182"/>
      <c r="X238" s="182"/>
      <c r="Y238" s="182"/>
      <c r="Z238" s="182"/>
    </row>
    <row r="239" spans="1:26" ht="26.25" customHeight="1" x14ac:dyDescent="0.4">
      <c r="A239" s="182"/>
      <c r="B239" s="182"/>
      <c r="C239" s="182"/>
      <c r="D239" s="182"/>
      <c r="E239" s="182"/>
      <c r="F239" s="182"/>
      <c r="G239" s="182"/>
      <c r="H239" s="182"/>
      <c r="I239" s="182"/>
      <c r="J239" s="182"/>
      <c r="K239" s="182"/>
      <c r="L239" s="182"/>
      <c r="M239" s="182"/>
      <c r="N239" s="182"/>
      <c r="O239" s="182"/>
      <c r="P239" s="182"/>
      <c r="Q239" s="182"/>
      <c r="R239" s="182"/>
      <c r="S239" s="182"/>
      <c r="T239" s="182"/>
      <c r="U239" s="182"/>
      <c r="V239" s="182"/>
      <c r="W239" s="182"/>
      <c r="X239" s="182"/>
      <c r="Y239" s="182"/>
      <c r="Z239" s="182"/>
    </row>
    <row r="240" spans="1:26" ht="26.25" customHeight="1" x14ac:dyDescent="0.4">
      <c r="A240" s="182"/>
      <c r="B240" s="182"/>
      <c r="C240" s="182"/>
      <c r="D240" s="182"/>
      <c r="E240" s="182"/>
      <c r="F240" s="182"/>
      <c r="G240" s="182"/>
      <c r="H240" s="182"/>
      <c r="I240" s="182"/>
      <c r="J240" s="182"/>
      <c r="K240" s="182"/>
      <c r="L240" s="182"/>
      <c r="M240" s="182"/>
      <c r="N240" s="182"/>
      <c r="O240" s="182"/>
      <c r="P240" s="182"/>
      <c r="Q240" s="182"/>
      <c r="R240" s="182"/>
      <c r="S240" s="182"/>
      <c r="T240" s="182"/>
      <c r="U240" s="182"/>
      <c r="V240" s="182"/>
      <c r="W240" s="182"/>
      <c r="X240" s="182"/>
      <c r="Y240" s="182"/>
      <c r="Z240" s="182"/>
    </row>
    <row r="241" spans="1:26" ht="26.25" customHeight="1" x14ac:dyDescent="0.4">
      <c r="A241" s="182"/>
      <c r="B241" s="182"/>
      <c r="C241" s="182"/>
      <c r="D241" s="182"/>
      <c r="E241" s="182"/>
      <c r="F241" s="182"/>
      <c r="G241" s="182"/>
      <c r="H241" s="182"/>
      <c r="I241" s="182"/>
      <c r="J241" s="182"/>
      <c r="K241" s="182"/>
      <c r="L241" s="182"/>
      <c r="M241" s="182"/>
      <c r="N241" s="182"/>
      <c r="O241" s="182"/>
      <c r="P241" s="182"/>
      <c r="Q241" s="182"/>
      <c r="R241" s="182"/>
      <c r="S241" s="182"/>
      <c r="T241" s="182"/>
      <c r="U241" s="182"/>
      <c r="V241" s="182"/>
      <c r="W241" s="182"/>
      <c r="X241" s="182"/>
      <c r="Y241" s="182"/>
      <c r="Z241" s="182"/>
    </row>
    <row r="242" spans="1:26" ht="26.25" customHeight="1" x14ac:dyDescent="0.4">
      <c r="A242" s="182"/>
      <c r="B242" s="182"/>
      <c r="C242" s="182"/>
      <c r="D242" s="182"/>
      <c r="E242" s="182"/>
      <c r="F242" s="182"/>
      <c r="G242" s="182"/>
      <c r="H242" s="182"/>
      <c r="I242" s="182"/>
      <c r="J242" s="182"/>
      <c r="K242" s="182"/>
      <c r="L242" s="182"/>
      <c r="M242" s="182"/>
      <c r="N242" s="182"/>
      <c r="O242" s="182"/>
      <c r="P242" s="182"/>
      <c r="Q242" s="182"/>
      <c r="R242" s="182"/>
      <c r="S242" s="182"/>
      <c r="T242" s="182"/>
      <c r="U242" s="182"/>
      <c r="V242" s="182"/>
      <c r="W242" s="182"/>
      <c r="X242" s="182"/>
      <c r="Y242" s="182"/>
      <c r="Z242" s="182"/>
    </row>
    <row r="243" spans="1:26" ht="26.25" customHeight="1" x14ac:dyDescent="0.4">
      <c r="A243" s="182"/>
      <c r="B243" s="182"/>
      <c r="C243" s="182"/>
      <c r="D243" s="182"/>
      <c r="E243" s="182"/>
      <c r="F243" s="182"/>
      <c r="G243" s="182"/>
      <c r="H243" s="182"/>
      <c r="I243" s="182"/>
      <c r="J243" s="182"/>
      <c r="K243" s="182"/>
      <c r="L243" s="182"/>
      <c r="M243" s="182"/>
      <c r="N243" s="182"/>
      <c r="O243" s="182"/>
      <c r="P243" s="182"/>
      <c r="Q243" s="182"/>
      <c r="R243" s="182"/>
      <c r="S243" s="182"/>
      <c r="T243" s="182"/>
      <c r="U243" s="182"/>
      <c r="V243" s="182"/>
      <c r="W243" s="182"/>
      <c r="X243" s="182"/>
      <c r="Y243" s="182"/>
      <c r="Z243" s="182"/>
    </row>
    <row r="244" spans="1:26" ht="26.25" customHeight="1" x14ac:dyDescent="0.4">
      <c r="A244" s="182"/>
      <c r="B244" s="182"/>
      <c r="C244" s="182"/>
      <c r="D244" s="182"/>
      <c r="E244" s="182"/>
      <c r="F244" s="182"/>
      <c r="G244" s="182"/>
      <c r="H244" s="182"/>
      <c r="I244" s="182"/>
      <c r="J244" s="182"/>
      <c r="K244" s="182"/>
      <c r="L244" s="182"/>
      <c r="M244" s="182"/>
      <c r="N244" s="182"/>
      <c r="O244" s="182"/>
      <c r="P244" s="182"/>
      <c r="Q244" s="182"/>
      <c r="R244" s="182"/>
      <c r="S244" s="182"/>
      <c r="T244" s="182"/>
      <c r="U244" s="182"/>
      <c r="V244" s="182"/>
      <c r="W244" s="182"/>
      <c r="X244" s="182"/>
      <c r="Y244" s="182"/>
      <c r="Z244" s="182"/>
    </row>
    <row r="245" spans="1:26" ht="26.25" customHeight="1" x14ac:dyDescent="0.4">
      <c r="A245" s="182"/>
      <c r="B245" s="182"/>
      <c r="C245" s="182"/>
      <c r="D245" s="182"/>
      <c r="E245" s="182"/>
      <c r="F245" s="182"/>
      <c r="G245" s="182"/>
      <c r="H245" s="182"/>
      <c r="I245" s="182"/>
      <c r="J245" s="182"/>
      <c r="K245" s="182"/>
      <c r="L245" s="182"/>
      <c r="M245" s="182"/>
      <c r="N245" s="182"/>
      <c r="O245" s="182"/>
      <c r="P245" s="182"/>
      <c r="Q245" s="182"/>
      <c r="R245" s="182"/>
      <c r="S245" s="182"/>
      <c r="T245" s="182"/>
      <c r="U245" s="182"/>
      <c r="V245" s="182"/>
      <c r="W245" s="182"/>
      <c r="X245" s="182"/>
      <c r="Y245" s="182"/>
      <c r="Z245" s="182"/>
    </row>
    <row r="246" spans="1:26" ht="26.25" customHeight="1" x14ac:dyDescent="0.4">
      <c r="A246" s="182"/>
      <c r="B246" s="182"/>
      <c r="C246" s="182"/>
      <c r="D246" s="182"/>
      <c r="E246" s="182"/>
      <c r="F246" s="182"/>
      <c r="G246" s="182"/>
      <c r="H246" s="182"/>
      <c r="I246" s="182"/>
      <c r="J246" s="182"/>
      <c r="K246" s="182"/>
      <c r="L246" s="182"/>
      <c r="M246" s="182"/>
      <c r="N246" s="182"/>
      <c r="O246" s="182"/>
      <c r="P246" s="182"/>
      <c r="Q246" s="182"/>
      <c r="R246" s="182"/>
      <c r="S246" s="182"/>
      <c r="T246" s="182"/>
      <c r="U246" s="182"/>
      <c r="V246" s="182"/>
      <c r="W246" s="182"/>
      <c r="X246" s="182"/>
      <c r="Y246" s="182"/>
      <c r="Z246" s="182"/>
    </row>
    <row r="247" spans="1:26" ht="26.25" customHeight="1" x14ac:dyDescent="0.4">
      <c r="A247" s="182"/>
      <c r="B247" s="182"/>
      <c r="C247" s="182"/>
      <c r="D247" s="182"/>
      <c r="E247" s="182"/>
      <c r="F247" s="182"/>
      <c r="G247" s="182"/>
      <c r="H247" s="182"/>
      <c r="I247" s="182"/>
      <c r="J247" s="182"/>
      <c r="K247" s="182"/>
      <c r="L247" s="182"/>
      <c r="M247" s="182"/>
      <c r="N247" s="182"/>
      <c r="O247" s="182"/>
      <c r="P247" s="182"/>
      <c r="Q247" s="182"/>
      <c r="R247" s="182"/>
      <c r="S247" s="182"/>
      <c r="T247" s="182"/>
      <c r="U247" s="182"/>
      <c r="V247" s="182"/>
      <c r="W247" s="182"/>
      <c r="X247" s="182"/>
      <c r="Y247" s="182"/>
      <c r="Z247" s="182"/>
    </row>
    <row r="248" spans="1:26" ht="26.25" customHeight="1" x14ac:dyDescent="0.4">
      <c r="A248" s="182"/>
      <c r="B248" s="182"/>
      <c r="C248" s="182"/>
      <c r="D248" s="182"/>
      <c r="E248" s="182"/>
      <c r="F248" s="182"/>
      <c r="G248" s="182"/>
      <c r="H248" s="182"/>
      <c r="I248" s="182"/>
      <c r="J248" s="182"/>
      <c r="K248" s="182"/>
      <c r="L248" s="182"/>
      <c r="M248" s="182"/>
      <c r="N248" s="182"/>
      <c r="O248" s="182"/>
      <c r="P248" s="182"/>
      <c r="Q248" s="182"/>
      <c r="R248" s="182"/>
      <c r="S248" s="182"/>
      <c r="T248" s="182"/>
      <c r="U248" s="182"/>
      <c r="V248" s="182"/>
      <c r="W248" s="182"/>
      <c r="X248" s="182"/>
      <c r="Y248" s="182"/>
      <c r="Z248" s="182"/>
    </row>
    <row r="249" spans="1:26" ht="26.25" customHeight="1" x14ac:dyDescent="0.4">
      <c r="A249" s="182"/>
      <c r="B249" s="182"/>
      <c r="C249" s="182"/>
      <c r="D249" s="182"/>
      <c r="E249" s="182"/>
      <c r="F249" s="182"/>
      <c r="G249" s="182"/>
      <c r="H249" s="182"/>
      <c r="I249" s="182"/>
      <c r="J249" s="182"/>
      <c r="K249" s="182"/>
      <c r="L249" s="182"/>
      <c r="M249" s="182"/>
      <c r="N249" s="182"/>
      <c r="O249" s="182"/>
      <c r="P249" s="182"/>
      <c r="Q249" s="182"/>
      <c r="R249" s="182"/>
      <c r="S249" s="182"/>
      <c r="T249" s="182"/>
      <c r="U249" s="182"/>
      <c r="V249" s="182"/>
      <c r="W249" s="182"/>
      <c r="X249" s="182"/>
      <c r="Y249" s="182"/>
      <c r="Z249" s="182"/>
    </row>
    <row r="250" spans="1:26" ht="26.25" customHeight="1" x14ac:dyDescent="0.4">
      <c r="A250" s="182"/>
      <c r="B250" s="182"/>
      <c r="C250" s="182"/>
      <c r="D250" s="182"/>
      <c r="E250" s="182"/>
      <c r="F250" s="182"/>
      <c r="G250" s="182"/>
      <c r="H250" s="182"/>
      <c r="I250" s="182"/>
      <c r="J250" s="182"/>
      <c r="K250" s="182"/>
      <c r="L250" s="182"/>
      <c r="M250" s="182"/>
      <c r="N250" s="182"/>
      <c r="O250" s="182"/>
      <c r="P250" s="182"/>
      <c r="Q250" s="182"/>
      <c r="R250" s="182"/>
      <c r="S250" s="182"/>
      <c r="T250" s="182"/>
      <c r="U250" s="182"/>
      <c r="V250" s="182"/>
      <c r="W250" s="182"/>
      <c r="X250" s="182"/>
      <c r="Y250" s="182"/>
      <c r="Z250" s="182"/>
    </row>
    <row r="251" spans="1:26" ht="26.25" customHeight="1" x14ac:dyDescent="0.4">
      <c r="A251" s="182"/>
      <c r="B251" s="182"/>
      <c r="C251" s="182"/>
      <c r="D251" s="182"/>
      <c r="E251" s="182"/>
      <c r="F251" s="182"/>
      <c r="G251" s="182"/>
      <c r="H251" s="182"/>
      <c r="I251" s="182"/>
      <c r="J251" s="182"/>
      <c r="K251" s="182"/>
      <c r="L251" s="182"/>
      <c r="M251" s="182"/>
      <c r="N251" s="182"/>
      <c r="O251" s="182"/>
      <c r="P251" s="182"/>
      <c r="Q251" s="182"/>
      <c r="R251" s="182"/>
      <c r="S251" s="182"/>
      <c r="T251" s="182"/>
      <c r="U251" s="182"/>
      <c r="V251" s="182"/>
      <c r="W251" s="182"/>
      <c r="X251" s="182"/>
      <c r="Y251" s="182"/>
      <c r="Z251" s="182"/>
    </row>
    <row r="252" spans="1:26" ht="26.25" customHeight="1" x14ac:dyDescent="0.4">
      <c r="A252" s="182"/>
      <c r="B252" s="182"/>
      <c r="C252" s="182"/>
      <c r="D252" s="182"/>
      <c r="E252" s="182"/>
      <c r="F252" s="182"/>
      <c r="G252" s="182"/>
      <c r="H252" s="182"/>
      <c r="I252" s="182"/>
      <c r="J252" s="182"/>
      <c r="K252" s="182"/>
      <c r="L252" s="182"/>
      <c r="M252" s="182"/>
      <c r="N252" s="182"/>
      <c r="O252" s="182"/>
      <c r="P252" s="182"/>
      <c r="Q252" s="182"/>
      <c r="R252" s="182"/>
      <c r="S252" s="182"/>
      <c r="T252" s="182"/>
      <c r="U252" s="182"/>
      <c r="V252" s="182"/>
      <c r="W252" s="182"/>
      <c r="X252" s="182"/>
      <c r="Y252" s="182"/>
      <c r="Z252" s="182"/>
    </row>
    <row r="253" spans="1:26" ht="26.25" customHeight="1" x14ac:dyDescent="0.4">
      <c r="A253" s="182"/>
      <c r="B253" s="182"/>
      <c r="C253" s="182"/>
      <c r="D253" s="182"/>
      <c r="E253" s="182"/>
      <c r="F253" s="182"/>
      <c r="G253" s="182"/>
      <c r="H253" s="182"/>
      <c r="I253" s="182"/>
      <c r="J253" s="182"/>
      <c r="K253" s="182"/>
      <c r="L253" s="182"/>
      <c r="M253" s="182"/>
      <c r="N253" s="182"/>
      <c r="O253" s="182"/>
      <c r="P253" s="182"/>
      <c r="Q253" s="182"/>
      <c r="R253" s="182"/>
      <c r="S253" s="182"/>
      <c r="T253" s="182"/>
      <c r="U253" s="182"/>
      <c r="V253" s="182"/>
      <c r="W253" s="182"/>
      <c r="X253" s="182"/>
      <c r="Y253" s="182"/>
      <c r="Z253" s="182"/>
    </row>
    <row r="254" spans="1:26" ht="26.25" customHeight="1" x14ac:dyDescent="0.4">
      <c r="A254" s="182"/>
      <c r="B254" s="182"/>
      <c r="C254" s="182"/>
      <c r="D254" s="182"/>
      <c r="E254" s="182"/>
      <c r="F254" s="182"/>
      <c r="G254" s="182"/>
      <c r="H254" s="182"/>
      <c r="I254" s="182"/>
      <c r="J254" s="182"/>
      <c r="K254" s="182"/>
      <c r="L254" s="182"/>
      <c r="M254" s="182"/>
      <c r="N254" s="182"/>
      <c r="O254" s="182"/>
      <c r="P254" s="182"/>
      <c r="Q254" s="182"/>
      <c r="R254" s="182"/>
      <c r="S254" s="182"/>
      <c r="T254" s="182"/>
      <c r="U254" s="182"/>
      <c r="V254" s="182"/>
      <c r="W254" s="182"/>
      <c r="X254" s="182"/>
      <c r="Y254" s="182"/>
      <c r="Z254" s="182"/>
    </row>
    <row r="255" spans="1:26" ht="26.25" customHeight="1" x14ac:dyDescent="0.4">
      <c r="A255" s="182"/>
      <c r="B255" s="182"/>
      <c r="C255" s="182"/>
      <c r="D255" s="182"/>
      <c r="E255" s="182"/>
      <c r="F255" s="182"/>
      <c r="G255" s="182"/>
      <c r="H255" s="182"/>
      <c r="I255" s="182"/>
      <c r="J255" s="182"/>
      <c r="K255" s="182"/>
      <c r="L255" s="182"/>
      <c r="M255" s="182"/>
      <c r="N255" s="182"/>
      <c r="O255" s="182"/>
      <c r="P255" s="182"/>
      <c r="Q255" s="182"/>
      <c r="R255" s="182"/>
      <c r="S255" s="182"/>
      <c r="T255" s="182"/>
      <c r="U255" s="182"/>
      <c r="V255" s="182"/>
      <c r="W255" s="182"/>
      <c r="X255" s="182"/>
      <c r="Y255" s="182"/>
      <c r="Z255" s="182"/>
    </row>
    <row r="256" spans="1:26" ht="26.25" customHeight="1" x14ac:dyDescent="0.4">
      <c r="A256" s="182"/>
      <c r="B256" s="182"/>
      <c r="C256" s="182"/>
      <c r="D256" s="182"/>
      <c r="E256" s="182"/>
      <c r="F256" s="182"/>
      <c r="G256" s="182"/>
      <c r="H256" s="182"/>
      <c r="I256" s="182"/>
      <c r="J256" s="182"/>
      <c r="K256" s="182"/>
      <c r="L256" s="182"/>
      <c r="M256" s="182"/>
      <c r="N256" s="182"/>
      <c r="O256" s="182"/>
      <c r="P256" s="182"/>
      <c r="Q256" s="182"/>
      <c r="R256" s="182"/>
      <c r="S256" s="182"/>
      <c r="T256" s="182"/>
      <c r="U256" s="182"/>
      <c r="V256" s="182"/>
      <c r="W256" s="182"/>
      <c r="X256" s="182"/>
      <c r="Y256" s="182"/>
      <c r="Z256" s="182"/>
    </row>
    <row r="257" spans="1:26" ht="26.25" customHeight="1" x14ac:dyDescent="0.4">
      <c r="A257" s="182"/>
      <c r="B257" s="182"/>
      <c r="C257" s="182"/>
      <c r="D257" s="182"/>
      <c r="E257" s="182"/>
      <c r="F257" s="182"/>
      <c r="G257" s="182"/>
      <c r="H257" s="182"/>
      <c r="I257" s="182"/>
      <c r="J257" s="182"/>
      <c r="K257" s="182"/>
      <c r="L257" s="182"/>
      <c r="M257" s="182"/>
      <c r="N257" s="182"/>
      <c r="O257" s="182"/>
      <c r="P257" s="182"/>
      <c r="Q257" s="182"/>
      <c r="R257" s="182"/>
      <c r="S257" s="182"/>
      <c r="T257" s="182"/>
      <c r="U257" s="182"/>
      <c r="V257" s="182"/>
      <c r="W257" s="182"/>
      <c r="X257" s="182"/>
      <c r="Y257" s="182"/>
      <c r="Z257" s="182"/>
    </row>
    <row r="258" spans="1:26" ht="26.25" customHeight="1" x14ac:dyDescent="0.4">
      <c r="A258" s="182"/>
      <c r="B258" s="182"/>
      <c r="C258" s="182"/>
      <c r="D258" s="182"/>
      <c r="E258" s="182"/>
      <c r="F258" s="182"/>
      <c r="G258" s="182"/>
      <c r="H258" s="182"/>
      <c r="I258" s="182"/>
      <c r="J258" s="182"/>
      <c r="K258" s="182"/>
      <c r="L258" s="182"/>
      <c r="M258" s="182"/>
      <c r="N258" s="182"/>
      <c r="O258" s="182"/>
      <c r="P258" s="182"/>
      <c r="Q258" s="182"/>
      <c r="R258" s="182"/>
      <c r="S258" s="182"/>
      <c r="T258" s="182"/>
      <c r="U258" s="182"/>
      <c r="V258" s="182"/>
      <c r="W258" s="182"/>
      <c r="X258" s="182"/>
      <c r="Y258" s="182"/>
      <c r="Z258" s="182"/>
    </row>
    <row r="259" spans="1:26" ht="26.25" customHeight="1" x14ac:dyDescent="0.4">
      <c r="A259" s="182"/>
      <c r="B259" s="182"/>
      <c r="C259" s="182"/>
      <c r="D259" s="182"/>
      <c r="E259" s="182"/>
      <c r="F259" s="182"/>
      <c r="G259" s="182"/>
      <c r="H259" s="182"/>
      <c r="I259" s="182"/>
      <c r="J259" s="182"/>
      <c r="K259" s="182"/>
      <c r="L259" s="182"/>
      <c r="M259" s="182"/>
      <c r="N259" s="182"/>
      <c r="O259" s="182"/>
      <c r="P259" s="182"/>
      <c r="Q259" s="182"/>
      <c r="R259" s="182"/>
      <c r="S259" s="182"/>
      <c r="T259" s="182"/>
      <c r="U259" s="182"/>
      <c r="V259" s="182"/>
      <c r="W259" s="182"/>
      <c r="X259" s="182"/>
      <c r="Y259" s="182"/>
      <c r="Z259" s="182"/>
    </row>
    <row r="260" spans="1:26" ht="26.25" customHeight="1" x14ac:dyDescent="0.4">
      <c r="A260" s="182"/>
      <c r="B260" s="182"/>
      <c r="C260" s="182"/>
      <c r="D260" s="182"/>
      <c r="E260" s="182"/>
      <c r="F260" s="182"/>
      <c r="G260" s="182"/>
      <c r="H260" s="182"/>
      <c r="I260" s="182"/>
      <c r="J260" s="182"/>
      <c r="K260" s="182"/>
      <c r="L260" s="182"/>
      <c r="M260" s="182"/>
      <c r="N260" s="182"/>
      <c r="O260" s="182"/>
      <c r="P260" s="182"/>
      <c r="Q260" s="182"/>
      <c r="R260" s="182"/>
      <c r="S260" s="182"/>
      <c r="T260" s="182"/>
      <c r="U260" s="182"/>
      <c r="V260" s="182"/>
      <c r="W260" s="182"/>
      <c r="X260" s="182"/>
      <c r="Y260" s="182"/>
      <c r="Z260" s="182"/>
    </row>
    <row r="261" spans="1:26" ht="26.25" customHeight="1" x14ac:dyDescent="0.4">
      <c r="A261" s="182"/>
      <c r="B261" s="182"/>
      <c r="C261" s="182"/>
      <c r="D261" s="182"/>
      <c r="E261" s="182"/>
      <c r="F261" s="182"/>
      <c r="G261" s="182"/>
      <c r="H261" s="182"/>
      <c r="I261" s="182"/>
      <c r="J261" s="182"/>
      <c r="K261" s="182"/>
      <c r="L261" s="182"/>
      <c r="M261" s="182"/>
      <c r="N261" s="182"/>
      <c r="O261" s="182"/>
      <c r="P261" s="182"/>
      <c r="Q261" s="182"/>
      <c r="R261" s="182"/>
      <c r="S261" s="182"/>
      <c r="T261" s="182"/>
      <c r="U261" s="182"/>
      <c r="V261" s="182"/>
      <c r="W261" s="182"/>
      <c r="X261" s="182"/>
      <c r="Y261" s="182"/>
      <c r="Z261" s="182"/>
    </row>
    <row r="262" spans="1:26" ht="26.25" customHeight="1" x14ac:dyDescent="0.4">
      <c r="A262" s="182"/>
      <c r="B262" s="182"/>
      <c r="C262" s="182"/>
      <c r="D262" s="182"/>
      <c r="E262" s="182"/>
      <c r="F262" s="182"/>
      <c r="G262" s="182"/>
      <c r="H262" s="182"/>
      <c r="I262" s="182"/>
      <c r="J262" s="182"/>
      <c r="K262" s="182"/>
      <c r="L262" s="182"/>
      <c r="M262" s="182"/>
      <c r="N262" s="182"/>
      <c r="O262" s="182"/>
      <c r="P262" s="182"/>
      <c r="Q262" s="182"/>
      <c r="R262" s="182"/>
      <c r="S262" s="182"/>
      <c r="T262" s="182"/>
      <c r="U262" s="182"/>
      <c r="V262" s="182"/>
      <c r="W262" s="182"/>
      <c r="X262" s="182"/>
      <c r="Y262" s="182"/>
      <c r="Z262" s="182"/>
    </row>
    <row r="263" spans="1:26" ht="26.25" customHeight="1" x14ac:dyDescent="0.4">
      <c r="A263" s="182"/>
      <c r="B263" s="182"/>
      <c r="C263" s="182"/>
      <c r="D263" s="182"/>
      <c r="E263" s="182"/>
      <c r="F263" s="182"/>
      <c r="G263" s="182"/>
      <c r="H263" s="182"/>
      <c r="I263" s="182"/>
      <c r="J263" s="182"/>
      <c r="K263" s="182"/>
      <c r="L263" s="182"/>
      <c r="M263" s="182"/>
      <c r="N263" s="182"/>
      <c r="O263" s="182"/>
      <c r="P263" s="182"/>
      <c r="Q263" s="182"/>
      <c r="R263" s="182"/>
      <c r="S263" s="182"/>
      <c r="T263" s="182"/>
      <c r="U263" s="182"/>
      <c r="V263" s="182"/>
      <c r="W263" s="182"/>
      <c r="X263" s="182"/>
      <c r="Y263" s="182"/>
      <c r="Z263" s="182"/>
    </row>
    <row r="264" spans="1:26" ht="26.25" customHeight="1" x14ac:dyDescent="0.4">
      <c r="A264" s="182"/>
      <c r="B264" s="182"/>
      <c r="C264" s="182"/>
      <c r="D264" s="182"/>
      <c r="E264" s="182"/>
      <c r="F264" s="182"/>
      <c r="G264" s="182"/>
      <c r="H264" s="182"/>
      <c r="I264" s="182"/>
      <c r="J264" s="182"/>
      <c r="K264" s="182"/>
      <c r="L264" s="182"/>
      <c r="M264" s="182"/>
      <c r="N264" s="182"/>
      <c r="O264" s="182"/>
      <c r="P264" s="182"/>
      <c r="Q264" s="182"/>
      <c r="R264" s="182"/>
      <c r="S264" s="182"/>
      <c r="T264" s="182"/>
      <c r="U264" s="182"/>
      <c r="V264" s="182"/>
      <c r="W264" s="182"/>
      <c r="X264" s="182"/>
      <c r="Y264" s="182"/>
      <c r="Z264" s="182"/>
    </row>
    <row r="265" spans="1:26" ht="26.25" customHeight="1" x14ac:dyDescent="0.4">
      <c r="A265" s="182"/>
      <c r="B265" s="182"/>
      <c r="C265" s="182"/>
      <c r="D265" s="182"/>
      <c r="E265" s="182"/>
      <c r="F265" s="182"/>
      <c r="G265" s="182"/>
      <c r="H265" s="182"/>
      <c r="I265" s="182"/>
      <c r="J265" s="182"/>
      <c r="K265" s="182"/>
      <c r="L265" s="182"/>
      <c r="M265" s="182"/>
      <c r="N265" s="182"/>
      <c r="O265" s="182"/>
      <c r="P265" s="182"/>
      <c r="Q265" s="182"/>
      <c r="R265" s="182"/>
      <c r="S265" s="182"/>
      <c r="T265" s="182"/>
      <c r="U265" s="182"/>
      <c r="V265" s="182"/>
      <c r="W265" s="182"/>
      <c r="X265" s="182"/>
      <c r="Y265" s="182"/>
      <c r="Z265" s="182"/>
    </row>
    <row r="266" spans="1:26" ht="26.25" customHeight="1" x14ac:dyDescent="0.4">
      <c r="A266" s="182"/>
      <c r="B266" s="182"/>
      <c r="C266" s="182"/>
      <c r="D266" s="182"/>
      <c r="E266" s="182"/>
      <c r="F266" s="182"/>
      <c r="G266" s="182"/>
      <c r="H266" s="182"/>
      <c r="I266" s="182"/>
      <c r="J266" s="182"/>
      <c r="K266" s="182"/>
      <c r="L266" s="182"/>
      <c r="M266" s="182"/>
      <c r="N266" s="182"/>
      <c r="O266" s="182"/>
      <c r="P266" s="182"/>
      <c r="Q266" s="182"/>
      <c r="R266" s="182"/>
      <c r="S266" s="182"/>
      <c r="T266" s="182"/>
      <c r="U266" s="182"/>
      <c r="V266" s="182"/>
      <c r="W266" s="182"/>
      <c r="X266" s="182"/>
      <c r="Y266" s="182"/>
      <c r="Z266" s="182"/>
    </row>
    <row r="267" spans="1:26" ht="26.25" customHeight="1" x14ac:dyDescent="0.4">
      <c r="A267" s="182"/>
      <c r="B267" s="182"/>
      <c r="C267" s="182"/>
      <c r="D267" s="182"/>
      <c r="E267" s="182"/>
      <c r="F267" s="182"/>
      <c r="G267" s="182"/>
      <c r="H267" s="182"/>
      <c r="I267" s="182"/>
      <c r="J267" s="182"/>
      <c r="K267" s="182"/>
      <c r="L267" s="182"/>
      <c r="M267" s="182"/>
      <c r="N267" s="182"/>
      <c r="O267" s="182"/>
      <c r="P267" s="182"/>
      <c r="Q267" s="182"/>
      <c r="R267" s="182"/>
      <c r="S267" s="182"/>
      <c r="T267" s="182"/>
      <c r="U267" s="182"/>
      <c r="V267" s="182"/>
      <c r="W267" s="182"/>
      <c r="X267" s="182"/>
      <c r="Y267" s="182"/>
      <c r="Z267" s="182"/>
    </row>
    <row r="268" spans="1:26" ht="26.25" customHeight="1" x14ac:dyDescent="0.4">
      <c r="A268" s="182"/>
      <c r="B268" s="182"/>
      <c r="C268" s="182"/>
      <c r="D268" s="182"/>
      <c r="E268" s="182"/>
      <c r="F268" s="182"/>
      <c r="G268" s="182"/>
      <c r="H268" s="182"/>
      <c r="I268" s="182"/>
      <c r="J268" s="182"/>
      <c r="K268" s="182"/>
      <c r="L268" s="182"/>
      <c r="M268" s="182"/>
      <c r="N268" s="182"/>
      <c r="O268" s="182"/>
      <c r="P268" s="182"/>
      <c r="Q268" s="182"/>
      <c r="R268" s="182"/>
      <c r="S268" s="182"/>
      <c r="T268" s="182"/>
      <c r="U268" s="182"/>
      <c r="V268" s="182"/>
      <c r="W268" s="182"/>
      <c r="X268" s="182"/>
      <c r="Y268" s="182"/>
      <c r="Z268" s="182"/>
    </row>
    <row r="269" spans="1:26" ht="26.25" customHeight="1" x14ac:dyDescent="0.4">
      <c r="A269" s="182"/>
      <c r="B269" s="182"/>
      <c r="C269" s="182"/>
      <c r="D269" s="182"/>
      <c r="E269" s="182"/>
      <c r="F269" s="182"/>
      <c r="G269" s="182"/>
      <c r="H269" s="182"/>
      <c r="I269" s="182"/>
      <c r="J269" s="182"/>
      <c r="K269" s="182"/>
      <c r="L269" s="182"/>
      <c r="M269" s="182"/>
      <c r="N269" s="182"/>
      <c r="O269" s="182"/>
      <c r="P269" s="182"/>
      <c r="Q269" s="182"/>
      <c r="R269" s="182"/>
      <c r="S269" s="182"/>
      <c r="T269" s="182"/>
      <c r="U269" s="182"/>
      <c r="V269" s="182"/>
      <c r="W269" s="182"/>
      <c r="X269" s="182"/>
      <c r="Y269" s="182"/>
      <c r="Z269" s="182"/>
    </row>
    <row r="270" spans="1:26" ht="26.25" customHeight="1" x14ac:dyDescent="0.4">
      <c r="A270" s="182"/>
      <c r="B270" s="182"/>
      <c r="C270" s="182"/>
      <c r="D270" s="182"/>
      <c r="E270" s="182"/>
      <c r="F270" s="182"/>
      <c r="G270" s="182"/>
      <c r="H270" s="182"/>
      <c r="I270" s="182"/>
      <c r="J270" s="182"/>
      <c r="K270" s="182"/>
      <c r="L270" s="182"/>
      <c r="M270" s="182"/>
      <c r="N270" s="182"/>
      <c r="O270" s="182"/>
      <c r="P270" s="182"/>
      <c r="Q270" s="182"/>
      <c r="R270" s="182"/>
      <c r="S270" s="182"/>
      <c r="T270" s="182"/>
      <c r="U270" s="182"/>
      <c r="V270" s="182"/>
      <c r="W270" s="182"/>
      <c r="X270" s="182"/>
      <c r="Y270" s="182"/>
      <c r="Z270" s="182"/>
    </row>
    <row r="271" spans="1:26" ht="26.25" customHeight="1" x14ac:dyDescent="0.4">
      <c r="A271" s="182"/>
      <c r="B271" s="182"/>
      <c r="C271" s="182"/>
      <c r="D271" s="182"/>
      <c r="E271" s="182"/>
      <c r="F271" s="182"/>
      <c r="G271" s="182"/>
      <c r="H271" s="182"/>
      <c r="I271" s="182"/>
      <c r="J271" s="182"/>
      <c r="K271" s="182"/>
      <c r="L271" s="182"/>
      <c r="M271" s="182"/>
      <c r="N271" s="182"/>
      <c r="O271" s="182"/>
      <c r="P271" s="182"/>
      <c r="Q271" s="182"/>
      <c r="R271" s="182"/>
      <c r="S271" s="182"/>
      <c r="T271" s="182"/>
      <c r="U271" s="182"/>
      <c r="V271" s="182"/>
      <c r="W271" s="182"/>
      <c r="X271" s="182"/>
      <c r="Y271" s="182"/>
      <c r="Z271" s="182"/>
    </row>
    <row r="272" spans="1:26" ht="26.25" customHeight="1" x14ac:dyDescent="0.4">
      <c r="A272" s="182"/>
      <c r="B272" s="182"/>
      <c r="C272" s="182"/>
      <c r="D272" s="182"/>
      <c r="E272" s="182"/>
      <c r="F272" s="182"/>
      <c r="G272" s="182"/>
      <c r="H272" s="182"/>
      <c r="I272" s="182"/>
      <c r="J272" s="182"/>
      <c r="K272" s="182"/>
      <c r="L272" s="182"/>
      <c r="M272" s="182"/>
      <c r="N272" s="182"/>
      <c r="O272" s="182"/>
      <c r="P272" s="182"/>
      <c r="Q272" s="182"/>
      <c r="R272" s="182"/>
      <c r="S272" s="182"/>
      <c r="T272" s="182"/>
      <c r="U272" s="182"/>
      <c r="V272" s="182"/>
      <c r="W272" s="182"/>
      <c r="X272" s="182"/>
      <c r="Y272" s="182"/>
      <c r="Z272" s="182"/>
    </row>
    <row r="273" spans="1:26" ht="26.25" customHeight="1" x14ac:dyDescent="0.4">
      <c r="A273" s="182"/>
      <c r="B273" s="182"/>
      <c r="C273" s="182"/>
      <c r="D273" s="182"/>
      <c r="E273" s="182"/>
      <c r="F273" s="182"/>
      <c r="G273" s="182"/>
      <c r="H273" s="182"/>
      <c r="I273" s="182"/>
      <c r="J273" s="182"/>
      <c r="K273" s="182"/>
      <c r="L273" s="182"/>
      <c r="M273" s="182"/>
      <c r="N273" s="182"/>
      <c r="O273" s="182"/>
      <c r="P273" s="182"/>
      <c r="Q273" s="182"/>
      <c r="R273" s="182"/>
      <c r="S273" s="182"/>
      <c r="T273" s="182"/>
      <c r="U273" s="182"/>
      <c r="V273" s="182"/>
      <c r="W273" s="182"/>
      <c r="X273" s="182"/>
      <c r="Y273" s="182"/>
      <c r="Z273" s="182"/>
    </row>
    <row r="274" spans="1:26" ht="26.25" customHeight="1" x14ac:dyDescent="0.4">
      <c r="A274" s="182"/>
      <c r="B274" s="182"/>
      <c r="C274" s="182"/>
      <c r="D274" s="182"/>
      <c r="E274" s="182"/>
      <c r="F274" s="182"/>
      <c r="G274" s="182"/>
      <c r="H274" s="182"/>
      <c r="I274" s="182"/>
      <c r="J274" s="182"/>
      <c r="K274" s="182"/>
      <c r="L274" s="182"/>
      <c r="M274" s="182"/>
      <c r="N274" s="182"/>
      <c r="O274" s="182"/>
      <c r="P274" s="182"/>
      <c r="Q274" s="182"/>
      <c r="R274" s="182"/>
      <c r="S274" s="182"/>
      <c r="T274" s="182"/>
      <c r="U274" s="182"/>
      <c r="V274" s="182"/>
      <c r="W274" s="182"/>
      <c r="X274" s="182"/>
      <c r="Y274" s="182"/>
      <c r="Z274" s="182"/>
    </row>
    <row r="275" spans="1:26" ht="26.25" customHeight="1" x14ac:dyDescent="0.4">
      <c r="A275" s="182"/>
      <c r="B275" s="182"/>
      <c r="C275" s="182"/>
      <c r="D275" s="182"/>
      <c r="E275" s="182"/>
      <c r="F275" s="182"/>
      <c r="G275" s="182"/>
      <c r="H275" s="182"/>
      <c r="I275" s="182"/>
      <c r="J275" s="182"/>
      <c r="K275" s="182"/>
      <c r="L275" s="182"/>
      <c r="M275" s="182"/>
      <c r="N275" s="182"/>
      <c r="O275" s="182"/>
      <c r="P275" s="182"/>
      <c r="Q275" s="182"/>
      <c r="R275" s="182"/>
      <c r="S275" s="182"/>
      <c r="T275" s="182"/>
      <c r="U275" s="182"/>
      <c r="V275" s="182"/>
      <c r="W275" s="182"/>
      <c r="X275" s="182"/>
      <c r="Y275" s="182"/>
      <c r="Z275" s="182"/>
    </row>
    <row r="276" spans="1:26" ht="26.25" customHeight="1" x14ac:dyDescent="0.4">
      <c r="A276" s="182"/>
      <c r="B276" s="182"/>
      <c r="C276" s="182"/>
      <c r="D276" s="182"/>
      <c r="E276" s="182"/>
      <c r="F276" s="182"/>
      <c r="G276" s="182"/>
      <c r="H276" s="182"/>
      <c r="I276" s="182"/>
      <c r="J276" s="182"/>
      <c r="K276" s="182"/>
      <c r="L276" s="182"/>
      <c r="M276" s="182"/>
      <c r="N276" s="182"/>
      <c r="O276" s="182"/>
      <c r="P276" s="182"/>
      <c r="Q276" s="182"/>
      <c r="R276" s="182"/>
      <c r="S276" s="182"/>
      <c r="T276" s="182"/>
      <c r="U276" s="182"/>
      <c r="V276" s="182"/>
      <c r="W276" s="182"/>
      <c r="X276" s="182"/>
      <c r="Y276" s="182"/>
      <c r="Z276" s="182"/>
    </row>
    <row r="277" spans="1:26" ht="26.25" customHeight="1" x14ac:dyDescent="0.4">
      <c r="A277" s="182"/>
      <c r="B277" s="182"/>
      <c r="C277" s="182"/>
      <c r="D277" s="182"/>
      <c r="E277" s="182"/>
      <c r="F277" s="182"/>
      <c r="G277" s="182"/>
      <c r="H277" s="182"/>
      <c r="I277" s="182"/>
      <c r="J277" s="182"/>
      <c r="K277" s="182"/>
      <c r="L277" s="182"/>
      <c r="M277" s="182"/>
      <c r="N277" s="182"/>
      <c r="O277" s="182"/>
      <c r="P277" s="182"/>
      <c r="Q277" s="182"/>
      <c r="R277" s="182"/>
      <c r="S277" s="182"/>
      <c r="T277" s="182"/>
      <c r="U277" s="182"/>
      <c r="V277" s="182"/>
      <c r="W277" s="182"/>
      <c r="X277" s="182"/>
      <c r="Y277" s="182"/>
      <c r="Z277" s="182"/>
    </row>
    <row r="278" spans="1:26" ht="26.25" customHeight="1" x14ac:dyDescent="0.4">
      <c r="A278" s="182"/>
      <c r="B278" s="182"/>
      <c r="C278" s="182"/>
      <c r="D278" s="182"/>
      <c r="E278" s="182"/>
      <c r="F278" s="182"/>
      <c r="G278" s="182"/>
      <c r="H278" s="182"/>
      <c r="I278" s="182"/>
      <c r="J278" s="182"/>
      <c r="K278" s="182"/>
      <c r="L278" s="182"/>
      <c r="M278" s="182"/>
      <c r="N278" s="182"/>
      <c r="O278" s="182"/>
      <c r="P278" s="182"/>
      <c r="Q278" s="182"/>
      <c r="R278" s="182"/>
      <c r="S278" s="182"/>
      <c r="T278" s="182"/>
      <c r="U278" s="182"/>
      <c r="V278" s="182"/>
      <c r="W278" s="182"/>
      <c r="X278" s="182"/>
      <c r="Y278" s="182"/>
      <c r="Z278" s="182"/>
    </row>
    <row r="279" spans="1:26" ht="26.25" customHeight="1" x14ac:dyDescent="0.4">
      <c r="A279" s="182"/>
      <c r="B279" s="182"/>
      <c r="C279" s="182"/>
      <c r="D279" s="182"/>
      <c r="E279" s="182"/>
      <c r="F279" s="182"/>
      <c r="G279" s="182"/>
      <c r="H279" s="182"/>
      <c r="I279" s="182"/>
      <c r="J279" s="182"/>
      <c r="K279" s="182"/>
      <c r="L279" s="182"/>
      <c r="M279" s="182"/>
      <c r="N279" s="182"/>
      <c r="O279" s="182"/>
      <c r="P279" s="182"/>
      <c r="Q279" s="182"/>
      <c r="R279" s="182"/>
      <c r="S279" s="182"/>
      <c r="T279" s="182"/>
      <c r="U279" s="182"/>
      <c r="V279" s="182"/>
      <c r="W279" s="182"/>
      <c r="X279" s="182"/>
      <c r="Y279" s="182"/>
      <c r="Z279" s="182"/>
    </row>
    <row r="280" spans="1:26" ht="26.25" customHeight="1" x14ac:dyDescent="0.4">
      <c r="A280" s="182"/>
      <c r="B280" s="182"/>
      <c r="C280" s="182"/>
      <c r="D280" s="182"/>
      <c r="E280" s="182"/>
      <c r="F280" s="182"/>
      <c r="G280" s="182"/>
      <c r="H280" s="182"/>
      <c r="I280" s="182"/>
      <c r="J280" s="182"/>
      <c r="K280" s="182"/>
      <c r="L280" s="182"/>
      <c r="M280" s="182"/>
      <c r="N280" s="182"/>
      <c r="O280" s="182"/>
      <c r="P280" s="182"/>
      <c r="Q280" s="182"/>
      <c r="R280" s="182"/>
      <c r="S280" s="182"/>
      <c r="T280" s="182"/>
      <c r="U280" s="182"/>
      <c r="V280" s="182"/>
      <c r="W280" s="182"/>
      <c r="X280" s="182"/>
      <c r="Y280" s="182"/>
      <c r="Z280" s="182"/>
    </row>
    <row r="281" spans="1:26" ht="26.25" customHeight="1" x14ac:dyDescent="0.4">
      <c r="A281" s="182"/>
      <c r="B281" s="182"/>
      <c r="C281" s="182"/>
      <c r="D281" s="182"/>
      <c r="E281" s="182"/>
      <c r="F281" s="182"/>
      <c r="G281" s="182"/>
      <c r="H281" s="182"/>
      <c r="I281" s="182"/>
      <c r="J281" s="182"/>
      <c r="K281" s="182"/>
      <c r="L281" s="182"/>
      <c r="M281" s="182"/>
      <c r="N281" s="182"/>
      <c r="O281" s="182"/>
      <c r="P281" s="182"/>
      <c r="Q281" s="182"/>
      <c r="R281" s="182"/>
      <c r="S281" s="182"/>
      <c r="T281" s="182"/>
      <c r="U281" s="182"/>
      <c r="V281" s="182"/>
      <c r="W281" s="182"/>
      <c r="X281" s="182"/>
      <c r="Y281" s="182"/>
      <c r="Z281" s="182"/>
    </row>
    <row r="282" spans="1:26" ht="26.25" customHeight="1" x14ac:dyDescent="0.4">
      <c r="A282" s="182"/>
      <c r="B282" s="182"/>
      <c r="C282" s="182"/>
      <c r="D282" s="182"/>
      <c r="E282" s="182"/>
      <c r="F282" s="182"/>
      <c r="G282" s="182"/>
      <c r="H282" s="182"/>
      <c r="I282" s="182"/>
      <c r="J282" s="182"/>
      <c r="K282" s="182"/>
      <c r="L282" s="182"/>
      <c r="M282" s="182"/>
      <c r="N282" s="182"/>
      <c r="O282" s="182"/>
      <c r="P282" s="182"/>
      <c r="Q282" s="182"/>
      <c r="R282" s="182"/>
      <c r="S282" s="182"/>
      <c r="T282" s="182"/>
      <c r="U282" s="182"/>
      <c r="V282" s="182"/>
      <c r="W282" s="182"/>
      <c r="X282" s="182"/>
      <c r="Y282" s="182"/>
      <c r="Z282" s="182"/>
    </row>
    <row r="283" spans="1:26" ht="26.25" customHeight="1" x14ac:dyDescent="0.4">
      <c r="A283" s="182"/>
      <c r="B283" s="182"/>
      <c r="C283" s="182"/>
      <c r="D283" s="182"/>
      <c r="E283" s="182"/>
      <c r="F283" s="182"/>
      <c r="G283" s="182"/>
      <c r="H283" s="182"/>
      <c r="I283" s="182"/>
      <c r="J283" s="182"/>
      <c r="K283" s="182"/>
      <c r="L283" s="182"/>
      <c r="M283" s="182"/>
      <c r="N283" s="182"/>
      <c r="O283" s="182"/>
      <c r="P283" s="182"/>
      <c r="Q283" s="182"/>
      <c r="R283" s="182"/>
      <c r="S283" s="182"/>
      <c r="T283" s="182"/>
      <c r="U283" s="182"/>
      <c r="V283" s="182"/>
      <c r="W283" s="182"/>
      <c r="X283" s="182"/>
      <c r="Y283" s="182"/>
      <c r="Z283" s="182"/>
    </row>
    <row r="284" spans="1:26" ht="26.25" customHeight="1" x14ac:dyDescent="0.4">
      <c r="A284" s="182"/>
      <c r="B284" s="182"/>
      <c r="C284" s="182"/>
      <c r="D284" s="182"/>
      <c r="E284" s="182"/>
      <c r="F284" s="182"/>
      <c r="G284" s="182"/>
      <c r="H284" s="182"/>
      <c r="I284" s="182"/>
      <c r="J284" s="182"/>
      <c r="K284" s="182"/>
      <c r="L284" s="182"/>
      <c r="M284" s="182"/>
      <c r="N284" s="182"/>
      <c r="O284" s="182"/>
      <c r="P284" s="182"/>
      <c r="Q284" s="182"/>
      <c r="R284" s="182"/>
      <c r="S284" s="182"/>
      <c r="T284" s="182"/>
      <c r="U284" s="182"/>
      <c r="V284" s="182"/>
      <c r="W284" s="182"/>
      <c r="X284" s="182"/>
      <c r="Y284" s="182"/>
      <c r="Z284" s="182"/>
    </row>
    <row r="285" spans="1:26" ht="26.25" customHeight="1" x14ac:dyDescent="0.4">
      <c r="A285" s="182"/>
      <c r="B285" s="182"/>
      <c r="C285" s="182"/>
      <c r="D285" s="182"/>
      <c r="E285" s="182"/>
      <c r="F285" s="182"/>
      <c r="G285" s="182"/>
      <c r="H285" s="182"/>
      <c r="I285" s="182"/>
      <c r="J285" s="182"/>
      <c r="K285" s="182"/>
      <c r="L285" s="182"/>
      <c r="M285" s="182"/>
      <c r="N285" s="182"/>
      <c r="O285" s="182"/>
      <c r="P285" s="182"/>
      <c r="Q285" s="182"/>
      <c r="R285" s="182"/>
      <c r="S285" s="182"/>
      <c r="T285" s="182"/>
      <c r="U285" s="182"/>
      <c r="V285" s="182"/>
      <c r="W285" s="182"/>
      <c r="X285" s="182"/>
      <c r="Y285" s="182"/>
      <c r="Z285" s="182"/>
    </row>
    <row r="286" spans="1:26" ht="26.25" customHeight="1" x14ac:dyDescent="0.4">
      <c r="A286" s="182"/>
      <c r="B286" s="182"/>
      <c r="C286" s="182"/>
      <c r="D286" s="182"/>
      <c r="E286" s="182"/>
      <c r="F286" s="182"/>
      <c r="G286" s="182"/>
      <c r="H286" s="182"/>
      <c r="I286" s="182"/>
      <c r="J286" s="182"/>
      <c r="K286" s="182"/>
      <c r="L286" s="182"/>
      <c r="M286" s="182"/>
      <c r="N286" s="182"/>
      <c r="O286" s="182"/>
      <c r="P286" s="182"/>
      <c r="Q286" s="182"/>
      <c r="R286" s="182"/>
      <c r="S286" s="182"/>
      <c r="T286" s="182"/>
      <c r="U286" s="182"/>
      <c r="V286" s="182"/>
      <c r="W286" s="182"/>
      <c r="X286" s="182"/>
      <c r="Y286" s="182"/>
      <c r="Z286" s="182"/>
    </row>
    <row r="287" spans="1:26" ht="26.25" customHeight="1" x14ac:dyDescent="0.4">
      <c r="A287" s="182"/>
      <c r="B287" s="182"/>
      <c r="C287" s="182"/>
      <c r="D287" s="182"/>
      <c r="E287" s="182"/>
      <c r="F287" s="182"/>
      <c r="G287" s="182"/>
      <c r="H287" s="182"/>
      <c r="I287" s="182"/>
      <c r="J287" s="182"/>
      <c r="K287" s="182"/>
      <c r="L287" s="182"/>
      <c r="M287" s="182"/>
      <c r="N287" s="182"/>
      <c r="O287" s="182"/>
      <c r="P287" s="182"/>
      <c r="Q287" s="182"/>
      <c r="R287" s="182"/>
      <c r="S287" s="182"/>
      <c r="T287" s="182"/>
      <c r="U287" s="182"/>
      <c r="V287" s="182"/>
      <c r="W287" s="182"/>
      <c r="X287" s="182"/>
      <c r="Y287" s="182"/>
      <c r="Z287" s="182"/>
    </row>
    <row r="288" spans="1:26" ht="26.25" customHeight="1" x14ac:dyDescent="0.4">
      <c r="A288" s="182"/>
      <c r="B288" s="182"/>
      <c r="C288" s="182"/>
      <c r="D288" s="182"/>
      <c r="E288" s="182"/>
      <c r="F288" s="182"/>
      <c r="G288" s="182"/>
      <c r="H288" s="182"/>
      <c r="I288" s="182"/>
      <c r="J288" s="182"/>
      <c r="K288" s="182"/>
      <c r="L288" s="182"/>
      <c r="M288" s="182"/>
      <c r="N288" s="182"/>
      <c r="O288" s="182"/>
      <c r="P288" s="182"/>
      <c r="Q288" s="182"/>
      <c r="R288" s="182"/>
      <c r="S288" s="182"/>
      <c r="T288" s="182"/>
      <c r="U288" s="182"/>
      <c r="V288" s="182"/>
      <c r="W288" s="182"/>
      <c r="X288" s="182"/>
      <c r="Y288" s="182"/>
      <c r="Z288" s="182"/>
    </row>
    <row r="289" spans="1:26" ht="26.25" customHeight="1" x14ac:dyDescent="0.4">
      <c r="A289" s="182"/>
      <c r="B289" s="182"/>
      <c r="C289" s="182"/>
      <c r="D289" s="182"/>
      <c r="E289" s="182"/>
      <c r="F289" s="182"/>
      <c r="G289" s="182"/>
      <c r="H289" s="182"/>
      <c r="I289" s="182"/>
      <c r="J289" s="182"/>
      <c r="K289" s="182"/>
      <c r="L289" s="182"/>
      <c r="M289" s="182"/>
      <c r="N289" s="182"/>
      <c r="O289" s="182"/>
      <c r="P289" s="182"/>
      <c r="Q289" s="182"/>
      <c r="R289" s="182"/>
      <c r="S289" s="182"/>
      <c r="T289" s="182"/>
      <c r="U289" s="182"/>
      <c r="V289" s="182"/>
      <c r="W289" s="182"/>
      <c r="X289" s="182"/>
      <c r="Y289" s="182"/>
      <c r="Z289" s="182"/>
    </row>
    <row r="290" spans="1:26" ht="26.25" customHeight="1" x14ac:dyDescent="0.4">
      <c r="A290" s="182"/>
      <c r="B290" s="182"/>
      <c r="C290" s="182"/>
      <c r="D290" s="182"/>
      <c r="E290" s="182"/>
      <c r="F290" s="182"/>
      <c r="G290" s="182"/>
      <c r="H290" s="182"/>
      <c r="I290" s="182"/>
      <c r="J290" s="182"/>
      <c r="K290" s="182"/>
      <c r="L290" s="182"/>
      <c r="M290" s="182"/>
      <c r="N290" s="182"/>
      <c r="O290" s="182"/>
      <c r="P290" s="182"/>
      <c r="Q290" s="182"/>
      <c r="R290" s="182"/>
      <c r="S290" s="182"/>
      <c r="T290" s="182"/>
      <c r="U290" s="182"/>
      <c r="V290" s="182"/>
      <c r="W290" s="182"/>
      <c r="X290" s="182"/>
      <c r="Y290" s="182"/>
      <c r="Z290" s="182"/>
    </row>
    <row r="291" spans="1:26" ht="26.25" customHeight="1" x14ac:dyDescent="0.4">
      <c r="A291" s="182"/>
      <c r="B291" s="182"/>
      <c r="C291" s="182"/>
      <c r="D291" s="182"/>
      <c r="E291" s="182"/>
      <c r="F291" s="182"/>
      <c r="G291" s="182"/>
      <c r="H291" s="182"/>
      <c r="I291" s="182"/>
      <c r="J291" s="182"/>
      <c r="K291" s="182"/>
      <c r="L291" s="182"/>
      <c r="M291" s="182"/>
      <c r="N291" s="182"/>
      <c r="O291" s="182"/>
      <c r="P291" s="182"/>
      <c r="Q291" s="182"/>
      <c r="R291" s="182"/>
      <c r="S291" s="182"/>
      <c r="T291" s="182"/>
      <c r="U291" s="182"/>
      <c r="V291" s="182"/>
      <c r="W291" s="182"/>
      <c r="X291" s="182"/>
      <c r="Y291" s="182"/>
      <c r="Z291" s="182"/>
    </row>
    <row r="292" spans="1:26" ht="26.25" customHeight="1" x14ac:dyDescent="0.4">
      <c r="A292" s="182"/>
      <c r="B292" s="182"/>
      <c r="C292" s="182"/>
      <c r="D292" s="182"/>
      <c r="E292" s="182"/>
      <c r="F292" s="182"/>
      <c r="G292" s="182"/>
      <c r="H292" s="182"/>
      <c r="I292" s="182"/>
      <c r="J292" s="182"/>
      <c r="K292" s="182"/>
      <c r="L292" s="182"/>
      <c r="M292" s="182"/>
      <c r="N292" s="182"/>
      <c r="O292" s="182"/>
      <c r="P292" s="182"/>
      <c r="Q292" s="182"/>
      <c r="R292" s="182"/>
      <c r="S292" s="182"/>
      <c r="T292" s="182"/>
      <c r="U292" s="182"/>
      <c r="V292" s="182"/>
      <c r="W292" s="182"/>
      <c r="X292" s="182"/>
      <c r="Y292" s="182"/>
      <c r="Z292" s="182"/>
    </row>
    <row r="293" spans="1:26" ht="26.25" customHeight="1" x14ac:dyDescent="0.4">
      <c r="A293" s="182"/>
      <c r="B293" s="182"/>
      <c r="C293" s="182"/>
      <c r="D293" s="182"/>
      <c r="E293" s="182"/>
      <c r="F293" s="182"/>
      <c r="G293" s="182"/>
      <c r="H293" s="182"/>
      <c r="I293" s="182"/>
      <c r="J293" s="182"/>
      <c r="K293" s="182"/>
      <c r="L293" s="182"/>
      <c r="M293" s="182"/>
      <c r="N293" s="182"/>
      <c r="O293" s="182"/>
      <c r="P293" s="182"/>
      <c r="Q293" s="182"/>
      <c r="R293" s="182"/>
      <c r="S293" s="182"/>
      <c r="T293" s="182"/>
      <c r="U293" s="182"/>
      <c r="V293" s="182"/>
      <c r="W293" s="182"/>
      <c r="X293" s="182"/>
      <c r="Y293" s="182"/>
      <c r="Z293" s="182"/>
    </row>
    <row r="294" spans="1:26" ht="26.25" customHeight="1" x14ac:dyDescent="0.4">
      <c r="A294" s="182"/>
      <c r="B294" s="182"/>
      <c r="C294" s="182"/>
      <c r="D294" s="182"/>
      <c r="E294" s="182"/>
      <c r="F294" s="182"/>
      <c r="G294" s="182"/>
      <c r="H294" s="182"/>
      <c r="I294" s="182"/>
      <c r="J294" s="182"/>
      <c r="K294" s="182"/>
      <c r="L294" s="182"/>
      <c r="M294" s="182"/>
      <c r="N294" s="182"/>
      <c r="O294" s="182"/>
      <c r="P294" s="182"/>
      <c r="Q294" s="182"/>
      <c r="R294" s="182"/>
      <c r="S294" s="182"/>
      <c r="T294" s="182"/>
      <c r="U294" s="182"/>
      <c r="V294" s="182"/>
      <c r="W294" s="182"/>
      <c r="X294" s="182"/>
      <c r="Y294" s="182"/>
      <c r="Z294" s="182"/>
    </row>
    <row r="295" spans="1:26" ht="26.25" customHeight="1" x14ac:dyDescent="0.4">
      <c r="A295" s="182"/>
      <c r="B295" s="182"/>
      <c r="C295" s="182"/>
      <c r="D295" s="182"/>
      <c r="E295" s="182"/>
      <c r="F295" s="182"/>
      <c r="G295" s="182"/>
      <c r="H295" s="182"/>
      <c r="I295" s="182"/>
      <c r="J295" s="182"/>
      <c r="K295" s="182"/>
      <c r="L295" s="182"/>
      <c r="M295" s="182"/>
      <c r="N295" s="182"/>
      <c r="O295" s="182"/>
      <c r="P295" s="182"/>
      <c r="Q295" s="182"/>
      <c r="R295" s="182"/>
      <c r="S295" s="182"/>
      <c r="T295" s="182"/>
      <c r="U295" s="182"/>
      <c r="V295" s="182"/>
      <c r="W295" s="182"/>
      <c r="X295" s="182"/>
      <c r="Y295" s="182"/>
      <c r="Z295" s="182"/>
    </row>
    <row r="296" spans="1:26" ht="26.25" customHeight="1" x14ac:dyDescent="0.4">
      <c r="A296" s="182"/>
      <c r="B296" s="182"/>
      <c r="C296" s="182"/>
      <c r="D296" s="182"/>
      <c r="E296" s="182"/>
      <c r="F296" s="182"/>
      <c r="G296" s="182"/>
      <c r="H296" s="182"/>
      <c r="I296" s="182"/>
      <c r="J296" s="182"/>
      <c r="K296" s="182"/>
      <c r="L296" s="182"/>
      <c r="M296" s="182"/>
      <c r="N296" s="182"/>
      <c r="O296" s="182"/>
      <c r="P296" s="182"/>
      <c r="Q296" s="182"/>
      <c r="R296" s="182"/>
      <c r="S296" s="182"/>
      <c r="T296" s="182"/>
      <c r="U296" s="182"/>
      <c r="V296" s="182"/>
      <c r="W296" s="182"/>
      <c r="X296" s="182"/>
      <c r="Y296" s="182"/>
      <c r="Z296" s="182"/>
    </row>
    <row r="297" spans="1:26" ht="26.25" customHeight="1" x14ac:dyDescent="0.4">
      <c r="A297" s="182"/>
      <c r="B297" s="182"/>
      <c r="C297" s="182"/>
      <c r="D297" s="182"/>
      <c r="E297" s="182"/>
      <c r="F297" s="182"/>
      <c r="G297" s="182"/>
      <c r="H297" s="182"/>
      <c r="I297" s="182"/>
      <c r="J297" s="182"/>
      <c r="K297" s="182"/>
      <c r="L297" s="182"/>
      <c r="M297" s="182"/>
      <c r="N297" s="182"/>
      <c r="O297" s="182"/>
      <c r="P297" s="182"/>
      <c r="Q297" s="182"/>
      <c r="R297" s="182"/>
      <c r="S297" s="182"/>
      <c r="T297" s="182"/>
      <c r="U297" s="182"/>
      <c r="V297" s="182"/>
      <c r="W297" s="182"/>
      <c r="X297" s="182"/>
      <c r="Y297" s="182"/>
      <c r="Z297" s="182"/>
    </row>
    <row r="298" spans="1:26" ht="26.25" customHeight="1" x14ac:dyDescent="0.4">
      <c r="A298" s="182"/>
      <c r="B298" s="182"/>
      <c r="C298" s="182"/>
      <c r="D298" s="182"/>
      <c r="E298" s="182"/>
      <c r="F298" s="182"/>
      <c r="G298" s="182"/>
      <c r="H298" s="182"/>
      <c r="I298" s="182"/>
      <c r="J298" s="182"/>
      <c r="K298" s="182"/>
      <c r="L298" s="182"/>
      <c r="M298" s="182"/>
      <c r="N298" s="182"/>
      <c r="O298" s="182"/>
      <c r="P298" s="182"/>
      <c r="Q298" s="182"/>
      <c r="R298" s="182"/>
      <c r="S298" s="182"/>
      <c r="T298" s="182"/>
      <c r="U298" s="182"/>
      <c r="V298" s="182"/>
      <c r="W298" s="182"/>
      <c r="X298" s="182"/>
      <c r="Y298" s="182"/>
      <c r="Z298" s="182"/>
    </row>
    <row r="299" spans="1:26" ht="26.25" customHeight="1" x14ac:dyDescent="0.4">
      <c r="A299" s="182"/>
      <c r="B299" s="182"/>
      <c r="C299" s="182"/>
      <c r="D299" s="182"/>
      <c r="E299" s="182"/>
      <c r="F299" s="182"/>
      <c r="G299" s="182"/>
      <c r="H299" s="182"/>
      <c r="I299" s="182"/>
      <c r="J299" s="182"/>
      <c r="K299" s="182"/>
      <c r="L299" s="182"/>
      <c r="M299" s="182"/>
      <c r="N299" s="182"/>
      <c r="O299" s="182"/>
      <c r="P299" s="182"/>
      <c r="Q299" s="182"/>
      <c r="R299" s="182"/>
      <c r="S299" s="182"/>
      <c r="T299" s="182"/>
      <c r="U299" s="182"/>
      <c r="V299" s="182"/>
      <c r="W299" s="182"/>
      <c r="X299" s="182"/>
      <c r="Y299" s="182"/>
      <c r="Z299" s="182"/>
    </row>
    <row r="300" spans="1:26" ht="26.25" customHeight="1" x14ac:dyDescent="0.4">
      <c r="A300" s="182"/>
      <c r="B300" s="182"/>
      <c r="C300" s="182"/>
      <c r="D300" s="182"/>
      <c r="E300" s="182"/>
      <c r="F300" s="182"/>
      <c r="G300" s="182"/>
      <c r="H300" s="182"/>
      <c r="I300" s="182"/>
      <c r="J300" s="182"/>
      <c r="K300" s="182"/>
      <c r="L300" s="182"/>
      <c r="M300" s="182"/>
      <c r="N300" s="182"/>
      <c r="O300" s="182"/>
      <c r="P300" s="182"/>
      <c r="Q300" s="182"/>
      <c r="R300" s="182"/>
      <c r="S300" s="182"/>
      <c r="T300" s="182"/>
      <c r="U300" s="182"/>
      <c r="V300" s="182"/>
      <c r="W300" s="182"/>
      <c r="X300" s="182"/>
      <c r="Y300" s="182"/>
      <c r="Z300" s="182"/>
    </row>
    <row r="301" spans="1:26" ht="26.25" customHeight="1" x14ac:dyDescent="0.4">
      <c r="A301" s="182"/>
      <c r="B301" s="182"/>
      <c r="C301" s="182"/>
      <c r="D301" s="182"/>
      <c r="E301" s="182"/>
      <c r="F301" s="182"/>
      <c r="G301" s="182"/>
      <c r="H301" s="182"/>
      <c r="I301" s="182"/>
      <c r="J301" s="182"/>
      <c r="K301" s="182"/>
      <c r="L301" s="182"/>
      <c r="M301" s="182"/>
      <c r="N301" s="182"/>
      <c r="O301" s="182"/>
      <c r="P301" s="182"/>
      <c r="Q301" s="182"/>
      <c r="R301" s="182"/>
      <c r="S301" s="182"/>
      <c r="T301" s="182"/>
      <c r="U301" s="182"/>
      <c r="V301" s="182"/>
      <c r="W301" s="182"/>
      <c r="X301" s="182"/>
      <c r="Y301" s="182"/>
      <c r="Z301" s="182"/>
    </row>
    <row r="302" spans="1:26" ht="26.25" customHeight="1" x14ac:dyDescent="0.4">
      <c r="A302" s="182"/>
      <c r="B302" s="182"/>
      <c r="C302" s="182"/>
      <c r="D302" s="182"/>
      <c r="E302" s="182"/>
      <c r="F302" s="182"/>
      <c r="G302" s="182"/>
      <c r="H302" s="182"/>
      <c r="I302" s="182"/>
      <c r="J302" s="182"/>
      <c r="K302" s="182"/>
      <c r="L302" s="182"/>
      <c r="M302" s="182"/>
      <c r="N302" s="182"/>
      <c r="O302" s="182"/>
      <c r="P302" s="182"/>
      <c r="Q302" s="182"/>
      <c r="R302" s="182"/>
      <c r="S302" s="182"/>
      <c r="T302" s="182"/>
      <c r="U302" s="182"/>
      <c r="V302" s="182"/>
      <c r="W302" s="182"/>
      <c r="X302" s="182"/>
      <c r="Y302" s="182"/>
      <c r="Z302" s="182"/>
    </row>
    <row r="303" spans="1:26" ht="26.25" customHeight="1" x14ac:dyDescent="0.4">
      <c r="A303" s="182"/>
      <c r="B303" s="182"/>
      <c r="C303" s="182"/>
      <c r="D303" s="182"/>
      <c r="E303" s="182"/>
      <c r="F303" s="182"/>
      <c r="G303" s="182"/>
      <c r="H303" s="182"/>
      <c r="I303" s="182"/>
      <c r="J303" s="182"/>
      <c r="K303" s="182"/>
      <c r="L303" s="182"/>
      <c r="M303" s="182"/>
      <c r="N303" s="182"/>
      <c r="O303" s="182"/>
      <c r="P303" s="182"/>
      <c r="Q303" s="182"/>
      <c r="R303" s="182"/>
      <c r="S303" s="182"/>
      <c r="T303" s="182"/>
      <c r="U303" s="182"/>
      <c r="V303" s="182"/>
      <c r="W303" s="182"/>
      <c r="X303" s="182"/>
      <c r="Y303" s="182"/>
      <c r="Z303" s="182"/>
    </row>
    <row r="304" spans="1:26" ht="26.25" customHeight="1" x14ac:dyDescent="0.4">
      <c r="A304" s="182"/>
      <c r="B304" s="182"/>
      <c r="C304" s="182"/>
      <c r="D304" s="182"/>
      <c r="E304" s="182"/>
      <c r="F304" s="182"/>
      <c r="G304" s="182"/>
      <c r="H304" s="182"/>
      <c r="I304" s="182"/>
      <c r="J304" s="182"/>
      <c r="K304" s="182"/>
      <c r="L304" s="182"/>
      <c r="M304" s="182"/>
      <c r="N304" s="182"/>
      <c r="O304" s="182"/>
      <c r="P304" s="182"/>
      <c r="Q304" s="182"/>
      <c r="R304" s="182"/>
      <c r="S304" s="182"/>
      <c r="T304" s="182"/>
      <c r="U304" s="182"/>
      <c r="V304" s="182"/>
      <c r="W304" s="182"/>
      <c r="X304" s="182"/>
      <c r="Y304" s="182"/>
      <c r="Z304" s="182"/>
    </row>
    <row r="305" spans="1:26" ht="26.25" customHeight="1" x14ac:dyDescent="0.4">
      <c r="A305" s="182"/>
      <c r="B305" s="182"/>
      <c r="C305" s="182"/>
      <c r="D305" s="182"/>
      <c r="E305" s="182"/>
      <c r="F305" s="182"/>
      <c r="G305" s="182"/>
      <c r="H305" s="182"/>
      <c r="I305" s="182"/>
      <c r="J305" s="182"/>
      <c r="K305" s="182"/>
      <c r="L305" s="182"/>
      <c r="M305" s="182"/>
      <c r="N305" s="182"/>
      <c r="O305" s="182"/>
      <c r="P305" s="182"/>
      <c r="Q305" s="182"/>
      <c r="R305" s="182"/>
      <c r="S305" s="182"/>
      <c r="T305" s="182"/>
      <c r="U305" s="182"/>
      <c r="V305" s="182"/>
      <c r="W305" s="182"/>
      <c r="X305" s="182"/>
      <c r="Y305" s="182"/>
      <c r="Z305" s="182"/>
    </row>
    <row r="306" spans="1:26" ht="26.25" customHeight="1" x14ac:dyDescent="0.4">
      <c r="A306" s="182"/>
      <c r="B306" s="182"/>
      <c r="C306" s="182"/>
      <c r="D306" s="182"/>
      <c r="E306" s="182"/>
      <c r="F306" s="182"/>
      <c r="G306" s="182"/>
      <c r="H306" s="182"/>
      <c r="I306" s="182"/>
      <c r="J306" s="182"/>
      <c r="K306" s="182"/>
      <c r="L306" s="182"/>
      <c r="M306" s="182"/>
      <c r="N306" s="182"/>
      <c r="O306" s="182"/>
      <c r="P306" s="182"/>
      <c r="Q306" s="182"/>
      <c r="R306" s="182"/>
      <c r="S306" s="182"/>
      <c r="T306" s="182"/>
      <c r="U306" s="182"/>
      <c r="V306" s="182"/>
      <c r="W306" s="182"/>
      <c r="X306" s="182"/>
      <c r="Y306" s="182"/>
      <c r="Z306" s="182"/>
    </row>
    <row r="307" spans="1:26" ht="26.25" customHeight="1" x14ac:dyDescent="0.4">
      <c r="A307" s="182"/>
      <c r="B307" s="182"/>
      <c r="C307" s="182"/>
      <c r="D307" s="182"/>
      <c r="E307" s="182"/>
      <c r="F307" s="182"/>
      <c r="G307" s="182"/>
      <c r="H307" s="182"/>
      <c r="I307" s="182"/>
      <c r="J307" s="182"/>
      <c r="K307" s="182"/>
      <c r="L307" s="182"/>
      <c r="M307" s="182"/>
      <c r="N307" s="182"/>
      <c r="O307" s="182"/>
      <c r="P307" s="182"/>
      <c r="Q307" s="182"/>
      <c r="R307" s="182"/>
      <c r="S307" s="182"/>
      <c r="T307" s="182"/>
      <c r="U307" s="182"/>
      <c r="V307" s="182"/>
      <c r="W307" s="182"/>
      <c r="X307" s="182"/>
      <c r="Y307" s="182"/>
      <c r="Z307" s="182"/>
    </row>
    <row r="308" spans="1:26" ht="26.25" customHeight="1" x14ac:dyDescent="0.4">
      <c r="A308" s="182"/>
      <c r="B308" s="182"/>
      <c r="C308" s="182"/>
      <c r="D308" s="182"/>
      <c r="E308" s="182"/>
      <c r="F308" s="182"/>
      <c r="G308" s="182"/>
      <c r="H308" s="182"/>
      <c r="I308" s="182"/>
      <c r="J308" s="182"/>
      <c r="K308" s="182"/>
      <c r="L308" s="182"/>
      <c r="M308" s="182"/>
      <c r="N308" s="182"/>
      <c r="O308" s="182"/>
      <c r="P308" s="182"/>
      <c r="Q308" s="182"/>
      <c r="R308" s="182"/>
      <c r="S308" s="182"/>
      <c r="T308" s="182"/>
      <c r="U308" s="182"/>
      <c r="V308" s="182"/>
      <c r="W308" s="182"/>
      <c r="X308" s="182"/>
      <c r="Y308" s="182"/>
      <c r="Z308" s="182"/>
    </row>
    <row r="309" spans="1:26" ht="26.25" customHeight="1" x14ac:dyDescent="0.4">
      <c r="A309" s="182"/>
      <c r="B309" s="182"/>
      <c r="C309" s="182"/>
      <c r="D309" s="182"/>
      <c r="E309" s="182"/>
      <c r="F309" s="182"/>
      <c r="G309" s="182"/>
      <c r="H309" s="182"/>
      <c r="I309" s="182"/>
      <c r="J309" s="182"/>
      <c r="K309" s="182"/>
      <c r="L309" s="182"/>
      <c r="M309" s="182"/>
      <c r="N309" s="182"/>
      <c r="O309" s="182"/>
      <c r="P309" s="182"/>
      <c r="Q309" s="182"/>
      <c r="R309" s="182"/>
      <c r="S309" s="182"/>
      <c r="T309" s="182"/>
      <c r="U309" s="182"/>
      <c r="V309" s="182"/>
      <c r="W309" s="182"/>
      <c r="X309" s="182"/>
      <c r="Y309" s="182"/>
      <c r="Z309" s="182"/>
    </row>
    <row r="310" spans="1:26" ht="26.25" customHeight="1" x14ac:dyDescent="0.4">
      <c r="A310" s="182"/>
      <c r="B310" s="182"/>
      <c r="C310" s="182"/>
      <c r="D310" s="182"/>
      <c r="E310" s="182"/>
      <c r="F310" s="182"/>
      <c r="G310" s="182"/>
      <c r="H310" s="182"/>
      <c r="I310" s="182"/>
      <c r="J310" s="182"/>
      <c r="K310" s="182"/>
      <c r="L310" s="182"/>
      <c r="M310" s="182"/>
      <c r="N310" s="182"/>
      <c r="O310" s="182"/>
      <c r="P310" s="182"/>
      <c r="Q310" s="182"/>
      <c r="R310" s="182"/>
      <c r="S310" s="182"/>
      <c r="T310" s="182"/>
      <c r="U310" s="182"/>
      <c r="V310" s="182"/>
      <c r="W310" s="182"/>
      <c r="X310" s="182"/>
      <c r="Y310" s="182"/>
      <c r="Z310" s="182"/>
    </row>
    <row r="311" spans="1:26" ht="26.25" customHeight="1" x14ac:dyDescent="0.4">
      <c r="A311" s="182"/>
      <c r="B311" s="182"/>
      <c r="C311" s="182"/>
      <c r="D311" s="182"/>
      <c r="E311" s="182"/>
      <c r="F311" s="182"/>
      <c r="G311" s="182"/>
      <c r="H311" s="182"/>
      <c r="I311" s="182"/>
      <c r="J311" s="182"/>
      <c r="K311" s="182"/>
      <c r="L311" s="182"/>
      <c r="M311" s="182"/>
      <c r="N311" s="182"/>
      <c r="O311" s="182"/>
      <c r="P311" s="182"/>
      <c r="Q311" s="182"/>
      <c r="R311" s="182"/>
      <c r="S311" s="182"/>
      <c r="T311" s="182"/>
      <c r="U311" s="182"/>
      <c r="V311" s="182"/>
      <c r="W311" s="182"/>
      <c r="X311" s="182"/>
      <c r="Y311" s="182"/>
      <c r="Z311" s="182"/>
    </row>
    <row r="312" spans="1:26" ht="26.25" customHeight="1" x14ac:dyDescent="0.4">
      <c r="A312" s="182"/>
      <c r="B312" s="182"/>
      <c r="C312" s="182"/>
      <c r="D312" s="182"/>
      <c r="E312" s="182"/>
      <c r="F312" s="182"/>
      <c r="G312" s="182"/>
      <c r="H312" s="182"/>
      <c r="I312" s="182"/>
      <c r="J312" s="182"/>
      <c r="K312" s="182"/>
      <c r="L312" s="182"/>
      <c r="M312" s="182"/>
      <c r="N312" s="182"/>
      <c r="O312" s="182"/>
      <c r="P312" s="182"/>
      <c r="Q312" s="182"/>
      <c r="R312" s="182"/>
      <c r="S312" s="182"/>
      <c r="T312" s="182"/>
      <c r="U312" s="182"/>
      <c r="V312" s="182"/>
      <c r="W312" s="182"/>
      <c r="X312" s="182"/>
      <c r="Y312" s="182"/>
      <c r="Z312" s="182"/>
    </row>
    <row r="313" spans="1:26" ht="26.25" customHeight="1" x14ac:dyDescent="0.4">
      <c r="A313" s="182"/>
      <c r="B313" s="182"/>
      <c r="C313" s="182"/>
      <c r="D313" s="182"/>
      <c r="E313" s="182"/>
      <c r="F313" s="182"/>
      <c r="G313" s="182"/>
      <c r="H313" s="182"/>
      <c r="I313" s="182"/>
      <c r="J313" s="182"/>
      <c r="K313" s="182"/>
      <c r="L313" s="182"/>
      <c r="M313" s="182"/>
      <c r="N313" s="182"/>
      <c r="O313" s="182"/>
      <c r="P313" s="182"/>
      <c r="Q313" s="182"/>
      <c r="R313" s="182"/>
      <c r="S313" s="182"/>
      <c r="T313" s="182"/>
      <c r="U313" s="182"/>
      <c r="V313" s="182"/>
      <c r="W313" s="182"/>
      <c r="X313" s="182"/>
      <c r="Y313" s="182"/>
      <c r="Z313" s="182"/>
    </row>
    <row r="314" spans="1:26" ht="26.25" customHeight="1" x14ac:dyDescent="0.4">
      <c r="A314" s="182"/>
      <c r="B314" s="182"/>
      <c r="C314" s="182"/>
      <c r="D314" s="182"/>
      <c r="E314" s="182"/>
      <c r="F314" s="182"/>
      <c r="G314" s="182"/>
      <c r="H314" s="182"/>
      <c r="I314" s="182"/>
      <c r="J314" s="182"/>
      <c r="K314" s="182"/>
      <c r="L314" s="182"/>
      <c r="M314" s="182"/>
      <c r="N314" s="182"/>
      <c r="O314" s="182"/>
      <c r="P314" s="182"/>
      <c r="Q314" s="182"/>
      <c r="R314" s="182"/>
      <c r="S314" s="182"/>
      <c r="T314" s="182"/>
      <c r="U314" s="182"/>
      <c r="V314" s="182"/>
      <c r="W314" s="182"/>
      <c r="X314" s="182"/>
      <c r="Y314" s="182"/>
      <c r="Z314" s="182"/>
    </row>
    <row r="315" spans="1:26" ht="26.25" customHeight="1" x14ac:dyDescent="0.4">
      <c r="A315" s="182"/>
      <c r="B315" s="182"/>
      <c r="C315" s="182"/>
      <c r="D315" s="182"/>
      <c r="E315" s="182"/>
      <c r="F315" s="182"/>
      <c r="G315" s="182"/>
      <c r="H315" s="182"/>
      <c r="I315" s="182"/>
      <c r="J315" s="182"/>
      <c r="K315" s="182"/>
      <c r="L315" s="182"/>
      <c r="M315" s="182"/>
      <c r="N315" s="182"/>
      <c r="O315" s="182"/>
      <c r="P315" s="182"/>
      <c r="Q315" s="182"/>
      <c r="R315" s="182"/>
      <c r="S315" s="182"/>
      <c r="T315" s="182"/>
      <c r="U315" s="182"/>
      <c r="V315" s="182"/>
      <c r="W315" s="182"/>
      <c r="X315" s="182"/>
      <c r="Y315" s="182"/>
      <c r="Z315" s="182"/>
    </row>
    <row r="316" spans="1:26" ht="26.25" customHeight="1" x14ac:dyDescent="0.4">
      <c r="A316" s="182"/>
      <c r="B316" s="182"/>
      <c r="C316" s="182"/>
      <c r="D316" s="182"/>
      <c r="E316" s="182"/>
      <c r="F316" s="182"/>
      <c r="G316" s="182"/>
      <c r="H316" s="182"/>
      <c r="I316" s="182"/>
      <c r="J316" s="182"/>
      <c r="K316" s="182"/>
      <c r="L316" s="182"/>
      <c r="M316" s="182"/>
      <c r="N316" s="182"/>
      <c r="O316" s="182"/>
      <c r="P316" s="182"/>
      <c r="Q316" s="182"/>
      <c r="R316" s="182"/>
      <c r="S316" s="182"/>
      <c r="T316" s="182"/>
      <c r="U316" s="182"/>
      <c r="V316" s="182"/>
      <c r="W316" s="182"/>
      <c r="X316" s="182"/>
      <c r="Y316" s="182"/>
      <c r="Z316" s="182"/>
    </row>
    <row r="317" spans="1:26" ht="26.25" customHeight="1" x14ac:dyDescent="0.4">
      <c r="A317" s="182"/>
      <c r="B317" s="182"/>
      <c r="C317" s="182"/>
      <c r="D317" s="182"/>
      <c r="E317" s="182"/>
      <c r="F317" s="182"/>
      <c r="G317" s="182"/>
      <c r="H317" s="182"/>
      <c r="I317" s="182"/>
      <c r="J317" s="182"/>
      <c r="K317" s="182"/>
      <c r="L317" s="182"/>
      <c r="M317" s="182"/>
      <c r="N317" s="182"/>
      <c r="O317" s="182"/>
      <c r="P317" s="182"/>
      <c r="Q317" s="182"/>
      <c r="R317" s="182"/>
      <c r="S317" s="182"/>
      <c r="T317" s="182"/>
      <c r="U317" s="182"/>
      <c r="V317" s="182"/>
      <c r="W317" s="182"/>
      <c r="X317" s="182"/>
      <c r="Y317" s="182"/>
      <c r="Z317" s="182"/>
    </row>
    <row r="318" spans="1:26" ht="26.25" customHeight="1" x14ac:dyDescent="0.4">
      <c r="A318" s="182"/>
      <c r="B318" s="182"/>
      <c r="C318" s="182"/>
      <c r="D318" s="182"/>
      <c r="E318" s="182"/>
      <c r="F318" s="182"/>
      <c r="G318" s="182"/>
      <c r="H318" s="182"/>
      <c r="I318" s="182"/>
      <c r="J318" s="182"/>
      <c r="K318" s="182"/>
      <c r="L318" s="182"/>
      <c r="M318" s="182"/>
      <c r="N318" s="182"/>
      <c r="O318" s="182"/>
      <c r="P318" s="182"/>
      <c r="Q318" s="182"/>
      <c r="R318" s="182"/>
      <c r="S318" s="182"/>
      <c r="T318" s="182"/>
      <c r="U318" s="182"/>
      <c r="V318" s="182"/>
      <c r="W318" s="182"/>
      <c r="X318" s="182"/>
      <c r="Y318" s="182"/>
      <c r="Z318" s="182"/>
    </row>
    <row r="319" spans="1:26" ht="26.25" customHeight="1" x14ac:dyDescent="0.4">
      <c r="A319" s="182"/>
      <c r="B319" s="182"/>
      <c r="C319" s="182"/>
      <c r="D319" s="182"/>
      <c r="E319" s="182"/>
      <c r="F319" s="182"/>
      <c r="G319" s="182"/>
      <c r="H319" s="182"/>
      <c r="I319" s="182"/>
      <c r="J319" s="182"/>
      <c r="K319" s="182"/>
      <c r="L319" s="182"/>
      <c r="M319" s="182"/>
      <c r="N319" s="182"/>
      <c r="O319" s="182"/>
      <c r="P319" s="182"/>
      <c r="Q319" s="182"/>
      <c r="R319" s="182"/>
      <c r="S319" s="182"/>
      <c r="T319" s="182"/>
      <c r="U319" s="182"/>
      <c r="V319" s="182"/>
      <c r="W319" s="182"/>
      <c r="X319" s="182"/>
      <c r="Y319" s="182"/>
      <c r="Z319" s="182"/>
    </row>
    <row r="320" spans="1:26" ht="26.25" customHeight="1" x14ac:dyDescent="0.4">
      <c r="A320" s="182"/>
      <c r="B320" s="182"/>
      <c r="C320" s="182"/>
      <c r="D320" s="182"/>
      <c r="E320" s="182"/>
      <c r="F320" s="182"/>
      <c r="G320" s="182"/>
      <c r="H320" s="182"/>
      <c r="I320" s="182"/>
      <c r="J320" s="182"/>
      <c r="K320" s="182"/>
      <c r="L320" s="182"/>
      <c r="M320" s="182"/>
      <c r="N320" s="182"/>
      <c r="O320" s="182"/>
      <c r="P320" s="182"/>
      <c r="Q320" s="182"/>
      <c r="R320" s="182"/>
      <c r="S320" s="182"/>
      <c r="T320" s="182"/>
      <c r="U320" s="182"/>
      <c r="V320" s="182"/>
      <c r="W320" s="182"/>
      <c r="X320" s="182"/>
      <c r="Y320" s="182"/>
      <c r="Z320" s="182"/>
    </row>
    <row r="321" spans="1:26" ht="26.25" customHeight="1" x14ac:dyDescent="0.4">
      <c r="A321" s="182"/>
      <c r="B321" s="182"/>
      <c r="C321" s="182"/>
      <c r="D321" s="182"/>
      <c r="E321" s="182"/>
      <c r="F321" s="182"/>
      <c r="G321" s="182"/>
      <c r="H321" s="182"/>
      <c r="I321" s="182"/>
      <c r="J321" s="182"/>
      <c r="K321" s="182"/>
      <c r="L321" s="182"/>
      <c r="M321" s="182"/>
      <c r="N321" s="182"/>
      <c r="O321" s="182"/>
      <c r="P321" s="182"/>
      <c r="Q321" s="182"/>
      <c r="R321" s="182"/>
      <c r="S321" s="182"/>
      <c r="T321" s="182"/>
      <c r="U321" s="182"/>
      <c r="V321" s="182"/>
      <c r="W321" s="182"/>
      <c r="X321" s="182"/>
      <c r="Y321" s="182"/>
      <c r="Z321" s="182"/>
    </row>
    <row r="322" spans="1:26" ht="26.25" customHeight="1" x14ac:dyDescent="0.4">
      <c r="A322" s="182"/>
      <c r="B322" s="182"/>
      <c r="C322" s="182"/>
      <c r="D322" s="182"/>
      <c r="E322" s="182"/>
      <c r="F322" s="182"/>
      <c r="G322" s="182"/>
      <c r="H322" s="182"/>
      <c r="I322" s="182"/>
      <c r="J322" s="182"/>
      <c r="K322" s="182"/>
      <c r="L322" s="182"/>
      <c r="M322" s="182"/>
      <c r="N322" s="182"/>
      <c r="O322" s="182"/>
      <c r="P322" s="182"/>
      <c r="Q322" s="182"/>
      <c r="R322" s="182"/>
      <c r="S322" s="182"/>
      <c r="T322" s="182"/>
      <c r="U322" s="182"/>
      <c r="V322" s="182"/>
      <c r="W322" s="182"/>
      <c r="X322" s="182"/>
      <c r="Y322" s="182"/>
      <c r="Z322" s="182"/>
    </row>
    <row r="323" spans="1:26" ht="26.25" customHeight="1" x14ac:dyDescent="0.4">
      <c r="A323" s="182"/>
      <c r="B323" s="182"/>
      <c r="C323" s="182"/>
      <c r="D323" s="182"/>
      <c r="E323" s="182"/>
      <c r="F323" s="182"/>
      <c r="G323" s="182"/>
      <c r="H323" s="182"/>
      <c r="I323" s="182"/>
      <c r="J323" s="182"/>
      <c r="K323" s="182"/>
      <c r="L323" s="182"/>
      <c r="M323" s="182"/>
      <c r="N323" s="182"/>
      <c r="O323" s="182"/>
      <c r="P323" s="182"/>
      <c r="Q323" s="182"/>
      <c r="R323" s="182"/>
      <c r="S323" s="182"/>
      <c r="T323" s="182"/>
      <c r="U323" s="182"/>
      <c r="V323" s="182"/>
      <c r="W323" s="182"/>
      <c r="X323" s="182"/>
      <c r="Y323" s="182"/>
      <c r="Z323" s="182"/>
    </row>
    <row r="324" spans="1:26" ht="26.25" customHeight="1" x14ac:dyDescent="0.4">
      <c r="A324" s="182"/>
      <c r="B324" s="182"/>
      <c r="C324" s="182"/>
      <c r="D324" s="182"/>
      <c r="E324" s="182"/>
      <c r="F324" s="182"/>
      <c r="G324" s="182"/>
      <c r="H324" s="182"/>
      <c r="I324" s="182"/>
      <c r="J324" s="182"/>
      <c r="K324" s="182"/>
      <c r="L324" s="182"/>
      <c r="M324" s="182"/>
      <c r="N324" s="182"/>
      <c r="O324" s="182"/>
      <c r="P324" s="182"/>
      <c r="Q324" s="182"/>
      <c r="R324" s="182"/>
      <c r="S324" s="182"/>
      <c r="T324" s="182"/>
      <c r="U324" s="182"/>
      <c r="V324" s="182"/>
      <c r="W324" s="182"/>
      <c r="X324" s="182"/>
      <c r="Y324" s="182"/>
      <c r="Z324" s="182"/>
    </row>
    <row r="325" spans="1:26" ht="26.25" customHeight="1" x14ac:dyDescent="0.4">
      <c r="A325" s="182"/>
      <c r="B325" s="182"/>
      <c r="C325" s="182"/>
      <c r="D325" s="182"/>
      <c r="E325" s="182"/>
      <c r="F325" s="182"/>
      <c r="G325" s="182"/>
      <c r="H325" s="182"/>
      <c r="I325" s="182"/>
      <c r="J325" s="182"/>
      <c r="K325" s="182"/>
      <c r="L325" s="182"/>
      <c r="M325" s="182"/>
      <c r="N325" s="182"/>
      <c r="O325" s="182"/>
      <c r="P325" s="182"/>
      <c r="Q325" s="182"/>
      <c r="R325" s="182"/>
      <c r="S325" s="182"/>
      <c r="T325" s="182"/>
      <c r="U325" s="182"/>
      <c r="V325" s="182"/>
      <c r="W325" s="182"/>
      <c r="X325" s="182"/>
      <c r="Y325" s="182"/>
      <c r="Z325" s="182"/>
    </row>
    <row r="326" spans="1:26" ht="26.25" customHeight="1" x14ac:dyDescent="0.4">
      <c r="A326" s="182"/>
      <c r="B326" s="182"/>
      <c r="C326" s="182"/>
      <c r="D326" s="182"/>
      <c r="E326" s="182"/>
      <c r="F326" s="182"/>
      <c r="G326" s="182"/>
      <c r="H326" s="182"/>
      <c r="I326" s="182"/>
      <c r="J326" s="182"/>
      <c r="K326" s="182"/>
      <c r="L326" s="182"/>
      <c r="M326" s="182"/>
      <c r="N326" s="182"/>
      <c r="O326" s="182"/>
      <c r="P326" s="182"/>
      <c r="Q326" s="182"/>
      <c r="R326" s="182"/>
      <c r="S326" s="182"/>
      <c r="T326" s="182"/>
      <c r="U326" s="182"/>
      <c r="V326" s="182"/>
      <c r="W326" s="182"/>
      <c r="X326" s="182"/>
      <c r="Y326" s="182"/>
      <c r="Z326" s="182"/>
    </row>
    <row r="327" spans="1:26" ht="26.25" customHeight="1" x14ac:dyDescent="0.4">
      <c r="A327" s="182"/>
      <c r="B327" s="182"/>
      <c r="C327" s="182"/>
      <c r="D327" s="182"/>
      <c r="E327" s="182"/>
      <c r="F327" s="182"/>
      <c r="G327" s="182"/>
      <c r="H327" s="182"/>
      <c r="I327" s="182"/>
      <c r="J327" s="182"/>
      <c r="K327" s="182"/>
      <c r="L327" s="182"/>
      <c r="M327" s="182"/>
      <c r="N327" s="182"/>
      <c r="O327" s="182"/>
      <c r="P327" s="182"/>
      <c r="Q327" s="182"/>
      <c r="R327" s="182"/>
      <c r="S327" s="182"/>
      <c r="T327" s="182"/>
      <c r="U327" s="182"/>
      <c r="V327" s="182"/>
      <c r="W327" s="182"/>
      <c r="X327" s="182"/>
      <c r="Y327" s="182"/>
      <c r="Z327" s="182"/>
    </row>
    <row r="328" spans="1:26" ht="26.25" customHeight="1" x14ac:dyDescent="0.4">
      <c r="A328" s="182"/>
      <c r="B328" s="182"/>
      <c r="C328" s="182"/>
      <c r="D328" s="182"/>
      <c r="E328" s="182"/>
      <c r="F328" s="182"/>
      <c r="G328" s="182"/>
      <c r="H328" s="182"/>
      <c r="I328" s="182"/>
      <c r="J328" s="182"/>
      <c r="K328" s="182"/>
      <c r="L328" s="182"/>
      <c r="M328" s="182"/>
      <c r="N328" s="182"/>
      <c r="O328" s="182"/>
      <c r="P328" s="182"/>
      <c r="Q328" s="182"/>
      <c r="R328" s="182"/>
      <c r="S328" s="182"/>
      <c r="T328" s="182"/>
      <c r="U328" s="182"/>
      <c r="V328" s="182"/>
      <c r="W328" s="182"/>
      <c r="X328" s="182"/>
      <c r="Y328" s="182"/>
      <c r="Z328" s="182"/>
    </row>
    <row r="329" spans="1:26" ht="26.25" customHeight="1" x14ac:dyDescent="0.4">
      <c r="A329" s="182"/>
      <c r="B329" s="182"/>
      <c r="C329" s="182"/>
      <c r="D329" s="182"/>
      <c r="E329" s="182"/>
      <c r="F329" s="182"/>
      <c r="G329" s="182"/>
      <c r="H329" s="182"/>
      <c r="I329" s="182"/>
      <c r="J329" s="182"/>
      <c r="K329" s="182"/>
      <c r="L329" s="182"/>
      <c r="M329" s="182"/>
      <c r="N329" s="182"/>
      <c r="O329" s="182"/>
      <c r="P329" s="182"/>
      <c r="Q329" s="182"/>
      <c r="R329" s="182"/>
      <c r="S329" s="182"/>
      <c r="T329" s="182"/>
      <c r="U329" s="182"/>
      <c r="V329" s="182"/>
      <c r="W329" s="182"/>
      <c r="X329" s="182"/>
      <c r="Y329" s="182"/>
      <c r="Z329" s="182"/>
    </row>
    <row r="330" spans="1:26" ht="26.25" customHeight="1" x14ac:dyDescent="0.4">
      <c r="A330" s="182"/>
      <c r="B330" s="182"/>
      <c r="C330" s="182"/>
      <c r="D330" s="182"/>
      <c r="E330" s="182"/>
      <c r="F330" s="182"/>
      <c r="G330" s="182"/>
      <c r="H330" s="182"/>
      <c r="I330" s="182"/>
      <c r="J330" s="182"/>
      <c r="K330" s="182"/>
      <c r="L330" s="182"/>
      <c r="M330" s="182"/>
      <c r="N330" s="182"/>
      <c r="O330" s="182"/>
      <c r="P330" s="182"/>
      <c r="Q330" s="182"/>
      <c r="R330" s="182"/>
      <c r="S330" s="182"/>
      <c r="T330" s="182"/>
      <c r="U330" s="182"/>
      <c r="V330" s="182"/>
      <c r="W330" s="182"/>
      <c r="X330" s="182"/>
      <c r="Y330" s="182"/>
      <c r="Z330" s="182"/>
    </row>
    <row r="331" spans="1:26" ht="26.25" customHeight="1" x14ac:dyDescent="0.4">
      <c r="A331" s="182"/>
      <c r="B331" s="182"/>
      <c r="C331" s="182"/>
      <c r="D331" s="182"/>
      <c r="E331" s="182"/>
      <c r="F331" s="182"/>
      <c r="G331" s="182"/>
      <c r="H331" s="182"/>
      <c r="I331" s="182"/>
      <c r="J331" s="182"/>
      <c r="K331" s="182"/>
      <c r="L331" s="182"/>
      <c r="M331" s="182"/>
      <c r="N331" s="182"/>
      <c r="O331" s="182"/>
      <c r="P331" s="182"/>
      <c r="Q331" s="182"/>
      <c r="R331" s="182"/>
      <c r="S331" s="182"/>
      <c r="T331" s="182"/>
      <c r="U331" s="182"/>
      <c r="V331" s="182"/>
      <c r="W331" s="182"/>
      <c r="X331" s="182"/>
      <c r="Y331" s="182"/>
      <c r="Z331" s="182"/>
    </row>
    <row r="332" spans="1:26" ht="26.25" customHeight="1" x14ac:dyDescent="0.4">
      <c r="A332" s="182"/>
      <c r="B332" s="182"/>
      <c r="C332" s="182"/>
      <c r="D332" s="182"/>
      <c r="E332" s="182"/>
      <c r="F332" s="182"/>
      <c r="G332" s="182"/>
      <c r="H332" s="182"/>
      <c r="I332" s="182"/>
      <c r="J332" s="182"/>
      <c r="K332" s="182"/>
      <c r="L332" s="182"/>
      <c r="M332" s="182"/>
      <c r="N332" s="182"/>
      <c r="O332" s="182"/>
      <c r="P332" s="182"/>
      <c r="Q332" s="182"/>
      <c r="R332" s="182"/>
      <c r="S332" s="182"/>
      <c r="T332" s="182"/>
      <c r="U332" s="182"/>
      <c r="V332" s="182"/>
      <c r="W332" s="182"/>
      <c r="X332" s="182"/>
      <c r="Y332" s="182"/>
      <c r="Z332" s="182"/>
    </row>
    <row r="333" spans="1:26" ht="26.25" customHeight="1" x14ac:dyDescent="0.4">
      <c r="A333" s="182"/>
      <c r="B333" s="182"/>
      <c r="C333" s="182"/>
      <c r="D333" s="182"/>
      <c r="E333" s="182"/>
      <c r="F333" s="182"/>
      <c r="G333" s="182"/>
      <c r="H333" s="182"/>
      <c r="I333" s="182"/>
      <c r="J333" s="182"/>
      <c r="K333" s="182"/>
      <c r="L333" s="182"/>
      <c r="M333" s="182"/>
      <c r="N333" s="182"/>
      <c r="O333" s="182"/>
      <c r="P333" s="182"/>
      <c r="Q333" s="182"/>
      <c r="R333" s="182"/>
      <c r="S333" s="182"/>
      <c r="T333" s="182"/>
      <c r="U333" s="182"/>
      <c r="V333" s="182"/>
      <c r="W333" s="182"/>
      <c r="X333" s="182"/>
      <c r="Y333" s="182"/>
      <c r="Z333" s="182"/>
    </row>
    <row r="334" spans="1:26" ht="26.25" customHeight="1" x14ac:dyDescent="0.4">
      <c r="A334" s="182"/>
      <c r="B334" s="182"/>
      <c r="C334" s="182"/>
      <c r="D334" s="182"/>
      <c r="E334" s="182"/>
      <c r="F334" s="182"/>
      <c r="G334" s="182"/>
      <c r="H334" s="182"/>
      <c r="I334" s="182"/>
      <c r="J334" s="182"/>
      <c r="K334" s="182"/>
      <c r="L334" s="182"/>
      <c r="M334" s="182"/>
      <c r="N334" s="182"/>
      <c r="O334" s="182"/>
      <c r="P334" s="182"/>
      <c r="Q334" s="182"/>
      <c r="R334" s="182"/>
      <c r="S334" s="182"/>
      <c r="T334" s="182"/>
      <c r="U334" s="182"/>
      <c r="V334" s="182"/>
      <c r="W334" s="182"/>
      <c r="X334" s="182"/>
      <c r="Y334" s="182"/>
      <c r="Z334" s="182"/>
    </row>
    <row r="335" spans="1:26" ht="26.25" customHeight="1" x14ac:dyDescent="0.4">
      <c r="A335" s="182"/>
      <c r="B335" s="182"/>
      <c r="C335" s="182"/>
      <c r="D335" s="182"/>
      <c r="E335" s="182"/>
      <c r="F335" s="182"/>
      <c r="G335" s="182"/>
      <c r="H335" s="182"/>
      <c r="I335" s="182"/>
      <c r="J335" s="182"/>
      <c r="K335" s="182"/>
      <c r="L335" s="182"/>
      <c r="M335" s="182"/>
      <c r="N335" s="182"/>
      <c r="O335" s="182"/>
      <c r="P335" s="182"/>
      <c r="Q335" s="182"/>
      <c r="R335" s="182"/>
      <c r="S335" s="182"/>
      <c r="T335" s="182"/>
      <c r="U335" s="182"/>
      <c r="V335" s="182"/>
      <c r="W335" s="182"/>
      <c r="X335" s="182"/>
      <c r="Y335" s="182"/>
      <c r="Z335" s="182"/>
    </row>
    <row r="336" spans="1:26" ht="26.25" customHeight="1" x14ac:dyDescent="0.4">
      <c r="A336" s="182"/>
      <c r="B336" s="182"/>
      <c r="C336" s="182"/>
      <c r="D336" s="182"/>
      <c r="E336" s="182"/>
      <c r="F336" s="182"/>
      <c r="G336" s="182"/>
      <c r="H336" s="182"/>
      <c r="I336" s="182"/>
      <c r="J336" s="182"/>
      <c r="K336" s="182"/>
      <c r="L336" s="182"/>
      <c r="M336" s="182"/>
      <c r="N336" s="182"/>
      <c r="O336" s="182"/>
      <c r="P336" s="182"/>
      <c r="Q336" s="182"/>
      <c r="R336" s="182"/>
      <c r="S336" s="182"/>
      <c r="T336" s="182"/>
      <c r="U336" s="182"/>
      <c r="V336" s="182"/>
      <c r="W336" s="182"/>
      <c r="X336" s="182"/>
      <c r="Y336" s="182"/>
      <c r="Z336" s="182"/>
    </row>
    <row r="337" spans="1:26" ht="26.25" customHeight="1" x14ac:dyDescent="0.4">
      <c r="A337" s="182"/>
      <c r="B337" s="182"/>
      <c r="C337" s="182"/>
      <c r="D337" s="182"/>
      <c r="E337" s="182"/>
      <c r="F337" s="182"/>
      <c r="G337" s="182"/>
      <c r="H337" s="182"/>
      <c r="I337" s="182"/>
      <c r="J337" s="182"/>
      <c r="K337" s="182"/>
      <c r="L337" s="182"/>
      <c r="M337" s="182"/>
      <c r="N337" s="182"/>
      <c r="O337" s="182"/>
      <c r="P337" s="182"/>
      <c r="Q337" s="182"/>
      <c r="R337" s="182"/>
      <c r="S337" s="182"/>
      <c r="T337" s="182"/>
      <c r="U337" s="182"/>
      <c r="V337" s="182"/>
      <c r="W337" s="182"/>
      <c r="X337" s="182"/>
      <c r="Y337" s="182"/>
      <c r="Z337" s="182"/>
    </row>
    <row r="338" spans="1:26" ht="26.25" customHeight="1" x14ac:dyDescent="0.4">
      <c r="A338" s="182"/>
      <c r="B338" s="182"/>
      <c r="C338" s="182"/>
      <c r="D338" s="182"/>
      <c r="E338" s="182"/>
      <c r="F338" s="182"/>
      <c r="G338" s="182"/>
      <c r="H338" s="182"/>
      <c r="I338" s="182"/>
      <c r="J338" s="182"/>
      <c r="K338" s="182"/>
      <c r="L338" s="182"/>
      <c r="M338" s="182"/>
      <c r="N338" s="182"/>
      <c r="O338" s="182"/>
      <c r="P338" s="182"/>
      <c r="Q338" s="182"/>
      <c r="R338" s="182"/>
      <c r="S338" s="182"/>
      <c r="T338" s="182"/>
      <c r="U338" s="182"/>
      <c r="V338" s="182"/>
      <c r="W338" s="182"/>
      <c r="X338" s="182"/>
      <c r="Y338" s="182"/>
      <c r="Z338" s="182"/>
    </row>
    <row r="339" spans="1:26" ht="26.25" customHeight="1" x14ac:dyDescent="0.4">
      <c r="A339" s="182"/>
      <c r="B339" s="182"/>
      <c r="C339" s="182"/>
      <c r="D339" s="182"/>
      <c r="E339" s="182"/>
      <c r="F339" s="182"/>
      <c r="G339" s="182"/>
      <c r="H339" s="182"/>
      <c r="I339" s="182"/>
      <c r="J339" s="182"/>
      <c r="K339" s="182"/>
      <c r="L339" s="182"/>
      <c r="M339" s="182"/>
      <c r="N339" s="182"/>
      <c r="O339" s="182"/>
      <c r="P339" s="182"/>
      <c r="Q339" s="182"/>
      <c r="R339" s="182"/>
      <c r="S339" s="182"/>
      <c r="T339" s="182"/>
      <c r="U339" s="182"/>
      <c r="V339" s="182"/>
      <c r="W339" s="182"/>
      <c r="X339" s="182"/>
      <c r="Y339" s="182"/>
      <c r="Z339" s="182"/>
    </row>
    <row r="340" spans="1:26" ht="26.25" customHeight="1" x14ac:dyDescent="0.4">
      <c r="A340" s="182"/>
      <c r="B340" s="182"/>
      <c r="C340" s="182"/>
      <c r="D340" s="182"/>
      <c r="E340" s="182"/>
      <c r="F340" s="182"/>
      <c r="G340" s="182"/>
      <c r="H340" s="182"/>
      <c r="I340" s="182"/>
      <c r="J340" s="182"/>
      <c r="K340" s="182"/>
      <c r="L340" s="182"/>
      <c r="M340" s="182"/>
      <c r="N340" s="182"/>
      <c r="O340" s="182"/>
      <c r="P340" s="182"/>
      <c r="Q340" s="182"/>
      <c r="R340" s="182"/>
      <c r="S340" s="182"/>
      <c r="T340" s="182"/>
      <c r="U340" s="182"/>
      <c r="V340" s="182"/>
      <c r="W340" s="182"/>
      <c r="X340" s="182"/>
      <c r="Y340" s="182"/>
      <c r="Z340" s="182"/>
    </row>
    <row r="341" spans="1:26" ht="26.25" customHeight="1" x14ac:dyDescent="0.4">
      <c r="A341" s="182"/>
      <c r="B341" s="182"/>
      <c r="C341" s="182"/>
      <c r="D341" s="182"/>
      <c r="E341" s="182"/>
      <c r="F341" s="182"/>
      <c r="G341" s="182"/>
      <c r="H341" s="182"/>
      <c r="I341" s="182"/>
      <c r="J341" s="182"/>
      <c r="K341" s="182"/>
      <c r="L341" s="182"/>
      <c r="M341" s="182"/>
      <c r="N341" s="182"/>
      <c r="O341" s="182"/>
      <c r="P341" s="182"/>
      <c r="Q341" s="182"/>
      <c r="R341" s="182"/>
      <c r="S341" s="182"/>
      <c r="T341" s="182"/>
      <c r="U341" s="182"/>
      <c r="V341" s="182"/>
      <c r="W341" s="182"/>
      <c r="X341" s="182"/>
      <c r="Y341" s="182"/>
      <c r="Z341" s="182"/>
    </row>
    <row r="342" spans="1:26" ht="26.25" customHeight="1" x14ac:dyDescent="0.4">
      <c r="A342" s="182"/>
      <c r="B342" s="182"/>
      <c r="C342" s="182"/>
      <c r="D342" s="182"/>
      <c r="E342" s="182"/>
      <c r="F342" s="182"/>
      <c r="G342" s="182"/>
      <c r="H342" s="182"/>
      <c r="I342" s="182"/>
      <c r="J342" s="182"/>
      <c r="K342" s="182"/>
      <c r="L342" s="182"/>
      <c r="M342" s="182"/>
      <c r="N342" s="182"/>
      <c r="O342" s="182"/>
      <c r="P342" s="182"/>
      <c r="Q342" s="182"/>
      <c r="R342" s="182"/>
      <c r="S342" s="182"/>
      <c r="T342" s="182"/>
      <c r="U342" s="182"/>
      <c r="V342" s="182"/>
      <c r="W342" s="182"/>
      <c r="X342" s="182"/>
      <c r="Y342" s="182"/>
      <c r="Z342" s="182"/>
    </row>
    <row r="343" spans="1:26" ht="26.25" customHeight="1" x14ac:dyDescent="0.4">
      <c r="A343" s="182"/>
      <c r="B343" s="182"/>
      <c r="C343" s="182"/>
      <c r="D343" s="182"/>
      <c r="E343" s="182"/>
      <c r="F343" s="182"/>
      <c r="G343" s="182"/>
      <c r="H343" s="182"/>
      <c r="I343" s="182"/>
      <c r="J343" s="182"/>
      <c r="K343" s="182"/>
      <c r="L343" s="182"/>
      <c r="M343" s="182"/>
      <c r="N343" s="182"/>
      <c r="O343" s="182"/>
      <c r="P343" s="182"/>
      <c r="Q343" s="182"/>
      <c r="R343" s="182"/>
      <c r="S343" s="182"/>
      <c r="T343" s="182"/>
      <c r="U343" s="182"/>
      <c r="V343" s="182"/>
      <c r="W343" s="182"/>
      <c r="X343" s="182"/>
      <c r="Y343" s="182"/>
      <c r="Z343" s="182"/>
    </row>
    <row r="344" spans="1:26" ht="26.25" customHeight="1" x14ac:dyDescent="0.4">
      <c r="A344" s="182"/>
      <c r="B344" s="182"/>
      <c r="C344" s="182"/>
      <c r="D344" s="182"/>
      <c r="E344" s="182"/>
      <c r="F344" s="182"/>
      <c r="G344" s="182"/>
      <c r="H344" s="182"/>
      <c r="I344" s="182"/>
      <c r="J344" s="182"/>
      <c r="K344" s="182"/>
      <c r="L344" s="182"/>
      <c r="M344" s="182"/>
      <c r="N344" s="182"/>
      <c r="O344" s="182"/>
      <c r="P344" s="182"/>
      <c r="Q344" s="182"/>
      <c r="R344" s="182"/>
      <c r="S344" s="182"/>
      <c r="T344" s="182"/>
      <c r="U344" s="182"/>
      <c r="V344" s="182"/>
      <c r="W344" s="182"/>
      <c r="X344" s="182"/>
      <c r="Y344" s="182"/>
      <c r="Z344" s="182"/>
    </row>
    <row r="345" spans="1:26" ht="26.25" customHeight="1" x14ac:dyDescent="0.4">
      <c r="A345" s="182"/>
      <c r="B345" s="182"/>
      <c r="C345" s="182"/>
      <c r="D345" s="182"/>
      <c r="E345" s="182"/>
      <c r="F345" s="182"/>
      <c r="G345" s="182"/>
      <c r="H345" s="182"/>
      <c r="I345" s="182"/>
      <c r="J345" s="182"/>
      <c r="K345" s="182"/>
      <c r="L345" s="182"/>
      <c r="M345" s="182"/>
      <c r="N345" s="182"/>
      <c r="O345" s="182"/>
      <c r="P345" s="182"/>
      <c r="Q345" s="182"/>
      <c r="R345" s="182"/>
      <c r="S345" s="182"/>
      <c r="T345" s="182"/>
      <c r="U345" s="182"/>
      <c r="V345" s="182"/>
      <c r="W345" s="182"/>
      <c r="X345" s="182"/>
      <c r="Y345" s="182"/>
      <c r="Z345" s="182"/>
    </row>
    <row r="346" spans="1:26" ht="26.25" customHeight="1" x14ac:dyDescent="0.4">
      <c r="A346" s="182"/>
      <c r="B346" s="182"/>
      <c r="C346" s="182"/>
      <c r="D346" s="182"/>
      <c r="E346" s="182"/>
      <c r="F346" s="182"/>
      <c r="G346" s="182"/>
      <c r="H346" s="182"/>
      <c r="I346" s="182"/>
      <c r="J346" s="182"/>
      <c r="K346" s="182"/>
      <c r="L346" s="182"/>
      <c r="M346" s="182"/>
      <c r="N346" s="182"/>
      <c r="O346" s="182"/>
      <c r="P346" s="182"/>
      <c r="Q346" s="182"/>
      <c r="R346" s="182"/>
      <c r="S346" s="182"/>
      <c r="T346" s="182"/>
      <c r="U346" s="182"/>
      <c r="V346" s="182"/>
      <c r="W346" s="182"/>
      <c r="X346" s="182"/>
      <c r="Y346" s="182"/>
      <c r="Z346" s="182"/>
    </row>
    <row r="347" spans="1:26" ht="26.25" customHeight="1" x14ac:dyDescent="0.4">
      <c r="A347" s="182"/>
      <c r="B347" s="182"/>
      <c r="C347" s="182"/>
      <c r="D347" s="182"/>
      <c r="E347" s="182"/>
      <c r="F347" s="182"/>
      <c r="G347" s="182"/>
      <c r="H347" s="182"/>
      <c r="I347" s="182"/>
      <c r="J347" s="182"/>
      <c r="K347" s="182"/>
      <c r="L347" s="182"/>
      <c r="M347" s="182"/>
      <c r="N347" s="182"/>
      <c r="O347" s="182"/>
      <c r="P347" s="182"/>
      <c r="Q347" s="182"/>
      <c r="R347" s="182"/>
      <c r="S347" s="182"/>
      <c r="T347" s="182"/>
      <c r="U347" s="182"/>
      <c r="V347" s="182"/>
      <c r="W347" s="182"/>
      <c r="X347" s="182"/>
      <c r="Y347" s="182"/>
      <c r="Z347" s="182"/>
    </row>
    <row r="348" spans="1:26" ht="26.25" customHeight="1" x14ac:dyDescent="0.4">
      <c r="A348" s="182"/>
      <c r="B348" s="182"/>
      <c r="C348" s="182"/>
      <c r="D348" s="182"/>
      <c r="E348" s="182"/>
      <c r="F348" s="182"/>
      <c r="G348" s="182"/>
      <c r="H348" s="182"/>
      <c r="I348" s="182"/>
      <c r="J348" s="182"/>
      <c r="K348" s="182"/>
      <c r="L348" s="182"/>
      <c r="M348" s="182"/>
      <c r="N348" s="182"/>
      <c r="O348" s="182"/>
      <c r="P348" s="182"/>
      <c r="Q348" s="182"/>
      <c r="R348" s="182"/>
      <c r="S348" s="182"/>
      <c r="T348" s="182"/>
      <c r="U348" s="182"/>
      <c r="V348" s="182"/>
      <c r="W348" s="182"/>
      <c r="X348" s="182"/>
      <c r="Y348" s="182"/>
      <c r="Z348" s="182"/>
    </row>
    <row r="349" spans="1:26" ht="26.25" customHeight="1" x14ac:dyDescent="0.4">
      <c r="A349" s="182"/>
      <c r="B349" s="182"/>
      <c r="C349" s="182"/>
      <c r="D349" s="182"/>
      <c r="E349" s="182"/>
      <c r="F349" s="182"/>
      <c r="G349" s="182"/>
      <c r="H349" s="182"/>
      <c r="I349" s="182"/>
      <c r="J349" s="182"/>
      <c r="K349" s="182"/>
      <c r="L349" s="182"/>
      <c r="M349" s="182"/>
      <c r="N349" s="182"/>
      <c r="O349" s="182"/>
      <c r="P349" s="182"/>
      <c r="Q349" s="182"/>
      <c r="R349" s="182"/>
      <c r="S349" s="182"/>
      <c r="T349" s="182"/>
      <c r="U349" s="182"/>
      <c r="V349" s="182"/>
      <c r="W349" s="182"/>
      <c r="X349" s="182"/>
      <c r="Y349" s="182"/>
      <c r="Z349" s="182"/>
    </row>
    <row r="350" spans="1:26" ht="26.25" customHeight="1" x14ac:dyDescent="0.4">
      <c r="A350" s="182"/>
      <c r="B350" s="182"/>
      <c r="C350" s="182"/>
      <c r="D350" s="182"/>
      <c r="E350" s="182"/>
      <c r="F350" s="182"/>
      <c r="G350" s="182"/>
      <c r="H350" s="182"/>
      <c r="I350" s="182"/>
      <c r="J350" s="182"/>
      <c r="K350" s="182"/>
      <c r="L350" s="182"/>
      <c r="M350" s="182"/>
      <c r="N350" s="182"/>
      <c r="O350" s="182"/>
      <c r="P350" s="182"/>
      <c r="Q350" s="182"/>
      <c r="R350" s="182"/>
      <c r="S350" s="182"/>
      <c r="T350" s="182"/>
      <c r="U350" s="182"/>
      <c r="V350" s="182"/>
      <c r="W350" s="182"/>
      <c r="X350" s="182"/>
      <c r="Y350" s="182"/>
      <c r="Z350" s="182"/>
    </row>
    <row r="351" spans="1:26" ht="26.25" customHeight="1" x14ac:dyDescent="0.4">
      <c r="A351" s="182"/>
      <c r="B351" s="182"/>
      <c r="C351" s="182"/>
      <c r="D351" s="182"/>
      <c r="E351" s="182"/>
      <c r="F351" s="182"/>
      <c r="G351" s="182"/>
      <c r="H351" s="182"/>
      <c r="I351" s="182"/>
      <c r="J351" s="182"/>
      <c r="K351" s="182"/>
      <c r="L351" s="182"/>
      <c r="M351" s="182"/>
      <c r="N351" s="182"/>
      <c r="O351" s="182"/>
      <c r="P351" s="182"/>
      <c r="Q351" s="182"/>
      <c r="R351" s="182"/>
      <c r="S351" s="182"/>
      <c r="T351" s="182"/>
      <c r="U351" s="182"/>
      <c r="V351" s="182"/>
      <c r="W351" s="182"/>
      <c r="X351" s="182"/>
      <c r="Y351" s="182"/>
      <c r="Z351" s="182"/>
    </row>
    <row r="352" spans="1:26" ht="26.25" customHeight="1" x14ac:dyDescent="0.4">
      <c r="A352" s="182"/>
      <c r="B352" s="182"/>
      <c r="C352" s="182"/>
      <c r="D352" s="182"/>
      <c r="E352" s="182"/>
      <c r="F352" s="182"/>
      <c r="G352" s="182"/>
      <c r="H352" s="182"/>
      <c r="I352" s="182"/>
      <c r="J352" s="182"/>
      <c r="K352" s="182"/>
      <c r="L352" s="182"/>
      <c r="M352" s="182"/>
      <c r="N352" s="182"/>
      <c r="O352" s="182"/>
      <c r="P352" s="182"/>
      <c r="Q352" s="182"/>
      <c r="R352" s="182"/>
      <c r="S352" s="182"/>
      <c r="T352" s="182"/>
      <c r="U352" s="182"/>
      <c r="V352" s="182"/>
      <c r="W352" s="182"/>
      <c r="X352" s="182"/>
      <c r="Y352" s="182"/>
      <c r="Z352" s="182"/>
    </row>
    <row r="353" spans="1:26" ht="26.25" customHeight="1" x14ac:dyDescent="0.4">
      <c r="A353" s="182"/>
      <c r="B353" s="182"/>
      <c r="C353" s="182"/>
      <c r="D353" s="182"/>
      <c r="E353" s="182"/>
      <c r="F353" s="182"/>
      <c r="G353" s="182"/>
      <c r="H353" s="182"/>
      <c r="I353" s="182"/>
      <c r="J353" s="182"/>
      <c r="K353" s="182"/>
      <c r="L353" s="182"/>
      <c r="M353" s="182"/>
      <c r="N353" s="182"/>
      <c r="O353" s="182"/>
      <c r="P353" s="182"/>
      <c r="Q353" s="182"/>
      <c r="R353" s="182"/>
      <c r="S353" s="182"/>
      <c r="T353" s="182"/>
      <c r="U353" s="182"/>
      <c r="V353" s="182"/>
      <c r="W353" s="182"/>
      <c r="X353" s="182"/>
      <c r="Y353" s="182"/>
      <c r="Z353" s="182"/>
    </row>
    <row r="354" spans="1:26" ht="26.25" customHeight="1" x14ac:dyDescent="0.4">
      <c r="A354" s="182"/>
      <c r="B354" s="182"/>
      <c r="C354" s="182"/>
      <c r="D354" s="182"/>
      <c r="E354" s="182"/>
      <c r="F354" s="182"/>
      <c r="G354" s="182"/>
      <c r="H354" s="182"/>
      <c r="I354" s="182"/>
      <c r="J354" s="182"/>
      <c r="K354" s="182"/>
      <c r="L354" s="182"/>
      <c r="M354" s="182"/>
      <c r="N354" s="182"/>
      <c r="O354" s="182"/>
      <c r="P354" s="182"/>
      <c r="Q354" s="182"/>
      <c r="R354" s="182"/>
      <c r="S354" s="182"/>
      <c r="T354" s="182"/>
      <c r="U354" s="182"/>
      <c r="V354" s="182"/>
      <c r="W354" s="182"/>
      <c r="X354" s="182"/>
      <c r="Y354" s="182"/>
      <c r="Z354" s="182"/>
    </row>
    <row r="355" spans="1:26" ht="26.25" customHeight="1" x14ac:dyDescent="0.4">
      <c r="A355" s="182"/>
      <c r="B355" s="182"/>
      <c r="C355" s="182"/>
      <c r="D355" s="182"/>
      <c r="E355" s="182"/>
      <c r="F355" s="182"/>
      <c r="G355" s="182"/>
      <c r="H355" s="182"/>
      <c r="I355" s="182"/>
      <c r="J355" s="182"/>
      <c r="K355" s="182"/>
      <c r="L355" s="182"/>
      <c r="M355" s="182"/>
      <c r="N355" s="182"/>
      <c r="O355" s="182"/>
      <c r="P355" s="182"/>
      <c r="Q355" s="182"/>
      <c r="R355" s="182"/>
      <c r="S355" s="182"/>
      <c r="T355" s="182"/>
      <c r="U355" s="182"/>
      <c r="V355" s="182"/>
      <c r="W355" s="182"/>
      <c r="X355" s="182"/>
      <c r="Y355" s="182"/>
      <c r="Z355" s="182"/>
    </row>
    <row r="356" spans="1:26" ht="26.25" customHeight="1" x14ac:dyDescent="0.4">
      <c r="A356" s="182"/>
      <c r="B356" s="182"/>
      <c r="C356" s="182"/>
      <c r="D356" s="182"/>
      <c r="E356" s="182"/>
      <c r="F356" s="182"/>
      <c r="G356" s="182"/>
      <c r="H356" s="182"/>
      <c r="I356" s="182"/>
      <c r="J356" s="182"/>
      <c r="K356" s="182"/>
      <c r="L356" s="182"/>
      <c r="M356" s="182"/>
      <c r="N356" s="182"/>
      <c r="O356" s="182"/>
      <c r="P356" s="182"/>
      <c r="Q356" s="182"/>
      <c r="R356" s="182"/>
      <c r="S356" s="182"/>
      <c r="T356" s="182"/>
      <c r="U356" s="182"/>
      <c r="V356" s="182"/>
      <c r="W356" s="182"/>
      <c r="X356" s="182"/>
      <c r="Y356" s="182"/>
      <c r="Z356" s="182"/>
    </row>
    <row r="357" spans="1:26" ht="26.25" customHeight="1" x14ac:dyDescent="0.4">
      <c r="A357" s="182"/>
      <c r="B357" s="182"/>
      <c r="C357" s="182"/>
      <c r="D357" s="182"/>
      <c r="E357" s="182"/>
      <c r="F357" s="182"/>
      <c r="G357" s="182"/>
      <c r="H357" s="182"/>
      <c r="I357" s="182"/>
      <c r="J357" s="182"/>
      <c r="K357" s="182"/>
      <c r="L357" s="182"/>
      <c r="M357" s="182"/>
      <c r="N357" s="182"/>
      <c r="O357" s="182"/>
      <c r="P357" s="182"/>
      <c r="Q357" s="182"/>
      <c r="R357" s="182"/>
      <c r="S357" s="182"/>
      <c r="T357" s="182"/>
      <c r="U357" s="182"/>
      <c r="V357" s="182"/>
      <c r="W357" s="182"/>
      <c r="X357" s="182"/>
      <c r="Y357" s="182"/>
      <c r="Z357" s="182"/>
    </row>
    <row r="358" spans="1:26" ht="26.25" customHeight="1" x14ac:dyDescent="0.4">
      <c r="A358" s="182"/>
      <c r="B358" s="182"/>
      <c r="C358" s="182"/>
      <c r="D358" s="182"/>
      <c r="E358" s="182"/>
      <c r="F358" s="182"/>
      <c r="G358" s="182"/>
      <c r="H358" s="182"/>
      <c r="I358" s="182"/>
      <c r="J358" s="182"/>
      <c r="K358" s="182"/>
      <c r="L358" s="182"/>
      <c r="M358" s="182"/>
      <c r="N358" s="182"/>
      <c r="O358" s="182"/>
      <c r="P358" s="182"/>
      <c r="Q358" s="182"/>
      <c r="R358" s="182"/>
      <c r="S358" s="182"/>
      <c r="T358" s="182"/>
      <c r="U358" s="182"/>
      <c r="V358" s="182"/>
      <c r="W358" s="182"/>
      <c r="X358" s="182"/>
      <c r="Y358" s="182"/>
      <c r="Z358" s="182"/>
    </row>
    <row r="359" spans="1:26" ht="26.25" customHeight="1" x14ac:dyDescent="0.4">
      <c r="A359" s="182"/>
      <c r="B359" s="182"/>
      <c r="C359" s="182"/>
      <c r="D359" s="182"/>
      <c r="E359" s="182"/>
      <c r="F359" s="182"/>
      <c r="G359" s="182"/>
      <c r="H359" s="182"/>
      <c r="I359" s="182"/>
      <c r="J359" s="182"/>
      <c r="K359" s="182"/>
      <c r="L359" s="182"/>
      <c r="M359" s="182"/>
      <c r="N359" s="182"/>
      <c r="O359" s="182"/>
      <c r="P359" s="182"/>
      <c r="Q359" s="182"/>
      <c r="R359" s="182"/>
      <c r="S359" s="182"/>
      <c r="T359" s="182"/>
      <c r="U359" s="182"/>
      <c r="V359" s="182"/>
      <c r="W359" s="182"/>
      <c r="X359" s="182"/>
      <c r="Y359" s="182"/>
      <c r="Z359" s="182"/>
    </row>
    <row r="360" spans="1:26" ht="26.25" customHeight="1" x14ac:dyDescent="0.4">
      <c r="A360" s="182"/>
      <c r="B360" s="182"/>
      <c r="C360" s="182"/>
      <c r="D360" s="182"/>
      <c r="E360" s="182"/>
      <c r="F360" s="182"/>
      <c r="G360" s="182"/>
      <c r="H360" s="182"/>
      <c r="I360" s="182"/>
      <c r="J360" s="182"/>
      <c r="K360" s="182"/>
      <c r="L360" s="182"/>
      <c r="M360" s="182"/>
      <c r="N360" s="182"/>
      <c r="O360" s="182"/>
      <c r="P360" s="182"/>
      <c r="Q360" s="182"/>
      <c r="R360" s="182"/>
      <c r="S360" s="182"/>
      <c r="T360" s="182"/>
      <c r="U360" s="182"/>
      <c r="V360" s="182"/>
      <c r="W360" s="182"/>
      <c r="X360" s="182"/>
      <c r="Y360" s="182"/>
      <c r="Z360" s="182"/>
    </row>
    <row r="361" spans="1:26" ht="26.25" customHeight="1" x14ac:dyDescent="0.4">
      <c r="A361" s="182"/>
      <c r="B361" s="182"/>
      <c r="C361" s="182"/>
      <c r="D361" s="182"/>
      <c r="E361" s="182"/>
      <c r="F361" s="182"/>
      <c r="G361" s="182"/>
      <c r="H361" s="182"/>
      <c r="I361" s="182"/>
      <c r="J361" s="182"/>
      <c r="K361" s="182"/>
      <c r="L361" s="182"/>
      <c r="M361" s="182"/>
      <c r="N361" s="182"/>
      <c r="O361" s="182"/>
      <c r="P361" s="182"/>
      <c r="Q361" s="182"/>
      <c r="R361" s="182"/>
      <c r="S361" s="182"/>
      <c r="T361" s="182"/>
      <c r="U361" s="182"/>
      <c r="V361" s="182"/>
      <c r="W361" s="182"/>
      <c r="X361" s="182"/>
      <c r="Y361" s="182"/>
      <c r="Z361" s="182"/>
    </row>
    <row r="362" spans="1:26" ht="26.25" customHeight="1" x14ac:dyDescent="0.4">
      <c r="A362" s="182"/>
      <c r="B362" s="182"/>
      <c r="C362" s="182"/>
      <c r="D362" s="182"/>
      <c r="E362" s="182"/>
      <c r="F362" s="182"/>
      <c r="G362" s="182"/>
      <c r="H362" s="182"/>
      <c r="I362" s="182"/>
      <c r="J362" s="182"/>
      <c r="K362" s="182"/>
      <c r="L362" s="182"/>
      <c r="M362" s="182"/>
      <c r="N362" s="182"/>
      <c r="O362" s="182"/>
      <c r="P362" s="182"/>
      <c r="Q362" s="182"/>
      <c r="R362" s="182"/>
      <c r="S362" s="182"/>
      <c r="T362" s="182"/>
      <c r="U362" s="182"/>
      <c r="V362" s="182"/>
      <c r="W362" s="182"/>
      <c r="X362" s="182"/>
      <c r="Y362" s="182"/>
      <c r="Z362" s="182"/>
    </row>
    <row r="363" spans="1:26" ht="26.25" customHeight="1" x14ac:dyDescent="0.4">
      <c r="A363" s="182"/>
      <c r="B363" s="182"/>
      <c r="C363" s="182"/>
      <c r="D363" s="182"/>
      <c r="E363" s="182"/>
      <c r="F363" s="182"/>
      <c r="G363" s="182"/>
      <c r="H363" s="182"/>
      <c r="I363" s="182"/>
      <c r="J363" s="182"/>
      <c r="K363" s="182"/>
      <c r="L363" s="182"/>
      <c r="M363" s="182"/>
      <c r="N363" s="182"/>
      <c r="O363" s="182"/>
      <c r="P363" s="182"/>
      <c r="Q363" s="182"/>
      <c r="R363" s="182"/>
      <c r="S363" s="182"/>
      <c r="T363" s="182"/>
      <c r="U363" s="182"/>
      <c r="V363" s="182"/>
      <c r="W363" s="182"/>
      <c r="X363" s="182"/>
      <c r="Y363" s="182"/>
      <c r="Z363" s="182"/>
    </row>
    <row r="364" spans="1:26" ht="26.25" customHeight="1" x14ac:dyDescent="0.4">
      <c r="A364" s="182"/>
      <c r="B364" s="182"/>
      <c r="C364" s="182"/>
      <c r="D364" s="182"/>
      <c r="E364" s="182"/>
      <c r="F364" s="182"/>
      <c r="G364" s="182"/>
      <c r="H364" s="182"/>
      <c r="I364" s="182"/>
      <c r="J364" s="182"/>
      <c r="K364" s="182"/>
      <c r="L364" s="182"/>
      <c r="M364" s="182"/>
      <c r="N364" s="182"/>
      <c r="O364" s="182"/>
      <c r="P364" s="182"/>
      <c r="Q364" s="182"/>
      <c r="R364" s="182"/>
      <c r="S364" s="182"/>
      <c r="T364" s="182"/>
      <c r="U364" s="182"/>
      <c r="V364" s="182"/>
      <c r="W364" s="182"/>
      <c r="X364" s="182"/>
      <c r="Y364" s="182"/>
      <c r="Z364" s="182"/>
    </row>
    <row r="365" spans="1:26" ht="26.25" customHeight="1" x14ac:dyDescent="0.4">
      <c r="A365" s="182"/>
      <c r="B365" s="182"/>
      <c r="C365" s="182"/>
      <c r="D365" s="182"/>
      <c r="E365" s="182"/>
      <c r="F365" s="182"/>
      <c r="G365" s="182"/>
      <c r="H365" s="182"/>
      <c r="I365" s="182"/>
      <c r="J365" s="182"/>
      <c r="K365" s="182"/>
      <c r="L365" s="182"/>
      <c r="M365" s="182"/>
      <c r="N365" s="182"/>
      <c r="O365" s="182"/>
      <c r="P365" s="182"/>
      <c r="Q365" s="182"/>
      <c r="R365" s="182"/>
      <c r="S365" s="182"/>
      <c r="T365" s="182"/>
      <c r="U365" s="182"/>
      <c r="V365" s="182"/>
      <c r="W365" s="182"/>
      <c r="X365" s="182"/>
      <c r="Y365" s="182"/>
      <c r="Z365" s="182"/>
    </row>
    <row r="366" spans="1:26" ht="26.25" customHeight="1" x14ac:dyDescent="0.4">
      <c r="A366" s="182"/>
      <c r="B366" s="182"/>
      <c r="C366" s="182"/>
      <c r="D366" s="182"/>
      <c r="E366" s="182"/>
      <c r="F366" s="182"/>
      <c r="G366" s="182"/>
      <c r="H366" s="182"/>
      <c r="I366" s="182"/>
      <c r="J366" s="182"/>
      <c r="K366" s="182"/>
      <c r="L366" s="182"/>
      <c r="M366" s="182"/>
      <c r="N366" s="182"/>
      <c r="O366" s="182"/>
      <c r="P366" s="182"/>
      <c r="Q366" s="182"/>
      <c r="R366" s="182"/>
      <c r="S366" s="182"/>
      <c r="T366" s="182"/>
      <c r="U366" s="182"/>
      <c r="V366" s="182"/>
      <c r="W366" s="182"/>
      <c r="X366" s="182"/>
      <c r="Y366" s="182"/>
      <c r="Z366" s="182"/>
    </row>
    <row r="367" spans="1:26" ht="26.25" customHeight="1" x14ac:dyDescent="0.4">
      <c r="A367" s="182"/>
      <c r="B367" s="182"/>
      <c r="C367" s="182"/>
      <c r="D367" s="182"/>
      <c r="E367" s="182"/>
      <c r="F367" s="182"/>
      <c r="G367" s="182"/>
      <c r="H367" s="182"/>
      <c r="I367" s="182"/>
      <c r="J367" s="182"/>
      <c r="K367" s="182"/>
      <c r="L367" s="182"/>
      <c r="M367" s="182"/>
      <c r="N367" s="182"/>
      <c r="O367" s="182"/>
      <c r="P367" s="182"/>
      <c r="Q367" s="182"/>
      <c r="R367" s="182"/>
      <c r="S367" s="182"/>
      <c r="T367" s="182"/>
      <c r="U367" s="182"/>
      <c r="V367" s="182"/>
      <c r="W367" s="182"/>
      <c r="X367" s="182"/>
      <c r="Y367" s="182"/>
      <c r="Z367" s="182"/>
    </row>
    <row r="368" spans="1:26" ht="26.25" customHeight="1" x14ac:dyDescent="0.4">
      <c r="A368" s="182"/>
      <c r="B368" s="182"/>
      <c r="C368" s="182"/>
      <c r="D368" s="182"/>
      <c r="E368" s="182"/>
      <c r="F368" s="182"/>
      <c r="G368" s="182"/>
      <c r="H368" s="182"/>
      <c r="I368" s="182"/>
      <c r="J368" s="182"/>
      <c r="K368" s="182"/>
      <c r="L368" s="182"/>
      <c r="M368" s="182"/>
      <c r="N368" s="182"/>
      <c r="O368" s="182"/>
      <c r="P368" s="182"/>
      <c r="Q368" s="182"/>
      <c r="R368" s="182"/>
      <c r="S368" s="182"/>
      <c r="T368" s="182"/>
      <c r="U368" s="182"/>
      <c r="V368" s="182"/>
      <c r="W368" s="182"/>
      <c r="X368" s="182"/>
      <c r="Y368" s="182"/>
      <c r="Z368" s="182"/>
    </row>
    <row r="369" spans="1:26" ht="26.25" customHeight="1" x14ac:dyDescent="0.4">
      <c r="A369" s="182"/>
      <c r="B369" s="182"/>
      <c r="C369" s="182"/>
      <c r="D369" s="182"/>
      <c r="E369" s="182"/>
      <c r="F369" s="182"/>
      <c r="G369" s="182"/>
      <c r="H369" s="182"/>
      <c r="I369" s="182"/>
      <c r="J369" s="182"/>
      <c r="K369" s="182"/>
      <c r="L369" s="182"/>
      <c r="M369" s="182"/>
      <c r="N369" s="182"/>
      <c r="O369" s="182"/>
      <c r="P369" s="182"/>
      <c r="Q369" s="182"/>
      <c r="R369" s="182"/>
      <c r="S369" s="182"/>
      <c r="T369" s="182"/>
      <c r="U369" s="182"/>
      <c r="V369" s="182"/>
      <c r="W369" s="182"/>
      <c r="X369" s="182"/>
      <c r="Y369" s="182"/>
      <c r="Z369" s="182"/>
    </row>
    <row r="370" spans="1:26" ht="26.25" customHeight="1" x14ac:dyDescent="0.4">
      <c r="A370" s="182"/>
      <c r="B370" s="182"/>
      <c r="C370" s="182"/>
      <c r="D370" s="182"/>
      <c r="E370" s="182"/>
      <c r="F370" s="182"/>
      <c r="G370" s="182"/>
      <c r="H370" s="182"/>
      <c r="I370" s="182"/>
      <c r="J370" s="182"/>
      <c r="K370" s="182"/>
      <c r="L370" s="182"/>
      <c r="M370" s="182"/>
      <c r="N370" s="182"/>
      <c r="O370" s="182"/>
      <c r="P370" s="182"/>
      <c r="Q370" s="182"/>
      <c r="R370" s="182"/>
      <c r="S370" s="182"/>
      <c r="T370" s="182"/>
      <c r="U370" s="182"/>
      <c r="V370" s="182"/>
      <c r="W370" s="182"/>
      <c r="X370" s="182"/>
      <c r="Y370" s="182"/>
      <c r="Z370" s="182"/>
    </row>
    <row r="371" spans="1:26" ht="26.25" customHeight="1" x14ac:dyDescent="0.4">
      <c r="A371" s="182"/>
      <c r="B371" s="182"/>
      <c r="C371" s="182"/>
      <c r="D371" s="182"/>
      <c r="E371" s="182"/>
      <c r="F371" s="182"/>
      <c r="G371" s="182"/>
      <c r="H371" s="182"/>
      <c r="I371" s="182"/>
      <c r="J371" s="182"/>
      <c r="K371" s="182"/>
      <c r="L371" s="182"/>
      <c r="M371" s="182"/>
      <c r="N371" s="182"/>
      <c r="O371" s="182"/>
      <c r="P371" s="182"/>
      <c r="Q371" s="182"/>
      <c r="R371" s="182"/>
      <c r="S371" s="182"/>
      <c r="T371" s="182"/>
      <c r="U371" s="182"/>
      <c r="V371" s="182"/>
      <c r="W371" s="182"/>
      <c r="X371" s="182"/>
      <c r="Y371" s="182"/>
      <c r="Z371" s="182"/>
    </row>
    <row r="372" spans="1:26" ht="26.25" customHeight="1" x14ac:dyDescent="0.4">
      <c r="A372" s="182"/>
      <c r="B372" s="182"/>
      <c r="C372" s="182"/>
      <c r="D372" s="182"/>
      <c r="E372" s="182"/>
      <c r="F372" s="182"/>
      <c r="G372" s="182"/>
      <c r="H372" s="182"/>
      <c r="I372" s="182"/>
      <c r="J372" s="182"/>
      <c r="K372" s="182"/>
      <c r="L372" s="182"/>
      <c r="M372" s="182"/>
      <c r="N372" s="182"/>
      <c r="O372" s="182"/>
      <c r="P372" s="182"/>
      <c r="Q372" s="182"/>
      <c r="R372" s="182"/>
      <c r="S372" s="182"/>
      <c r="T372" s="182"/>
      <c r="U372" s="182"/>
      <c r="V372" s="182"/>
      <c r="W372" s="182"/>
      <c r="X372" s="182"/>
      <c r="Y372" s="182"/>
      <c r="Z372" s="182"/>
    </row>
    <row r="373" spans="1:26" ht="26.25" customHeight="1" x14ac:dyDescent="0.4">
      <c r="A373" s="182"/>
      <c r="B373" s="182"/>
      <c r="C373" s="182"/>
      <c r="D373" s="182"/>
      <c r="E373" s="182"/>
      <c r="F373" s="182"/>
      <c r="G373" s="182"/>
      <c r="H373" s="182"/>
      <c r="I373" s="182"/>
      <c r="J373" s="182"/>
      <c r="K373" s="182"/>
      <c r="L373" s="182"/>
      <c r="M373" s="182"/>
      <c r="N373" s="182"/>
      <c r="O373" s="182"/>
      <c r="P373" s="182"/>
      <c r="Q373" s="182"/>
      <c r="R373" s="182"/>
      <c r="S373" s="182"/>
      <c r="T373" s="182"/>
      <c r="U373" s="182"/>
      <c r="V373" s="182"/>
      <c r="W373" s="182"/>
      <c r="X373" s="182"/>
      <c r="Y373" s="182"/>
      <c r="Z373" s="182"/>
    </row>
    <row r="374" spans="1:26" ht="26.25" customHeight="1" x14ac:dyDescent="0.4">
      <c r="A374" s="182"/>
      <c r="B374" s="182"/>
      <c r="C374" s="182"/>
      <c r="D374" s="182"/>
      <c r="E374" s="182"/>
      <c r="F374" s="182"/>
      <c r="G374" s="182"/>
      <c r="H374" s="182"/>
      <c r="I374" s="182"/>
      <c r="J374" s="182"/>
      <c r="K374" s="182"/>
      <c r="L374" s="182"/>
      <c r="M374" s="182"/>
      <c r="N374" s="182"/>
      <c r="O374" s="182"/>
      <c r="P374" s="182"/>
      <c r="Q374" s="182"/>
      <c r="R374" s="182"/>
      <c r="S374" s="182"/>
      <c r="T374" s="182"/>
      <c r="U374" s="182"/>
      <c r="V374" s="182"/>
      <c r="W374" s="182"/>
      <c r="X374" s="182"/>
      <c r="Y374" s="182"/>
      <c r="Z374" s="182"/>
    </row>
    <row r="375" spans="1:26" ht="26.25" customHeight="1" x14ac:dyDescent="0.4">
      <c r="A375" s="182"/>
      <c r="B375" s="182"/>
      <c r="C375" s="182"/>
      <c r="D375" s="182"/>
      <c r="E375" s="182"/>
      <c r="F375" s="182"/>
      <c r="G375" s="182"/>
      <c r="H375" s="182"/>
      <c r="I375" s="182"/>
      <c r="J375" s="182"/>
      <c r="K375" s="182"/>
      <c r="L375" s="182"/>
      <c r="M375" s="182"/>
      <c r="N375" s="182"/>
      <c r="O375" s="182"/>
      <c r="P375" s="182"/>
      <c r="Q375" s="182"/>
      <c r="R375" s="182"/>
      <c r="S375" s="182"/>
      <c r="T375" s="182"/>
      <c r="U375" s="182"/>
      <c r="V375" s="182"/>
      <c r="W375" s="182"/>
      <c r="X375" s="182"/>
      <c r="Y375" s="182"/>
      <c r="Z375" s="182"/>
    </row>
    <row r="376" spans="1:26" ht="26.25" customHeight="1" x14ac:dyDescent="0.4">
      <c r="A376" s="182"/>
      <c r="B376" s="182"/>
      <c r="C376" s="182"/>
      <c r="D376" s="182"/>
      <c r="E376" s="182"/>
      <c r="F376" s="182"/>
      <c r="G376" s="182"/>
      <c r="H376" s="182"/>
      <c r="I376" s="182"/>
      <c r="J376" s="182"/>
      <c r="K376" s="182"/>
      <c r="L376" s="182"/>
      <c r="M376" s="182"/>
      <c r="N376" s="182"/>
      <c r="O376" s="182"/>
      <c r="P376" s="182"/>
      <c r="Q376" s="182"/>
      <c r="R376" s="182"/>
      <c r="S376" s="182"/>
      <c r="T376" s="182"/>
      <c r="U376" s="182"/>
      <c r="V376" s="182"/>
      <c r="W376" s="182"/>
      <c r="X376" s="182"/>
      <c r="Y376" s="182"/>
      <c r="Z376" s="182"/>
    </row>
    <row r="377" spans="1:26" ht="26.25" customHeight="1" x14ac:dyDescent="0.4">
      <c r="A377" s="182"/>
      <c r="B377" s="182"/>
      <c r="C377" s="182"/>
      <c r="D377" s="182"/>
      <c r="E377" s="182"/>
      <c r="F377" s="182"/>
      <c r="G377" s="182"/>
      <c r="H377" s="182"/>
      <c r="I377" s="182"/>
      <c r="J377" s="182"/>
      <c r="K377" s="182"/>
      <c r="L377" s="182"/>
      <c r="M377" s="182"/>
      <c r="N377" s="182"/>
      <c r="O377" s="182"/>
      <c r="P377" s="182"/>
      <c r="Q377" s="182"/>
      <c r="R377" s="182"/>
      <c r="S377" s="182"/>
      <c r="T377" s="182"/>
      <c r="U377" s="182"/>
      <c r="V377" s="182"/>
      <c r="W377" s="182"/>
      <c r="X377" s="182"/>
      <c r="Y377" s="182"/>
      <c r="Z377" s="182"/>
    </row>
    <row r="378" spans="1:26" ht="26.25" customHeight="1" x14ac:dyDescent="0.4">
      <c r="A378" s="182"/>
      <c r="B378" s="182"/>
      <c r="C378" s="182"/>
      <c r="D378" s="182"/>
      <c r="E378" s="182"/>
      <c r="F378" s="182"/>
      <c r="G378" s="182"/>
      <c r="H378" s="182"/>
      <c r="I378" s="182"/>
      <c r="J378" s="182"/>
      <c r="K378" s="182"/>
      <c r="L378" s="182"/>
      <c r="M378" s="182"/>
      <c r="N378" s="182"/>
      <c r="O378" s="182"/>
      <c r="P378" s="182"/>
      <c r="Q378" s="182"/>
      <c r="R378" s="182"/>
      <c r="S378" s="182"/>
      <c r="T378" s="182"/>
      <c r="U378" s="182"/>
      <c r="V378" s="182"/>
      <c r="W378" s="182"/>
      <c r="X378" s="182"/>
      <c r="Y378" s="182"/>
      <c r="Z378" s="182"/>
    </row>
    <row r="379" spans="1:26" ht="26.25" customHeight="1" x14ac:dyDescent="0.4">
      <c r="A379" s="182"/>
      <c r="B379" s="182"/>
      <c r="C379" s="182"/>
      <c r="D379" s="182"/>
      <c r="E379" s="182"/>
      <c r="F379" s="182"/>
      <c r="G379" s="182"/>
      <c r="H379" s="182"/>
      <c r="I379" s="182"/>
      <c r="J379" s="182"/>
      <c r="K379" s="182"/>
      <c r="L379" s="182"/>
      <c r="M379" s="182"/>
      <c r="N379" s="182"/>
      <c r="O379" s="182"/>
      <c r="P379" s="182"/>
      <c r="Q379" s="182"/>
      <c r="R379" s="182"/>
      <c r="S379" s="182"/>
      <c r="T379" s="182"/>
      <c r="U379" s="182"/>
      <c r="V379" s="182"/>
      <c r="W379" s="182"/>
      <c r="X379" s="182"/>
      <c r="Y379" s="182"/>
      <c r="Z379" s="182"/>
    </row>
    <row r="380" spans="1:26" ht="26.25" customHeight="1" x14ac:dyDescent="0.4">
      <c r="A380" s="182"/>
      <c r="B380" s="182"/>
      <c r="C380" s="182"/>
      <c r="D380" s="182"/>
      <c r="E380" s="182"/>
      <c r="F380" s="182"/>
      <c r="G380" s="182"/>
      <c r="H380" s="182"/>
      <c r="I380" s="182"/>
      <c r="J380" s="182"/>
      <c r="K380" s="182"/>
      <c r="L380" s="182"/>
      <c r="M380" s="182"/>
      <c r="N380" s="182"/>
      <c r="O380" s="182"/>
      <c r="P380" s="182"/>
      <c r="Q380" s="182"/>
      <c r="R380" s="182"/>
      <c r="S380" s="182"/>
      <c r="T380" s="182"/>
      <c r="U380" s="182"/>
      <c r="V380" s="182"/>
      <c r="W380" s="182"/>
      <c r="X380" s="182"/>
      <c r="Y380" s="182"/>
      <c r="Z380" s="182"/>
    </row>
    <row r="381" spans="1:26" ht="26.25" customHeight="1" x14ac:dyDescent="0.4">
      <c r="A381" s="182"/>
      <c r="B381" s="182"/>
      <c r="C381" s="182"/>
      <c r="D381" s="182"/>
      <c r="E381" s="182"/>
      <c r="F381" s="182"/>
      <c r="G381" s="182"/>
      <c r="H381" s="182"/>
      <c r="I381" s="182"/>
      <c r="J381" s="182"/>
      <c r="K381" s="182"/>
      <c r="L381" s="182"/>
      <c r="M381" s="182"/>
      <c r="N381" s="182"/>
      <c r="O381" s="182"/>
      <c r="P381" s="182"/>
      <c r="Q381" s="182"/>
      <c r="R381" s="182"/>
      <c r="S381" s="182"/>
      <c r="T381" s="182"/>
      <c r="U381" s="182"/>
      <c r="V381" s="182"/>
      <c r="W381" s="182"/>
      <c r="X381" s="182"/>
      <c r="Y381" s="182"/>
      <c r="Z381" s="182"/>
    </row>
    <row r="382" spans="1:26" ht="26.25" customHeight="1" x14ac:dyDescent="0.4">
      <c r="A382" s="182"/>
      <c r="B382" s="182"/>
      <c r="C382" s="182"/>
      <c r="D382" s="182"/>
      <c r="E382" s="182"/>
      <c r="F382" s="182"/>
      <c r="G382" s="182"/>
      <c r="H382" s="182"/>
      <c r="I382" s="182"/>
      <c r="J382" s="182"/>
      <c r="K382" s="182"/>
      <c r="L382" s="182"/>
      <c r="M382" s="182"/>
      <c r="N382" s="182"/>
      <c r="O382" s="182"/>
      <c r="P382" s="182"/>
      <c r="Q382" s="182"/>
      <c r="R382" s="182"/>
      <c r="S382" s="182"/>
      <c r="T382" s="182"/>
      <c r="U382" s="182"/>
      <c r="V382" s="182"/>
      <c r="W382" s="182"/>
      <c r="X382" s="182"/>
      <c r="Y382" s="182"/>
      <c r="Z382" s="182"/>
    </row>
    <row r="383" spans="1:26" ht="26.25" customHeight="1" x14ac:dyDescent="0.4">
      <c r="A383" s="182"/>
      <c r="B383" s="182"/>
      <c r="C383" s="182"/>
      <c r="D383" s="182"/>
      <c r="E383" s="182"/>
      <c r="F383" s="182"/>
      <c r="G383" s="182"/>
      <c r="H383" s="182"/>
      <c r="I383" s="182"/>
      <c r="J383" s="182"/>
      <c r="K383" s="182"/>
      <c r="L383" s="182"/>
      <c r="M383" s="182"/>
      <c r="N383" s="182"/>
      <c r="O383" s="182"/>
      <c r="P383" s="182"/>
      <c r="Q383" s="182"/>
      <c r="R383" s="182"/>
      <c r="S383" s="182"/>
      <c r="T383" s="182"/>
      <c r="U383" s="182"/>
      <c r="V383" s="182"/>
      <c r="W383" s="182"/>
      <c r="X383" s="182"/>
      <c r="Y383" s="182"/>
      <c r="Z383" s="182"/>
    </row>
    <row r="384" spans="1:26" ht="26.25" customHeight="1" x14ac:dyDescent="0.4">
      <c r="A384" s="182"/>
      <c r="B384" s="182"/>
      <c r="C384" s="182"/>
      <c r="D384" s="182"/>
      <c r="E384" s="182"/>
      <c r="F384" s="182"/>
      <c r="G384" s="182"/>
      <c r="H384" s="182"/>
      <c r="I384" s="182"/>
      <c r="J384" s="182"/>
      <c r="K384" s="182"/>
      <c r="L384" s="182"/>
      <c r="M384" s="182"/>
      <c r="N384" s="182"/>
      <c r="O384" s="182"/>
      <c r="P384" s="182"/>
      <c r="Q384" s="182"/>
      <c r="R384" s="182"/>
      <c r="S384" s="182"/>
      <c r="T384" s="182"/>
      <c r="U384" s="182"/>
      <c r="V384" s="182"/>
      <c r="W384" s="182"/>
      <c r="X384" s="182"/>
      <c r="Y384" s="182"/>
      <c r="Z384" s="182"/>
    </row>
    <row r="385" spans="1:26" ht="26.25" customHeight="1" x14ac:dyDescent="0.4">
      <c r="A385" s="182"/>
      <c r="B385" s="182"/>
      <c r="C385" s="182"/>
      <c r="D385" s="182"/>
      <c r="E385" s="182"/>
      <c r="F385" s="182"/>
      <c r="G385" s="182"/>
      <c r="H385" s="182"/>
      <c r="I385" s="182"/>
      <c r="J385" s="182"/>
      <c r="K385" s="182"/>
      <c r="L385" s="182"/>
      <c r="M385" s="182"/>
      <c r="N385" s="182"/>
      <c r="O385" s="182"/>
      <c r="P385" s="182"/>
      <c r="Q385" s="182"/>
      <c r="R385" s="182"/>
      <c r="S385" s="182"/>
      <c r="T385" s="182"/>
      <c r="U385" s="182"/>
      <c r="V385" s="182"/>
      <c r="W385" s="182"/>
      <c r="X385" s="182"/>
      <c r="Y385" s="182"/>
      <c r="Z385" s="182"/>
    </row>
    <row r="386" spans="1:26" ht="26.25" customHeight="1" x14ac:dyDescent="0.4">
      <c r="A386" s="182"/>
      <c r="B386" s="182"/>
      <c r="C386" s="182"/>
      <c r="D386" s="182"/>
      <c r="E386" s="182"/>
      <c r="F386" s="182"/>
      <c r="G386" s="182"/>
      <c r="H386" s="182"/>
      <c r="I386" s="182"/>
      <c r="J386" s="182"/>
      <c r="K386" s="182"/>
      <c r="L386" s="182"/>
      <c r="M386" s="182"/>
      <c r="N386" s="182"/>
      <c r="O386" s="182"/>
      <c r="P386" s="182"/>
      <c r="Q386" s="182"/>
      <c r="R386" s="182"/>
      <c r="S386" s="182"/>
      <c r="T386" s="182"/>
      <c r="U386" s="182"/>
      <c r="V386" s="182"/>
      <c r="W386" s="182"/>
      <c r="X386" s="182"/>
      <c r="Y386" s="182"/>
      <c r="Z386" s="182"/>
    </row>
    <row r="387" spans="1:26" ht="26.25" customHeight="1" x14ac:dyDescent="0.4">
      <c r="A387" s="182"/>
      <c r="B387" s="182"/>
      <c r="C387" s="182"/>
      <c r="D387" s="182"/>
      <c r="E387" s="182"/>
      <c r="F387" s="182"/>
      <c r="G387" s="182"/>
      <c r="H387" s="182"/>
      <c r="I387" s="182"/>
      <c r="J387" s="182"/>
      <c r="K387" s="182"/>
      <c r="L387" s="182"/>
      <c r="M387" s="182"/>
      <c r="N387" s="182"/>
      <c r="O387" s="182"/>
      <c r="P387" s="182"/>
      <c r="Q387" s="182"/>
      <c r="R387" s="182"/>
      <c r="S387" s="182"/>
      <c r="T387" s="182"/>
      <c r="U387" s="182"/>
      <c r="V387" s="182"/>
      <c r="W387" s="182"/>
      <c r="X387" s="182"/>
      <c r="Y387" s="182"/>
      <c r="Z387" s="182"/>
    </row>
    <row r="388" spans="1:26" ht="26.25" customHeight="1" x14ac:dyDescent="0.4">
      <c r="A388" s="182"/>
      <c r="B388" s="182"/>
      <c r="C388" s="182"/>
      <c r="D388" s="182"/>
      <c r="E388" s="182"/>
      <c r="F388" s="182"/>
      <c r="G388" s="182"/>
      <c r="H388" s="182"/>
      <c r="I388" s="182"/>
      <c r="J388" s="182"/>
      <c r="K388" s="182"/>
      <c r="L388" s="182"/>
      <c r="M388" s="182"/>
      <c r="N388" s="182"/>
      <c r="O388" s="182"/>
      <c r="P388" s="182"/>
      <c r="Q388" s="182"/>
      <c r="R388" s="182"/>
      <c r="S388" s="182"/>
      <c r="T388" s="182"/>
      <c r="U388" s="182"/>
      <c r="V388" s="182"/>
      <c r="W388" s="182"/>
      <c r="X388" s="182"/>
      <c r="Y388" s="182"/>
      <c r="Z388" s="182"/>
    </row>
    <row r="389" spans="1:26" ht="26.25" customHeight="1" x14ac:dyDescent="0.4">
      <c r="A389" s="182"/>
      <c r="B389" s="182"/>
      <c r="C389" s="182"/>
      <c r="D389" s="182"/>
      <c r="E389" s="182"/>
      <c r="F389" s="182"/>
      <c r="G389" s="182"/>
      <c r="H389" s="182"/>
      <c r="I389" s="182"/>
      <c r="J389" s="182"/>
      <c r="K389" s="182"/>
      <c r="L389" s="182"/>
      <c r="M389" s="182"/>
      <c r="N389" s="182"/>
      <c r="O389" s="182"/>
      <c r="P389" s="182"/>
      <c r="Q389" s="182"/>
      <c r="R389" s="182"/>
      <c r="S389" s="182"/>
      <c r="T389" s="182"/>
      <c r="U389" s="182"/>
      <c r="V389" s="182"/>
      <c r="W389" s="182"/>
      <c r="X389" s="182"/>
      <c r="Y389" s="182"/>
      <c r="Z389" s="182"/>
    </row>
    <row r="390" spans="1:26" ht="26.25" customHeight="1" x14ac:dyDescent="0.4">
      <c r="A390" s="182"/>
      <c r="B390" s="182"/>
      <c r="C390" s="182"/>
      <c r="D390" s="182"/>
      <c r="E390" s="182"/>
      <c r="F390" s="182"/>
      <c r="G390" s="182"/>
      <c r="H390" s="182"/>
      <c r="I390" s="182"/>
      <c r="J390" s="182"/>
      <c r="K390" s="182"/>
      <c r="L390" s="182"/>
      <c r="M390" s="182"/>
      <c r="N390" s="182"/>
      <c r="O390" s="182"/>
      <c r="P390" s="182"/>
      <c r="Q390" s="182"/>
      <c r="R390" s="182"/>
      <c r="S390" s="182"/>
      <c r="T390" s="182"/>
      <c r="U390" s="182"/>
      <c r="V390" s="182"/>
      <c r="W390" s="182"/>
      <c r="X390" s="182"/>
      <c r="Y390" s="182"/>
      <c r="Z390" s="182"/>
    </row>
    <row r="391" spans="1:26" ht="26.25" customHeight="1" x14ac:dyDescent="0.4">
      <c r="A391" s="182"/>
      <c r="B391" s="182"/>
      <c r="C391" s="182"/>
      <c r="D391" s="182"/>
      <c r="E391" s="182"/>
      <c r="F391" s="182"/>
      <c r="G391" s="182"/>
      <c r="H391" s="182"/>
      <c r="I391" s="182"/>
      <c r="J391" s="182"/>
      <c r="K391" s="182"/>
      <c r="L391" s="182"/>
      <c r="M391" s="182"/>
      <c r="N391" s="182"/>
      <c r="O391" s="182"/>
      <c r="P391" s="182"/>
      <c r="Q391" s="182"/>
      <c r="R391" s="182"/>
      <c r="S391" s="182"/>
      <c r="T391" s="182"/>
      <c r="U391" s="182"/>
      <c r="V391" s="182"/>
      <c r="W391" s="182"/>
      <c r="X391" s="182"/>
      <c r="Y391" s="182"/>
      <c r="Z391" s="182"/>
    </row>
    <row r="392" spans="1:26" ht="26.25" customHeight="1" x14ac:dyDescent="0.4">
      <c r="A392" s="182"/>
      <c r="B392" s="182"/>
      <c r="C392" s="182"/>
      <c r="D392" s="182"/>
      <c r="E392" s="182"/>
      <c r="F392" s="182"/>
      <c r="G392" s="182"/>
      <c r="H392" s="182"/>
      <c r="I392" s="182"/>
      <c r="J392" s="182"/>
      <c r="K392" s="182"/>
      <c r="L392" s="182"/>
      <c r="M392" s="182"/>
      <c r="N392" s="182"/>
      <c r="O392" s="182"/>
      <c r="P392" s="182"/>
      <c r="Q392" s="182"/>
      <c r="R392" s="182"/>
      <c r="S392" s="182"/>
      <c r="T392" s="182"/>
      <c r="U392" s="182"/>
      <c r="V392" s="182"/>
      <c r="W392" s="182"/>
      <c r="X392" s="182"/>
      <c r="Y392" s="182"/>
      <c r="Z392" s="182"/>
    </row>
    <row r="393" spans="1:26" ht="26.25" customHeight="1" x14ac:dyDescent="0.4">
      <c r="A393" s="182"/>
      <c r="B393" s="182"/>
      <c r="C393" s="182"/>
      <c r="D393" s="182"/>
      <c r="E393" s="182"/>
      <c r="F393" s="182"/>
      <c r="G393" s="182"/>
      <c r="H393" s="182"/>
      <c r="I393" s="182"/>
      <c r="J393" s="182"/>
      <c r="K393" s="182"/>
      <c r="L393" s="182"/>
      <c r="M393" s="182"/>
      <c r="N393" s="182"/>
      <c r="O393" s="182"/>
      <c r="P393" s="182"/>
      <c r="Q393" s="182"/>
      <c r="R393" s="182"/>
      <c r="S393" s="182"/>
      <c r="T393" s="182"/>
      <c r="U393" s="182"/>
      <c r="V393" s="182"/>
      <c r="W393" s="182"/>
      <c r="X393" s="182"/>
      <c r="Y393" s="182"/>
      <c r="Z393" s="182"/>
    </row>
    <row r="394" spans="1:26" ht="26.25" customHeight="1" x14ac:dyDescent="0.4">
      <c r="A394" s="182"/>
      <c r="B394" s="182"/>
      <c r="C394" s="182"/>
      <c r="D394" s="182"/>
      <c r="E394" s="182"/>
      <c r="F394" s="182"/>
      <c r="G394" s="182"/>
      <c r="H394" s="182"/>
      <c r="I394" s="182"/>
      <c r="J394" s="182"/>
      <c r="K394" s="182"/>
      <c r="L394" s="182"/>
      <c r="M394" s="182"/>
      <c r="N394" s="182"/>
      <c r="O394" s="182"/>
      <c r="P394" s="182"/>
      <c r="Q394" s="182"/>
      <c r="R394" s="182"/>
      <c r="S394" s="182"/>
      <c r="T394" s="182"/>
      <c r="U394" s="182"/>
      <c r="V394" s="182"/>
      <c r="W394" s="182"/>
      <c r="X394" s="182"/>
      <c r="Y394" s="182"/>
      <c r="Z394" s="182"/>
    </row>
    <row r="395" spans="1:26" ht="26.25" customHeight="1" x14ac:dyDescent="0.4">
      <c r="A395" s="182"/>
      <c r="B395" s="182"/>
      <c r="C395" s="182"/>
      <c r="D395" s="182"/>
      <c r="E395" s="182"/>
      <c r="F395" s="182"/>
      <c r="G395" s="182"/>
      <c r="H395" s="182"/>
      <c r="I395" s="182"/>
      <c r="J395" s="182"/>
      <c r="K395" s="182"/>
      <c r="L395" s="182"/>
      <c r="M395" s="182"/>
      <c r="N395" s="182"/>
      <c r="O395" s="182"/>
      <c r="P395" s="182"/>
      <c r="Q395" s="182"/>
      <c r="R395" s="182"/>
      <c r="S395" s="182"/>
      <c r="T395" s="182"/>
      <c r="U395" s="182"/>
      <c r="V395" s="182"/>
      <c r="W395" s="182"/>
      <c r="X395" s="182"/>
      <c r="Y395" s="182"/>
      <c r="Z395" s="182"/>
    </row>
    <row r="396" spans="1:26" ht="26.25" customHeight="1" x14ac:dyDescent="0.4">
      <c r="A396" s="182"/>
      <c r="B396" s="182"/>
      <c r="C396" s="182"/>
      <c r="D396" s="182"/>
      <c r="E396" s="182"/>
      <c r="F396" s="182"/>
      <c r="G396" s="182"/>
      <c r="H396" s="182"/>
      <c r="I396" s="182"/>
      <c r="J396" s="182"/>
      <c r="K396" s="182"/>
      <c r="L396" s="182"/>
      <c r="M396" s="182"/>
      <c r="N396" s="182"/>
      <c r="O396" s="182"/>
      <c r="P396" s="182"/>
      <c r="Q396" s="182"/>
      <c r="R396" s="182"/>
      <c r="S396" s="182"/>
      <c r="T396" s="182"/>
      <c r="U396" s="182"/>
      <c r="V396" s="182"/>
      <c r="W396" s="182"/>
      <c r="X396" s="182"/>
      <c r="Y396" s="182"/>
      <c r="Z396" s="182"/>
    </row>
    <row r="397" spans="1:26" ht="26.25" customHeight="1" x14ac:dyDescent="0.4">
      <c r="A397" s="182"/>
      <c r="B397" s="182"/>
      <c r="C397" s="182"/>
      <c r="D397" s="182"/>
      <c r="E397" s="182"/>
      <c r="F397" s="182"/>
      <c r="G397" s="182"/>
      <c r="H397" s="182"/>
      <c r="I397" s="182"/>
      <c r="J397" s="182"/>
      <c r="K397" s="182"/>
      <c r="L397" s="182"/>
      <c r="M397" s="182"/>
      <c r="N397" s="182"/>
      <c r="O397" s="182"/>
      <c r="P397" s="182"/>
      <c r="Q397" s="182"/>
      <c r="R397" s="182"/>
      <c r="S397" s="182"/>
      <c r="T397" s="182"/>
      <c r="U397" s="182"/>
      <c r="V397" s="182"/>
      <c r="W397" s="182"/>
      <c r="X397" s="182"/>
      <c r="Y397" s="182"/>
      <c r="Z397" s="182"/>
    </row>
    <row r="398" spans="1:26" ht="26.25" customHeight="1" x14ac:dyDescent="0.4">
      <c r="A398" s="182"/>
      <c r="B398" s="182"/>
      <c r="C398" s="182"/>
      <c r="D398" s="182"/>
      <c r="E398" s="182"/>
      <c r="F398" s="182"/>
      <c r="G398" s="182"/>
      <c r="H398" s="182"/>
      <c r="I398" s="182"/>
      <c r="J398" s="182"/>
      <c r="K398" s="182"/>
      <c r="L398" s="182"/>
      <c r="M398" s="182"/>
      <c r="N398" s="182"/>
      <c r="O398" s="182"/>
      <c r="P398" s="182"/>
      <c r="Q398" s="182"/>
      <c r="R398" s="182"/>
      <c r="S398" s="182"/>
      <c r="T398" s="182"/>
      <c r="U398" s="182"/>
      <c r="V398" s="182"/>
      <c r="W398" s="182"/>
      <c r="X398" s="182"/>
      <c r="Y398" s="182"/>
      <c r="Z398" s="182"/>
    </row>
    <row r="399" spans="1:26" ht="26.25" customHeight="1" x14ac:dyDescent="0.4">
      <c r="A399" s="182"/>
      <c r="B399" s="182"/>
      <c r="C399" s="182"/>
      <c r="D399" s="182"/>
      <c r="E399" s="182"/>
      <c r="F399" s="182"/>
      <c r="G399" s="182"/>
      <c r="H399" s="182"/>
      <c r="I399" s="182"/>
      <c r="J399" s="182"/>
      <c r="K399" s="182"/>
      <c r="L399" s="182"/>
      <c r="M399" s="182"/>
      <c r="N399" s="182"/>
      <c r="O399" s="182"/>
      <c r="P399" s="182"/>
      <c r="Q399" s="182"/>
      <c r="R399" s="182"/>
      <c r="S399" s="182"/>
      <c r="T399" s="182"/>
      <c r="U399" s="182"/>
      <c r="V399" s="182"/>
      <c r="W399" s="182"/>
      <c r="X399" s="182"/>
      <c r="Y399" s="182"/>
      <c r="Z399" s="182"/>
    </row>
    <row r="400" spans="1:26" ht="26.25" customHeight="1" x14ac:dyDescent="0.4">
      <c r="A400" s="182"/>
      <c r="B400" s="182"/>
      <c r="C400" s="182"/>
      <c r="D400" s="182"/>
      <c r="E400" s="182"/>
      <c r="F400" s="182"/>
      <c r="G400" s="182"/>
      <c r="H400" s="182"/>
      <c r="I400" s="182"/>
      <c r="J400" s="182"/>
      <c r="K400" s="182"/>
      <c r="L400" s="182"/>
      <c r="M400" s="182"/>
      <c r="N400" s="182"/>
      <c r="O400" s="182"/>
      <c r="P400" s="182"/>
      <c r="Q400" s="182"/>
      <c r="R400" s="182"/>
      <c r="S400" s="182"/>
      <c r="T400" s="182"/>
      <c r="U400" s="182"/>
      <c r="V400" s="182"/>
      <c r="W400" s="182"/>
      <c r="X400" s="182"/>
      <c r="Y400" s="182"/>
      <c r="Z400" s="182"/>
    </row>
    <row r="401" spans="1:26" ht="26.25" customHeight="1" x14ac:dyDescent="0.4">
      <c r="A401" s="182"/>
      <c r="B401" s="182"/>
      <c r="C401" s="182"/>
      <c r="D401" s="182"/>
      <c r="E401" s="182"/>
      <c r="F401" s="182"/>
      <c r="G401" s="182"/>
      <c r="H401" s="182"/>
      <c r="I401" s="182"/>
      <c r="J401" s="182"/>
      <c r="K401" s="182"/>
      <c r="L401" s="182"/>
      <c r="M401" s="182"/>
      <c r="N401" s="182"/>
      <c r="O401" s="182"/>
      <c r="P401" s="182"/>
      <c r="Q401" s="182"/>
      <c r="R401" s="182"/>
      <c r="S401" s="182"/>
      <c r="T401" s="182"/>
      <c r="U401" s="182"/>
      <c r="V401" s="182"/>
      <c r="W401" s="182"/>
      <c r="X401" s="182"/>
      <c r="Y401" s="182"/>
      <c r="Z401" s="182"/>
    </row>
    <row r="402" spans="1:26" ht="26.25" customHeight="1" x14ac:dyDescent="0.4">
      <c r="A402" s="182"/>
      <c r="B402" s="182"/>
      <c r="C402" s="182"/>
      <c r="D402" s="182"/>
      <c r="E402" s="182"/>
      <c r="F402" s="182"/>
      <c r="G402" s="182"/>
      <c r="H402" s="182"/>
      <c r="I402" s="182"/>
      <c r="J402" s="182"/>
      <c r="K402" s="182"/>
      <c r="L402" s="182"/>
      <c r="M402" s="182"/>
      <c r="N402" s="182"/>
      <c r="O402" s="182"/>
      <c r="P402" s="182"/>
      <c r="Q402" s="182"/>
      <c r="R402" s="182"/>
      <c r="S402" s="182"/>
      <c r="T402" s="182"/>
      <c r="U402" s="182"/>
      <c r="V402" s="182"/>
      <c r="W402" s="182"/>
      <c r="X402" s="182"/>
      <c r="Y402" s="182"/>
      <c r="Z402" s="182"/>
    </row>
    <row r="403" spans="1:26" ht="26.25" customHeight="1" x14ac:dyDescent="0.4">
      <c r="A403" s="182"/>
      <c r="B403" s="182"/>
      <c r="C403" s="182"/>
      <c r="D403" s="182"/>
      <c r="E403" s="182"/>
      <c r="F403" s="182"/>
      <c r="G403" s="182"/>
      <c r="H403" s="182"/>
      <c r="I403" s="182"/>
      <c r="J403" s="182"/>
      <c r="K403" s="182"/>
      <c r="L403" s="182"/>
      <c r="M403" s="182"/>
      <c r="N403" s="182"/>
      <c r="O403" s="182"/>
      <c r="P403" s="182"/>
      <c r="Q403" s="182"/>
      <c r="R403" s="182"/>
      <c r="S403" s="182"/>
      <c r="T403" s="182"/>
      <c r="U403" s="182"/>
      <c r="V403" s="182"/>
      <c r="W403" s="182"/>
      <c r="X403" s="182"/>
      <c r="Y403" s="182"/>
      <c r="Z403" s="182"/>
    </row>
    <row r="404" spans="1:26" ht="26.25" customHeight="1" x14ac:dyDescent="0.4">
      <c r="A404" s="182"/>
      <c r="B404" s="182"/>
      <c r="C404" s="182"/>
      <c r="D404" s="182"/>
      <c r="E404" s="182"/>
      <c r="F404" s="182"/>
      <c r="G404" s="182"/>
      <c r="H404" s="182"/>
      <c r="I404" s="182"/>
      <c r="J404" s="182"/>
      <c r="K404" s="182"/>
      <c r="L404" s="182"/>
      <c r="M404" s="182"/>
      <c r="N404" s="182"/>
      <c r="O404" s="182"/>
      <c r="P404" s="182"/>
      <c r="Q404" s="182"/>
      <c r="R404" s="182"/>
      <c r="S404" s="182"/>
      <c r="T404" s="182"/>
      <c r="U404" s="182"/>
      <c r="V404" s="182"/>
      <c r="W404" s="182"/>
      <c r="X404" s="182"/>
      <c r="Y404" s="182"/>
      <c r="Z404" s="182"/>
    </row>
    <row r="405" spans="1:26" ht="26.25" customHeight="1" x14ac:dyDescent="0.4">
      <c r="A405" s="182"/>
      <c r="B405" s="182"/>
      <c r="C405" s="182"/>
      <c r="D405" s="182"/>
      <c r="E405" s="182"/>
      <c r="F405" s="182"/>
      <c r="G405" s="182"/>
      <c r="H405" s="182"/>
      <c r="I405" s="182"/>
      <c r="J405" s="182"/>
      <c r="K405" s="182"/>
      <c r="L405" s="182"/>
      <c r="M405" s="182"/>
      <c r="N405" s="182"/>
      <c r="O405" s="182"/>
      <c r="P405" s="182"/>
      <c r="Q405" s="182"/>
      <c r="R405" s="182"/>
      <c r="S405" s="182"/>
      <c r="T405" s="182"/>
      <c r="U405" s="182"/>
      <c r="V405" s="182"/>
      <c r="W405" s="182"/>
      <c r="X405" s="182"/>
      <c r="Y405" s="182"/>
      <c r="Z405" s="182"/>
    </row>
    <row r="406" spans="1:26" ht="26.25" customHeight="1" x14ac:dyDescent="0.4">
      <c r="A406" s="182"/>
      <c r="B406" s="182"/>
      <c r="C406" s="182"/>
      <c r="D406" s="182"/>
      <c r="E406" s="182"/>
      <c r="F406" s="182"/>
      <c r="G406" s="182"/>
      <c r="H406" s="182"/>
      <c r="I406" s="182"/>
      <c r="J406" s="182"/>
      <c r="K406" s="182"/>
      <c r="L406" s="182"/>
      <c r="M406" s="182"/>
      <c r="N406" s="182"/>
      <c r="O406" s="182"/>
      <c r="P406" s="182"/>
      <c r="Q406" s="182"/>
      <c r="R406" s="182"/>
      <c r="S406" s="182"/>
      <c r="T406" s="182"/>
      <c r="U406" s="182"/>
      <c r="V406" s="182"/>
      <c r="W406" s="182"/>
      <c r="X406" s="182"/>
      <c r="Y406" s="182"/>
      <c r="Z406" s="182"/>
    </row>
    <row r="407" spans="1:26" ht="26.25" customHeight="1" x14ac:dyDescent="0.4">
      <c r="A407" s="182"/>
      <c r="B407" s="182"/>
      <c r="C407" s="182"/>
      <c r="D407" s="182"/>
      <c r="E407" s="182"/>
      <c r="F407" s="182"/>
      <c r="G407" s="182"/>
      <c r="H407" s="182"/>
      <c r="I407" s="182"/>
      <c r="J407" s="182"/>
      <c r="K407" s="182"/>
      <c r="L407" s="182"/>
      <c r="M407" s="182"/>
      <c r="N407" s="182"/>
      <c r="O407" s="182"/>
      <c r="P407" s="182"/>
      <c r="Q407" s="182"/>
      <c r="R407" s="182"/>
      <c r="S407" s="182"/>
      <c r="T407" s="182"/>
      <c r="U407" s="182"/>
      <c r="V407" s="182"/>
      <c r="W407" s="182"/>
      <c r="X407" s="182"/>
      <c r="Y407" s="182"/>
      <c r="Z407" s="182"/>
    </row>
    <row r="408" spans="1:26" ht="26.25" customHeight="1" x14ac:dyDescent="0.4">
      <c r="A408" s="182"/>
      <c r="B408" s="182"/>
      <c r="C408" s="182"/>
      <c r="D408" s="182"/>
      <c r="E408" s="182"/>
      <c r="F408" s="182"/>
      <c r="G408" s="182"/>
      <c r="H408" s="182"/>
      <c r="I408" s="182"/>
      <c r="J408" s="182"/>
      <c r="K408" s="182"/>
      <c r="L408" s="182"/>
      <c r="M408" s="182"/>
      <c r="N408" s="182"/>
      <c r="O408" s="182"/>
      <c r="P408" s="182"/>
      <c r="Q408" s="182"/>
      <c r="R408" s="182"/>
      <c r="S408" s="182"/>
      <c r="T408" s="182"/>
      <c r="U408" s="182"/>
      <c r="V408" s="182"/>
      <c r="W408" s="182"/>
      <c r="X408" s="182"/>
      <c r="Y408" s="182"/>
      <c r="Z408" s="182"/>
    </row>
    <row r="409" spans="1:26" ht="26.25" customHeight="1" x14ac:dyDescent="0.4">
      <c r="A409" s="182"/>
      <c r="B409" s="182"/>
      <c r="C409" s="182"/>
      <c r="D409" s="182"/>
      <c r="E409" s="182"/>
      <c r="F409" s="182"/>
      <c r="G409" s="182"/>
      <c r="H409" s="182"/>
      <c r="I409" s="182"/>
      <c r="J409" s="182"/>
      <c r="K409" s="182"/>
      <c r="L409" s="182"/>
      <c r="M409" s="182"/>
      <c r="N409" s="182"/>
      <c r="O409" s="182"/>
      <c r="P409" s="182"/>
      <c r="Q409" s="182"/>
      <c r="R409" s="182"/>
      <c r="S409" s="182"/>
      <c r="T409" s="182"/>
      <c r="U409" s="182"/>
      <c r="V409" s="182"/>
      <c r="W409" s="182"/>
      <c r="X409" s="182"/>
      <c r="Y409" s="182"/>
      <c r="Z409" s="182"/>
    </row>
    <row r="410" spans="1:26" ht="26.25" customHeight="1" x14ac:dyDescent="0.4">
      <c r="A410" s="182"/>
      <c r="B410" s="182"/>
      <c r="C410" s="182"/>
      <c r="D410" s="182"/>
      <c r="E410" s="182"/>
      <c r="F410" s="182"/>
      <c r="G410" s="182"/>
      <c r="H410" s="182"/>
      <c r="I410" s="182"/>
      <c r="J410" s="182"/>
      <c r="K410" s="182"/>
      <c r="L410" s="182"/>
      <c r="M410" s="182"/>
      <c r="N410" s="182"/>
      <c r="O410" s="182"/>
      <c r="P410" s="182"/>
      <c r="Q410" s="182"/>
      <c r="R410" s="182"/>
      <c r="S410" s="182"/>
      <c r="T410" s="182"/>
      <c r="U410" s="182"/>
      <c r="V410" s="182"/>
      <c r="W410" s="182"/>
      <c r="X410" s="182"/>
      <c r="Y410" s="182"/>
      <c r="Z410" s="182"/>
    </row>
    <row r="411" spans="1:26" ht="26.25" customHeight="1" x14ac:dyDescent="0.4">
      <c r="A411" s="182"/>
      <c r="B411" s="182"/>
      <c r="C411" s="182"/>
      <c r="D411" s="182"/>
      <c r="E411" s="182"/>
      <c r="F411" s="182"/>
      <c r="G411" s="182"/>
      <c r="H411" s="182"/>
      <c r="I411" s="182"/>
      <c r="J411" s="182"/>
      <c r="K411" s="182"/>
      <c r="L411" s="182"/>
      <c r="M411" s="182"/>
      <c r="N411" s="182"/>
      <c r="O411" s="182"/>
      <c r="P411" s="182"/>
      <c r="Q411" s="182"/>
      <c r="R411" s="182"/>
      <c r="S411" s="182"/>
      <c r="T411" s="182"/>
      <c r="U411" s="182"/>
      <c r="V411" s="182"/>
      <c r="W411" s="182"/>
      <c r="X411" s="182"/>
      <c r="Y411" s="182"/>
      <c r="Z411" s="182"/>
    </row>
    <row r="412" spans="1:26" ht="26.25" customHeight="1" x14ac:dyDescent="0.4">
      <c r="A412" s="182"/>
      <c r="B412" s="182"/>
      <c r="C412" s="182"/>
      <c r="D412" s="182"/>
      <c r="E412" s="182"/>
      <c r="F412" s="182"/>
      <c r="G412" s="182"/>
      <c r="H412" s="182"/>
      <c r="I412" s="182"/>
      <c r="J412" s="182"/>
      <c r="K412" s="182"/>
      <c r="L412" s="182"/>
      <c r="M412" s="182"/>
      <c r="N412" s="182"/>
      <c r="O412" s="182"/>
      <c r="P412" s="182"/>
      <c r="Q412" s="182"/>
      <c r="R412" s="182"/>
      <c r="S412" s="182"/>
      <c r="T412" s="182"/>
      <c r="U412" s="182"/>
      <c r="V412" s="182"/>
      <c r="W412" s="182"/>
      <c r="X412" s="182"/>
      <c r="Y412" s="182"/>
      <c r="Z412" s="182"/>
    </row>
    <row r="413" spans="1:26" ht="26.25" customHeight="1" x14ac:dyDescent="0.4">
      <c r="A413" s="182"/>
      <c r="B413" s="182"/>
      <c r="C413" s="182"/>
      <c r="D413" s="182"/>
      <c r="E413" s="182"/>
      <c r="F413" s="182"/>
      <c r="G413" s="182"/>
      <c r="H413" s="182"/>
      <c r="I413" s="182"/>
      <c r="J413" s="182"/>
      <c r="K413" s="182"/>
      <c r="L413" s="182"/>
      <c r="M413" s="182"/>
      <c r="N413" s="182"/>
      <c r="O413" s="182"/>
      <c r="P413" s="182"/>
      <c r="Q413" s="182"/>
      <c r="R413" s="182"/>
      <c r="S413" s="182"/>
      <c r="T413" s="182"/>
      <c r="U413" s="182"/>
      <c r="V413" s="182"/>
      <c r="W413" s="182"/>
      <c r="X413" s="182"/>
      <c r="Y413" s="182"/>
      <c r="Z413" s="182"/>
    </row>
    <row r="414" spans="1:26" ht="26.25" customHeight="1" x14ac:dyDescent="0.4">
      <c r="A414" s="182"/>
      <c r="B414" s="182"/>
      <c r="C414" s="182"/>
      <c r="D414" s="182"/>
      <c r="E414" s="182"/>
      <c r="F414" s="182"/>
      <c r="G414" s="182"/>
      <c r="H414" s="182"/>
      <c r="I414" s="182"/>
      <c r="J414" s="182"/>
      <c r="K414" s="182"/>
      <c r="L414" s="182"/>
      <c r="M414" s="182"/>
      <c r="N414" s="182"/>
      <c r="O414" s="182"/>
      <c r="P414" s="182"/>
      <c r="Q414" s="182"/>
      <c r="R414" s="182"/>
      <c r="S414" s="182"/>
      <c r="T414" s="182"/>
      <c r="U414" s="182"/>
      <c r="V414" s="182"/>
      <c r="W414" s="182"/>
      <c r="X414" s="182"/>
      <c r="Y414" s="182"/>
      <c r="Z414" s="182"/>
    </row>
    <row r="415" spans="1:26" ht="26.25" customHeight="1" x14ac:dyDescent="0.4">
      <c r="A415" s="182"/>
      <c r="B415" s="182"/>
      <c r="C415" s="182"/>
      <c r="D415" s="182"/>
      <c r="E415" s="182"/>
      <c r="F415" s="182"/>
      <c r="G415" s="182"/>
      <c r="H415" s="182"/>
      <c r="I415" s="182"/>
      <c r="J415" s="182"/>
      <c r="K415" s="182"/>
      <c r="L415" s="182"/>
      <c r="M415" s="182"/>
      <c r="N415" s="182"/>
      <c r="O415" s="182"/>
      <c r="P415" s="182"/>
      <c r="Q415" s="182"/>
      <c r="R415" s="182"/>
      <c r="S415" s="182"/>
      <c r="T415" s="182"/>
      <c r="U415" s="182"/>
      <c r="V415" s="182"/>
      <c r="W415" s="182"/>
      <c r="X415" s="182"/>
      <c r="Y415" s="182"/>
      <c r="Z415" s="182"/>
    </row>
    <row r="416" spans="1:26" ht="26.25" customHeight="1" x14ac:dyDescent="0.4">
      <c r="A416" s="182"/>
      <c r="B416" s="182"/>
      <c r="C416" s="182"/>
      <c r="D416" s="182"/>
      <c r="E416" s="182"/>
      <c r="F416" s="182"/>
      <c r="G416" s="182"/>
      <c r="H416" s="182"/>
      <c r="I416" s="182"/>
      <c r="J416" s="182"/>
      <c r="K416" s="182"/>
      <c r="L416" s="182"/>
      <c r="M416" s="182"/>
      <c r="N416" s="182"/>
      <c r="O416" s="182"/>
      <c r="P416" s="182"/>
      <c r="Q416" s="182"/>
      <c r="R416" s="182"/>
      <c r="S416" s="182"/>
      <c r="T416" s="182"/>
      <c r="U416" s="182"/>
      <c r="V416" s="182"/>
      <c r="W416" s="182"/>
      <c r="X416" s="182"/>
      <c r="Y416" s="182"/>
      <c r="Z416" s="182"/>
    </row>
    <row r="417" spans="1:26" ht="26.25" customHeight="1" x14ac:dyDescent="0.4">
      <c r="A417" s="182"/>
      <c r="B417" s="182"/>
      <c r="C417" s="182"/>
      <c r="D417" s="182"/>
      <c r="E417" s="182"/>
      <c r="F417" s="182"/>
      <c r="G417" s="182"/>
      <c r="H417" s="182"/>
      <c r="I417" s="182"/>
      <c r="J417" s="182"/>
      <c r="K417" s="182"/>
      <c r="L417" s="182"/>
      <c r="M417" s="182"/>
      <c r="N417" s="182"/>
      <c r="O417" s="182"/>
      <c r="P417" s="182"/>
      <c r="Q417" s="182"/>
      <c r="R417" s="182"/>
      <c r="S417" s="182"/>
      <c r="T417" s="182"/>
      <c r="U417" s="182"/>
      <c r="V417" s="182"/>
      <c r="W417" s="182"/>
      <c r="X417" s="182"/>
      <c r="Y417" s="182"/>
      <c r="Z417" s="182"/>
    </row>
    <row r="418" spans="1:26" ht="26.25" customHeight="1" x14ac:dyDescent="0.4">
      <c r="A418" s="182"/>
      <c r="B418" s="182"/>
      <c r="C418" s="182"/>
      <c r="D418" s="182"/>
      <c r="E418" s="182"/>
      <c r="F418" s="182"/>
      <c r="G418" s="182"/>
      <c r="H418" s="182"/>
      <c r="I418" s="182"/>
      <c r="J418" s="182"/>
      <c r="K418" s="182"/>
      <c r="L418" s="182"/>
      <c r="M418" s="182"/>
      <c r="N418" s="182"/>
      <c r="O418" s="182"/>
      <c r="P418" s="182"/>
      <c r="Q418" s="182"/>
      <c r="R418" s="182"/>
      <c r="S418" s="182"/>
      <c r="T418" s="182"/>
      <c r="U418" s="182"/>
      <c r="V418" s="182"/>
      <c r="W418" s="182"/>
      <c r="X418" s="182"/>
      <c r="Y418" s="182"/>
      <c r="Z418" s="182"/>
    </row>
    <row r="419" spans="1:26" ht="26.25" customHeight="1" x14ac:dyDescent="0.4">
      <c r="A419" s="182"/>
      <c r="B419" s="182"/>
      <c r="C419" s="182"/>
      <c r="D419" s="182"/>
      <c r="E419" s="182"/>
      <c r="F419" s="182"/>
      <c r="G419" s="182"/>
      <c r="H419" s="182"/>
      <c r="I419" s="182"/>
      <c r="J419" s="182"/>
      <c r="K419" s="182"/>
      <c r="L419" s="182"/>
      <c r="M419" s="182"/>
      <c r="N419" s="182"/>
      <c r="O419" s="182"/>
      <c r="P419" s="182"/>
      <c r="Q419" s="182"/>
      <c r="R419" s="182"/>
      <c r="S419" s="182"/>
      <c r="T419" s="182"/>
      <c r="U419" s="182"/>
      <c r="V419" s="182"/>
      <c r="W419" s="182"/>
      <c r="X419" s="182"/>
      <c r="Y419" s="182"/>
      <c r="Z419" s="182"/>
    </row>
    <row r="420" spans="1:26" ht="26.25" customHeight="1" x14ac:dyDescent="0.4">
      <c r="A420" s="182"/>
      <c r="B420" s="182"/>
      <c r="C420" s="182"/>
      <c r="D420" s="182"/>
      <c r="E420" s="182"/>
      <c r="F420" s="182"/>
      <c r="G420" s="182"/>
      <c r="H420" s="182"/>
      <c r="I420" s="182"/>
      <c r="J420" s="182"/>
      <c r="K420" s="182"/>
      <c r="L420" s="182"/>
      <c r="M420" s="182"/>
      <c r="N420" s="182"/>
      <c r="O420" s="182"/>
      <c r="P420" s="182"/>
      <c r="Q420" s="182"/>
      <c r="R420" s="182"/>
      <c r="S420" s="182"/>
      <c r="T420" s="182"/>
      <c r="U420" s="182"/>
      <c r="V420" s="182"/>
      <c r="W420" s="182"/>
      <c r="X420" s="182"/>
      <c r="Y420" s="182"/>
      <c r="Z420" s="182"/>
    </row>
    <row r="421" spans="1:26" ht="26.25" customHeight="1" x14ac:dyDescent="0.4">
      <c r="A421" s="182"/>
      <c r="B421" s="182"/>
      <c r="C421" s="182"/>
      <c r="D421" s="182"/>
      <c r="E421" s="182"/>
      <c r="F421" s="182"/>
      <c r="G421" s="182"/>
      <c r="H421" s="182"/>
      <c r="I421" s="182"/>
      <c r="J421" s="182"/>
      <c r="K421" s="182"/>
      <c r="L421" s="182"/>
      <c r="M421" s="182"/>
      <c r="N421" s="182"/>
      <c r="O421" s="182"/>
      <c r="P421" s="182"/>
      <c r="Q421" s="182"/>
      <c r="R421" s="182"/>
      <c r="S421" s="182"/>
      <c r="T421" s="182"/>
      <c r="U421" s="182"/>
      <c r="V421" s="182"/>
      <c r="W421" s="182"/>
      <c r="X421" s="182"/>
      <c r="Y421" s="182"/>
      <c r="Z421" s="182"/>
    </row>
    <row r="422" spans="1:26" ht="26.25" customHeight="1" x14ac:dyDescent="0.4">
      <c r="A422" s="182"/>
      <c r="B422" s="182"/>
      <c r="C422" s="182"/>
      <c r="D422" s="182"/>
      <c r="E422" s="182"/>
      <c r="F422" s="182"/>
      <c r="G422" s="182"/>
      <c r="H422" s="182"/>
      <c r="I422" s="182"/>
      <c r="J422" s="182"/>
      <c r="K422" s="182"/>
      <c r="L422" s="182"/>
      <c r="M422" s="182"/>
      <c r="N422" s="182"/>
      <c r="O422" s="182"/>
      <c r="P422" s="182"/>
      <c r="Q422" s="182"/>
      <c r="R422" s="182"/>
      <c r="S422" s="182"/>
      <c r="T422" s="182"/>
      <c r="U422" s="182"/>
      <c r="V422" s="182"/>
      <c r="W422" s="182"/>
      <c r="X422" s="182"/>
      <c r="Y422" s="182"/>
      <c r="Z422" s="182"/>
    </row>
    <row r="423" spans="1:26" ht="26.25" customHeight="1" x14ac:dyDescent="0.4">
      <c r="A423" s="182"/>
      <c r="B423" s="182"/>
      <c r="C423" s="182"/>
      <c r="D423" s="182"/>
      <c r="E423" s="182"/>
      <c r="F423" s="182"/>
      <c r="G423" s="182"/>
      <c r="H423" s="182"/>
      <c r="I423" s="182"/>
      <c r="J423" s="182"/>
      <c r="K423" s="182"/>
      <c r="L423" s="182"/>
      <c r="M423" s="182"/>
      <c r="N423" s="182"/>
      <c r="O423" s="182"/>
      <c r="P423" s="182"/>
      <c r="Q423" s="182"/>
      <c r="R423" s="182"/>
      <c r="S423" s="182"/>
      <c r="T423" s="182"/>
      <c r="U423" s="182"/>
      <c r="V423" s="182"/>
      <c r="W423" s="182"/>
      <c r="X423" s="182"/>
      <c r="Y423" s="182"/>
      <c r="Z423" s="182"/>
    </row>
    <row r="424" spans="1:26" ht="26.25" customHeight="1" x14ac:dyDescent="0.4">
      <c r="A424" s="182"/>
      <c r="B424" s="182"/>
      <c r="C424" s="182"/>
      <c r="D424" s="182"/>
      <c r="E424" s="182"/>
      <c r="F424" s="182"/>
      <c r="G424" s="182"/>
      <c r="H424" s="182"/>
      <c r="I424" s="182"/>
      <c r="J424" s="182"/>
      <c r="K424" s="182"/>
      <c r="L424" s="182"/>
      <c r="M424" s="182"/>
      <c r="N424" s="182"/>
      <c r="O424" s="182"/>
      <c r="P424" s="182"/>
      <c r="Q424" s="182"/>
      <c r="R424" s="182"/>
      <c r="S424" s="182"/>
      <c r="T424" s="182"/>
      <c r="U424" s="182"/>
      <c r="V424" s="182"/>
      <c r="W424" s="182"/>
      <c r="X424" s="182"/>
      <c r="Y424" s="182"/>
      <c r="Z424" s="182"/>
    </row>
    <row r="425" spans="1:26" ht="26.25" customHeight="1" x14ac:dyDescent="0.4">
      <c r="A425" s="182"/>
      <c r="B425" s="182"/>
      <c r="C425" s="182"/>
      <c r="D425" s="182"/>
      <c r="E425" s="182"/>
      <c r="F425" s="182"/>
      <c r="G425" s="182"/>
      <c r="H425" s="182"/>
      <c r="I425" s="182"/>
      <c r="J425" s="182"/>
      <c r="K425" s="182"/>
      <c r="L425" s="182"/>
      <c r="M425" s="182"/>
      <c r="N425" s="182"/>
      <c r="O425" s="182"/>
      <c r="P425" s="182"/>
      <c r="Q425" s="182"/>
      <c r="R425" s="182"/>
      <c r="S425" s="182"/>
      <c r="T425" s="182"/>
      <c r="U425" s="182"/>
      <c r="V425" s="182"/>
      <c r="W425" s="182"/>
      <c r="X425" s="182"/>
      <c r="Y425" s="182"/>
      <c r="Z425" s="182"/>
    </row>
    <row r="426" spans="1:26" ht="26.25" customHeight="1" x14ac:dyDescent="0.4">
      <c r="A426" s="182"/>
      <c r="B426" s="182"/>
      <c r="C426" s="182"/>
      <c r="D426" s="182"/>
      <c r="E426" s="182"/>
      <c r="F426" s="182"/>
      <c r="G426" s="182"/>
      <c r="H426" s="182"/>
      <c r="I426" s="182"/>
      <c r="J426" s="182"/>
      <c r="K426" s="182"/>
      <c r="L426" s="182"/>
      <c r="M426" s="182"/>
      <c r="N426" s="182"/>
      <c r="O426" s="182"/>
      <c r="P426" s="182"/>
      <c r="Q426" s="182"/>
      <c r="R426" s="182"/>
      <c r="S426" s="182"/>
      <c r="T426" s="182"/>
      <c r="U426" s="182"/>
      <c r="V426" s="182"/>
      <c r="W426" s="182"/>
      <c r="X426" s="182"/>
      <c r="Y426" s="182"/>
      <c r="Z426" s="182"/>
    </row>
    <row r="427" spans="1:26" ht="26.25" customHeight="1" x14ac:dyDescent="0.4">
      <c r="A427" s="182"/>
      <c r="B427" s="182"/>
      <c r="C427" s="182"/>
      <c r="D427" s="182"/>
      <c r="E427" s="182"/>
      <c r="F427" s="182"/>
      <c r="G427" s="182"/>
      <c r="H427" s="182"/>
      <c r="I427" s="182"/>
      <c r="J427" s="182"/>
      <c r="K427" s="182"/>
      <c r="L427" s="182"/>
      <c r="M427" s="182"/>
      <c r="N427" s="182"/>
      <c r="O427" s="182"/>
      <c r="P427" s="182"/>
      <c r="Q427" s="182"/>
      <c r="R427" s="182"/>
      <c r="S427" s="182"/>
      <c r="T427" s="182"/>
      <c r="U427" s="182"/>
      <c r="V427" s="182"/>
      <c r="W427" s="182"/>
      <c r="X427" s="182"/>
      <c r="Y427" s="182"/>
      <c r="Z427" s="182"/>
    </row>
    <row r="428" spans="1:26" ht="26.25" customHeight="1" x14ac:dyDescent="0.4">
      <c r="A428" s="182"/>
      <c r="B428" s="182"/>
      <c r="C428" s="182"/>
      <c r="D428" s="182"/>
      <c r="E428" s="182"/>
      <c r="F428" s="182"/>
      <c r="G428" s="182"/>
      <c r="H428" s="182"/>
      <c r="I428" s="182"/>
      <c r="J428" s="182"/>
      <c r="K428" s="182"/>
      <c r="L428" s="182"/>
      <c r="M428" s="182"/>
      <c r="N428" s="182"/>
      <c r="O428" s="182"/>
      <c r="P428" s="182"/>
      <c r="Q428" s="182"/>
      <c r="R428" s="182"/>
      <c r="S428" s="182"/>
      <c r="T428" s="182"/>
      <c r="U428" s="182"/>
      <c r="V428" s="182"/>
      <c r="W428" s="182"/>
      <c r="X428" s="182"/>
      <c r="Y428" s="182"/>
      <c r="Z428" s="182"/>
    </row>
    <row r="429" spans="1:26" ht="26.25" customHeight="1" x14ac:dyDescent="0.4">
      <c r="A429" s="182"/>
      <c r="B429" s="182"/>
      <c r="C429" s="182"/>
      <c r="D429" s="182"/>
      <c r="E429" s="182"/>
      <c r="F429" s="182"/>
      <c r="G429" s="182"/>
      <c r="H429" s="182"/>
      <c r="I429" s="182"/>
      <c r="J429" s="182"/>
      <c r="K429" s="182"/>
      <c r="L429" s="182"/>
      <c r="M429" s="182"/>
      <c r="N429" s="182"/>
      <c r="O429" s="182"/>
      <c r="P429" s="182"/>
      <c r="Q429" s="182"/>
      <c r="R429" s="182"/>
      <c r="S429" s="182"/>
      <c r="T429" s="182"/>
      <c r="U429" s="182"/>
      <c r="V429" s="182"/>
      <c r="W429" s="182"/>
      <c r="X429" s="182"/>
      <c r="Y429" s="182"/>
      <c r="Z429" s="182"/>
    </row>
    <row r="430" spans="1:26" ht="26.25" customHeight="1" x14ac:dyDescent="0.4">
      <c r="A430" s="182"/>
      <c r="B430" s="182"/>
      <c r="C430" s="182"/>
      <c r="D430" s="182"/>
      <c r="E430" s="182"/>
      <c r="F430" s="182"/>
      <c r="G430" s="182"/>
      <c r="H430" s="182"/>
      <c r="I430" s="182"/>
      <c r="J430" s="182"/>
      <c r="K430" s="182"/>
      <c r="L430" s="182"/>
      <c r="M430" s="182"/>
      <c r="N430" s="182"/>
      <c r="O430" s="182"/>
      <c r="P430" s="182"/>
      <c r="Q430" s="182"/>
      <c r="R430" s="182"/>
      <c r="S430" s="182"/>
      <c r="T430" s="182"/>
      <c r="U430" s="182"/>
      <c r="V430" s="182"/>
      <c r="W430" s="182"/>
      <c r="X430" s="182"/>
      <c r="Y430" s="182"/>
      <c r="Z430" s="182"/>
    </row>
    <row r="431" spans="1:26" ht="26.25" customHeight="1" x14ac:dyDescent="0.4">
      <c r="A431" s="182"/>
      <c r="B431" s="182"/>
      <c r="C431" s="182"/>
      <c r="D431" s="182"/>
      <c r="E431" s="182"/>
      <c r="F431" s="182"/>
      <c r="G431" s="182"/>
      <c r="H431" s="182"/>
      <c r="I431" s="182"/>
      <c r="J431" s="182"/>
      <c r="K431" s="182"/>
      <c r="L431" s="182"/>
      <c r="M431" s="182"/>
      <c r="N431" s="182"/>
      <c r="O431" s="182"/>
      <c r="P431" s="182"/>
      <c r="Q431" s="182"/>
      <c r="R431" s="182"/>
      <c r="S431" s="182"/>
      <c r="T431" s="182"/>
      <c r="U431" s="182"/>
      <c r="V431" s="182"/>
      <c r="W431" s="182"/>
      <c r="X431" s="182"/>
      <c r="Y431" s="182"/>
      <c r="Z431" s="182"/>
    </row>
    <row r="432" spans="1:26" ht="26.25" customHeight="1" x14ac:dyDescent="0.4">
      <c r="A432" s="182"/>
      <c r="B432" s="182"/>
      <c r="C432" s="182"/>
      <c r="D432" s="182"/>
      <c r="E432" s="182"/>
      <c r="F432" s="182"/>
      <c r="G432" s="182"/>
      <c r="H432" s="182"/>
      <c r="I432" s="182"/>
      <c r="J432" s="182"/>
      <c r="K432" s="182"/>
      <c r="L432" s="182"/>
      <c r="M432" s="182"/>
      <c r="N432" s="182"/>
      <c r="O432" s="182"/>
      <c r="P432" s="182"/>
      <c r="Q432" s="182"/>
      <c r="R432" s="182"/>
      <c r="S432" s="182"/>
      <c r="T432" s="182"/>
      <c r="U432" s="182"/>
      <c r="V432" s="182"/>
      <c r="W432" s="182"/>
      <c r="X432" s="182"/>
      <c r="Y432" s="182"/>
      <c r="Z432" s="182"/>
    </row>
    <row r="433" spans="1:26" ht="26.25" customHeight="1" x14ac:dyDescent="0.4">
      <c r="A433" s="182"/>
      <c r="B433" s="182"/>
      <c r="C433" s="182"/>
      <c r="D433" s="182"/>
      <c r="E433" s="182"/>
      <c r="F433" s="182"/>
      <c r="G433" s="182"/>
      <c r="H433" s="182"/>
      <c r="I433" s="182"/>
      <c r="J433" s="182"/>
      <c r="K433" s="182"/>
      <c r="L433" s="182"/>
      <c r="M433" s="182"/>
      <c r="N433" s="182"/>
      <c r="O433" s="182"/>
      <c r="P433" s="182"/>
      <c r="Q433" s="182"/>
      <c r="R433" s="182"/>
      <c r="S433" s="182"/>
      <c r="T433" s="182"/>
      <c r="U433" s="182"/>
      <c r="V433" s="182"/>
      <c r="W433" s="182"/>
      <c r="X433" s="182"/>
      <c r="Y433" s="182"/>
      <c r="Z433" s="182"/>
    </row>
    <row r="434" spans="1:26" ht="26.25" customHeight="1" x14ac:dyDescent="0.4">
      <c r="A434" s="182"/>
      <c r="B434" s="182"/>
      <c r="C434" s="182"/>
      <c r="D434" s="182"/>
      <c r="E434" s="182"/>
      <c r="F434" s="182"/>
      <c r="G434" s="182"/>
      <c r="H434" s="182"/>
      <c r="I434" s="182"/>
      <c r="J434" s="182"/>
      <c r="K434" s="182"/>
      <c r="L434" s="182"/>
      <c r="M434" s="182"/>
      <c r="N434" s="182"/>
      <c r="O434" s="182"/>
      <c r="P434" s="182"/>
      <c r="Q434" s="182"/>
      <c r="R434" s="182"/>
      <c r="S434" s="182"/>
      <c r="T434" s="182"/>
      <c r="U434" s="182"/>
      <c r="V434" s="182"/>
      <c r="W434" s="182"/>
      <c r="X434" s="182"/>
      <c r="Y434" s="182"/>
      <c r="Z434" s="182"/>
    </row>
    <row r="435" spans="1:26" ht="26.25" customHeight="1" x14ac:dyDescent="0.4">
      <c r="A435" s="182"/>
      <c r="B435" s="182"/>
      <c r="C435" s="182"/>
      <c r="D435" s="182"/>
      <c r="E435" s="182"/>
      <c r="F435" s="182"/>
      <c r="G435" s="182"/>
      <c r="H435" s="182"/>
      <c r="I435" s="182"/>
      <c r="J435" s="182"/>
      <c r="K435" s="182"/>
      <c r="L435" s="182"/>
      <c r="M435" s="182"/>
      <c r="N435" s="182"/>
      <c r="O435" s="182"/>
      <c r="P435" s="182"/>
      <c r="Q435" s="182"/>
      <c r="R435" s="182"/>
      <c r="S435" s="182"/>
      <c r="T435" s="182"/>
      <c r="U435" s="182"/>
      <c r="V435" s="182"/>
      <c r="W435" s="182"/>
      <c r="X435" s="182"/>
      <c r="Y435" s="182"/>
      <c r="Z435" s="182"/>
    </row>
    <row r="436" spans="1:26" ht="26.25" customHeight="1" x14ac:dyDescent="0.4">
      <c r="A436" s="182"/>
      <c r="B436" s="182"/>
      <c r="C436" s="182"/>
      <c r="D436" s="182"/>
      <c r="E436" s="182"/>
      <c r="F436" s="182"/>
      <c r="G436" s="182"/>
      <c r="H436" s="182"/>
      <c r="I436" s="182"/>
      <c r="J436" s="182"/>
      <c r="K436" s="182"/>
      <c r="L436" s="182"/>
      <c r="M436" s="182"/>
      <c r="N436" s="182"/>
      <c r="O436" s="182"/>
      <c r="P436" s="182"/>
      <c r="Q436" s="182"/>
      <c r="R436" s="182"/>
      <c r="S436" s="182"/>
      <c r="T436" s="182"/>
      <c r="U436" s="182"/>
      <c r="V436" s="182"/>
      <c r="W436" s="182"/>
      <c r="X436" s="182"/>
      <c r="Y436" s="182"/>
      <c r="Z436" s="182"/>
    </row>
    <row r="437" spans="1:26" ht="26.25" customHeight="1" x14ac:dyDescent="0.4">
      <c r="A437" s="182"/>
      <c r="B437" s="182"/>
      <c r="C437" s="182"/>
      <c r="D437" s="182"/>
      <c r="E437" s="182"/>
      <c r="F437" s="182"/>
      <c r="G437" s="182"/>
      <c r="H437" s="182"/>
      <c r="I437" s="182"/>
      <c r="J437" s="182"/>
      <c r="K437" s="182"/>
      <c r="L437" s="182"/>
      <c r="M437" s="182"/>
      <c r="N437" s="182"/>
      <c r="O437" s="182"/>
      <c r="P437" s="182"/>
      <c r="Q437" s="182"/>
      <c r="R437" s="182"/>
      <c r="S437" s="182"/>
      <c r="T437" s="182"/>
      <c r="U437" s="182"/>
      <c r="V437" s="182"/>
      <c r="W437" s="182"/>
      <c r="X437" s="182"/>
      <c r="Y437" s="182"/>
      <c r="Z437" s="182"/>
    </row>
    <row r="438" spans="1:26" ht="26.25" customHeight="1" x14ac:dyDescent="0.4">
      <c r="A438" s="182"/>
      <c r="B438" s="182"/>
      <c r="C438" s="182"/>
      <c r="D438" s="182"/>
      <c r="E438" s="182"/>
      <c r="F438" s="182"/>
      <c r="G438" s="182"/>
      <c r="H438" s="182"/>
      <c r="I438" s="182"/>
      <c r="J438" s="182"/>
      <c r="K438" s="182"/>
      <c r="L438" s="182"/>
      <c r="M438" s="182"/>
      <c r="N438" s="182"/>
      <c r="O438" s="182"/>
      <c r="P438" s="182"/>
      <c r="Q438" s="182"/>
      <c r="R438" s="182"/>
      <c r="S438" s="182"/>
      <c r="T438" s="182"/>
      <c r="U438" s="182"/>
      <c r="V438" s="182"/>
      <c r="W438" s="182"/>
      <c r="X438" s="182"/>
      <c r="Y438" s="182"/>
      <c r="Z438" s="182"/>
    </row>
    <row r="439" spans="1:26" ht="26.25" customHeight="1" x14ac:dyDescent="0.4">
      <c r="A439" s="182"/>
      <c r="B439" s="182"/>
      <c r="C439" s="182"/>
      <c r="D439" s="182"/>
      <c r="E439" s="182"/>
      <c r="F439" s="182"/>
      <c r="G439" s="182"/>
      <c r="H439" s="182"/>
      <c r="I439" s="182"/>
      <c r="J439" s="182"/>
      <c r="K439" s="182"/>
      <c r="L439" s="182"/>
      <c r="M439" s="182"/>
      <c r="N439" s="182"/>
      <c r="O439" s="182"/>
      <c r="P439" s="182"/>
      <c r="Q439" s="182"/>
      <c r="R439" s="182"/>
      <c r="S439" s="182"/>
      <c r="T439" s="182"/>
      <c r="U439" s="182"/>
      <c r="V439" s="182"/>
      <c r="W439" s="182"/>
      <c r="X439" s="182"/>
      <c r="Y439" s="182"/>
      <c r="Z439" s="182"/>
    </row>
    <row r="440" spans="1:26" ht="26.25" customHeight="1" x14ac:dyDescent="0.4">
      <c r="A440" s="182"/>
      <c r="B440" s="182"/>
      <c r="C440" s="182"/>
      <c r="D440" s="182"/>
      <c r="E440" s="182"/>
      <c r="F440" s="182"/>
      <c r="G440" s="182"/>
      <c r="H440" s="182"/>
      <c r="I440" s="182"/>
      <c r="J440" s="182"/>
      <c r="K440" s="182"/>
      <c r="L440" s="182"/>
      <c r="M440" s="182"/>
      <c r="N440" s="182"/>
      <c r="O440" s="182"/>
      <c r="P440" s="182"/>
      <c r="Q440" s="182"/>
      <c r="R440" s="182"/>
      <c r="S440" s="182"/>
      <c r="T440" s="182"/>
      <c r="U440" s="182"/>
      <c r="V440" s="182"/>
      <c r="W440" s="182"/>
      <c r="X440" s="182"/>
      <c r="Y440" s="182"/>
      <c r="Z440" s="182"/>
    </row>
    <row r="441" spans="1:26" ht="26.25" customHeight="1" x14ac:dyDescent="0.4">
      <c r="A441" s="182"/>
      <c r="B441" s="182"/>
      <c r="C441" s="182"/>
      <c r="D441" s="182"/>
      <c r="E441" s="182"/>
      <c r="F441" s="182"/>
      <c r="G441" s="182"/>
      <c r="H441" s="182"/>
      <c r="I441" s="182"/>
      <c r="J441" s="182"/>
      <c r="K441" s="182"/>
      <c r="L441" s="182"/>
      <c r="M441" s="182"/>
      <c r="N441" s="182"/>
      <c r="O441" s="182"/>
      <c r="P441" s="182"/>
      <c r="Q441" s="182"/>
      <c r="R441" s="182"/>
      <c r="S441" s="182"/>
      <c r="T441" s="182"/>
      <c r="U441" s="182"/>
      <c r="V441" s="182"/>
      <c r="W441" s="182"/>
      <c r="X441" s="182"/>
      <c r="Y441" s="182"/>
      <c r="Z441" s="182"/>
    </row>
    <row r="442" spans="1:26" ht="26.25" customHeight="1" x14ac:dyDescent="0.4">
      <c r="A442" s="182"/>
      <c r="B442" s="182"/>
      <c r="C442" s="182"/>
      <c r="D442" s="182"/>
      <c r="E442" s="182"/>
      <c r="F442" s="182"/>
      <c r="G442" s="182"/>
      <c r="H442" s="182"/>
      <c r="I442" s="182"/>
      <c r="J442" s="182"/>
      <c r="K442" s="182"/>
      <c r="L442" s="182"/>
      <c r="M442" s="182"/>
      <c r="N442" s="182"/>
      <c r="O442" s="182"/>
      <c r="P442" s="182"/>
      <c r="Q442" s="182"/>
      <c r="R442" s="182"/>
      <c r="S442" s="182"/>
      <c r="T442" s="182"/>
      <c r="U442" s="182"/>
      <c r="V442" s="182"/>
      <c r="W442" s="182"/>
      <c r="X442" s="182"/>
      <c r="Y442" s="182"/>
      <c r="Z442" s="182"/>
    </row>
    <row r="443" spans="1:26" ht="26.25" customHeight="1" x14ac:dyDescent="0.4">
      <c r="A443" s="182"/>
      <c r="B443" s="182"/>
      <c r="C443" s="182"/>
      <c r="D443" s="182"/>
      <c r="E443" s="182"/>
      <c r="F443" s="182"/>
      <c r="G443" s="182"/>
      <c r="H443" s="182"/>
      <c r="I443" s="182"/>
      <c r="J443" s="182"/>
      <c r="K443" s="182"/>
      <c r="L443" s="182"/>
      <c r="M443" s="182"/>
      <c r="N443" s="182"/>
      <c r="O443" s="182"/>
      <c r="P443" s="182"/>
      <c r="Q443" s="182"/>
      <c r="R443" s="182"/>
      <c r="S443" s="182"/>
      <c r="T443" s="182"/>
      <c r="U443" s="182"/>
      <c r="V443" s="182"/>
      <c r="W443" s="182"/>
      <c r="X443" s="182"/>
      <c r="Y443" s="182"/>
      <c r="Z443" s="182"/>
    </row>
    <row r="444" spans="1:26" ht="26.25" customHeight="1" x14ac:dyDescent="0.4">
      <c r="A444" s="182"/>
      <c r="B444" s="182"/>
      <c r="C444" s="182"/>
      <c r="D444" s="182"/>
      <c r="E444" s="182"/>
      <c r="F444" s="182"/>
      <c r="G444" s="182"/>
      <c r="H444" s="182"/>
      <c r="I444" s="182"/>
      <c r="J444" s="182"/>
      <c r="K444" s="182"/>
      <c r="L444" s="182"/>
      <c r="M444" s="182"/>
      <c r="N444" s="182"/>
      <c r="O444" s="182"/>
      <c r="P444" s="182"/>
      <c r="Q444" s="182"/>
      <c r="R444" s="182"/>
      <c r="S444" s="182"/>
      <c r="T444" s="182"/>
      <c r="U444" s="182"/>
      <c r="V444" s="182"/>
      <c r="W444" s="182"/>
      <c r="X444" s="182"/>
      <c r="Y444" s="182"/>
      <c r="Z444" s="182"/>
    </row>
    <row r="445" spans="1:26" ht="26.25" customHeight="1" x14ac:dyDescent="0.4">
      <c r="A445" s="182"/>
      <c r="B445" s="182"/>
      <c r="C445" s="182"/>
      <c r="D445" s="182"/>
      <c r="E445" s="182"/>
      <c r="F445" s="182"/>
      <c r="G445" s="182"/>
      <c r="H445" s="182"/>
      <c r="I445" s="182"/>
      <c r="J445" s="182"/>
      <c r="K445" s="182"/>
      <c r="L445" s="182"/>
      <c r="M445" s="182"/>
      <c r="N445" s="182"/>
      <c r="O445" s="182"/>
      <c r="P445" s="182"/>
      <c r="Q445" s="182"/>
      <c r="R445" s="182"/>
      <c r="S445" s="182"/>
      <c r="T445" s="182"/>
      <c r="U445" s="182"/>
      <c r="V445" s="182"/>
      <c r="W445" s="182"/>
      <c r="X445" s="182"/>
      <c r="Y445" s="182"/>
      <c r="Z445" s="182"/>
    </row>
    <row r="446" spans="1:26" ht="26.25" customHeight="1" x14ac:dyDescent="0.4">
      <c r="A446" s="182"/>
      <c r="B446" s="182"/>
      <c r="C446" s="182"/>
      <c r="D446" s="182"/>
      <c r="E446" s="182"/>
      <c r="F446" s="182"/>
      <c r="G446" s="182"/>
      <c r="H446" s="182"/>
      <c r="I446" s="182"/>
      <c r="J446" s="182"/>
      <c r="K446" s="182"/>
      <c r="L446" s="182"/>
      <c r="M446" s="182"/>
      <c r="N446" s="182"/>
      <c r="O446" s="182"/>
      <c r="P446" s="182"/>
      <c r="Q446" s="182"/>
      <c r="R446" s="182"/>
      <c r="S446" s="182"/>
      <c r="T446" s="182"/>
      <c r="U446" s="182"/>
      <c r="V446" s="182"/>
      <c r="W446" s="182"/>
      <c r="X446" s="182"/>
      <c r="Y446" s="182"/>
      <c r="Z446" s="182"/>
    </row>
    <row r="447" spans="1:26" ht="26.25" customHeight="1" x14ac:dyDescent="0.4">
      <c r="A447" s="182"/>
      <c r="B447" s="182"/>
      <c r="C447" s="182"/>
      <c r="D447" s="182"/>
      <c r="E447" s="182"/>
      <c r="F447" s="182"/>
      <c r="G447" s="182"/>
      <c r="H447" s="182"/>
      <c r="I447" s="182"/>
      <c r="J447" s="182"/>
      <c r="K447" s="182"/>
      <c r="L447" s="182"/>
      <c r="M447" s="182"/>
      <c r="N447" s="182"/>
      <c r="O447" s="182"/>
      <c r="P447" s="182"/>
      <c r="Q447" s="182"/>
      <c r="R447" s="182"/>
      <c r="S447" s="182"/>
      <c r="T447" s="182"/>
      <c r="U447" s="182"/>
      <c r="V447" s="182"/>
      <c r="W447" s="182"/>
      <c r="X447" s="182"/>
      <c r="Y447" s="182"/>
      <c r="Z447" s="182"/>
    </row>
    <row r="448" spans="1:26" ht="26.25" customHeight="1" x14ac:dyDescent="0.4">
      <c r="A448" s="182"/>
      <c r="B448" s="182"/>
      <c r="C448" s="182"/>
      <c r="D448" s="182"/>
      <c r="E448" s="182"/>
      <c r="F448" s="182"/>
      <c r="G448" s="182"/>
      <c r="H448" s="182"/>
      <c r="I448" s="182"/>
      <c r="J448" s="182"/>
      <c r="K448" s="182"/>
      <c r="L448" s="182"/>
      <c r="M448" s="182"/>
      <c r="N448" s="182"/>
      <c r="O448" s="182"/>
      <c r="P448" s="182"/>
      <c r="Q448" s="182"/>
      <c r="R448" s="182"/>
      <c r="S448" s="182"/>
      <c r="T448" s="182"/>
      <c r="U448" s="182"/>
      <c r="V448" s="182"/>
      <c r="W448" s="182"/>
      <c r="X448" s="182"/>
      <c r="Y448" s="182"/>
      <c r="Z448" s="182"/>
    </row>
    <row r="449" spans="1:26" ht="26.25" customHeight="1" x14ac:dyDescent="0.4">
      <c r="A449" s="182"/>
      <c r="B449" s="182"/>
      <c r="C449" s="182"/>
      <c r="D449" s="182"/>
      <c r="E449" s="182"/>
      <c r="F449" s="182"/>
      <c r="G449" s="182"/>
      <c r="H449" s="182"/>
      <c r="I449" s="182"/>
      <c r="J449" s="182"/>
      <c r="K449" s="182"/>
      <c r="L449" s="182"/>
      <c r="M449" s="182"/>
      <c r="N449" s="182"/>
      <c r="O449" s="182"/>
      <c r="P449" s="182"/>
      <c r="Q449" s="182"/>
      <c r="R449" s="182"/>
      <c r="S449" s="182"/>
      <c r="T449" s="182"/>
      <c r="U449" s="182"/>
      <c r="V449" s="182"/>
      <c r="W449" s="182"/>
      <c r="X449" s="182"/>
      <c r="Y449" s="182"/>
      <c r="Z449" s="182"/>
    </row>
    <row r="450" spans="1:26" ht="26.25" customHeight="1" x14ac:dyDescent="0.4">
      <c r="A450" s="182"/>
      <c r="B450" s="182"/>
      <c r="C450" s="182"/>
      <c r="D450" s="182"/>
      <c r="E450" s="182"/>
      <c r="F450" s="182"/>
      <c r="G450" s="182"/>
      <c r="H450" s="182"/>
      <c r="I450" s="182"/>
      <c r="J450" s="182"/>
      <c r="K450" s="182"/>
      <c r="L450" s="182"/>
      <c r="M450" s="182"/>
      <c r="N450" s="182"/>
      <c r="O450" s="182"/>
      <c r="P450" s="182"/>
      <c r="Q450" s="182"/>
      <c r="R450" s="182"/>
      <c r="S450" s="182"/>
      <c r="T450" s="182"/>
      <c r="U450" s="182"/>
      <c r="V450" s="182"/>
      <c r="W450" s="182"/>
      <c r="X450" s="182"/>
      <c r="Y450" s="182"/>
      <c r="Z450" s="182"/>
    </row>
    <row r="451" spans="1:26" ht="26.25" customHeight="1" x14ac:dyDescent="0.4">
      <c r="A451" s="182"/>
      <c r="B451" s="182"/>
      <c r="C451" s="182"/>
      <c r="D451" s="182"/>
      <c r="E451" s="182"/>
      <c r="F451" s="182"/>
      <c r="G451" s="182"/>
      <c r="H451" s="182"/>
      <c r="I451" s="182"/>
      <c r="J451" s="182"/>
      <c r="K451" s="182"/>
      <c r="L451" s="182"/>
      <c r="M451" s="182"/>
      <c r="N451" s="182"/>
      <c r="O451" s="182"/>
      <c r="P451" s="182"/>
      <c r="Q451" s="182"/>
      <c r="R451" s="182"/>
      <c r="S451" s="182"/>
      <c r="T451" s="182"/>
      <c r="U451" s="182"/>
      <c r="V451" s="182"/>
      <c r="W451" s="182"/>
      <c r="X451" s="182"/>
      <c r="Y451" s="182"/>
      <c r="Z451" s="182"/>
    </row>
    <row r="452" spans="1:26" ht="26.25" customHeight="1" x14ac:dyDescent="0.4">
      <c r="A452" s="182"/>
      <c r="B452" s="182"/>
      <c r="C452" s="182"/>
      <c r="D452" s="182"/>
      <c r="E452" s="182"/>
      <c r="F452" s="182"/>
      <c r="G452" s="182"/>
      <c r="H452" s="182"/>
      <c r="I452" s="182"/>
      <c r="J452" s="182"/>
      <c r="K452" s="182"/>
      <c r="L452" s="182"/>
      <c r="M452" s="182"/>
      <c r="N452" s="182"/>
      <c r="O452" s="182"/>
      <c r="P452" s="182"/>
      <c r="Q452" s="182"/>
      <c r="R452" s="182"/>
      <c r="S452" s="182"/>
      <c r="T452" s="182"/>
      <c r="U452" s="182"/>
      <c r="V452" s="182"/>
      <c r="W452" s="182"/>
      <c r="X452" s="182"/>
      <c r="Y452" s="182"/>
      <c r="Z452" s="182"/>
    </row>
    <row r="453" spans="1:26" ht="26.25" customHeight="1" x14ac:dyDescent="0.4">
      <c r="A453" s="182"/>
      <c r="B453" s="182"/>
      <c r="C453" s="182"/>
      <c r="D453" s="182"/>
      <c r="E453" s="182"/>
      <c r="F453" s="182"/>
      <c r="G453" s="182"/>
      <c r="H453" s="182"/>
      <c r="I453" s="182"/>
      <c r="J453" s="182"/>
      <c r="K453" s="182"/>
      <c r="L453" s="182"/>
      <c r="M453" s="182"/>
      <c r="N453" s="182"/>
      <c r="O453" s="182"/>
      <c r="P453" s="182"/>
      <c r="Q453" s="182"/>
      <c r="R453" s="182"/>
      <c r="S453" s="182"/>
      <c r="T453" s="182"/>
      <c r="U453" s="182"/>
      <c r="V453" s="182"/>
      <c r="W453" s="182"/>
      <c r="X453" s="182"/>
      <c r="Y453" s="182"/>
      <c r="Z453" s="182"/>
    </row>
    <row r="454" spans="1:26" ht="26.25" customHeight="1" x14ac:dyDescent="0.4">
      <c r="A454" s="182"/>
      <c r="B454" s="182"/>
      <c r="C454" s="182"/>
      <c r="D454" s="182"/>
      <c r="E454" s="182"/>
      <c r="F454" s="182"/>
      <c r="G454" s="182"/>
      <c r="H454" s="182"/>
      <c r="I454" s="182"/>
      <c r="J454" s="182"/>
      <c r="K454" s="182"/>
      <c r="L454" s="182"/>
      <c r="M454" s="182"/>
      <c r="N454" s="182"/>
      <c r="O454" s="182"/>
      <c r="P454" s="182"/>
      <c r="Q454" s="182"/>
      <c r="R454" s="182"/>
      <c r="S454" s="182"/>
      <c r="T454" s="182"/>
      <c r="U454" s="182"/>
      <c r="V454" s="182"/>
      <c r="W454" s="182"/>
      <c r="X454" s="182"/>
      <c r="Y454" s="182"/>
      <c r="Z454" s="182"/>
    </row>
    <row r="455" spans="1:26" ht="26.25" customHeight="1" x14ac:dyDescent="0.4">
      <c r="A455" s="182"/>
      <c r="B455" s="182"/>
      <c r="C455" s="182"/>
      <c r="D455" s="182"/>
      <c r="E455" s="182"/>
      <c r="F455" s="182"/>
      <c r="G455" s="182"/>
      <c r="H455" s="182"/>
      <c r="I455" s="182"/>
      <c r="J455" s="182"/>
      <c r="K455" s="182"/>
      <c r="L455" s="182"/>
      <c r="M455" s="182"/>
      <c r="N455" s="182"/>
      <c r="O455" s="182"/>
      <c r="P455" s="182"/>
      <c r="Q455" s="182"/>
      <c r="R455" s="182"/>
      <c r="S455" s="182"/>
      <c r="T455" s="182"/>
      <c r="U455" s="182"/>
      <c r="V455" s="182"/>
      <c r="W455" s="182"/>
      <c r="X455" s="182"/>
      <c r="Y455" s="182"/>
      <c r="Z455" s="182"/>
    </row>
    <row r="456" spans="1:26" ht="26.25" customHeight="1" x14ac:dyDescent="0.4">
      <c r="A456" s="182"/>
      <c r="B456" s="182"/>
      <c r="C456" s="182"/>
      <c r="D456" s="182"/>
      <c r="E456" s="182"/>
      <c r="F456" s="182"/>
      <c r="G456" s="182"/>
      <c r="H456" s="182"/>
      <c r="I456" s="182"/>
      <c r="J456" s="182"/>
      <c r="K456" s="182"/>
      <c r="L456" s="182"/>
      <c r="M456" s="182"/>
      <c r="N456" s="182"/>
      <c r="O456" s="182"/>
      <c r="P456" s="182"/>
      <c r="Q456" s="182"/>
      <c r="R456" s="182"/>
      <c r="S456" s="182"/>
      <c r="T456" s="182"/>
      <c r="U456" s="182"/>
      <c r="V456" s="182"/>
      <c r="W456" s="182"/>
      <c r="X456" s="182"/>
      <c r="Y456" s="182"/>
      <c r="Z456" s="182"/>
    </row>
    <row r="457" spans="1:26" ht="26.25" customHeight="1" x14ac:dyDescent="0.4">
      <c r="A457" s="182"/>
      <c r="B457" s="182"/>
      <c r="C457" s="182"/>
      <c r="D457" s="182"/>
      <c r="E457" s="182"/>
      <c r="F457" s="182"/>
      <c r="G457" s="182"/>
      <c r="H457" s="182"/>
      <c r="I457" s="182"/>
      <c r="J457" s="182"/>
      <c r="K457" s="182"/>
      <c r="L457" s="182"/>
      <c r="M457" s="182"/>
      <c r="N457" s="182"/>
      <c r="O457" s="182"/>
      <c r="P457" s="182"/>
      <c r="Q457" s="182"/>
      <c r="R457" s="182"/>
      <c r="S457" s="182"/>
      <c r="T457" s="182"/>
      <c r="U457" s="182"/>
      <c r="V457" s="182"/>
      <c r="W457" s="182"/>
      <c r="X457" s="182"/>
      <c r="Y457" s="182"/>
      <c r="Z457" s="182"/>
    </row>
    <row r="458" spans="1:26" ht="26.25" customHeight="1" x14ac:dyDescent="0.4">
      <c r="A458" s="182"/>
      <c r="B458" s="182"/>
      <c r="C458" s="182"/>
      <c r="D458" s="182"/>
      <c r="E458" s="182"/>
      <c r="F458" s="182"/>
      <c r="G458" s="182"/>
      <c r="H458" s="182"/>
      <c r="I458" s="182"/>
      <c r="J458" s="182"/>
      <c r="K458" s="182"/>
      <c r="L458" s="182"/>
      <c r="M458" s="182"/>
      <c r="N458" s="182"/>
      <c r="O458" s="182"/>
      <c r="P458" s="182"/>
      <c r="Q458" s="182"/>
      <c r="R458" s="182"/>
      <c r="S458" s="182"/>
      <c r="T458" s="182"/>
      <c r="U458" s="182"/>
      <c r="V458" s="182"/>
      <c r="W458" s="182"/>
      <c r="X458" s="182"/>
      <c r="Y458" s="182"/>
      <c r="Z458" s="182"/>
    </row>
    <row r="459" spans="1:26" ht="26.25" customHeight="1" x14ac:dyDescent="0.4">
      <c r="A459" s="182"/>
      <c r="B459" s="182"/>
      <c r="C459" s="182"/>
      <c r="D459" s="182"/>
      <c r="E459" s="182"/>
      <c r="F459" s="182"/>
      <c r="G459" s="182"/>
      <c r="H459" s="182"/>
      <c r="I459" s="182"/>
      <c r="J459" s="182"/>
      <c r="K459" s="182"/>
      <c r="L459" s="182"/>
      <c r="M459" s="182"/>
      <c r="N459" s="182"/>
      <c r="O459" s="182"/>
      <c r="P459" s="182"/>
      <c r="Q459" s="182"/>
      <c r="R459" s="182"/>
      <c r="S459" s="182"/>
      <c r="T459" s="182"/>
      <c r="U459" s="182"/>
      <c r="V459" s="182"/>
      <c r="W459" s="182"/>
      <c r="X459" s="182"/>
      <c r="Y459" s="182"/>
      <c r="Z459" s="182"/>
    </row>
    <row r="460" spans="1:26" ht="26.25" customHeight="1" x14ac:dyDescent="0.4">
      <c r="A460" s="182"/>
      <c r="B460" s="182"/>
      <c r="C460" s="182"/>
      <c r="D460" s="182"/>
      <c r="E460" s="182"/>
      <c r="F460" s="182"/>
      <c r="G460" s="182"/>
      <c r="H460" s="182"/>
      <c r="I460" s="182"/>
      <c r="J460" s="182"/>
      <c r="K460" s="182"/>
      <c r="L460" s="182"/>
      <c r="M460" s="182"/>
      <c r="N460" s="182"/>
      <c r="O460" s="182"/>
      <c r="P460" s="182"/>
      <c r="Q460" s="182"/>
      <c r="R460" s="182"/>
      <c r="S460" s="182"/>
      <c r="T460" s="182"/>
      <c r="U460" s="182"/>
      <c r="V460" s="182"/>
      <c r="W460" s="182"/>
      <c r="X460" s="182"/>
      <c r="Y460" s="182"/>
      <c r="Z460" s="182"/>
    </row>
    <row r="461" spans="1:26" ht="26.25" customHeight="1" x14ac:dyDescent="0.4">
      <c r="A461" s="182"/>
      <c r="B461" s="182"/>
      <c r="C461" s="182"/>
      <c r="D461" s="182"/>
      <c r="E461" s="182"/>
      <c r="F461" s="182"/>
      <c r="G461" s="182"/>
      <c r="H461" s="182"/>
      <c r="I461" s="182"/>
      <c r="J461" s="182"/>
      <c r="K461" s="182"/>
      <c r="L461" s="182"/>
      <c r="M461" s="182"/>
      <c r="N461" s="182"/>
      <c r="O461" s="182"/>
      <c r="P461" s="182"/>
      <c r="Q461" s="182"/>
      <c r="R461" s="182"/>
      <c r="S461" s="182"/>
      <c r="T461" s="182"/>
      <c r="U461" s="182"/>
      <c r="V461" s="182"/>
      <c r="W461" s="182"/>
      <c r="X461" s="182"/>
      <c r="Y461" s="182"/>
      <c r="Z461" s="182"/>
    </row>
    <row r="462" spans="1:26" ht="26.25" customHeight="1" x14ac:dyDescent="0.4">
      <c r="A462" s="182"/>
      <c r="B462" s="182"/>
      <c r="C462" s="182"/>
      <c r="D462" s="182"/>
      <c r="E462" s="182"/>
      <c r="F462" s="182"/>
      <c r="G462" s="182"/>
      <c r="H462" s="182"/>
      <c r="I462" s="182"/>
      <c r="J462" s="182"/>
      <c r="K462" s="182"/>
      <c r="L462" s="182"/>
      <c r="M462" s="182"/>
      <c r="N462" s="182"/>
      <c r="O462" s="182"/>
      <c r="P462" s="182"/>
      <c r="Q462" s="182"/>
      <c r="R462" s="182"/>
      <c r="S462" s="182"/>
      <c r="T462" s="182"/>
      <c r="U462" s="182"/>
      <c r="V462" s="182"/>
      <c r="W462" s="182"/>
      <c r="X462" s="182"/>
      <c r="Y462" s="182"/>
      <c r="Z462" s="182"/>
    </row>
    <row r="463" spans="1:26" ht="26.25" customHeight="1" x14ac:dyDescent="0.4">
      <c r="A463" s="182"/>
      <c r="B463" s="182"/>
      <c r="C463" s="182"/>
      <c r="D463" s="182"/>
      <c r="E463" s="182"/>
      <c r="F463" s="182"/>
      <c r="G463" s="182"/>
      <c r="H463" s="182"/>
      <c r="I463" s="182"/>
      <c r="J463" s="182"/>
      <c r="K463" s="182"/>
      <c r="L463" s="182"/>
      <c r="M463" s="182"/>
      <c r="N463" s="182"/>
      <c r="O463" s="182"/>
      <c r="P463" s="182"/>
      <c r="Q463" s="182"/>
      <c r="R463" s="182"/>
      <c r="S463" s="182"/>
      <c r="T463" s="182"/>
      <c r="U463" s="182"/>
      <c r="V463" s="182"/>
      <c r="W463" s="182"/>
      <c r="X463" s="182"/>
      <c r="Y463" s="182"/>
      <c r="Z463" s="182"/>
    </row>
    <row r="464" spans="1:26" ht="26.25" customHeight="1" x14ac:dyDescent="0.4">
      <c r="A464" s="182"/>
      <c r="B464" s="182"/>
      <c r="C464" s="182"/>
      <c r="D464" s="182"/>
      <c r="E464" s="182"/>
      <c r="F464" s="182"/>
      <c r="G464" s="182"/>
      <c r="H464" s="182"/>
      <c r="I464" s="182"/>
      <c r="J464" s="182"/>
      <c r="K464" s="182"/>
      <c r="L464" s="182"/>
      <c r="M464" s="182"/>
      <c r="N464" s="182"/>
      <c r="O464" s="182"/>
      <c r="P464" s="182"/>
      <c r="Q464" s="182"/>
      <c r="R464" s="182"/>
      <c r="S464" s="182"/>
      <c r="T464" s="182"/>
      <c r="U464" s="182"/>
      <c r="V464" s="182"/>
      <c r="W464" s="182"/>
      <c r="X464" s="182"/>
      <c r="Y464" s="182"/>
      <c r="Z464" s="182"/>
    </row>
    <row r="465" spans="1:26" ht="26.25" customHeight="1" x14ac:dyDescent="0.4">
      <c r="A465" s="182"/>
      <c r="B465" s="182"/>
      <c r="C465" s="182"/>
      <c r="D465" s="182"/>
      <c r="E465" s="182"/>
      <c r="F465" s="182"/>
      <c r="G465" s="182"/>
      <c r="H465" s="182"/>
      <c r="I465" s="182"/>
      <c r="J465" s="182"/>
      <c r="K465" s="182"/>
      <c r="L465" s="182"/>
      <c r="M465" s="182"/>
      <c r="N465" s="182"/>
      <c r="O465" s="182"/>
      <c r="P465" s="182"/>
      <c r="Q465" s="182"/>
      <c r="R465" s="182"/>
      <c r="S465" s="182"/>
      <c r="T465" s="182"/>
      <c r="U465" s="182"/>
      <c r="V465" s="182"/>
      <c r="W465" s="182"/>
      <c r="X465" s="182"/>
      <c r="Y465" s="182"/>
      <c r="Z465" s="182"/>
    </row>
    <row r="466" spans="1:26" ht="26.25" customHeight="1" x14ac:dyDescent="0.4">
      <c r="A466" s="182"/>
      <c r="B466" s="182"/>
      <c r="C466" s="182"/>
      <c r="D466" s="182"/>
      <c r="E466" s="182"/>
      <c r="F466" s="182"/>
      <c r="G466" s="182"/>
      <c r="H466" s="182"/>
      <c r="I466" s="182"/>
      <c r="J466" s="182"/>
      <c r="K466" s="182"/>
      <c r="L466" s="182"/>
      <c r="M466" s="182"/>
      <c r="N466" s="182"/>
      <c r="O466" s="182"/>
      <c r="P466" s="182"/>
      <c r="Q466" s="182"/>
      <c r="R466" s="182"/>
      <c r="S466" s="182"/>
      <c r="T466" s="182"/>
      <c r="U466" s="182"/>
      <c r="V466" s="182"/>
      <c r="W466" s="182"/>
      <c r="X466" s="182"/>
      <c r="Y466" s="182"/>
      <c r="Z466" s="182"/>
    </row>
    <row r="467" spans="1:26" ht="26.25" customHeight="1" x14ac:dyDescent="0.4">
      <c r="A467" s="182"/>
      <c r="B467" s="182"/>
      <c r="C467" s="182"/>
      <c r="D467" s="182"/>
      <c r="E467" s="182"/>
      <c r="F467" s="182"/>
      <c r="G467" s="182"/>
      <c r="H467" s="182"/>
      <c r="I467" s="182"/>
      <c r="J467" s="182"/>
      <c r="K467" s="182"/>
      <c r="L467" s="182"/>
      <c r="M467" s="182"/>
      <c r="N467" s="182"/>
      <c r="O467" s="182"/>
      <c r="P467" s="182"/>
      <c r="Q467" s="182"/>
      <c r="R467" s="182"/>
      <c r="S467" s="182"/>
      <c r="T467" s="182"/>
      <c r="U467" s="182"/>
      <c r="V467" s="182"/>
      <c r="W467" s="182"/>
      <c r="X467" s="182"/>
      <c r="Y467" s="182"/>
      <c r="Z467" s="182"/>
    </row>
    <row r="468" spans="1:26" ht="26.25" customHeight="1" x14ac:dyDescent="0.4">
      <c r="A468" s="182"/>
      <c r="B468" s="182"/>
      <c r="C468" s="182"/>
      <c r="D468" s="182"/>
      <c r="E468" s="182"/>
      <c r="F468" s="182"/>
      <c r="G468" s="182"/>
      <c r="H468" s="182"/>
      <c r="I468" s="182"/>
      <c r="J468" s="182"/>
      <c r="K468" s="182"/>
      <c r="L468" s="182"/>
      <c r="M468" s="182"/>
      <c r="N468" s="182"/>
      <c r="O468" s="182"/>
      <c r="P468" s="182"/>
      <c r="Q468" s="182"/>
      <c r="R468" s="182"/>
      <c r="S468" s="182"/>
      <c r="T468" s="182"/>
      <c r="U468" s="182"/>
      <c r="V468" s="182"/>
      <c r="W468" s="182"/>
      <c r="X468" s="182"/>
      <c r="Y468" s="182"/>
      <c r="Z468" s="182"/>
    </row>
    <row r="469" spans="1:26" ht="26.25" customHeight="1" x14ac:dyDescent="0.4">
      <c r="A469" s="182"/>
      <c r="B469" s="182"/>
      <c r="C469" s="182"/>
      <c r="D469" s="182"/>
      <c r="E469" s="182"/>
      <c r="F469" s="182"/>
      <c r="G469" s="182"/>
      <c r="H469" s="182"/>
      <c r="I469" s="182"/>
      <c r="J469" s="182"/>
      <c r="K469" s="182"/>
      <c r="L469" s="182"/>
      <c r="M469" s="182"/>
      <c r="N469" s="182"/>
      <c r="O469" s="182"/>
      <c r="P469" s="182"/>
      <c r="Q469" s="182"/>
      <c r="R469" s="182"/>
      <c r="S469" s="182"/>
      <c r="T469" s="182"/>
      <c r="U469" s="182"/>
      <c r="V469" s="182"/>
      <c r="W469" s="182"/>
      <c r="X469" s="182"/>
      <c r="Y469" s="182"/>
      <c r="Z469" s="182"/>
    </row>
    <row r="470" spans="1:26" ht="26.25" customHeight="1" x14ac:dyDescent="0.4">
      <c r="A470" s="182"/>
      <c r="B470" s="182"/>
      <c r="C470" s="182"/>
      <c r="D470" s="182"/>
      <c r="E470" s="182"/>
      <c r="F470" s="182"/>
      <c r="G470" s="182"/>
      <c r="H470" s="182"/>
      <c r="I470" s="182"/>
      <c r="J470" s="182"/>
      <c r="K470" s="182"/>
      <c r="L470" s="182"/>
      <c r="M470" s="182"/>
      <c r="N470" s="182"/>
      <c r="O470" s="182"/>
      <c r="P470" s="182"/>
      <c r="Q470" s="182"/>
      <c r="R470" s="182"/>
      <c r="S470" s="182"/>
      <c r="T470" s="182"/>
      <c r="U470" s="182"/>
      <c r="V470" s="182"/>
      <c r="W470" s="182"/>
      <c r="X470" s="182"/>
      <c r="Y470" s="182"/>
      <c r="Z470" s="182"/>
    </row>
    <row r="471" spans="1:26" ht="26.25" customHeight="1" x14ac:dyDescent="0.4">
      <c r="A471" s="182"/>
      <c r="B471" s="182"/>
      <c r="C471" s="182"/>
      <c r="D471" s="182"/>
      <c r="E471" s="182"/>
      <c r="F471" s="182"/>
      <c r="G471" s="182"/>
      <c r="H471" s="182"/>
      <c r="I471" s="182"/>
      <c r="J471" s="182"/>
      <c r="K471" s="182"/>
      <c r="L471" s="182"/>
      <c r="M471" s="182"/>
      <c r="N471" s="182"/>
      <c r="O471" s="182"/>
      <c r="P471" s="182"/>
      <c r="Q471" s="182"/>
      <c r="R471" s="182"/>
      <c r="S471" s="182"/>
      <c r="T471" s="182"/>
      <c r="U471" s="182"/>
      <c r="V471" s="182"/>
      <c r="W471" s="182"/>
      <c r="X471" s="182"/>
      <c r="Y471" s="182"/>
      <c r="Z471" s="182"/>
    </row>
    <row r="472" spans="1:26" ht="26.25" customHeight="1" x14ac:dyDescent="0.4">
      <c r="A472" s="182"/>
      <c r="B472" s="182"/>
      <c r="C472" s="182"/>
      <c r="D472" s="182"/>
      <c r="E472" s="182"/>
      <c r="F472" s="182"/>
      <c r="G472" s="182"/>
      <c r="H472" s="182"/>
      <c r="I472" s="182"/>
      <c r="J472" s="182"/>
      <c r="K472" s="182"/>
      <c r="L472" s="182"/>
      <c r="M472" s="182"/>
      <c r="N472" s="182"/>
      <c r="O472" s="182"/>
      <c r="P472" s="182"/>
      <c r="Q472" s="182"/>
      <c r="R472" s="182"/>
      <c r="S472" s="182"/>
      <c r="T472" s="182"/>
      <c r="U472" s="182"/>
      <c r="V472" s="182"/>
      <c r="W472" s="182"/>
      <c r="X472" s="182"/>
      <c r="Y472" s="182"/>
      <c r="Z472" s="182"/>
    </row>
    <row r="473" spans="1:26" ht="26.25" customHeight="1" x14ac:dyDescent="0.4">
      <c r="A473" s="182"/>
      <c r="B473" s="182"/>
      <c r="C473" s="182"/>
      <c r="D473" s="182"/>
      <c r="E473" s="182"/>
      <c r="F473" s="182"/>
      <c r="G473" s="182"/>
      <c r="H473" s="182"/>
      <c r="I473" s="182"/>
      <c r="J473" s="182"/>
      <c r="K473" s="182"/>
      <c r="L473" s="182"/>
      <c r="M473" s="182"/>
      <c r="N473" s="182"/>
      <c r="O473" s="182"/>
      <c r="P473" s="182"/>
      <c r="Q473" s="182"/>
      <c r="R473" s="182"/>
      <c r="S473" s="182"/>
      <c r="T473" s="182"/>
      <c r="U473" s="182"/>
      <c r="V473" s="182"/>
      <c r="W473" s="182"/>
      <c r="X473" s="182"/>
      <c r="Y473" s="182"/>
      <c r="Z473" s="182"/>
    </row>
    <row r="474" spans="1:26" ht="26.25" customHeight="1" x14ac:dyDescent="0.4">
      <c r="A474" s="182"/>
      <c r="B474" s="182"/>
      <c r="C474" s="182"/>
      <c r="D474" s="182"/>
      <c r="E474" s="182"/>
      <c r="F474" s="182"/>
      <c r="G474" s="182"/>
      <c r="H474" s="182"/>
      <c r="I474" s="182"/>
      <c r="J474" s="182"/>
      <c r="K474" s="182"/>
      <c r="L474" s="182"/>
      <c r="M474" s="182"/>
      <c r="N474" s="182"/>
      <c r="O474" s="182"/>
      <c r="P474" s="182"/>
      <c r="Q474" s="182"/>
      <c r="R474" s="182"/>
      <c r="S474" s="182"/>
      <c r="T474" s="182"/>
      <c r="U474" s="182"/>
      <c r="V474" s="182"/>
      <c r="W474" s="182"/>
      <c r="X474" s="182"/>
      <c r="Y474" s="182"/>
      <c r="Z474" s="182"/>
    </row>
    <row r="475" spans="1:26" ht="26.25" customHeight="1" x14ac:dyDescent="0.4">
      <c r="A475" s="182"/>
      <c r="B475" s="182"/>
      <c r="C475" s="182"/>
      <c r="D475" s="182"/>
      <c r="E475" s="182"/>
      <c r="F475" s="182"/>
      <c r="G475" s="182"/>
      <c r="H475" s="182"/>
      <c r="I475" s="182"/>
      <c r="J475" s="182"/>
      <c r="K475" s="182"/>
      <c r="L475" s="182"/>
      <c r="M475" s="182"/>
      <c r="N475" s="182"/>
      <c r="O475" s="182"/>
      <c r="P475" s="182"/>
      <c r="Q475" s="182"/>
      <c r="R475" s="182"/>
      <c r="S475" s="182"/>
      <c r="T475" s="182"/>
      <c r="U475" s="182"/>
      <c r="V475" s="182"/>
      <c r="W475" s="182"/>
      <c r="X475" s="182"/>
      <c r="Y475" s="182"/>
      <c r="Z475" s="182"/>
    </row>
    <row r="476" spans="1:26" ht="26.25" customHeight="1" x14ac:dyDescent="0.4">
      <c r="A476" s="182"/>
      <c r="B476" s="182"/>
      <c r="C476" s="182"/>
      <c r="D476" s="182"/>
      <c r="E476" s="182"/>
      <c r="F476" s="182"/>
      <c r="G476" s="182"/>
      <c r="H476" s="182"/>
      <c r="I476" s="182"/>
      <c r="J476" s="182"/>
      <c r="K476" s="182"/>
      <c r="L476" s="182"/>
      <c r="M476" s="182"/>
      <c r="N476" s="182"/>
      <c r="O476" s="182"/>
      <c r="P476" s="182"/>
      <c r="Q476" s="182"/>
      <c r="R476" s="182"/>
      <c r="S476" s="182"/>
      <c r="T476" s="182"/>
      <c r="U476" s="182"/>
      <c r="V476" s="182"/>
      <c r="W476" s="182"/>
      <c r="X476" s="182"/>
      <c r="Y476" s="182"/>
      <c r="Z476" s="182"/>
    </row>
    <row r="477" spans="1:26" ht="26.25" customHeight="1" x14ac:dyDescent="0.4">
      <c r="A477" s="182"/>
      <c r="B477" s="182"/>
      <c r="C477" s="182"/>
      <c r="D477" s="182"/>
      <c r="E477" s="182"/>
      <c r="F477" s="182"/>
      <c r="G477" s="182"/>
      <c r="H477" s="182"/>
      <c r="I477" s="182"/>
      <c r="J477" s="182"/>
      <c r="K477" s="182"/>
      <c r="L477" s="182"/>
      <c r="M477" s="182"/>
      <c r="N477" s="182"/>
      <c r="O477" s="182"/>
      <c r="P477" s="182"/>
      <c r="Q477" s="182"/>
      <c r="R477" s="182"/>
      <c r="S477" s="182"/>
      <c r="T477" s="182"/>
      <c r="U477" s="182"/>
      <c r="V477" s="182"/>
      <c r="W477" s="182"/>
      <c r="X477" s="182"/>
      <c r="Y477" s="182"/>
      <c r="Z477" s="182"/>
    </row>
    <row r="478" spans="1:26" ht="26.25" customHeight="1" x14ac:dyDescent="0.4">
      <c r="A478" s="182"/>
      <c r="B478" s="182"/>
      <c r="C478" s="182"/>
      <c r="D478" s="182"/>
      <c r="E478" s="182"/>
      <c r="F478" s="182"/>
      <c r="G478" s="182"/>
      <c r="H478" s="182"/>
      <c r="I478" s="182"/>
      <c r="J478" s="182"/>
      <c r="K478" s="182"/>
      <c r="L478" s="182"/>
      <c r="M478" s="182"/>
      <c r="N478" s="182"/>
      <c r="O478" s="182"/>
      <c r="P478" s="182"/>
      <c r="Q478" s="182"/>
      <c r="R478" s="182"/>
      <c r="S478" s="182"/>
      <c r="T478" s="182"/>
      <c r="U478" s="182"/>
      <c r="V478" s="182"/>
      <c r="W478" s="182"/>
      <c r="X478" s="182"/>
      <c r="Y478" s="182"/>
      <c r="Z478" s="182"/>
    </row>
    <row r="479" spans="1:26" ht="26.25" customHeight="1" x14ac:dyDescent="0.4">
      <c r="A479" s="182"/>
      <c r="B479" s="182"/>
      <c r="C479" s="182"/>
      <c r="D479" s="182"/>
      <c r="E479" s="182"/>
      <c r="F479" s="182"/>
      <c r="G479" s="182"/>
      <c r="H479" s="182"/>
      <c r="I479" s="182"/>
      <c r="J479" s="182"/>
      <c r="K479" s="182"/>
      <c r="L479" s="182"/>
      <c r="M479" s="182"/>
      <c r="N479" s="182"/>
      <c r="O479" s="182"/>
      <c r="P479" s="182"/>
      <c r="Q479" s="182"/>
      <c r="R479" s="182"/>
      <c r="S479" s="182"/>
      <c r="T479" s="182"/>
      <c r="U479" s="182"/>
      <c r="V479" s="182"/>
      <c r="W479" s="182"/>
      <c r="X479" s="182"/>
      <c r="Y479" s="182"/>
      <c r="Z479" s="182"/>
    </row>
    <row r="480" spans="1:26" ht="26.25" customHeight="1" x14ac:dyDescent="0.4">
      <c r="A480" s="182"/>
      <c r="B480" s="182"/>
      <c r="C480" s="182"/>
      <c r="D480" s="182"/>
      <c r="E480" s="182"/>
      <c r="F480" s="182"/>
      <c r="G480" s="182"/>
      <c r="H480" s="182"/>
      <c r="I480" s="182"/>
      <c r="J480" s="182"/>
      <c r="K480" s="182"/>
      <c r="L480" s="182"/>
      <c r="M480" s="182"/>
      <c r="N480" s="182"/>
      <c r="O480" s="182"/>
      <c r="P480" s="182"/>
      <c r="Q480" s="182"/>
      <c r="R480" s="182"/>
      <c r="S480" s="182"/>
      <c r="T480" s="182"/>
      <c r="U480" s="182"/>
      <c r="V480" s="182"/>
      <c r="W480" s="182"/>
      <c r="X480" s="182"/>
      <c r="Y480" s="182"/>
      <c r="Z480" s="182"/>
    </row>
    <row r="481" spans="1:26" ht="26.25" customHeight="1" x14ac:dyDescent="0.4">
      <c r="A481" s="182"/>
      <c r="B481" s="182"/>
      <c r="C481" s="182"/>
      <c r="D481" s="182"/>
      <c r="E481" s="182"/>
      <c r="F481" s="182"/>
      <c r="G481" s="182"/>
      <c r="H481" s="182"/>
      <c r="I481" s="182"/>
      <c r="J481" s="182"/>
      <c r="K481" s="182"/>
      <c r="L481" s="182"/>
      <c r="M481" s="182"/>
      <c r="N481" s="182"/>
      <c r="O481" s="182"/>
      <c r="P481" s="182"/>
      <c r="Q481" s="182"/>
      <c r="R481" s="182"/>
      <c r="S481" s="182"/>
      <c r="T481" s="182"/>
      <c r="U481" s="182"/>
      <c r="V481" s="182"/>
      <c r="W481" s="182"/>
      <c r="X481" s="182"/>
      <c r="Y481" s="182"/>
      <c r="Z481" s="182"/>
    </row>
    <row r="482" spans="1:26" ht="26.25" customHeight="1" x14ac:dyDescent="0.4">
      <c r="A482" s="182"/>
      <c r="B482" s="182"/>
      <c r="C482" s="182"/>
      <c r="D482" s="182"/>
      <c r="E482" s="182"/>
      <c r="F482" s="182"/>
      <c r="G482" s="182"/>
      <c r="H482" s="182"/>
      <c r="I482" s="182"/>
      <c r="J482" s="182"/>
      <c r="K482" s="182"/>
      <c r="L482" s="182"/>
      <c r="M482" s="182"/>
      <c r="N482" s="182"/>
      <c r="O482" s="182"/>
      <c r="P482" s="182"/>
      <c r="Q482" s="182"/>
      <c r="R482" s="182"/>
      <c r="S482" s="182"/>
      <c r="T482" s="182"/>
      <c r="U482" s="182"/>
      <c r="V482" s="182"/>
      <c r="W482" s="182"/>
      <c r="X482" s="182"/>
      <c r="Y482" s="182"/>
      <c r="Z482" s="182"/>
    </row>
    <row r="483" spans="1:26" ht="26.25" customHeight="1" x14ac:dyDescent="0.4">
      <c r="A483" s="182"/>
      <c r="B483" s="182"/>
      <c r="C483" s="182"/>
      <c r="D483" s="182"/>
      <c r="E483" s="182"/>
      <c r="F483" s="182"/>
      <c r="G483" s="182"/>
      <c r="H483" s="182"/>
      <c r="I483" s="182"/>
      <c r="J483" s="182"/>
      <c r="K483" s="182"/>
      <c r="L483" s="182"/>
      <c r="M483" s="182"/>
      <c r="N483" s="182"/>
      <c r="O483" s="182"/>
      <c r="P483" s="182"/>
      <c r="Q483" s="182"/>
      <c r="R483" s="182"/>
      <c r="S483" s="182"/>
      <c r="T483" s="182"/>
      <c r="U483" s="182"/>
      <c r="V483" s="182"/>
      <c r="W483" s="182"/>
      <c r="X483" s="182"/>
      <c r="Y483" s="182"/>
      <c r="Z483" s="182"/>
    </row>
    <row r="484" spans="1:26" ht="26.25" customHeight="1" x14ac:dyDescent="0.4">
      <c r="A484" s="182"/>
      <c r="B484" s="182"/>
      <c r="C484" s="182"/>
      <c r="D484" s="182"/>
      <c r="E484" s="182"/>
      <c r="F484" s="182"/>
      <c r="G484" s="182"/>
      <c r="H484" s="182"/>
      <c r="I484" s="182"/>
      <c r="J484" s="182"/>
      <c r="K484" s="182"/>
      <c r="L484" s="182"/>
      <c r="M484" s="182"/>
      <c r="N484" s="182"/>
      <c r="O484" s="182"/>
      <c r="P484" s="182"/>
      <c r="Q484" s="182"/>
      <c r="R484" s="182"/>
      <c r="S484" s="182"/>
      <c r="T484" s="182"/>
      <c r="U484" s="182"/>
      <c r="V484" s="182"/>
      <c r="W484" s="182"/>
      <c r="X484" s="182"/>
      <c r="Y484" s="182"/>
      <c r="Z484" s="182"/>
    </row>
    <row r="485" spans="1:26" ht="26.25" customHeight="1" x14ac:dyDescent="0.4">
      <c r="A485" s="182"/>
      <c r="B485" s="182"/>
      <c r="C485" s="182"/>
      <c r="D485" s="182"/>
      <c r="E485" s="182"/>
      <c r="F485" s="182"/>
      <c r="G485" s="182"/>
      <c r="H485" s="182"/>
      <c r="I485" s="182"/>
      <c r="J485" s="182"/>
      <c r="K485" s="182"/>
      <c r="L485" s="182"/>
      <c r="M485" s="182"/>
      <c r="N485" s="182"/>
      <c r="O485" s="182"/>
      <c r="P485" s="182"/>
      <c r="Q485" s="182"/>
      <c r="R485" s="182"/>
      <c r="S485" s="182"/>
      <c r="T485" s="182"/>
      <c r="U485" s="182"/>
      <c r="V485" s="182"/>
      <c r="W485" s="182"/>
      <c r="X485" s="182"/>
      <c r="Y485" s="182"/>
      <c r="Z485" s="182"/>
    </row>
    <row r="486" spans="1:26" ht="26.25" customHeight="1" x14ac:dyDescent="0.4">
      <c r="A486" s="182"/>
      <c r="B486" s="182"/>
      <c r="C486" s="182"/>
      <c r="D486" s="182"/>
      <c r="E486" s="182"/>
      <c r="F486" s="182"/>
      <c r="G486" s="182"/>
      <c r="H486" s="182"/>
      <c r="I486" s="182"/>
      <c r="J486" s="182"/>
      <c r="K486" s="182"/>
      <c r="L486" s="182"/>
      <c r="M486" s="182"/>
      <c r="N486" s="182"/>
      <c r="O486" s="182"/>
      <c r="P486" s="182"/>
      <c r="Q486" s="182"/>
      <c r="R486" s="182"/>
      <c r="S486" s="182"/>
      <c r="T486" s="182"/>
      <c r="U486" s="182"/>
      <c r="V486" s="182"/>
      <c r="W486" s="182"/>
      <c r="X486" s="182"/>
      <c r="Y486" s="182"/>
      <c r="Z486" s="182"/>
    </row>
    <row r="487" spans="1:26" ht="26.25" customHeight="1" x14ac:dyDescent="0.4">
      <c r="A487" s="182"/>
      <c r="B487" s="182"/>
      <c r="C487" s="182"/>
      <c r="D487" s="182"/>
      <c r="E487" s="182"/>
      <c r="F487" s="182"/>
      <c r="G487" s="182"/>
      <c r="H487" s="182"/>
      <c r="I487" s="182"/>
      <c r="J487" s="182"/>
      <c r="K487" s="182"/>
      <c r="L487" s="182"/>
      <c r="M487" s="182"/>
      <c r="N487" s="182"/>
      <c r="O487" s="182"/>
      <c r="P487" s="182"/>
      <c r="Q487" s="182"/>
      <c r="R487" s="182"/>
      <c r="S487" s="182"/>
      <c r="T487" s="182"/>
      <c r="U487" s="182"/>
      <c r="V487" s="182"/>
      <c r="W487" s="182"/>
      <c r="X487" s="182"/>
      <c r="Y487" s="182"/>
      <c r="Z487" s="182"/>
    </row>
    <row r="488" spans="1:26" ht="26.25" customHeight="1" x14ac:dyDescent="0.4">
      <c r="A488" s="182"/>
      <c r="B488" s="182"/>
      <c r="C488" s="182"/>
      <c r="D488" s="182"/>
      <c r="E488" s="182"/>
      <c r="F488" s="182"/>
      <c r="G488" s="182"/>
      <c r="H488" s="182"/>
      <c r="I488" s="182"/>
      <c r="J488" s="182"/>
      <c r="K488" s="182"/>
      <c r="L488" s="182"/>
      <c r="M488" s="182"/>
      <c r="N488" s="182"/>
      <c r="O488" s="182"/>
      <c r="P488" s="182"/>
      <c r="Q488" s="182"/>
      <c r="R488" s="182"/>
      <c r="S488" s="182"/>
      <c r="T488" s="182"/>
      <c r="U488" s="182"/>
      <c r="V488" s="182"/>
      <c r="W488" s="182"/>
      <c r="X488" s="182"/>
      <c r="Y488" s="182"/>
      <c r="Z488" s="182"/>
    </row>
    <row r="489" spans="1:26" ht="26.25" customHeight="1" x14ac:dyDescent="0.4">
      <c r="A489" s="182"/>
      <c r="B489" s="182"/>
      <c r="C489" s="182"/>
      <c r="D489" s="182"/>
      <c r="E489" s="182"/>
      <c r="F489" s="182"/>
      <c r="G489" s="182"/>
      <c r="H489" s="182"/>
      <c r="I489" s="182"/>
      <c r="J489" s="182"/>
      <c r="K489" s="182"/>
      <c r="L489" s="182"/>
      <c r="M489" s="182"/>
      <c r="N489" s="182"/>
      <c r="O489" s="182"/>
      <c r="P489" s="182"/>
      <c r="Q489" s="182"/>
      <c r="R489" s="182"/>
      <c r="S489" s="182"/>
      <c r="T489" s="182"/>
      <c r="U489" s="182"/>
      <c r="V489" s="182"/>
      <c r="W489" s="182"/>
      <c r="X489" s="182"/>
      <c r="Y489" s="182"/>
      <c r="Z489" s="182"/>
    </row>
    <row r="490" spans="1:26" ht="26.25" customHeight="1" x14ac:dyDescent="0.4">
      <c r="A490" s="182"/>
      <c r="B490" s="182"/>
      <c r="C490" s="182"/>
      <c r="D490" s="182"/>
      <c r="E490" s="182"/>
      <c r="F490" s="182"/>
      <c r="G490" s="182"/>
      <c r="H490" s="182"/>
      <c r="I490" s="182"/>
      <c r="J490" s="182"/>
      <c r="K490" s="182"/>
      <c r="L490" s="182"/>
      <c r="M490" s="182"/>
      <c r="N490" s="182"/>
      <c r="O490" s="182"/>
      <c r="P490" s="182"/>
      <c r="Q490" s="182"/>
      <c r="R490" s="182"/>
      <c r="S490" s="182"/>
      <c r="T490" s="182"/>
      <c r="U490" s="182"/>
      <c r="V490" s="182"/>
      <c r="W490" s="182"/>
      <c r="X490" s="182"/>
      <c r="Y490" s="182"/>
      <c r="Z490" s="182"/>
    </row>
    <row r="491" spans="1:26" ht="26.25" customHeight="1" x14ac:dyDescent="0.4">
      <c r="A491" s="182"/>
      <c r="B491" s="182"/>
      <c r="C491" s="182"/>
      <c r="D491" s="182"/>
      <c r="E491" s="182"/>
      <c r="F491" s="182"/>
      <c r="G491" s="182"/>
      <c r="H491" s="182"/>
      <c r="I491" s="182"/>
      <c r="J491" s="182"/>
      <c r="K491" s="182"/>
      <c r="L491" s="182"/>
      <c r="M491" s="182"/>
      <c r="N491" s="182"/>
      <c r="O491" s="182"/>
      <c r="P491" s="182"/>
      <c r="Q491" s="182"/>
      <c r="R491" s="182"/>
      <c r="S491" s="182"/>
      <c r="T491" s="182"/>
      <c r="U491" s="182"/>
      <c r="V491" s="182"/>
      <c r="W491" s="182"/>
      <c r="X491" s="182"/>
      <c r="Y491" s="182"/>
      <c r="Z491" s="182"/>
    </row>
    <row r="492" spans="1:26" ht="26.25" customHeight="1" x14ac:dyDescent="0.4">
      <c r="A492" s="182"/>
      <c r="B492" s="182"/>
      <c r="C492" s="182"/>
      <c r="D492" s="182"/>
      <c r="E492" s="182"/>
      <c r="F492" s="182"/>
      <c r="G492" s="182"/>
      <c r="H492" s="182"/>
      <c r="I492" s="182"/>
      <c r="J492" s="182"/>
      <c r="K492" s="182"/>
      <c r="L492" s="182"/>
      <c r="M492" s="182"/>
      <c r="N492" s="182"/>
      <c r="O492" s="182"/>
      <c r="P492" s="182"/>
      <c r="Q492" s="182"/>
      <c r="R492" s="182"/>
      <c r="S492" s="182"/>
      <c r="T492" s="182"/>
      <c r="U492" s="182"/>
      <c r="V492" s="182"/>
      <c r="W492" s="182"/>
      <c r="X492" s="182"/>
      <c r="Y492" s="182"/>
      <c r="Z492" s="182"/>
    </row>
    <row r="493" spans="1:26" ht="26.25" customHeight="1" x14ac:dyDescent="0.4">
      <c r="A493" s="182"/>
      <c r="B493" s="182"/>
      <c r="C493" s="182"/>
      <c r="D493" s="182"/>
      <c r="E493" s="182"/>
      <c r="F493" s="182"/>
      <c r="G493" s="182"/>
      <c r="H493" s="182"/>
      <c r="I493" s="182"/>
      <c r="J493" s="182"/>
      <c r="K493" s="182"/>
      <c r="L493" s="182"/>
      <c r="M493" s="182"/>
      <c r="N493" s="182"/>
      <c r="O493" s="182"/>
      <c r="P493" s="182"/>
      <c r="Q493" s="182"/>
      <c r="R493" s="182"/>
      <c r="S493" s="182"/>
      <c r="T493" s="182"/>
      <c r="U493" s="182"/>
      <c r="V493" s="182"/>
      <c r="W493" s="182"/>
      <c r="X493" s="182"/>
      <c r="Y493" s="182"/>
      <c r="Z493" s="182"/>
    </row>
    <row r="494" spans="1:26" ht="26.25" customHeight="1" x14ac:dyDescent="0.4">
      <c r="A494" s="182"/>
      <c r="B494" s="182"/>
      <c r="C494" s="182"/>
      <c r="D494" s="182"/>
      <c r="E494" s="182"/>
      <c r="F494" s="182"/>
      <c r="G494" s="182"/>
      <c r="H494" s="182"/>
      <c r="I494" s="182"/>
      <c r="J494" s="182"/>
      <c r="K494" s="182"/>
      <c r="L494" s="182"/>
      <c r="M494" s="182"/>
      <c r="N494" s="182"/>
      <c r="O494" s="182"/>
      <c r="P494" s="182"/>
      <c r="Q494" s="182"/>
      <c r="R494" s="182"/>
      <c r="S494" s="182"/>
      <c r="T494" s="182"/>
      <c r="U494" s="182"/>
      <c r="V494" s="182"/>
      <c r="W494" s="182"/>
      <c r="X494" s="182"/>
      <c r="Y494" s="182"/>
      <c r="Z494" s="182"/>
    </row>
    <row r="495" spans="1:26" ht="26.25" customHeight="1" x14ac:dyDescent="0.4">
      <c r="A495" s="182"/>
      <c r="B495" s="182"/>
      <c r="C495" s="182"/>
      <c r="D495" s="182"/>
      <c r="E495" s="182"/>
      <c r="F495" s="182"/>
      <c r="G495" s="182"/>
      <c r="H495" s="182"/>
      <c r="I495" s="182"/>
      <c r="J495" s="182"/>
      <c r="K495" s="182"/>
      <c r="L495" s="182"/>
      <c r="M495" s="182"/>
      <c r="N495" s="182"/>
      <c r="O495" s="182"/>
      <c r="P495" s="182"/>
      <c r="Q495" s="182"/>
      <c r="R495" s="182"/>
      <c r="S495" s="182"/>
      <c r="T495" s="182"/>
      <c r="U495" s="182"/>
      <c r="V495" s="182"/>
      <c r="W495" s="182"/>
      <c r="X495" s="182"/>
      <c r="Y495" s="182"/>
      <c r="Z495" s="182"/>
    </row>
    <row r="496" spans="1:26" ht="26.25" customHeight="1" x14ac:dyDescent="0.4">
      <c r="A496" s="182"/>
      <c r="B496" s="182"/>
      <c r="C496" s="182"/>
      <c r="D496" s="182"/>
      <c r="E496" s="182"/>
      <c r="F496" s="182"/>
      <c r="G496" s="182"/>
      <c r="H496" s="182"/>
      <c r="I496" s="182"/>
      <c r="J496" s="182"/>
      <c r="K496" s="182"/>
      <c r="L496" s="182"/>
      <c r="M496" s="182"/>
      <c r="N496" s="182"/>
      <c r="O496" s="182"/>
      <c r="P496" s="182"/>
      <c r="Q496" s="182"/>
      <c r="R496" s="182"/>
      <c r="S496" s="182"/>
      <c r="T496" s="182"/>
      <c r="U496" s="182"/>
      <c r="V496" s="182"/>
      <c r="W496" s="182"/>
      <c r="X496" s="182"/>
      <c r="Y496" s="182"/>
      <c r="Z496" s="182"/>
    </row>
    <row r="497" spans="1:26" ht="26.25" customHeight="1" x14ac:dyDescent="0.4">
      <c r="A497" s="182"/>
      <c r="B497" s="182"/>
      <c r="C497" s="182"/>
      <c r="D497" s="182"/>
      <c r="E497" s="182"/>
      <c r="F497" s="182"/>
      <c r="G497" s="182"/>
      <c r="H497" s="182"/>
      <c r="I497" s="182"/>
      <c r="J497" s="182"/>
      <c r="K497" s="182"/>
      <c r="L497" s="182"/>
      <c r="M497" s="182"/>
      <c r="N497" s="182"/>
      <c r="O497" s="182"/>
      <c r="P497" s="182"/>
      <c r="Q497" s="182"/>
      <c r="R497" s="182"/>
      <c r="S497" s="182"/>
      <c r="T497" s="182"/>
      <c r="U497" s="182"/>
      <c r="V497" s="182"/>
      <c r="W497" s="182"/>
      <c r="X497" s="182"/>
      <c r="Y497" s="182"/>
      <c r="Z497" s="182"/>
    </row>
    <row r="498" spans="1:26" ht="26.25" customHeight="1" x14ac:dyDescent="0.4">
      <c r="A498" s="182"/>
      <c r="B498" s="182"/>
      <c r="C498" s="182"/>
      <c r="D498" s="182"/>
      <c r="E498" s="182"/>
      <c r="F498" s="182"/>
      <c r="G498" s="182"/>
      <c r="H498" s="182"/>
      <c r="I498" s="182"/>
      <c r="J498" s="182"/>
      <c r="K498" s="182"/>
      <c r="L498" s="182"/>
      <c r="M498" s="182"/>
      <c r="N498" s="182"/>
      <c r="O498" s="182"/>
      <c r="P498" s="182"/>
      <c r="Q498" s="182"/>
      <c r="R498" s="182"/>
      <c r="S498" s="182"/>
      <c r="T498" s="182"/>
      <c r="U498" s="182"/>
      <c r="V498" s="182"/>
      <c r="W498" s="182"/>
      <c r="X498" s="182"/>
      <c r="Y498" s="182"/>
      <c r="Z498" s="182"/>
    </row>
    <row r="499" spans="1:26" ht="26.25" customHeight="1" x14ac:dyDescent="0.4">
      <c r="A499" s="182"/>
      <c r="B499" s="182"/>
      <c r="C499" s="182"/>
      <c r="D499" s="182"/>
      <c r="E499" s="182"/>
      <c r="F499" s="182"/>
      <c r="G499" s="182"/>
      <c r="H499" s="182"/>
      <c r="I499" s="182"/>
      <c r="J499" s="182"/>
      <c r="K499" s="182"/>
      <c r="L499" s="182"/>
      <c r="M499" s="182"/>
      <c r="N499" s="182"/>
      <c r="O499" s="182"/>
      <c r="P499" s="182"/>
      <c r="Q499" s="182"/>
      <c r="R499" s="182"/>
      <c r="S499" s="182"/>
      <c r="T499" s="182"/>
      <c r="U499" s="182"/>
      <c r="V499" s="182"/>
      <c r="W499" s="182"/>
      <c r="X499" s="182"/>
      <c r="Y499" s="182"/>
      <c r="Z499" s="182"/>
    </row>
    <row r="500" spans="1:26" ht="26.25" customHeight="1" x14ac:dyDescent="0.4">
      <c r="A500" s="182"/>
      <c r="B500" s="182"/>
      <c r="C500" s="182"/>
      <c r="D500" s="182"/>
      <c r="E500" s="182"/>
      <c r="F500" s="182"/>
      <c r="G500" s="182"/>
      <c r="H500" s="182"/>
      <c r="I500" s="182"/>
      <c r="J500" s="182"/>
      <c r="K500" s="182"/>
      <c r="L500" s="182"/>
      <c r="M500" s="182"/>
      <c r="N500" s="182"/>
      <c r="O500" s="182"/>
      <c r="P500" s="182"/>
      <c r="Q500" s="182"/>
      <c r="R500" s="182"/>
      <c r="S500" s="182"/>
      <c r="T500" s="182"/>
      <c r="U500" s="182"/>
      <c r="V500" s="182"/>
      <c r="W500" s="182"/>
      <c r="X500" s="182"/>
      <c r="Y500" s="182"/>
      <c r="Z500" s="182"/>
    </row>
    <row r="501" spans="1:26" ht="26.25" customHeight="1" x14ac:dyDescent="0.4">
      <c r="A501" s="182"/>
      <c r="B501" s="182"/>
      <c r="C501" s="182"/>
      <c r="D501" s="182"/>
      <c r="E501" s="182"/>
      <c r="F501" s="182"/>
      <c r="G501" s="182"/>
      <c r="H501" s="182"/>
      <c r="I501" s="182"/>
      <c r="J501" s="182"/>
      <c r="K501" s="182"/>
      <c r="L501" s="182"/>
      <c r="M501" s="182"/>
      <c r="N501" s="182"/>
      <c r="O501" s="182"/>
      <c r="P501" s="182"/>
      <c r="Q501" s="182"/>
      <c r="R501" s="182"/>
      <c r="S501" s="182"/>
      <c r="T501" s="182"/>
      <c r="U501" s="182"/>
      <c r="V501" s="182"/>
      <c r="W501" s="182"/>
      <c r="X501" s="182"/>
      <c r="Y501" s="182"/>
      <c r="Z501" s="182"/>
    </row>
    <row r="502" spans="1:26" ht="26.25" customHeight="1" x14ac:dyDescent="0.4">
      <c r="A502" s="182"/>
      <c r="B502" s="182"/>
      <c r="C502" s="182"/>
      <c r="D502" s="182"/>
      <c r="E502" s="182"/>
      <c r="F502" s="182"/>
      <c r="G502" s="182"/>
      <c r="H502" s="182"/>
      <c r="I502" s="182"/>
      <c r="J502" s="182"/>
      <c r="K502" s="182"/>
      <c r="L502" s="182"/>
      <c r="M502" s="182"/>
      <c r="N502" s="182"/>
      <c r="O502" s="182"/>
      <c r="P502" s="182"/>
      <c r="Q502" s="182"/>
      <c r="R502" s="182"/>
      <c r="S502" s="182"/>
      <c r="T502" s="182"/>
      <c r="U502" s="182"/>
      <c r="V502" s="182"/>
      <c r="W502" s="182"/>
      <c r="X502" s="182"/>
      <c r="Y502" s="182"/>
      <c r="Z502" s="182"/>
    </row>
    <row r="503" spans="1:26" ht="26.25" customHeight="1" x14ac:dyDescent="0.4">
      <c r="A503" s="182"/>
      <c r="B503" s="182"/>
      <c r="C503" s="182"/>
      <c r="D503" s="182"/>
      <c r="E503" s="182"/>
      <c r="F503" s="182"/>
      <c r="G503" s="182"/>
      <c r="H503" s="182"/>
      <c r="I503" s="182"/>
      <c r="J503" s="182"/>
      <c r="K503" s="182"/>
      <c r="L503" s="182"/>
      <c r="M503" s="182"/>
      <c r="N503" s="182"/>
      <c r="O503" s="182"/>
      <c r="P503" s="182"/>
      <c r="Q503" s="182"/>
      <c r="R503" s="182"/>
      <c r="S503" s="182"/>
      <c r="T503" s="182"/>
      <c r="U503" s="182"/>
      <c r="V503" s="182"/>
      <c r="W503" s="182"/>
      <c r="X503" s="182"/>
      <c r="Y503" s="182"/>
      <c r="Z503" s="182"/>
    </row>
    <row r="504" spans="1:26" ht="26.25" customHeight="1" x14ac:dyDescent="0.4">
      <c r="A504" s="182"/>
      <c r="B504" s="182"/>
      <c r="C504" s="182"/>
      <c r="D504" s="182"/>
      <c r="E504" s="182"/>
      <c r="F504" s="182"/>
      <c r="G504" s="182"/>
      <c r="H504" s="182"/>
      <c r="I504" s="182"/>
      <c r="J504" s="182"/>
      <c r="K504" s="182"/>
      <c r="L504" s="182"/>
      <c r="M504" s="182"/>
      <c r="N504" s="182"/>
      <c r="O504" s="182"/>
      <c r="P504" s="182"/>
      <c r="Q504" s="182"/>
      <c r="R504" s="182"/>
      <c r="S504" s="182"/>
      <c r="T504" s="182"/>
      <c r="U504" s="182"/>
      <c r="V504" s="182"/>
      <c r="W504" s="182"/>
      <c r="X504" s="182"/>
      <c r="Y504" s="182"/>
      <c r="Z504" s="182"/>
    </row>
    <row r="505" spans="1:26" ht="26.25" customHeight="1" x14ac:dyDescent="0.4">
      <c r="A505" s="182"/>
      <c r="B505" s="182"/>
      <c r="C505" s="182"/>
      <c r="D505" s="182"/>
      <c r="E505" s="182"/>
      <c r="F505" s="182"/>
      <c r="G505" s="182"/>
      <c r="H505" s="182"/>
      <c r="I505" s="182"/>
      <c r="J505" s="182"/>
      <c r="K505" s="182"/>
      <c r="L505" s="182"/>
      <c r="M505" s="182"/>
      <c r="N505" s="182"/>
      <c r="O505" s="182"/>
      <c r="P505" s="182"/>
      <c r="Q505" s="182"/>
      <c r="R505" s="182"/>
      <c r="S505" s="182"/>
      <c r="T505" s="182"/>
      <c r="U505" s="182"/>
      <c r="V505" s="182"/>
      <c r="W505" s="182"/>
      <c r="X505" s="182"/>
      <c r="Y505" s="182"/>
      <c r="Z505" s="182"/>
    </row>
    <row r="506" spans="1:26" ht="26.25" customHeight="1" x14ac:dyDescent="0.4">
      <c r="A506" s="182"/>
      <c r="B506" s="182"/>
      <c r="C506" s="182"/>
      <c r="D506" s="182"/>
      <c r="E506" s="182"/>
      <c r="F506" s="182"/>
      <c r="G506" s="182"/>
      <c r="H506" s="182"/>
      <c r="I506" s="182"/>
      <c r="J506" s="182"/>
      <c r="K506" s="182"/>
      <c r="L506" s="182"/>
      <c r="M506" s="182"/>
      <c r="N506" s="182"/>
      <c r="O506" s="182"/>
      <c r="P506" s="182"/>
      <c r="Q506" s="182"/>
      <c r="R506" s="182"/>
      <c r="S506" s="182"/>
      <c r="T506" s="182"/>
      <c r="U506" s="182"/>
      <c r="V506" s="182"/>
      <c r="W506" s="182"/>
      <c r="X506" s="182"/>
      <c r="Y506" s="182"/>
      <c r="Z506" s="182"/>
    </row>
    <row r="507" spans="1:26" ht="26.25" customHeight="1" x14ac:dyDescent="0.4">
      <c r="A507" s="182"/>
      <c r="B507" s="182"/>
      <c r="C507" s="182"/>
      <c r="D507" s="182"/>
      <c r="E507" s="182"/>
      <c r="F507" s="182"/>
      <c r="G507" s="182"/>
      <c r="H507" s="182"/>
      <c r="I507" s="182"/>
      <c r="J507" s="182"/>
      <c r="K507" s="182"/>
      <c r="L507" s="182"/>
      <c r="M507" s="182"/>
      <c r="N507" s="182"/>
      <c r="O507" s="182"/>
      <c r="P507" s="182"/>
      <c r="Q507" s="182"/>
      <c r="R507" s="182"/>
      <c r="S507" s="182"/>
      <c r="T507" s="182"/>
      <c r="U507" s="182"/>
      <c r="V507" s="182"/>
      <c r="W507" s="182"/>
      <c r="X507" s="182"/>
      <c r="Y507" s="182"/>
      <c r="Z507" s="182"/>
    </row>
    <row r="508" spans="1:26" ht="26.25" customHeight="1" x14ac:dyDescent="0.4">
      <c r="A508" s="182"/>
      <c r="B508" s="182"/>
      <c r="C508" s="182"/>
      <c r="D508" s="182"/>
      <c r="E508" s="182"/>
      <c r="F508" s="182"/>
      <c r="G508" s="182"/>
      <c r="H508" s="182"/>
      <c r="I508" s="182"/>
      <c r="J508" s="182"/>
      <c r="K508" s="182"/>
      <c r="L508" s="182"/>
      <c r="M508" s="182"/>
      <c r="N508" s="182"/>
      <c r="O508" s="182"/>
      <c r="P508" s="182"/>
      <c r="Q508" s="182"/>
      <c r="R508" s="182"/>
      <c r="S508" s="182"/>
      <c r="T508" s="182"/>
      <c r="U508" s="182"/>
      <c r="V508" s="182"/>
      <c r="W508" s="182"/>
      <c r="X508" s="182"/>
      <c r="Y508" s="182"/>
      <c r="Z508" s="182"/>
    </row>
    <row r="509" spans="1:26" ht="26.25" customHeight="1" x14ac:dyDescent="0.4">
      <c r="A509" s="182"/>
      <c r="B509" s="182"/>
      <c r="C509" s="182"/>
      <c r="D509" s="182"/>
      <c r="E509" s="182"/>
      <c r="F509" s="182"/>
      <c r="G509" s="182"/>
      <c r="H509" s="182"/>
      <c r="I509" s="182"/>
      <c r="J509" s="182"/>
      <c r="K509" s="182"/>
      <c r="L509" s="182"/>
      <c r="M509" s="182"/>
      <c r="N509" s="182"/>
      <c r="O509" s="182"/>
      <c r="P509" s="182"/>
      <c r="Q509" s="182"/>
      <c r="R509" s="182"/>
      <c r="S509" s="182"/>
      <c r="T509" s="182"/>
      <c r="U509" s="182"/>
      <c r="V509" s="182"/>
      <c r="W509" s="182"/>
      <c r="X509" s="182"/>
      <c r="Y509" s="182"/>
      <c r="Z509" s="182"/>
    </row>
    <row r="510" spans="1:26" ht="26.25" customHeight="1" x14ac:dyDescent="0.4">
      <c r="A510" s="182"/>
      <c r="B510" s="182"/>
      <c r="C510" s="182"/>
      <c r="D510" s="182"/>
      <c r="E510" s="182"/>
      <c r="F510" s="182"/>
      <c r="G510" s="182"/>
      <c r="H510" s="182"/>
      <c r="I510" s="182"/>
      <c r="J510" s="182"/>
      <c r="K510" s="182"/>
      <c r="L510" s="182"/>
      <c r="M510" s="182"/>
      <c r="N510" s="182"/>
      <c r="O510" s="182"/>
      <c r="P510" s="182"/>
      <c r="Q510" s="182"/>
      <c r="R510" s="182"/>
      <c r="S510" s="182"/>
      <c r="T510" s="182"/>
      <c r="U510" s="182"/>
      <c r="V510" s="182"/>
      <c r="W510" s="182"/>
      <c r="X510" s="182"/>
      <c r="Y510" s="182"/>
      <c r="Z510" s="182"/>
    </row>
    <row r="511" spans="1:26" ht="26.25" customHeight="1" x14ac:dyDescent="0.4">
      <c r="A511" s="182"/>
      <c r="B511" s="182"/>
      <c r="C511" s="182"/>
      <c r="D511" s="182"/>
      <c r="E511" s="182"/>
      <c r="F511" s="182"/>
      <c r="G511" s="182"/>
      <c r="H511" s="182"/>
      <c r="I511" s="182"/>
      <c r="J511" s="182"/>
      <c r="K511" s="182"/>
      <c r="L511" s="182"/>
      <c r="M511" s="182"/>
      <c r="N511" s="182"/>
      <c r="O511" s="182"/>
      <c r="P511" s="182"/>
      <c r="Q511" s="182"/>
      <c r="R511" s="182"/>
      <c r="S511" s="182"/>
      <c r="T511" s="182"/>
      <c r="U511" s="182"/>
      <c r="V511" s="182"/>
      <c r="W511" s="182"/>
      <c r="X511" s="182"/>
      <c r="Y511" s="182"/>
      <c r="Z511" s="182"/>
    </row>
    <row r="512" spans="1:26" ht="26.25" customHeight="1" x14ac:dyDescent="0.4">
      <c r="A512" s="182"/>
      <c r="B512" s="182"/>
      <c r="C512" s="182"/>
      <c r="D512" s="182"/>
      <c r="E512" s="182"/>
      <c r="F512" s="182"/>
      <c r="G512" s="182"/>
      <c r="H512" s="182"/>
      <c r="I512" s="182"/>
      <c r="J512" s="182"/>
      <c r="K512" s="182"/>
      <c r="L512" s="182"/>
      <c r="M512" s="182"/>
      <c r="N512" s="182"/>
      <c r="O512" s="182"/>
      <c r="P512" s="182"/>
      <c r="Q512" s="182"/>
      <c r="R512" s="182"/>
      <c r="S512" s="182"/>
      <c r="T512" s="182"/>
      <c r="U512" s="182"/>
      <c r="V512" s="182"/>
      <c r="W512" s="182"/>
      <c r="X512" s="182"/>
      <c r="Y512" s="182"/>
      <c r="Z512" s="182"/>
    </row>
    <row r="513" spans="1:26" ht="26.25" customHeight="1" x14ac:dyDescent="0.4">
      <c r="A513" s="182"/>
      <c r="B513" s="182"/>
      <c r="C513" s="182"/>
      <c r="D513" s="182"/>
      <c r="E513" s="182"/>
      <c r="F513" s="182"/>
      <c r="G513" s="182"/>
      <c r="H513" s="182"/>
      <c r="I513" s="182"/>
      <c r="J513" s="182"/>
      <c r="K513" s="182"/>
      <c r="L513" s="182"/>
      <c r="M513" s="182"/>
      <c r="N513" s="182"/>
      <c r="O513" s="182"/>
      <c r="P513" s="182"/>
      <c r="Q513" s="182"/>
      <c r="R513" s="182"/>
      <c r="S513" s="182"/>
      <c r="T513" s="182"/>
      <c r="U513" s="182"/>
      <c r="V513" s="182"/>
      <c r="W513" s="182"/>
      <c r="X513" s="182"/>
      <c r="Y513" s="182"/>
      <c r="Z513" s="182"/>
    </row>
    <row r="514" spans="1:26" ht="26.25" customHeight="1" x14ac:dyDescent="0.4">
      <c r="A514" s="182"/>
      <c r="B514" s="182"/>
      <c r="C514" s="182"/>
      <c r="D514" s="182"/>
      <c r="E514" s="182"/>
      <c r="F514" s="182"/>
      <c r="G514" s="182"/>
      <c r="H514" s="182"/>
      <c r="I514" s="182"/>
      <c r="J514" s="182"/>
      <c r="K514" s="182"/>
      <c r="L514" s="182"/>
      <c r="M514" s="182"/>
      <c r="N514" s="182"/>
      <c r="O514" s="182"/>
      <c r="P514" s="182"/>
      <c r="Q514" s="182"/>
      <c r="R514" s="182"/>
      <c r="S514" s="182"/>
      <c r="T514" s="182"/>
      <c r="U514" s="182"/>
      <c r="V514" s="182"/>
      <c r="W514" s="182"/>
      <c r="X514" s="182"/>
      <c r="Y514" s="182"/>
      <c r="Z514" s="182"/>
    </row>
    <row r="515" spans="1:26" ht="26.25" customHeight="1" x14ac:dyDescent="0.4">
      <c r="A515" s="182"/>
      <c r="B515" s="182"/>
      <c r="C515" s="182"/>
      <c r="D515" s="182"/>
      <c r="E515" s="182"/>
      <c r="F515" s="182"/>
      <c r="G515" s="182"/>
      <c r="H515" s="182"/>
      <c r="I515" s="182"/>
      <c r="J515" s="182"/>
      <c r="K515" s="182"/>
      <c r="L515" s="182"/>
      <c r="M515" s="182"/>
      <c r="N515" s="182"/>
      <c r="O515" s="182"/>
      <c r="P515" s="182"/>
      <c r="Q515" s="182"/>
      <c r="R515" s="182"/>
      <c r="S515" s="182"/>
      <c r="T515" s="182"/>
      <c r="U515" s="182"/>
      <c r="V515" s="182"/>
      <c r="W515" s="182"/>
      <c r="X515" s="182"/>
      <c r="Y515" s="182"/>
      <c r="Z515" s="182"/>
    </row>
    <row r="516" spans="1:26" ht="26.25" customHeight="1" x14ac:dyDescent="0.4">
      <c r="A516" s="182"/>
      <c r="B516" s="182"/>
      <c r="C516" s="182"/>
      <c r="D516" s="182"/>
      <c r="E516" s="182"/>
      <c r="F516" s="182"/>
      <c r="G516" s="182"/>
      <c r="H516" s="182"/>
      <c r="I516" s="182"/>
      <c r="J516" s="182"/>
      <c r="K516" s="182"/>
      <c r="L516" s="182"/>
      <c r="M516" s="182"/>
      <c r="N516" s="182"/>
      <c r="O516" s="182"/>
      <c r="P516" s="182"/>
      <c r="Q516" s="182"/>
      <c r="R516" s="182"/>
      <c r="S516" s="182"/>
      <c r="T516" s="182"/>
      <c r="U516" s="182"/>
      <c r="V516" s="182"/>
      <c r="W516" s="182"/>
      <c r="X516" s="182"/>
      <c r="Y516" s="182"/>
      <c r="Z516" s="182"/>
    </row>
    <row r="517" spans="1:26" ht="26.25" customHeight="1" x14ac:dyDescent="0.4">
      <c r="A517" s="182"/>
      <c r="B517" s="182"/>
      <c r="C517" s="182"/>
      <c r="D517" s="182"/>
      <c r="E517" s="182"/>
      <c r="F517" s="182"/>
      <c r="G517" s="182"/>
      <c r="H517" s="182"/>
      <c r="I517" s="182"/>
      <c r="J517" s="182"/>
      <c r="K517" s="182"/>
      <c r="L517" s="182"/>
      <c r="M517" s="182"/>
      <c r="N517" s="182"/>
      <c r="O517" s="182"/>
      <c r="P517" s="182"/>
      <c r="Q517" s="182"/>
      <c r="R517" s="182"/>
      <c r="S517" s="182"/>
      <c r="T517" s="182"/>
      <c r="U517" s="182"/>
      <c r="V517" s="182"/>
      <c r="W517" s="182"/>
      <c r="X517" s="182"/>
      <c r="Y517" s="182"/>
      <c r="Z517" s="182"/>
    </row>
    <row r="518" spans="1:26" ht="26.25" customHeight="1" x14ac:dyDescent="0.4">
      <c r="A518" s="182"/>
      <c r="B518" s="182"/>
      <c r="C518" s="182"/>
      <c r="D518" s="182"/>
      <c r="E518" s="182"/>
      <c r="F518" s="182"/>
      <c r="G518" s="182"/>
      <c r="H518" s="182"/>
      <c r="I518" s="182"/>
      <c r="J518" s="182"/>
      <c r="K518" s="182"/>
      <c r="L518" s="182"/>
      <c r="M518" s="182"/>
      <c r="N518" s="182"/>
      <c r="O518" s="182"/>
      <c r="P518" s="182"/>
      <c r="Q518" s="182"/>
      <c r="R518" s="182"/>
      <c r="S518" s="182"/>
      <c r="T518" s="182"/>
      <c r="U518" s="182"/>
      <c r="V518" s="182"/>
      <c r="W518" s="182"/>
      <c r="X518" s="182"/>
      <c r="Y518" s="182"/>
      <c r="Z518" s="182"/>
    </row>
    <row r="519" spans="1:26" ht="26.25" customHeight="1" x14ac:dyDescent="0.4">
      <c r="A519" s="182"/>
      <c r="B519" s="182"/>
      <c r="C519" s="182"/>
      <c r="D519" s="182"/>
      <c r="E519" s="182"/>
      <c r="F519" s="182"/>
      <c r="G519" s="182"/>
      <c r="H519" s="182"/>
      <c r="I519" s="182"/>
      <c r="J519" s="182"/>
      <c r="K519" s="182"/>
      <c r="L519" s="182"/>
      <c r="M519" s="182"/>
      <c r="N519" s="182"/>
      <c r="O519" s="182"/>
      <c r="P519" s="182"/>
      <c r="Q519" s="182"/>
      <c r="R519" s="182"/>
      <c r="S519" s="182"/>
      <c r="T519" s="182"/>
      <c r="U519" s="182"/>
      <c r="V519" s="182"/>
      <c r="W519" s="182"/>
      <c r="X519" s="182"/>
      <c r="Y519" s="182"/>
      <c r="Z519" s="182"/>
    </row>
    <row r="520" spans="1:26" ht="26.25" customHeight="1" x14ac:dyDescent="0.4">
      <c r="A520" s="182"/>
      <c r="B520" s="182"/>
      <c r="C520" s="182"/>
      <c r="D520" s="182"/>
      <c r="E520" s="182"/>
      <c r="F520" s="182"/>
      <c r="G520" s="182"/>
      <c r="H520" s="182"/>
      <c r="I520" s="182"/>
      <c r="J520" s="182"/>
      <c r="K520" s="182"/>
      <c r="L520" s="182"/>
      <c r="M520" s="182"/>
      <c r="N520" s="182"/>
      <c r="O520" s="182"/>
      <c r="P520" s="182"/>
      <c r="Q520" s="182"/>
      <c r="R520" s="182"/>
      <c r="S520" s="182"/>
      <c r="T520" s="182"/>
      <c r="U520" s="182"/>
      <c r="V520" s="182"/>
      <c r="W520" s="182"/>
      <c r="X520" s="182"/>
      <c r="Y520" s="182"/>
      <c r="Z520" s="182"/>
    </row>
    <row r="521" spans="1:26" ht="26.25" customHeight="1" x14ac:dyDescent="0.4">
      <c r="A521" s="182"/>
      <c r="B521" s="182"/>
      <c r="C521" s="182"/>
      <c r="D521" s="182"/>
      <c r="E521" s="182"/>
      <c r="F521" s="182"/>
      <c r="G521" s="182"/>
      <c r="H521" s="182"/>
      <c r="I521" s="182"/>
      <c r="J521" s="182"/>
      <c r="K521" s="182"/>
      <c r="L521" s="182"/>
      <c r="M521" s="182"/>
      <c r="N521" s="182"/>
      <c r="O521" s="182"/>
      <c r="P521" s="182"/>
      <c r="Q521" s="182"/>
      <c r="R521" s="182"/>
      <c r="S521" s="182"/>
      <c r="T521" s="182"/>
      <c r="U521" s="182"/>
      <c r="V521" s="182"/>
      <c r="W521" s="182"/>
      <c r="X521" s="182"/>
      <c r="Y521" s="182"/>
      <c r="Z521" s="182"/>
    </row>
    <row r="522" spans="1:26" ht="26.25" customHeight="1" x14ac:dyDescent="0.4">
      <c r="A522" s="182"/>
      <c r="B522" s="182"/>
      <c r="C522" s="182"/>
      <c r="D522" s="182"/>
      <c r="E522" s="182"/>
      <c r="F522" s="182"/>
      <c r="G522" s="182"/>
      <c r="H522" s="182"/>
      <c r="I522" s="182"/>
      <c r="J522" s="182"/>
      <c r="K522" s="182"/>
      <c r="L522" s="182"/>
      <c r="M522" s="182"/>
      <c r="N522" s="182"/>
      <c r="O522" s="182"/>
      <c r="P522" s="182"/>
      <c r="Q522" s="182"/>
      <c r="R522" s="182"/>
      <c r="S522" s="182"/>
      <c r="T522" s="182"/>
      <c r="U522" s="182"/>
      <c r="V522" s="182"/>
      <c r="W522" s="182"/>
      <c r="X522" s="182"/>
      <c r="Y522" s="182"/>
      <c r="Z522" s="182"/>
    </row>
    <row r="523" spans="1:26" ht="26.25" customHeight="1" x14ac:dyDescent="0.4">
      <c r="A523" s="182"/>
      <c r="B523" s="182"/>
      <c r="C523" s="182"/>
      <c r="D523" s="182"/>
      <c r="E523" s="182"/>
      <c r="F523" s="182"/>
      <c r="G523" s="182"/>
      <c r="H523" s="182"/>
      <c r="I523" s="182"/>
      <c r="J523" s="182"/>
      <c r="K523" s="182"/>
      <c r="L523" s="182"/>
      <c r="M523" s="182"/>
      <c r="N523" s="182"/>
      <c r="O523" s="182"/>
      <c r="P523" s="182"/>
      <c r="Q523" s="182"/>
      <c r="R523" s="182"/>
      <c r="S523" s="182"/>
      <c r="T523" s="182"/>
      <c r="U523" s="182"/>
      <c r="V523" s="182"/>
      <c r="W523" s="182"/>
      <c r="X523" s="182"/>
      <c r="Y523" s="182"/>
      <c r="Z523" s="182"/>
    </row>
    <row r="524" spans="1:26" ht="26.25" customHeight="1" x14ac:dyDescent="0.4">
      <c r="A524" s="182"/>
      <c r="B524" s="182"/>
      <c r="C524" s="182"/>
      <c r="D524" s="182"/>
      <c r="E524" s="182"/>
      <c r="F524" s="182"/>
      <c r="G524" s="182"/>
      <c r="H524" s="182"/>
      <c r="I524" s="182"/>
      <c r="J524" s="182"/>
      <c r="K524" s="182"/>
      <c r="L524" s="182"/>
      <c r="M524" s="182"/>
      <c r="N524" s="182"/>
      <c r="O524" s="182"/>
      <c r="P524" s="182"/>
      <c r="Q524" s="182"/>
      <c r="R524" s="182"/>
      <c r="S524" s="182"/>
      <c r="T524" s="182"/>
      <c r="U524" s="182"/>
      <c r="V524" s="182"/>
      <c r="W524" s="182"/>
      <c r="X524" s="182"/>
      <c r="Y524" s="182"/>
      <c r="Z524" s="182"/>
    </row>
    <row r="525" spans="1:26" ht="26.25" customHeight="1" x14ac:dyDescent="0.4">
      <c r="A525" s="182"/>
      <c r="B525" s="182"/>
      <c r="C525" s="182"/>
      <c r="D525" s="182"/>
      <c r="E525" s="182"/>
      <c r="F525" s="182"/>
      <c r="G525" s="182"/>
      <c r="H525" s="182"/>
      <c r="I525" s="182"/>
      <c r="J525" s="182"/>
      <c r="K525" s="182"/>
      <c r="L525" s="182"/>
      <c r="M525" s="182"/>
      <c r="N525" s="182"/>
      <c r="O525" s="182"/>
      <c r="P525" s="182"/>
      <c r="Q525" s="182"/>
      <c r="R525" s="182"/>
      <c r="S525" s="182"/>
      <c r="T525" s="182"/>
      <c r="U525" s="182"/>
      <c r="V525" s="182"/>
      <c r="W525" s="182"/>
      <c r="X525" s="182"/>
      <c r="Y525" s="182"/>
      <c r="Z525" s="182"/>
    </row>
    <row r="526" spans="1:26" ht="26.25" customHeight="1" x14ac:dyDescent="0.4">
      <c r="A526" s="182"/>
      <c r="B526" s="182"/>
      <c r="C526" s="182"/>
      <c r="D526" s="182"/>
      <c r="E526" s="182"/>
      <c r="F526" s="182"/>
      <c r="G526" s="182"/>
      <c r="H526" s="182"/>
      <c r="I526" s="182"/>
      <c r="J526" s="182"/>
      <c r="K526" s="182"/>
      <c r="L526" s="182"/>
      <c r="M526" s="182"/>
      <c r="N526" s="182"/>
      <c r="O526" s="182"/>
      <c r="P526" s="182"/>
      <c r="Q526" s="182"/>
      <c r="R526" s="182"/>
      <c r="S526" s="182"/>
      <c r="T526" s="182"/>
      <c r="U526" s="182"/>
      <c r="V526" s="182"/>
      <c r="W526" s="182"/>
      <c r="X526" s="182"/>
      <c r="Y526" s="182"/>
      <c r="Z526" s="182"/>
    </row>
    <row r="527" spans="1:26" ht="26.25" customHeight="1" x14ac:dyDescent="0.4">
      <c r="A527" s="182"/>
      <c r="B527" s="182"/>
      <c r="C527" s="182"/>
      <c r="D527" s="182"/>
      <c r="E527" s="182"/>
      <c r="F527" s="182"/>
      <c r="G527" s="182"/>
      <c r="H527" s="182"/>
      <c r="I527" s="182"/>
      <c r="J527" s="182"/>
      <c r="K527" s="182"/>
      <c r="L527" s="182"/>
      <c r="M527" s="182"/>
      <c r="N527" s="182"/>
      <c r="O527" s="182"/>
      <c r="P527" s="182"/>
      <c r="Q527" s="182"/>
      <c r="R527" s="182"/>
      <c r="S527" s="182"/>
      <c r="T527" s="182"/>
      <c r="U527" s="182"/>
      <c r="V527" s="182"/>
      <c r="W527" s="182"/>
      <c r="X527" s="182"/>
      <c r="Y527" s="182"/>
      <c r="Z527" s="182"/>
    </row>
    <row r="528" spans="1:26" ht="26.25" customHeight="1" x14ac:dyDescent="0.4">
      <c r="A528" s="182"/>
      <c r="B528" s="182"/>
      <c r="C528" s="182"/>
      <c r="D528" s="182"/>
      <c r="E528" s="182"/>
      <c r="F528" s="182"/>
      <c r="G528" s="182"/>
      <c r="H528" s="182"/>
      <c r="I528" s="182"/>
      <c r="J528" s="182"/>
      <c r="K528" s="182"/>
      <c r="L528" s="182"/>
      <c r="M528" s="182"/>
      <c r="N528" s="182"/>
      <c r="O528" s="182"/>
      <c r="P528" s="182"/>
      <c r="Q528" s="182"/>
      <c r="R528" s="182"/>
      <c r="S528" s="182"/>
      <c r="T528" s="182"/>
      <c r="U528" s="182"/>
      <c r="V528" s="182"/>
      <c r="W528" s="182"/>
      <c r="X528" s="182"/>
      <c r="Y528" s="182"/>
      <c r="Z528" s="182"/>
    </row>
    <row r="529" spans="1:26" ht="26.25" customHeight="1" x14ac:dyDescent="0.4">
      <c r="A529" s="182"/>
      <c r="B529" s="182"/>
      <c r="C529" s="182"/>
      <c r="D529" s="182"/>
      <c r="E529" s="182"/>
      <c r="F529" s="182"/>
      <c r="G529" s="182"/>
      <c r="H529" s="182"/>
      <c r="I529" s="182"/>
      <c r="J529" s="182"/>
      <c r="K529" s="182"/>
      <c r="L529" s="182"/>
      <c r="M529" s="182"/>
      <c r="N529" s="182"/>
      <c r="O529" s="182"/>
      <c r="P529" s="182"/>
      <c r="Q529" s="182"/>
      <c r="R529" s="182"/>
      <c r="S529" s="182"/>
      <c r="T529" s="182"/>
      <c r="U529" s="182"/>
      <c r="V529" s="182"/>
      <c r="W529" s="182"/>
      <c r="X529" s="182"/>
      <c r="Y529" s="182"/>
      <c r="Z529" s="182"/>
    </row>
    <row r="530" spans="1:26" ht="26.25" customHeight="1" x14ac:dyDescent="0.4">
      <c r="A530" s="182"/>
      <c r="B530" s="182"/>
      <c r="C530" s="182"/>
      <c r="D530" s="182"/>
      <c r="E530" s="182"/>
      <c r="F530" s="182"/>
      <c r="G530" s="182"/>
      <c r="H530" s="182"/>
      <c r="I530" s="182"/>
      <c r="J530" s="182"/>
      <c r="K530" s="182"/>
      <c r="L530" s="182"/>
      <c r="M530" s="182"/>
      <c r="N530" s="182"/>
      <c r="O530" s="182"/>
      <c r="P530" s="182"/>
      <c r="Q530" s="182"/>
      <c r="R530" s="182"/>
      <c r="S530" s="182"/>
      <c r="T530" s="182"/>
      <c r="U530" s="182"/>
      <c r="V530" s="182"/>
      <c r="W530" s="182"/>
      <c r="X530" s="182"/>
      <c r="Y530" s="182"/>
      <c r="Z530" s="182"/>
    </row>
    <row r="531" spans="1:26" ht="26.25" customHeight="1" x14ac:dyDescent="0.4">
      <c r="A531" s="182"/>
      <c r="B531" s="182"/>
      <c r="C531" s="182"/>
      <c r="D531" s="182"/>
      <c r="E531" s="182"/>
      <c r="F531" s="182"/>
      <c r="G531" s="182"/>
      <c r="H531" s="182"/>
      <c r="I531" s="182"/>
      <c r="J531" s="182"/>
      <c r="K531" s="182"/>
      <c r="L531" s="182"/>
      <c r="M531" s="182"/>
      <c r="N531" s="182"/>
      <c r="O531" s="182"/>
      <c r="P531" s="182"/>
      <c r="Q531" s="182"/>
      <c r="R531" s="182"/>
      <c r="S531" s="182"/>
      <c r="T531" s="182"/>
      <c r="U531" s="182"/>
      <c r="V531" s="182"/>
      <c r="W531" s="182"/>
      <c r="X531" s="182"/>
      <c r="Y531" s="182"/>
      <c r="Z531" s="182"/>
    </row>
    <row r="532" spans="1:26" ht="26.25" customHeight="1" x14ac:dyDescent="0.4">
      <c r="A532" s="182"/>
      <c r="B532" s="182"/>
      <c r="C532" s="182"/>
      <c r="D532" s="182"/>
      <c r="E532" s="182"/>
      <c r="F532" s="182"/>
      <c r="G532" s="182"/>
      <c r="H532" s="182"/>
      <c r="I532" s="182"/>
      <c r="J532" s="182"/>
      <c r="K532" s="182"/>
      <c r="L532" s="182"/>
      <c r="M532" s="182"/>
      <c r="N532" s="182"/>
      <c r="O532" s="182"/>
      <c r="P532" s="182"/>
      <c r="Q532" s="182"/>
      <c r="R532" s="182"/>
      <c r="S532" s="182"/>
      <c r="T532" s="182"/>
      <c r="U532" s="182"/>
      <c r="V532" s="182"/>
      <c r="W532" s="182"/>
      <c r="X532" s="182"/>
      <c r="Y532" s="182"/>
      <c r="Z532" s="182"/>
    </row>
    <row r="533" spans="1:26" ht="26.25" customHeight="1" x14ac:dyDescent="0.4">
      <c r="A533" s="182"/>
      <c r="B533" s="182"/>
      <c r="C533" s="182"/>
      <c r="D533" s="182"/>
      <c r="E533" s="182"/>
      <c r="F533" s="182"/>
      <c r="G533" s="182"/>
      <c r="H533" s="182"/>
      <c r="I533" s="182"/>
      <c r="J533" s="182"/>
      <c r="K533" s="182"/>
      <c r="L533" s="182"/>
      <c r="M533" s="182"/>
      <c r="N533" s="182"/>
      <c r="O533" s="182"/>
      <c r="P533" s="182"/>
      <c r="Q533" s="182"/>
      <c r="R533" s="182"/>
      <c r="S533" s="182"/>
      <c r="T533" s="182"/>
      <c r="U533" s="182"/>
      <c r="V533" s="182"/>
      <c r="W533" s="182"/>
      <c r="X533" s="182"/>
      <c r="Y533" s="182"/>
      <c r="Z533" s="182"/>
    </row>
    <row r="534" spans="1:26" ht="26.25" customHeight="1" x14ac:dyDescent="0.4">
      <c r="A534" s="182"/>
      <c r="B534" s="182"/>
      <c r="C534" s="182"/>
      <c r="D534" s="182"/>
      <c r="E534" s="182"/>
      <c r="F534" s="182"/>
      <c r="G534" s="182"/>
      <c r="H534" s="182"/>
      <c r="I534" s="182"/>
      <c r="J534" s="182"/>
      <c r="K534" s="182"/>
      <c r="L534" s="182"/>
      <c r="M534" s="182"/>
      <c r="N534" s="182"/>
      <c r="O534" s="182"/>
      <c r="P534" s="182"/>
      <c r="Q534" s="182"/>
      <c r="R534" s="182"/>
      <c r="S534" s="182"/>
      <c r="T534" s="182"/>
      <c r="U534" s="182"/>
      <c r="V534" s="182"/>
      <c r="W534" s="182"/>
      <c r="X534" s="182"/>
      <c r="Y534" s="182"/>
      <c r="Z534" s="182"/>
    </row>
    <row r="535" spans="1:26" ht="26.25" customHeight="1" x14ac:dyDescent="0.4">
      <c r="A535" s="182"/>
      <c r="B535" s="182"/>
      <c r="C535" s="182"/>
      <c r="D535" s="182"/>
      <c r="E535" s="182"/>
      <c r="F535" s="182"/>
      <c r="G535" s="182"/>
      <c r="H535" s="182"/>
      <c r="I535" s="182"/>
      <c r="J535" s="182"/>
      <c r="K535" s="182"/>
      <c r="L535" s="182"/>
      <c r="M535" s="182"/>
      <c r="N535" s="182"/>
      <c r="O535" s="182"/>
      <c r="P535" s="182"/>
      <c r="Q535" s="182"/>
      <c r="R535" s="182"/>
      <c r="S535" s="182"/>
      <c r="T535" s="182"/>
      <c r="U535" s="182"/>
      <c r="V535" s="182"/>
      <c r="W535" s="182"/>
      <c r="X535" s="182"/>
      <c r="Y535" s="182"/>
      <c r="Z535" s="182"/>
    </row>
    <row r="536" spans="1:26" ht="26.25" customHeight="1" x14ac:dyDescent="0.4">
      <c r="A536" s="182"/>
      <c r="B536" s="182"/>
      <c r="C536" s="182"/>
      <c r="D536" s="182"/>
      <c r="E536" s="182"/>
      <c r="F536" s="182"/>
      <c r="G536" s="182"/>
      <c r="H536" s="182"/>
      <c r="I536" s="182"/>
      <c r="J536" s="182"/>
      <c r="K536" s="182"/>
      <c r="L536" s="182"/>
      <c r="M536" s="182"/>
      <c r="N536" s="182"/>
      <c r="O536" s="182"/>
      <c r="P536" s="182"/>
      <c r="Q536" s="182"/>
      <c r="R536" s="182"/>
      <c r="S536" s="182"/>
      <c r="T536" s="182"/>
      <c r="U536" s="182"/>
      <c r="V536" s="182"/>
      <c r="W536" s="182"/>
      <c r="X536" s="182"/>
      <c r="Y536" s="182"/>
      <c r="Z536" s="182"/>
    </row>
    <row r="537" spans="1:26" ht="26.25" customHeight="1" x14ac:dyDescent="0.4">
      <c r="A537" s="182"/>
      <c r="B537" s="182"/>
      <c r="C537" s="182"/>
      <c r="D537" s="182"/>
      <c r="E537" s="182"/>
      <c r="F537" s="182"/>
      <c r="G537" s="182"/>
      <c r="H537" s="182"/>
      <c r="I537" s="182"/>
      <c r="J537" s="182"/>
      <c r="K537" s="182"/>
      <c r="L537" s="182"/>
      <c r="M537" s="182"/>
      <c r="N537" s="182"/>
      <c r="O537" s="182"/>
      <c r="P537" s="182"/>
      <c r="Q537" s="182"/>
      <c r="R537" s="182"/>
      <c r="S537" s="182"/>
      <c r="T537" s="182"/>
      <c r="U537" s="182"/>
      <c r="V537" s="182"/>
      <c r="W537" s="182"/>
      <c r="X537" s="182"/>
      <c r="Y537" s="182"/>
      <c r="Z537" s="182"/>
    </row>
    <row r="538" spans="1:26" ht="26.25" customHeight="1" x14ac:dyDescent="0.4">
      <c r="A538" s="182"/>
      <c r="B538" s="182"/>
      <c r="C538" s="182"/>
      <c r="D538" s="182"/>
      <c r="E538" s="182"/>
      <c r="F538" s="182"/>
      <c r="G538" s="182"/>
      <c r="H538" s="182"/>
      <c r="I538" s="182"/>
      <c r="J538" s="182"/>
      <c r="K538" s="182"/>
      <c r="L538" s="182"/>
      <c r="M538" s="182"/>
      <c r="N538" s="182"/>
      <c r="O538" s="182"/>
      <c r="P538" s="182"/>
      <c r="Q538" s="182"/>
      <c r="R538" s="182"/>
      <c r="S538" s="182"/>
      <c r="T538" s="182"/>
      <c r="U538" s="182"/>
      <c r="V538" s="182"/>
      <c r="W538" s="182"/>
      <c r="X538" s="182"/>
      <c r="Y538" s="182"/>
      <c r="Z538" s="182"/>
    </row>
    <row r="539" spans="1:26" ht="26.25" customHeight="1" x14ac:dyDescent="0.4">
      <c r="A539" s="182"/>
      <c r="B539" s="182"/>
      <c r="C539" s="182"/>
      <c r="D539" s="182"/>
      <c r="E539" s="182"/>
      <c r="F539" s="182"/>
      <c r="G539" s="182"/>
      <c r="H539" s="182"/>
      <c r="I539" s="182"/>
      <c r="J539" s="182"/>
      <c r="K539" s="182"/>
      <c r="L539" s="182"/>
      <c r="M539" s="182"/>
      <c r="N539" s="182"/>
      <c r="O539" s="182"/>
      <c r="P539" s="182"/>
      <c r="Q539" s="182"/>
      <c r="R539" s="182"/>
      <c r="S539" s="182"/>
      <c r="T539" s="182"/>
      <c r="U539" s="182"/>
      <c r="V539" s="182"/>
      <c r="W539" s="182"/>
      <c r="X539" s="182"/>
      <c r="Y539" s="182"/>
      <c r="Z539" s="182"/>
    </row>
    <row r="540" spans="1:26" ht="26.25" customHeight="1" x14ac:dyDescent="0.4">
      <c r="A540" s="182"/>
      <c r="B540" s="182"/>
      <c r="C540" s="182"/>
      <c r="D540" s="182"/>
      <c r="E540" s="182"/>
      <c r="F540" s="182"/>
      <c r="G540" s="182"/>
      <c r="H540" s="182"/>
      <c r="I540" s="182"/>
      <c r="J540" s="182"/>
      <c r="K540" s="182"/>
      <c r="L540" s="182"/>
      <c r="M540" s="182"/>
      <c r="N540" s="182"/>
      <c r="O540" s="182"/>
      <c r="P540" s="182"/>
      <c r="Q540" s="182"/>
      <c r="R540" s="182"/>
      <c r="S540" s="182"/>
      <c r="T540" s="182"/>
      <c r="U540" s="182"/>
      <c r="V540" s="182"/>
      <c r="W540" s="182"/>
      <c r="X540" s="182"/>
      <c r="Y540" s="182"/>
      <c r="Z540" s="182"/>
    </row>
    <row r="541" spans="1:26" ht="26.25" customHeight="1" x14ac:dyDescent="0.4">
      <c r="A541" s="182"/>
      <c r="B541" s="182"/>
      <c r="C541" s="182"/>
      <c r="D541" s="182"/>
      <c r="E541" s="182"/>
      <c r="F541" s="182"/>
      <c r="G541" s="182"/>
      <c r="H541" s="182"/>
      <c r="I541" s="182"/>
      <c r="J541" s="182"/>
      <c r="K541" s="182"/>
      <c r="L541" s="182"/>
      <c r="M541" s="182"/>
      <c r="N541" s="182"/>
      <c r="O541" s="182"/>
      <c r="P541" s="182"/>
      <c r="Q541" s="182"/>
      <c r="R541" s="182"/>
      <c r="S541" s="182"/>
      <c r="T541" s="182"/>
      <c r="U541" s="182"/>
      <c r="V541" s="182"/>
      <c r="W541" s="182"/>
      <c r="X541" s="182"/>
      <c r="Y541" s="182"/>
      <c r="Z541" s="182"/>
    </row>
    <row r="542" spans="1:26" ht="26.25" customHeight="1" x14ac:dyDescent="0.4">
      <c r="A542" s="182"/>
      <c r="B542" s="182"/>
      <c r="C542" s="182"/>
      <c r="D542" s="182"/>
      <c r="E542" s="182"/>
      <c r="F542" s="182"/>
      <c r="G542" s="182"/>
      <c r="H542" s="182"/>
      <c r="I542" s="182"/>
      <c r="J542" s="182"/>
      <c r="K542" s="182"/>
      <c r="L542" s="182"/>
      <c r="M542" s="182"/>
      <c r="N542" s="182"/>
      <c r="O542" s="182"/>
      <c r="P542" s="182"/>
      <c r="Q542" s="182"/>
      <c r="R542" s="182"/>
      <c r="S542" s="182"/>
      <c r="T542" s="182"/>
      <c r="U542" s="182"/>
      <c r="V542" s="182"/>
      <c r="W542" s="182"/>
      <c r="X542" s="182"/>
      <c r="Y542" s="182"/>
      <c r="Z542" s="182"/>
    </row>
    <row r="543" spans="1:26" ht="26.25" customHeight="1" x14ac:dyDescent="0.4">
      <c r="A543" s="182"/>
      <c r="B543" s="182"/>
      <c r="C543" s="182"/>
      <c r="D543" s="182"/>
      <c r="E543" s="182"/>
      <c r="F543" s="182"/>
      <c r="G543" s="182"/>
      <c r="H543" s="182"/>
      <c r="I543" s="182"/>
      <c r="J543" s="182"/>
      <c r="K543" s="182"/>
      <c r="L543" s="182"/>
      <c r="M543" s="182"/>
      <c r="N543" s="182"/>
      <c r="O543" s="182"/>
      <c r="P543" s="182"/>
      <c r="Q543" s="182"/>
      <c r="R543" s="182"/>
      <c r="S543" s="182"/>
      <c r="T543" s="182"/>
      <c r="U543" s="182"/>
      <c r="V543" s="182"/>
      <c r="W543" s="182"/>
      <c r="X543" s="182"/>
      <c r="Y543" s="182"/>
      <c r="Z543" s="182"/>
    </row>
    <row r="544" spans="1:26" ht="26.25" customHeight="1" x14ac:dyDescent="0.4">
      <c r="A544" s="182"/>
      <c r="B544" s="182"/>
      <c r="C544" s="182"/>
      <c r="D544" s="182"/>
      <c r="E544" s="182"/>
      <c r="F544" s="182"/>
      <c r="G544" s="182"/>
      <c r="H544" s="182"/>
      <c r="I544" s="182"/>
      <c r="J544" s="182"/>
      <c r="K544" s="182"/>
      <c r="L544" s="182"/>
      <c r="M544" s="182"/>
      <c r="N544" s="182"/>
      <c r="O544" s="182"/>
      <c r="P544" s="182"/>
      <c r="Q544" s="182"/>
      <c r="R544" s="182"/>
      <c r="S544" s="182"/>
      <c r="T544" s="182"/>
      <c r="U544" s="182"/>
      <c r="V544" s="182"/>
      <c r="W544" s="182"/>
      <c r="X544" s="182"/>
      <c r="Y544" s="182"/>
      <c r="Z544" s="182"/>
    </row>
    <row r="545" spans="1:26" ht="26.25" customHeight="1" x14ac:dyDescent="0.4">
      <c r="A545" s="182"/>
      <c r="B545" s="182"/>
      <c r="C545" s="182"/>
      <c r="D545" s="182"/>
      <c r="E545" s="182"/>
      <c r="F545" s="182"/>
      <c r="G545" s="182"/>
      <c r="H545" s="182"/>
      <c r="I545" s="182"/>
      <c r="J545" s="182"/>
      <c r="K545" s="182"/>
      <c r="L545" s="182"/>
      <c r="M545" s="182"/>
      <c r="N545" s="182"/>
      <c r="O545" s="182"/>
      <c r="P545" s="182"/>
      <c r="Q545" s="182"/>
      <c r="R545" s="182"/>
      <c r="S545" s="182"/>
      <c r="T545" s="182"/>
      <c r="U545" s="182"/>
      <c r="V545" s="182"/>
      <c r="W545" s="182"/>
      <c r="X545" s="182"/>
      <c r="Y545" s="182"/>
      <c r="Z545" s="182"/>
    </row>
    <row r="546" spans="1:26" ht="26.25" customHeight="1" x14ac:dyDescent="0.4">
      <c r="A546" s="182"/>
      <c r="B546" s="182"/>
      <c r="C546" s="182"/>
      <c r="D546" s="182"/>
      <c r="E546" s="182"/>
      <c r="F546" s="182"/>
      <c r="G546" s="182"/>
      <c r="H546" s="182"/>
      <c r="I546" s="182"/>
      <c r="J546" s="182"/>
      <c r="K546" s="182"/>
      <c r="L546" s="182"/>
      <c r="M546" s="182"/>
      <c r="N546" s="182"/>
      <c r="O546" s="182"/>
      <c r="P546" s="182"/>
      <c r="Q546" s="182"/>
      <c r="R546" s="182"/>
      <c r="S546" s="182"/>
      <c r="T546" s="182"/>
      <c r="U546" s="182"/>
      <c r="V546" s="182"/>
      <c r="W546" s="182"/>
      <c r="X546" s="182"/>
      <c r="Y546" s="182"/>
      <c r="Z546" s="182"/>
    </row>
    <row r="547" spans="1:26" ht="26.25" customHeight="1" x14ac:dyDescent="0.4">
      <c r="A547" s="182"/>
      <c r="B547" s="182"/>
      <c r="C547" s="182"/>
      <c r="D547" s="182"/>
      <c r="E547" s="182"/>
      <c r="F547" s="182"/>
      <c r="G547" s="182"/>
      <c r="H547" s="182"/>
      <c r="I547" s="182"/>
      <c r="J547" s="182"/>
      <c r="K547" s="182"/>
      <c r="L547" s="182"/>
      <c r="M547" s="182"/>
      <c r="N547" s="182"/>
      <c r="O547" s="182"/>
      <c r="P547" s="182"/>
      <c r="Q547" s="182"/>
      <c r="R547" s="182"/>
      <c r="S547" s="182"/>
      <c r="T547" s="182"/>
      <c r="U547" s="182"/>
      <c r="V547" s="182"/>
      <c r="W547" s="182"/>
      <c r="X547" s="182"/>
      <c r="Y547" s="182"/>
      <c r="Z547" s="182"/>
    </row>
    <row r="548" spans="1:26" ht="26.25" customHeight="1" x14ac:dyDescent="0.4">
      <c r="A548" s="182"/>
      <c r="B548" s="182"/>
      <c r="C548" s="182"/>
      <c r="D548" s="182"/>
      <c r="E548" s="182"/>
      <c r="F548" s="182"/>
      <c r="G548" s="182"/>
      <c r="H548" s="182"/>
      <c r="I548" s="182"/>
      <c r="J548" s="182"/>
      <c r="K548" s="182"/>
      <c r="L548" s="182"/>
      <c r="M548" s="182"/>
      <c r="N548" s="182"/>
      <c r="O548" s="182"/>
      <c r="P548" s="182"/>
      <c r="Q548" s="182"/>
      <c r="R548" s="182"/>
      <c r="S548" s="182"/>
      <c r="T548" s="182"/>
      <c r="U548" s="182"/>
      <c r="V548" s="182"/>
      <c r="W548" s="182"/>
      <c r="X548" s="182"/>
      <c r="Y548" s="182"/>
      <c r="Z548" s="182"/>
    </row>
    <row r="549" spans="1:26" ht="26.25" customHeight="1" x14ac:dyDescent="0.4">
      <c r="A549" s="182"/>
      <c r="B549" s="182"/>
      <c r="C549" s="182"/>
      <c r="D549" s="182"/>
      <c r="E549" s="182"/>
      <c r="F549" s="182"/>
      <c r="G549" s="182"/>
      <c r="H549" s="182"/>
      <c r="I549" s="182"/>
      <c r="J549" s="182"/>
      <c r="K549" s="182"/>
      <c r="L549" s="182"/>
      <c r="M549" s="182"/>
      <c r="N549" s="182"/>
      <c r="O549" s="182"/>
      <c r="P549" s="182"/>
      <c r="Q549" s="182"/>
      <c r="R549" s="182"/>
      <c r="S549" s="182"/>
      <c r="T549" s="182"/>
      <c r="U549" s="182"/>
      <c r="V549" s="182"/>
      <c r="W549" s="182"/>
      <c r="X549" s="182"/>
      <c r="Y549" s="182"/>
      <c r="Z549" s="182"/>
    </row>
    <row r="550" spans="1:26" ht="26.25" customHeight="1" x14ac:dyDescent="0.4">
      <c r="A550" s="182"/>
      <c r="B550" s="182"/>
      <c r="C550" s="182"/>
      <c r="D550" s="182"/>
      <c r="E550" s="182"/>
      <c r="F550" s="182"/>
      <c r="G550" s="182"/>
      <c r="H550" s="182"/>
      <c r="I550" s="182"/>
      <c r="J550" s="182"/>
      <c r="K550" s="182"/>
      <c r="L550" s="182"/>
      <c r="M550" s="182"/>
      <c r="N550" s="182"/>
      <c r="O550" s="182"/>
      <c r="P550" s="182"/>
      <c r="Q550" s="182"/>
      <c r="R550" s="182"/>
      <c r="S550" s="182"/>
      <c r="T550" s="182"/>
      <c r="U550" s="182"/>
      <c r="V550" s="182"/>
      <c r="W550" s="182"/>
      <c r="X550" s="182"/>
      <c r="Y550" s="182"/>
      <c r="Z550" s="182"/>
    </row>
    <row r="551" spans="1:26" ht="26.25" customHeight="1" x14ac:dyDescent="0.4">
      <c r="A551" s="182"/>
      <c r="B551" s="182"/>
      <c r="C551" s="182"/>
      <c r="D551" s="182"/>
      <c r="E551" s="182"/>
      <c r="F551" s="182"/>
      <c r="G551" s="182"/>
      <c r="H551" s="182"/>
      <c r="I551" s="182"/>
      <c r="J551" s="182"/>
      <c r="K551" s="182"/>
      <c r="L551" s="182"/>
      <c r="M551" s="182"/>
      <c r="N551" s="182"/>
      <c r="O551" s="182"/>
      <c r="P551" s="182"/>
      <c r="Q551" s="182"/>
      <c r="R551" s="182"/>
      <c r="S551" s="182"/>
      <c r="T551" s="182"/>
      <c r="U551" s="182"/>
      <c r="V551" s="182"/>
      <c r="W551" s="182"/>
      <c r="X551" s="182"/>
      <c r="Y551" s="182"/>
      <c r="Z551" s="182"/>
    </row>
    <row r="552" spans="1:26" ht="26.25" customHeight="1" x14ac:dyDescent="0.4">
      <c r="A552" s="182"/>
      <c r="B552" s="182"/>
      <c r="C552" s="182"/>
      <c r="D552" s="182"/>
      <c r="E552" s="182"/>
      <c r="F552" s="182"/>
      <c r="G552" s="182"/>
      <c r="H552" s="182"/>
      <c r="I552" s="182"/>
      <c r="J552" s="182"/>
      <c r="K552" s="182"/>
      <c r="L552" s="182"/>
      <c r="M552" s="182"/>
      <c r="N552" s="182"/>
      <c r="O552" s="182"/>
      <c r="P552" s="182"/>
      <c r="Q552" s="182"/>
      <c r="R552" s="182"/>
      <c r="S552" s="182"/>
      <c r="T552" s="182"/>
      <c r="U552" s="182"/>
      <c r="V552" s="182"/>
      <c r="W552" s="182"/>
      <c r="X552" s="182"/>
      <c r="Y552" s="182"/>
      <c r="Z552" s="182"/>
    </row>
    <row r="553" spans="1:26" ht="26.25" customHeight="1" x14ac:dyDescent="0.4">
      <c r="A553" s="182"/>
      <c r="B553" s="182"/>
      <c r="C553" s="182"/>
      <c r="D553" s="182"/>
      <c r="E553" s="182"/>
      <c r="F553" s="182"/>
      <c r="G553" s="182"/>
      <c r="H553" s="182"/>
      <c r="I553" s="182"/>
      <c r="J553" s="182"/>
      <c r="K553" s="182"/>
      <c r="L553" s="182"/>
      <c r="M553" s="182"/>
      <c r="N553" s="182"/>
      <c r="O553" s="182"/>
      <c r="P553" s="182"/>
      <c r="Q553" s="182"/>
      <c r="R553" s="182"/>
      <c r="S553" s="182"/>
      <c r="T553" s="182"/>
      <c r="U553" s="182"/>
      <c r="V553" s="182"/>
      <c r="W553" s="182"/>
      <c r="X553" s="182"/>
      <c r="Y553" s="182"/>
      <c r="Z553" s="182"/>
    </row>
    <row r="554" spans="1:26" ht="26.25" customHeight="1" x14ac:dyDescent="0.4">
      <c r="A554" s="182"/>
      <c r="B554" s="182"/>
      <c r="C554" s="182"/>
      <c r="D554" s="182"/>
      <c r="E554" s="182"/>
      <c r="F554" s="182"/>
      <c r="G554" s="182"/>
      <c r="H554" s="182"/>
      <c r="I554" s="182"/>
      <c r="J554" s="182"/>
      <c r="K554" s="182"/>
      <c r="L554" s="182"/>
      <c r="M554" s="182"/>
      <c r="N554" s="182"/>
      <c r="O554" s="182"/>
      <c r="P554" s="182"/>
      <c r="Q554" s="182"/>
      <c r="R554" s="182"/>
      <c r="S554" s="182"/>
      <c r="T554" s="182"/>
      <c r="U554" s="182"/>
      <c r="V554" s="182"/>
      <c r="W554" s="182"/>
      <c r="X554" s="182"/>
      <c r="Y554" s="182"/>
      <c r="Z554" s="182"/>
    </row>
    <row r="555" spans="1:26" ht="26.25" customHeight="1" x14ac:dyDescent="0.4">
      <c r="A555" s="182"/>
      <c r="B555" s="182"/>
      <c r="C555" s="182"/>
      <c r="D555" s="182"/>
      <c r="E555" s="182"/>
      <c r="F555" s="182"/>
      <c r="G555" s="182"/>
      <c r="H555" s="182"/>
      <c r="I555" s="182"/>
      <c r="J555" s="182"/>
      <c r="K555" s="182"/>
      <c r="L555" s="182"/>
      <c r="M555" s="182"/>
      <c r="N555" s="182"/>
      <c r="O555" s="182"/>
      <c r="P555" s="182"/>
      <c r="Q555" s="182"/>
      <c r="R555" s="182"/>
      <c r="S555" s="182"/>
      <c r="T555" s="182"/>
      <c r="U555" s="182"/>
      <c r="V555" s="182"/>
      <c r="W555" s="182"/>
      <c r="X555" s="182"/>
      <c r="Y555" s="182"/>
      <c r="Z555" s="182"/>
    </row>
    <row r="556" spans="1:26" ht="26.25" customHeight="1" x14ac:dyDescent="0.4">
      <c r="A556" s="182"/>
      <c r="B556" s="182"/>
      <c r="C556" s="182"/>
      <c r="D556" s="182"/>
      <c r="E556" s="182"/>
      <c r="F556" s="182"/>
      <c r="G556" s="182"/>
      <c r="H556" s="182"/>
      <c r="I556" s="182"/>
      <c r="J556" s="182"/>
      <c r="K556" s="182"/>
      <c r="L556" s="182"/>
      <c r="M556" s="182"/>
      <c r="N556" s="182"/>
      <c r="O556" s="182"/>
      <c r="P556" s="182"/>
      <c r="Q556" s="182"/>
      <c r="R556" s="182"/>
      <c r="S556" s="182"/>
      <c r="T556" s="182"/>
      <c r="U556" s="182"/>
      <c r="V556" s="182"/>
      <c r="W556" s="182"/>
      <c r="X556" s="182"/>
      <c r="Y556" s="182"/>
      <c r="Z556" s="182"/>
    </row>
    <row r="557" spans="1:26" ht="26.25" customHeight="1" x14ac:dyDescent="0.4">
      <c r="A557" s="182"/>
      <c r="B557" s="182"/>
      <c r="C557" s="182"/>
      <c r="D557" s="182"/>
      <c r="E557" s="182"/>
      <c r="F557" s="182"/>
      <c r="G557" s="182"/>
      <c r="H557" s="182"/>
      <c r="I557" s="182"/>
      <c r="J557" s="182"/>
      <c r="K557" s="182"/>
      <c r="L557" s="182"/>
      <c r="M557" s="182"/>
      <c r="N557" s="182"/>
      <c r="O557" s="182"/>
      <c r="P557" s="182"/>
      <c r="Q557" s="182"/>
      <c r="R557" s="182"/>
      <c r="S557" s="182"/>
      <c r="T557" s="182"/>
      <c r="U557" s="182"/>
      <c r="V557" s="182"/>
      <c r="W557" s="182"/>
      <c r="X557" s="182"/>
      <c r="Y557" s="182"/>
      <c r="Z557" s="182"/>
    </row>
    <row r="558" spans="1:26" ht="26.25" customHeight="1" x14ac:dyDescent="0.4">
      <c r="A558" s="182"/>
      <c r="B558" s="182"/>
      <c r="C558" s="182"/>
      <c r="D558" s="182"/>
      <c r="E558" s="182"/>
      <c r="F558" s="182"/>
      <c r="G558" s="182"/>
      <c r="H558" s="182"/>
      <c r="I558" s="182"/>
      <c r="J558" s="182"/>
      <c r="K558" s="182"/>
      <c r="L558" s="182"/>
      <c r="M558" s="182"/>
      <c r="N558" s="182"/>
      <c r="O558" s="182"/>
      <c r="P558" s="182"/>
      <c r="Q558" s="182"/>
      <c r="R558" s="182"/>
      <c r="S558" s="182"/>
      <c r="T558" s="182"/>
      <c r="U558" s="182"/>
      <c r="V558" s="182"/>
      <c r="W558" s="182"/>
      <c r="X558" s="182"/>
      <c r="Y558" s="182"/>
      <c r="Z558" s="182"/>
    </row>
    <row r="559" spans="1:26" ht="26.25" customHeight="1" x14ac:dyDescent="0.4">
      <c r="A559" s="182"/>
      <c r="B559" s="182"/>
      <c r="C559" s="182"/>
      <c r="D559" s="182"/>
      <c r="E559" s="182"/>
      <c r="F559" s="182"/>
      <c r="G559" s="182"/>
      <c r="H559" s="182"/>
      <c r="I559" s="182"/>
      <c r="J559" s="182"/>
      <c r="K559" s="182"/>
      <c r="L559" s="182"/>
      <c r="M559" s="182"/>
      <c r="N559" s="182"/>
      <c r="O559" s="182"/>
      <c r="P559" s="182"/>
      <c r="Q559" s="182"/>
      <c r="R559" s="182"/>
      <c r="S559" s="182"/>
      <c r="T559" s="182"/>
      <c r="U559" s="182"/>
      <c r="V559" s="182"/>
      <c r="W559" s="182"/>
      <c r="X559" s="182"/>
      <c r="Y559" s="182"/>
      <c r="Z559" s="182"/>
    </row>
    <row r="560" spans="1:26" ht="26.25" customHeight="1" x14ac:dyDescent="0.4">
      <c r="A560" s="182"/>
      <c r="B560" s="182"/>
      <c r="C560" s="182"/>
      <c r="D560" s="182"/>
      <c r="E560" s="182"/>
      <c r="F560" s="182"/>
      <c r="G560" s="182"/>
      <c r="H560" s="182"/>
      <c r="I560" s="182"/>
      <c r="J560" s="182"/>
      <c r="K560" s="182"/>
      <c r="L560" s="182"/>
      <c r="M560" s="182"/>
      <c r="N560" s="182"/>
      <c r="O560" s="182"/>
      <c r="P560" s="182"/>
      <c r="Q560" s="182"/>
      <c r="R560" s="182"/>
      <c r="S560" s="182"/>
      <c r="T560" s="182"/>
      <c r="U560" s="182"/>
      <c r="V560" s="182"/>
      <c r="W560" s="182"/>
      <c r="X560" s="182"/>
      <c r="Y560" s="182"/>
      <c r="Z560" s="182"/>
    </row>
    <row r="561" spans="1:26" ht="26.25" customHeight="1" x14ac:dyDescent="0.4">
      <c r="A561" s="182"/>
      <c r="B561" s="182"/>
      <c r="C561" s="182"/>
      <c r="D561" s="182"/>
      <c r="E561" s="182"/>
      <c r="F561" s="182"/>
      <c r="G561" s="182"/>
      <c r="H561" s="182"/>
      <c r="I561" s="182"/>
      <c r="J561" s="182"/>
      <c r="K561" s="182"/>
      <c r="L561" s="182"/>
      <c r="M561" s="182"/>
      <c r="N561" s="182"/>
      <c r="O561" s="182"/>
      <c r="P561" s="182"/>
      <c r="Q561" s="182"/>
      <c r="R561" s="182"/>
      <c r="S561" s="182"/>
      <c r="T561" s="182"/>
      <c r="U561" s="182"/>
      <c r="V561" s="182"/>
      <c r="W561" s="182"/>
      <c r="X561" s="182"/>
      <c r="Y561" s="182"/>
      <c r="Z561" s="182"/>
    </row>
    <row r="562" spans="1:26" ht="26.25" customHeight="1" x14ac:dyDescent="0.4">
      <c r="A562" s="182"/>
      <c r="B562" s="182"/>
      <c r="C562" s="182"/>
      <c r="D562" s="182"/>
      <c r="E562" s="182"/>
      <c r="F562" s="182"/>
      <c r="G562" s="182"/>
      <c r="H562" s="182"/>
      <c r="I562" s="182"/>
      <c r="J562" s="182"/>
      <c r="K562" s="182"/>
      <c r="L562" s="182"/>
      <c r="M562" s="182"/>
      <c r="N562" s="182"/>
      <c r="O562" s="182"/>
      <c r="P562" s="182"/>
      <c r="Q562" s="182"/>
      <c r="R562" s="182"/>
      <c r="S562" s="182"/>
      <c r="T562" s="182"/>
      <c r="U562" s="182"/>
      <c r="V562" s="182"/>
      <c r="W562" s="182"/>
      <c r="X562" s="182"/>
      <c r="Y562" s="182"/>
      <c r="Z562" s="182"/>
    </row>
    <row r="563" spans="1:26" ht="26.25" customHeight="1" x14ac:dyDescent="0.4">
      <c r="A563" s="182"/>
      <c r="B563" s="182"/>
      <c r="C563" s="182"/>
      <c r="D563" s="182"/>
      <c r="E563" s="182"/>
      <c r="F563" s="182"/>
      <c r="G563" s="182"/>
      <c r="H563" s="182"/>
      <c r="I563" s="182"/>
      <c r="J563" s="182"/>
      <c r="K563" s="182"/>
      <c r="L563" s="182"/>
      <c r="M563" s="182"/>
      <c r="N563" s="182"/>
      <c r="O563" s="182"/>
      <c r="P563" s="182"/>
      <c r="Q563" s="182"/>
      <c r="R563" s="182"/>
      <c r="S563" s="182"/>
      <c r="T563" s="182"/>
      <c r="U563" s="182"/>
      <c r="V563" s="182"/>
      <c r="W563" s="182"/>
      <c r="X563" s="182"/>
      <c r="Y563" s="182"/>
      <c r="Z563" s="182"/>
    </row>
    <row r="564" spans="1:26" ht="26.25" customHeight="1" x14ac:dyDescent="0.4">
      <c r="A564" s="182"/>
      <c r="B564" s="182"/>
      <c r="C564" s="182"/>
      <c r="D564" s="182"/>
      <c r="E564" s="182"/>
      <c r="F564" s="182"/>
      <c r="G564" s="182"/>
      <c r="H564" s="182"/>
      <c r="I564" s="182"/>
      <c r="J564" s="182"/>
      <c r="K564" s="182"/>
      <c r="L564" s="182"/>
      <c r="M564" s="182"/>
      <c r="N564" s="182"/>
      <c r="O564" s="182"/>
      <c r="P564" s="182"/>
      <c r="Q564" s="182"/>
      <c r="R564" s="182"/>
      <c r="S564" s="182"/>
      <c r="T564" s="182"/>
      <c r="U564" s="182"/>
      <c r="V564" s="182"/>
      <c r="W564" s="182"/>
      <c r="X564" s="182"/>
      <c r="Y564" s="182"/>
      <c r="Z564" s="182"/>
    </row>
    <row r="565" spans="1:26" ht="26.25" customHeight="1" x14ac:dyDescent="0.4">
      <c r="A565" s="182"/>
      <c r="B565" s="182"/>
      <c r="C565" s="182"/>
      <c r="D565" s="182"/>
      <c r="E565" s="182"/>
      <c r="F565" s="182"/>
      <c r="G565" s="182"/>
      <c r="H565" s="182"/>
      <c r="I565" s="182"/>
      <c r="J565" s="182"/>
      <c r="K565" s="182"/>
      <c r="L565" s="182"/>
      <c r="M565" s="182"/>
      <c r="N565" s="182"/>
      <c r="O565" s="182"/>
      <c r="P565" s="182"/>
      <c r="Q565" s="182"/>
      <c r="R565" s="182"/>
      <c r="S565" s="182"/>
      <c r="T565" s="182"/>
      <c r="U565" s="182"/>
      <c r="V565" s="182"/>
      <c r="W565" s="182"/>
      <c r="X565" s="182"/>
      <c r="Y565" s="182"/>
      <c r="Z565" s="182"/>
    </row>
    <row r="566" spans="1:26" ht="26.25" customHeight="1" x14ac:dyDescent="0.4">
      <c r="A566" s="182"/>
      <c r="B566" s="182"/>
      <c r="C566" s="182"/>
      <c r="D566" s="182"/>
      <c r="E566" s="182"/>
      <c r="F566" s="182"/>
      <c r="G566" s="182"/>
      <c r="H566" s="182"/>
      <c r="I566" s="182"/>
      <c r="J566" s="182"/>
      <c r="K566" s="182"/>
      <c r="L566" s="182"/>
      <c r="M566" s="182"/>
      <c r="N566" s="182"/>
      <c r="O566" s="182"/>
      <c r="P566" s="182"/>
      <c r="Q566" s="182"/>
      <c r="R566" s="182"/>
      <c r="S566" s="182"/>
      <c r="T566" s="182"/>
      <c r="U566" s="182"/>
      <c r="V566" s="182"/>
      <c r="W566" s="182"/>
      <c r="X566" s="182"/>
      <c r="Y566" s="182"/>
      <c r="Z566" s="182"/>
    </row>
    <row r="567" spans="1:26" ht="26.25" customHeight="1" x14ac:dyDescent="0.4">
      <c r="A567" s="182"/>
      <c r="B567" s="182"/>
      <c r="C567" s="182"/>
      <c r="D567" s="182"/>
      <c r="E567" s="182"/>
      <c r="F567" s="182"/>
      <c r="G567" s="182"/>
      <c r="H567" s="182"/>
      <c r="I567" s="182"/>
      <c r="J567" s="182"/>
      <c r="K567" s="182"/>
      <c r="L567" s="182"/>
      <c r="M567" s="182"/>
      <c r="N567" s="182"/>
      <c r="O567" s="182"/>
      <c r="P567" s="182"/>
      <c r="Q567" s="182"/>
      <c r="R567" s="182"/>
      <c r="S567" s="182"/>
      <c r="T567" s="182"/>
      <c r="U567" s="182"/>
      <c r="V567" s="182"/>
      <c r="W567" s="182"/>
      <c r="X567" s="182"/>
      <c r="Y567" s="182"/>
      <c r="Z567" s="182"/>
    </row>
    <row r="568" spans="1:26" ht="26.25" customHeight="1" x14ac:dyDescent="0.4">
      <c r="A568" s="182"/>
      <c r="B568" s="182"/>
      <c r="C568" s="182"/>
      <c r="D568" s="182"/>
      <c r="E568" s="182"/>
      <c r="F568" s="182"/>
      <c r="G568" s="182"/>
      <c r="H568" s="182"/>
      <c r="I568" s="182"/>
      <c r="J568" s="182"/>
      <c r="K568" s="182"/>
      <c r="L568" s="182"/>
      <c r="M568" s="182"/>
      <c r="N568" s="182"/>
      <c r="O568" s="182"/>
      <c r="P568" s="182"/>
      <c r="Q568" s="182"/>
      <c r="R568" s="182"/>
      <c r="S568" s="182"/>
      <c r="T568" s="182"/>
      <c r="U568" s="182"/>
      <c r="V568" s="182"/>
      <c r="W568" s="182"/>
      <c r="X568" s="182"/>
      <c r="Y568" s="182"/>
      <c r="Z568" s="182"/>
    </row>
    <row r="569" spans="1:26" ht="26.25" customHeight="1" x14ac:dyDescent="0.4">
      <c r="A569" s="182"/>
      <c r="B569" s="182"/>
      <c r="C569" s="182"/>
      <c r="D569" s="182"/>
      <c r="E569" s="182"/>
      <c r="F569" s="182"/>
      <c r="G569" s="182"/>
      <c r="H569" s="182"/>
      <c r="I569" s="182"/>
      <c r="J569" s="182"/>
      <c r="K569" s="182"/>
      <c r="L569" s="182"/>
      <c r="M569" s="182"/>
      <c r="N569" s="182"/>
      <c r="O569" s="182"/>
      <c r="P569" s="182"/>
      <c r="Q569" s="182"/>
      <c r="R569" s="182"/>
      <c r="S569" s="182"/>
      <c r="T569" s="182"/>
      <c r="U569" s="182"/>
      <c r="V569" s="182"/>
      <c r="W569" s="182"/>
      <c r="X569" s="182"/>
      <c r="Y569" s="182"/>
      <c r="Z569" s="182"/>
    </row>
    <row r="570" spans="1:26" ht="26.25" customHeight="1" x14ac:dyDescent="0.4">
      <c r="A570" s="182"/>
      <c r="B570" s="182"/>
      <c r="C570" s="182"/>
      <c r="D570" s="182"/>
      <c r="E570" s="182"/>
      <c r="F570" s="182"/>
      <c r="G570" s="182"/>
      <c r="H570" s="182"/>
      <c r="I570" s="182"/>
      <c r="J570" s="182"/>
      <c r="K570" s="182"/>
      <c r="L570" s="182"/>
      <c r="M570" s="182"/>
      <c r="N570" s="182"/>
      <c r="O570" s="182"/>
      <c r="P570" s="182"/>
      <c r="Q570" s="182"/>
      <c r="R570" s="182"/>
      <c r="S570" s="182"/>
      <c r="T570" s="182"/>
      <c r="U570" s="182"/>
      <c r="V570" s="182"/>
      <c r="W570" s="182"/>
      <c r="X570" s="182"/>
      <c r="Y570" s="182"/>
      <c r="Z570" s="182"/>
    </row>
    <row r="571" spans="1:26" ht="26.25" customHeight="1" x14ac:dyDescent="0.4">
      <c r="A571" s="182"/>
      <c r="B571" s="182"/>
      <c r="C571" s="182"/>
      <c r="D571" s="182"/>
      <c r="E571" s="182"/>
      <c r="F571" s="182"/>
      <c r="G571" s="182"/>
      <c r="H571" s="182"/>
      <c r="I571" s="182"/>
      <c r="J571" s="182"/>
      <c r="K571" s="182"/>
      <c r="L571" s="182"/>
      <c r="M571" s="182"/>
      <c r="N571" s="182"/>
      <c r="O571" s="182"/>
      <c r="P571" s="182"/>
      <c r="Q571" s="182"/>
      <c r="R571" s="182"/>
      <c r="S571" s="182"/>
      <c r="T571" s="182"/>
      <c r="U571" s="182"/>
      <c r="V571" s="182"/>
      <c r="W571" s="182"/>
      <c r="X571" s="182"/>
      <c r="Y571" s="182"/>
      <c r="Z571" s="182"/>
    </row>
    <row r="572" spans="1:26" ht="26.25" customHeight="1" x14ac:dyDescent="0.4">
      <c r="A572" s="182"/>
      <c r="B572" s="182"/>
      <c r="C572" s="182"/>
      <c r="D572" s="182"/>
      <c r="E572" s="182"/>
      <c r="F572" s="182"/>
      <c r="G572" s="182"/>
      <c r="H572" s="182"/>
      <c r="I572" s="182"/>
      <c r="J572" s="182"/>
      <c r="K572" s="182"/>
      <c r="L572" s="182"/>
      <c r="M572" s="182"/>
      <c r="N572" s="182"/>
      <c r="O572" s="182"/>
      <c r="P572" s="182"/>
      <c r="Q572" s="182"/>
      <c r="R572" s="182"/>
      <c r="S572" s="182"/>
      <c r="T572" s="182"/>
      <c r="U572" s="182"/>
      <c r="V572" s="182"/>
      <c r="W572" s="182"/>
      <c r="X572" s="182"/>
      <c r="Y572" s="182"/>
      <c r="Z572" s="182"/>
    </row>
    <row r="573" spans="1:26" ht="26.25" customHeight="1" x14ac:dyDescent="0.4">
      <c r="A573" s="182"/>
      <c r="B573" s="182"/>
      <c r="C573" s="182"/>
      <c r="D573" s="182"/>
      <c r="E573" s="182"/>
      <c r="F573" s="182"/>
      <c r="G573" s="182"/>
      <c r="H573" s="182"/>
      <c r="I573" s="182"/>
      <c r="J573" s="182"/>
      <c r="K573" s="182"/>
      <c r="L573" s="182"/>
      <c r="M573" s="182"/>
      <c r="N573" s="182"/>
      <c r="O573" s="182"/>
      <c r="P573" s="182"/>
      <c r="Q573" s="182"/>
      <c r="R573" s="182"/>
      <c r="S573" s="182"/>
      <c r="T573" s="182"/>
      <c r="U573" s="182"/>
      <c r="V573" s="182"/>
      <c r="W573" s="182"/>
      <c r="X573" s="182"/>
      <c r="Y573" s="182"/>
      <c r="Z573" s="182"/>
    </row>
    <row r="574" spans="1:26" ht="26.25" customHeight="1" x14ac:dyDescent="0.4">
      <c r="A574" s="182"/>
      <c r="B574" s="182"/>
      <c r="C574" s="182"/>
      <c r="D574" s="182"/>
      <c r="E574" s="182"/>
      <c r="F574" s="182"/>
      <c r="G574" s="182"/>
      <c r="H574" s="182"/>
      <c r="I574" s="182"/>
      <c r="J574" s="182"/>
      <c r="K574" s="182"/>
      <c r="L574" s="182"/>
      <c r="M574" s="182"/>
      <c r="N574" s="182"/>
      <c r="O574" s="182"/>
      <c r="P574" s="182"/>
      <c r="Q574" s="182"/>
      <c r="R574" s="182"/>
      <c r="S574" s="182"/>
      <c r="T574" s="182"/>
      <c r="U574" s="182"/>
      <c r="V574" s="182"/>
      <c r="W574" s="182"/>
      <c r="X574" s="182"/>
      <c r="Y574" s="182"/>
      <c r="Z574" s="182"/>
    </row>
    <row r="575" spans="1:26" ht="26.25" customHeight="1" x14ac:dyDescent="0.4">
      <c r="A575" s="182"/>
      <c r="B575" s="182"/>
      <c r="C575" s="182"/>
      <c r="D575" s="182"/>
      <c r="E575" s="182"/>
      <c r="F575" s="182"/>
      <c r="G575" s="182"/>
      <c r="H575" s="182"/>
      <c r="I575" s="182"/>
      <c r="J575" s="182"/>
      <c r="K575" s="182"/>
      <c r="L575" s="182"/>
      <c r="M575" s="182"/>
      <c r="N575" s="182"/>
      <c r="O575" s="182"/>
      <c r="P575" s="182"/>
      <c r="Q575" s="182"/>
      <c r="R575" s="182"/>
      <c r="S575" s="182"/>
      <c r="T575" s="182"/>
      <c r="U575" s="182"/>
      <c r="V575" s="182"/>
      <c r="W575" s="182"/>
      <c r="X575" s="182"/>
      <c r="Y575" s="182"/>
      <c r="Z575" s="182"/>
    </row>
    <row r="576" spans="1:26" ht="26.25" customHeight="1" x14ac:dyDescent="0.4">
      <c r="A576" s="182"/>
      <c r="B576" s="182"/>
      <c r="C576" s="182"/>
      <c r="D576" s="182"/>
      <c r="E576" s="182"/>
      <c r="F576" s="182"/>
      <c r="G576" s="182"/>
      <c r="H576" s="182"/>
      <c r="I576" s="182"/>
      <c r="J576" s="182"/>
      <c r="K576" s="182"/>
      <c r="L576" s="182"/>
      <c r="M576" s="182"/>
      <c r="N576" s="182"/>
      <c r="O576" s="182"/>
      <c r="P576" s="182"/>
      <c r="Q576" s="182"/>
      <c r="R576" s="182"/>
      <c r="S576" s="182"/>
      <c r="T576" s="182"/>
      <c r="U576" s="182"/>
      <c r="V576" s="182"/>
      <c r="W576" s="182"/>
      <c r="X576" s="182"/>
      <c r="Y576" s="182"/>
      <c r="Z576" s="182"/>
    </row>
    <row r="577" spans="1:26" ht="26.25" customHeight="1" x14ac:dyDescent="0.4">
      <c r="A577" s="182"/>
      <c r="B577" s="182"/>
      <c r="C577" s="182"/>
      <c r="D577" s="182"/>
      <c r="E577" s="182"/>
      <c r="F577" s="182"/>
      <c r="G577" s="182"/>
      <c r="H577" s="182"/>
      <c r="I577" s="182"/>
      <c r="J577" s="182"/>
      <c r="K577" s="182"/>
      <c r="L577" s="182"/>
      <c r="M577" s="182"/>
      <c r="N577" s="182"/>
      <c r="O577" s="182"/>
      <c r="P577" s="182"/>
      <c r="Q577" s="182"/>
      <c r="R577" s="182"/>
      <c r="S577" s="182"/>
      <c r="T577" s="182"/>
      <c r="U577" s="182"/>
      <c r="V577" s="182"/>
      <c r="W577" s="182"/>
      <c r="X577" s="182"/>
      <c r="Y577" s="182"/>
      <c r="Z577" s="182"/>
    </row>
    <row r="578" spans="1:26" ht="26.25" customHeight="1" x14ac:dyDescent="0.4">
      <c r="A578" s="182"/>
      <c r="B578" s="182"/>
      <c r="C578" s="182"/>
      <c r="D578" s="182"/>
      <c r="E578" s="182"/>
      <c r="F578" s="182"/>
      <c r="G578" s="182"/>
      <c r="H578" s="182"/>
      <c r="I578" s="182"/>
      <c r="J578" s="182"/>
      <c r="K578" s="182"/>
      <c r="L578" s="182"/>
      <c r="M578" s="182"/>
      <c r="N578" s="182"/>
      <c r="O578" s="182"/>
      <c r="P578" s="182"/>
      <c r="Q578" s="182"/>
      <c r="R578" s="182"/>
      <c r="S578" s="182"/>
      <c r="T578" s="182"/>
      <c r="U578" s="182"/>
      <c r="V578" s="182"/>
      <c r="W578" s="182"/>
      <c r="X578" s="182"/>
      <c r="Y578" s="182"/>
      <c r="Z578" s="182"/>
    </row>
    <row r="579" spans="1:26" ht="26.25" customHeight="1" x14ac:dyDescent="0.4">
      <c r="A579" s="182"/>
      <c r="B579" s="182"/>
      <c r="C579" s="182"/>
      <c r="D579" s="182"/>
      <c r="E579" s="182"/>
      <c r="F579" s="182"/>
      <c r="G579" s="182"/>
      <c r="H579" s="182"/>
      <c r="I579" s="182"/>
      <c r="J579" s="182"/>
      <c r="K579" s="182"/>
      <c r="L579" s="182"/>
      <c r="M579" s="182"/>
      <c r="N579" s="182"/>
      <c r="O579" s="182"/>
      <c r="P579" s="182"/>
      <c r="Q579" s="182"/>
      <c r="R579" s="182"/>
      <c r="S579" s="182"/>
      <c r="T579" s="182"/>
      <c r="U579" s="182"/>
      <c r="V579" s="182"/>
      <c r="W579" s="182"/>
      <c r="X579" s="182"/>
      <c r="Y579" s="182"/>
      <c r="Z579" s="182"/>
    </row>
    <row r="580" spans="1:26" ht="26.25" customHeight="1" x14ac:dyDescent="0.4">
      <c r="A580" s="182"/>
      <c r="B580" s="182"/>
      <c r="C580" s="182"/>
      <c r="D580" s="182"/>
      <c r="E580" s="182"/>
      <c r="F580" s="182"/>
      <c r="G580" s="182"/>
      <c r="H580" s="182"/>
      <c r="I580" s="182"/>
      <c r="J580" s="182"/>
      <c r="K580" s="182"/>
      <c r="L580" s="182"/>
      <c r="M580" s="182"/>
      <c r="N580" s="182"/>
      <c r="O580" s="182"/>
      <c r="P580" s="182"/>
      <c r="Q580" s="182"/>
      <c r="R580" s="182"/>
      <c r="S580" s="182"/>
      <c r="T580" s="182"/>
      <c r="U580" s="182"/>
      <c r="V580" s="182"/>
      <c r="W580" s="182"/>
      <c r="X580" s="182"/>
      <c r="Y580" s="182"/>
      <c r="Z580" s="182"/>
    </row>
    <row r="581" spans="1:26" ht="26.25" customHeight="1" x14ac:dyDescent="0.4">
      <c r="A581" s="182"/>
      <c r="B581" s="182"/>
      <c r="C581" s="182"/>
      <c r="D581" s="182"/>
      <c r="E581" s="182"/>
      <c r="F581" s="182"/>
      <c r="G581" s="182"/>
      <c r="H581" s="182"/>
      <c r="I581" s="182"/>
      <c r="J581" s="182"/>
      <c r="K581" s="182"/>
      <c r="L581" s="182"/>
      <c r="M581" s="182"/>
      <c r="N581" s="182"/>
      <c r="O581" s="182"/>
      <c r="P581" s="182"/>
      <c r="Q581" s="182"/>
      <c r="R581" s="182"/>
      <c r="S581" s="182"/>
      <c r="T581" s="182"/>
      <c r="U581" s="182"/>
      <c r="V581" s="182"/>
      <c r="W581" s="182"/>
      <c r="X581" s="182"/>
      <c r="Y581" s="182"/>
      <c r="Z581" s="182"/>
    </row>
    <row r="582" spans="1:26" ht="26.25" customHeight="1" x14ac:dyDescent="0.4">
      <c r="A582" s="182"/>
      <c r="B582" s="182"/>
      <c r="C582" s="182"/>
      <c r="D582" s="182"/>
      <c r="E582" s="182"/>
      <c r="F582" s="182"/>
      <c r="G582" s="182"/>
      <c r="H582" s="182"/>
      <c r="I582" s="182"/>
      <c r="J582" s="182"/>
      <c r="K582" s="182"/>
      <c r="L582" s="182"/>
      <c r="M582" s="182"/>
      <c r="N582" s="182"/>
      <c r="O582" s="182"/>
      <c r="P582" s="182"/>
      <c r="Q582" s="182"/>
      <c r="R582" s="182"/>
      <c r="S582" s="182"/>
      <c r="T582" s="182"/>
      <c r="U582" s="182"/>
      <c r="V582" s="182"/>
      <c r="W582" s="182"/>
      <c r="X582" s="182"/>
      <c r="Y582" s="182"/>
      <c r="Z582" s="182"/>
    </row>
    <row r="583" spans="1:26" ht="26.25" customHeight="1" x14ac:dyDescent="0.4">
      <c r="A583" s="182"/>
      <c r="B583" s="182"/>
      <c r="C583" s="182"/>
      <c r="D583" s="182"/>
      <c r="E583" s="182"/>
      <c r="F583" s="182"/>
      <c r="G583" s="182"/>
      <c r="H583" s="182"/>
      <c r="I583" s="182"/>
      <c r="J583" s="182"/>
      <c r="K583" s="182"/>
      <c r="L583" s="182"/>
      <c r="M583" s="182"/>
      <c r="N583" s="182"/>
      <c r="O583" s="182"/>
      <c r="P583" s="182"/>
      <c r="Q583" s="182"/>
      <c r="R583" s="182"/>
      <c r="S583" s="182"/>
      <c r="T583" s="182"/>
      <c r="U583" s="182"/>
      <c r="V583" s="182"/>
      <c r="W583" s="182"/>
      <c r="X583" s="182"/>
      <c r="Y583" s="182"/>
      <c r="Z583" s="182"/>
    </row>
    <row r="584" spans="1:26" ht="26.25" customHeight="1" x14ac:dyDescent="0.4">
      <c r="A584" s="182"/>
      <c r="B584" s="182"/>
      <c r="C584" s="182"/>
      <c r="D584" s="182"/>
      <c r="E584" s="182"/>
      <c r="F584" s="182"/>
      <c r="G584" s="182"/>
      <c r="H584" s="182"/>
      <c r="I584" s="182"/>
      <c r="J584" s="182"/>
      <c r="K584" s="182"/>
      <c r="L584" s="182"/>
      <c r="M584" s="182"/>
      <c r="N584" s="182"/>
      <c r="O584" s="182"/>
      <c r="P584" s="182"/>
      <c r="Q584" s="182"/>
      <c r="R584" s="182"/>
      <c r="S584" s="182"/>
      <c r="T584" s="182"/>
      <c r="U584" s="182"/>
      <c r="V584" s="182"/>
      <c r="W584" s="182"/>
      <c r="X584" s="182"/>
      <c r="Y584" s="182"/>
      <c r="Z584" s="182"/>
    </row>
    <row r="585" spans="1:26" ht="26.25" customHeight="1" x14ac:dyDescent="0.4">
      <c r="A585" s="182"/>
      <c r="B585" s="182"/>
      <c r="C585" s="182"/>
      <c r="D585" s="182"/>
      <c r="E585" s="182"/>
      <c r="F585" s="182"/>
      <c r="G585" s="182"/>
      <c r="H585" s="182"/>
      <c r="I585" s="182"/>
      <c r="J585" s="182"/>
      <c r="K585" s="182"/>
      <c r="L585" s="182"/>
      <c r="M585" s="182"/>
      <c r="N585" s="182"/>
      <c r="O585" s="182"/>
      <c r="P585" s="182"/>
      <c r="Q585" s="182"/>
      <c r="R585" s="182"/>
      <c r="S585" s="182"/>
      <c r="T585" s="182"/>
      <c r="U585" s="182"/>
      <c r="V585" s="182"/>
      <c r="W585" s="182"/>
      <c r="X585" s="182"/>
      <c r="Y585" s="182"/>
      <c r="Z585" s="182"/>
    </row>
    <row r="586" spans="1:26" ht="26.25" customHeight="1" x14ac:dyDescent="0.4">
      <c r="A586" s="182"/>
      <c r="B586" s="182"/>
      <c r="C586" s="182"/>
      <c r="D586" s="182"/>
      <c r="E586" s="182"/>
      <c r="F586" s="182"/>
      <c r="G586" s="182"/>
      <c r="H586" s="182"/>
      <c r="I586" s="182"/>
      <c r="J586" s="182"/>
      <c r="K586" s="182"/>
      <c r="L586" s="182"/>
      <c r="M586" s="182"/>
      <c r="N586" s="182"/>
      <c r="O586" s="182"/>
      <c r="P586" s="182"/>
      <c r="Q586" s="182"/>
      <c r="R586" s="182"/>
      <c r="S586" s="182"/>
      <c r="T586" s="182"/>
      <c r="U586" s="182"/>
      <c r="V586" s="182"/>
      <c r="W586" s="182"/>
      <c r="X586" s="182"/>
      <c r="Y586" s="182"/>
      <c r="Z586" s="182"/>
    </row>
    <row r="587" spans="1:26" ht="26.25" customHeight="1" x14ac:dyDescent="0.4">
      <c r="A587" s="182"/>
      <c r="B587" s="182"/>
      <c r="C587" s="182"/>
      <c r="D587" s="182"/>
      <c r="E587" s="182"/>
      <c r="F587" s="182"/>
      <c r="G587" s="182"/>
      <c r="H587" s="182"/>
      <c r="I587" s="182"/>
      <c r="J587" s="182"/>
      <c r="K587" s="182"/>
      <c r="L587" s="182"/>
      <c r="M587" s="182"/>
      <c r="N587" s="182"/>
      <c r="O587" s="182"/>
      <c r="P587" s="182"/>
      <c r="Q587" s="182"/>
      <c r="R587" s="182"/>
      <c r="S587" s="182"/>
      <c r="T587" s="182"/>
      <c r="U587" s="182"/>
      <c r="V587" s="182"/>
      <c r="W587" s="182"/>
      <c r="X587" s="182"/>
      <c r="Y587" s="182"/>
      <c r="Z587" s="182"/>
    </row>
    <row r="588" spans="1:26" ht="26.25" customHeight="1" x14ac:dyDescent="0.4">
      <c r="A588" s="182"/>
      <c r="B588" s="182"/>
      <c r="C588" s="182"/>
      <c r="D588" s="182"/>
      <c r="E588" s="182"/>
      <c r="F588" s="182"/>
      <c r="G588" s="182"/>
      <c r="H588" s="182"/>
      <c r="I588" s="182"/>
      <c r="J588" s="182"/>
      <c r="K588" s="182"/>
      <c r="L588" s="182"/>
      <c r="M588" s="182"/>
      <c r="N588" s="182"/>
      <c r="O588" s="182"/>
      <c r="P588" s="182"/>
      <c r="Q588" s="182"/>
      <c r="R588" s="182"/>
      <c r="S588" s="182"/>
      <c r="T588" s="182"/>
      <c r="U588" s="182"/>
      <c r="V588" s="182"/>
      <c r="W588" s="182"/>
      <c r="X588" s="182"/>
      <c r="Y588" s="182"/>
      <c r="Z588" s="182"/>
    </row>
    <row r="589" spans="1:26" ht="26.25" customHeight="1" x14ac:dyDescent="0.4">
      <c r="A589" s="182"/>
      <c r="B589" s="182"/>
      <c r="C589" s="182"/>
      <c r="D589" s="182"/>
      <c r="E589" s="182"/>
      <c r="F589" s="182"/>
      <c r="G589" s="182"/>
      <c r="H589" s="182"/>
      <c r="I589" s="182"/>
      <c r="J589" s="182"/>
      <c r="K589" s="182"/>
      <c r="L589" s="182"/>
      <c r="M589" s="182"/>
      <c r="N589" s="182"/>
      <c r="O589" s="182"/>
      <c r="P589" s="182"/>
      <c r="Q589" s="182"/>
      <c r="R589" s="182"/>
      <c r="S589" s="182"/>
      <c r="T589" s="182"/>
      <c r="U589" s="182"/>
      <c r="V589" s="182"/>
      <c r="W589" s="182"/>
      <c r="X589" s="182"/>
      <c r="Y589" s="182"/>
      <c r="Z589" s="182"/>
    </row>
    <row r="590" spans="1:26" ht="26.25" customHeight="1" x14ac:dyDescent="0.4">
      <c r="A590" s="182"/>
      <c r="B590" s="182"/>
      <c r="C590" s="182"/>
      <c r="D590" s="182"/>
      <c r="E590" s="182"/>
      <c r="F590" s="182"/>
      <c r="G590" s="182"/>
      <c r="H590" s="182"/>
      <c r="I590" s="182"/>
      <c r="J590" s="182"/>
      <c r="K590" s="182"/>
      <c r="L590" s="182"/>
      <c r="M590" s="182"/>
      <c r="N590" s="182"/>
      <c r="O590" s="182"/>
      <c r="P590" s="182"/>
      <c r="Q590" s="182"/>
      <c r="R590" s="182"/>
      <c r="S590" s="182"/>
      <c r="T590" s="182"/>
      <c r="U590" s="182"/>
      <c r="V590" s="182"/>
      <c r="W590" s="182"/>
      <c r="X590" s="182"/>
      <c r="Y590" s="182"/>
      <c r="Z590" s="182"/>
    </row>
    <row r="591" spans="1:26" ht="26.25" customHeight="1" x14ac:dyDescent="0.4">
      <c r="A591" s="182"/>
      <c r="B591" s="182"/>
      <c r="C591" s="182"/>
      <c r="D591" s="182"/>
      <c r="E591" s="182"/>
      <c r="F591" s="182"/>
      <c r="G591" s="182"/>
      <c r="H591" s="182"/>
      <c r="I591" s="182"/>
      <c r="J591" s="182"/>
      <c r="K591" s="182"/>
      <c r="L591" s="182"/>
      <c r="M591" s="182"/>
      <c r="N591" s="182"/>
      <c r="O591" s="182"/>
      <c r="P591" s="182"/>
      <c r="Q591" s="182"/>
      <c r="R591" s="182"/>
      <c r="S591" s="182"/>
      <c r="T591" s="182"/>
      <c r="U591" s="182"/>
      <c r="V591" s="182"/>
      <c r="W591" s="182"/>
      <c r="X591" s="182"/>
      <c r="Y591" s="182"/>
      <c r="Z591" s="182"/>
    </row>
    <row r="592" spans="1:26" ht="26.25" customHeight="1" x14ac:dyDescent="0.4">
      <c r="A592" s="182"/>
      <c r="B592" s="182"/>
      <c r="C592" s="182"/>
      <c r="D592" s="182"/>
      <c r="E592" s="182"/>
      <c r="F592" s="182"/>
      <c r="G592" s="182"/>
      <c r="H592" s="182"/>
      <c r="I592" s="182"/>
      <c r="J592" s="182"/>
      <c r="K592" s="182"/>
      <c r="L592" s="182"/>
      <c r="M592" s="182"/>
      <c r="N592" s="182"/>
      <c r="O592" s="182"/>
      <c r="P592" s="182"/>
      <c r="Q592" s="182"/>
      <c r="R592" s="182"/>
      <c r="S592" s="182"/>
      <c r="T592" s="182"/>
      <c r="U592" s="182"/>
      <c r="V592" s="182"/>
      <c r="W592" s="182"/>
      <c r="X592" s="182"/>
      <c r="Y592" s="182"/>
      <c r="Z592" s="182"/>
    </row>
    <row r="593" spans="1:26" ht="26.25" customHeight="1" x14ac:dyDescent="0.4">
      <c r="A593" s="182"/>
      <c r="B593" s="182"/>
      <c r="C593" s="182"/>
      <c r="D593" s="182"/>
      <c r="E593" s="182"/>
      <c r="F593" s="182"/>
      <c r="G593" s="182"/>
      <c r="H593" s="182"/>
      <c r="I593" s="182"/>
      <c r="J593" s="182"/>
      <c r="K593" s="182"/>
      <c r="L593" s="182"/>
      <c r="M593" s="182"/>
      <c r="N593" s="182"/>
      <c r="O593" s="182"/>
      <c r="P593" s="182"/>
      <c r="Q593" s="182"/>
      <c r="R593" s="182"/>
      <c r="S593" s="182"/>
      <c r="T593" s="182"/>
      <c r="U593" s="182"/>
      <c r="V593" s="182"/>
      <c r="W593" s="182"/>
      <c r="X593" s="182"/>
      <c r="Y593" s="182"/>
      <c r="Z593" s="182"/>
    </row>
    <row r="594" spans="1:26" ht="26.25" customHeight="1" x14ac:dyDescent="0.4">
      <c r="A594" s="182"/>
      <c r="B594" s="182"/>
      <c r="C594" s="182"/>
      <c r="D594" s="182"/>
      <c r="E594" s="182"/>
      <c r="F594" s="182"/>
      <c r="G594" s="182"/>
      <c r="H594" s="182"/>
      <c r="I594" s="182"/>
      <c r="J594" s="182"/>
      <c r="K594" s="182"/>
      <c r="L594" s="182"/>
      <c r="M594" s="182"/>
      <c r="N594" s="182"/>
      <c r="O594" s="182"/>
      <c r="P594" s="182"/>
      <c r="Q594" s="182"/>
      <c r="R594" s="182"/>
      <c r="S594" s="182"/>
      <c r="T594" s="182"/>
      <c r="U594" s="182"/>
      <c r="V594" s="182"/>
      <c r="W594" s="182"/>
      <c r="X594" s="182"/>
      <c r="Y594" s="182"/>
      <c r="Z594" s="182"/>
    </row>
    <row r="595" spans="1:26" ht="26.25" customHeight="1" x14ac:dyDescent="0.4">
      <c r="A595" s="182"/>
      <c r="B595" s="182"/>
      <c r="C595" s="182"/>
      <c r="D595" s="182"/>
      <c r="E595" s="182"/>
      <c r="F595" s="182"/>
      <c r="G595" s="182"/>
      <c r="H595" s="182"/>
      <c r="I595" s="182"/>
      <c r="J595" s="182"/>
      <c r="K595" s="182"/>
      <c r="L595" s="182"/>
      <c r="M595" s="182"/>
      <c r="N595" s="182"/>
      <c r="O595" s="182"/>
      <c r="P595" s="182"/>
      <c r="Q595" s="182"/>
      <c r="R595" s="182"/>
      <c r="S595" s="182"/>
      <c r="T595" s="182"/>
      <c r="U595" s="182"/>
      <c r="V595" s="182"/>
      <c r="W595" s="182"/>
      <c r="X595" s="182"/>
      <c r="Y595" s="182"/>
      <c r="Z595" s="182"/>
    </row>
    <row r="596" spans="1:26" ht="26.25" customHeight="1" x14ac:dyDescent="0.4">
      <c r="A596" s="182"/>
      <c r="B596" s="182"/>
      <c r="C596" s="182"/>
      <c r="D596" s="182"/>
      <c r="E596" s="182"/>
      <c r="F596" s="182"/>
      <c r="G596" s="182"/>
      <c r="H596" s="182"/>
      <c r="I596" s="182"/>
      <c r="J596" s="182"/>
      <c r="K596" s="182"/>
      <c r="L596" s="182"/>
      <c r="M596" s="182"/>
      <c r="N596" s="182"/>
      <c r="O596" s="182"/>
      <c r="P596" s="182"/>
      <c r="Q596" s="182"/>
      <c r="R596" s="182"/>
      <c r="S596" s="182"/>
      <c r="T596" s="182"/>
      <c r="U596" s="182"/>
      <c r="V596" s="182"/>
      <c r="W596" s="182"/>
      <c r="X596" s="182"/>
      <c r="Y596" s="182"/>
      <c r="Z596" s="182"/>
    </row>
    <row r="597" spans="1:26" ht="26.25" customHeight="1" x14ac:dyDescent="0.4">
      <c r="A597" s="182"/>
      <c r="B597" s="182"/>
      <c r="C597" s="182"/>
      <c r="D597" s="182"/>
      <c r="E597" s="182"/>
      <c r="F597" s="182"/>
      <c r="G597" s="182"/>
      <c r="H597" s="182"/>
      <c r="I597" s="182"/>
      <c r="J597" s="182"/>
      <c r="K597" s="182"/>
      <c r="L597" s="182"/>
      <c r="M597" s="182"/>
      <c r="N597" s="182"/>
      <c r="O597" s="182"/>
      <c r="P597" s="182"/>
      <c r="Q597" s="182"/>
      <c r="R597" s="182"/>
      <c r="S597" s="182"/>
      <c r="T597" s="182"/>
      <c r="U597" s="182"/>
      <c r="V597" s="182"/>
      <c r="W597" s="182"/>
      <c r="X597" s="182"/>
      <c r="Y597" s="182"/>
      <c r="Z597" s="182"/>
    </row>
    <row r="598" spans="1:26" ht="26.25" customHeight="1" x14ac:dyDescent="0.4">
      <c r="A598" s="182"/>
      <c r="B598" s="182"/>
      <c r="C598" s="182"/>
      <c r="D598" s="182"/>
      <c r="E598" s="182"/>
      <c r="F598" s="182"/>
      <c r="G598" s="182"/>
      <c r="H598" s="182"/>
      <c r="I598" s="182"/>
      <c r="J598" s="182"/>
      <c r="K598" s="182"/>
      <c r="L598" s="182"/>
      <c r="M598" s="182"/>
      <c r="N598" s="182"/>
      <c r="O598" s="182"/>
      <c r="P598" s="182"/>
      <c r="Q598" s="182"/>
      <c r="R598" s="182"/>
      <c r="S598" s="182"/>
      <c r="T598" s="182"/>
      <c r="U598" s="182"/>
      <c r="V598" s="182"/>
      <c r="W598" s="182"/>
      <c r="X598" s="182"/>
      <c r="Y598" s="182"/>
      <c r="Z598" s="182"/>
    </row>
    <row r="599" spans="1:26" ht="26.25" customHeight="1" x14ac:dyDescent="0.4">
      <c r="A599" s="182"/>
      <c r="B599" s="182"/>
      <c r="C599" s="182"/>
      <c r="D599" s="182"/>
      <c r="E599" s="182"/>
      <c r="F599" s="182"/>
      <c r="G599" s="182"/>
      <c r="H599" s="182"/>
      <c r="I599" s="182"/>
      <c r="J599" s="182"/>
      <c r="K599" s="182"/>
      <c r="L599" s="182"/>
      <c r="M599" s="182"/>
      <c r="N599" s="182"/>
      <c r="O599" s="182"/>
      <c r="P599" s="182"/>
      <c r="Q599" s="182"/>
      <c r="R599" s="182"/>
      <c r="S599" s="182"/>
      <c r="T599" s="182"/>
      <c r="U599" s="182"/>
      <c r="V599" s="182"/>
      <c r="W599" s="182"/>
      <c r="X599" s="182"/>
      <c r="Y599" s="182"/>
      <c r="Z599" s="182"/>
    </row>
    <row r="600" spans="1:26" ht="26.25" customHeight="1" x14ac:dyDescent="0.4">
      <c r="A600" s="182"/>
      <c r="B600" s="182"/>
      <c r="C600" s="182"/>
      <c r="D600" s="182"/>
      <c r="E600" s="182"/>
      <c r="F600" s="182"/>
      <c r="G600" s="182"/>
      <c r="H600" s="182"/>
      <c r="I600" s="182"/>
      <c r="J600" s="182"/>
      <c r="K600" s="182"/>
      <c r="L600" s="182"/>
      <c r="M600" s="182"/>
      <c r="N600" s="182"/>
      <c r="O600" s="182"/>
      <c r="P600" s="182"/>
      <c r="Q600" s="182"/>
      <c r="R600" s="182"/>
      <c r="S600" s="182"/>
      <c r="T600" s="182"/>
      <c r="U600" s="182"/>
      <c r="V600" s="182"/>
      <c r="W600" s="182"/>
      <c r="X600" s="182"/>
      <c r="Y600" s="182"/>
      <c r="Z600" s="182"/>
    </row>
    <row r="601" spans="1:26" ht="26.25" customHeight="1" x14ac:dyDescent="0.4">
      <c r="A601" s="182"/>
      <c r="B601" s="182"/>
      <c r="C601" s="182"/>
      <c r="D601" s="182"/>
      <c r="E601" s="182"/>
      <c r="F601" s="182"/>
      <c r="G601" s="182"/>
      <c r="H601" s="182"/>
      <c r="I601" s="182"/>
      <c r="J601" s="182"/>
      <c r="K601" s="182"/>
      <c r="L601" s="182"/>
      <c r="M601" s="182"/>
      <c r="N601" s="182"/>
      <c r="O601" s="182"/>
      <c r="P601" s="182"/>
      <c r="Q601" s="182"/>
      <c r="R601" s="182"/>
      <c r="S601" s="182"/>
      <c r="T601" s="182"/>
      <c r="U601" s="182"/>
      <c r="V601" s="182"/>
      <c r="W601" s="182"/>
      <c r="X601" s="182"/>
      <c r="Y601" s="182"/>
      <c r="Z601" s="182"/>
    </row>
    <row r="602" spans="1:26" ht="26.25" customHeight="1" x14ac:dyDescent="0.4">
      <c r="A602" s="182"/>
      <c r="B602" s="182"/>
      <c r="C602" s="182"/>
      <c r="D602" s="182"/>
      <c r="E602" s="182"/>
      <c r="F602" s="182"/>
      <c r="G602" s="182"/>
      <c r="H602" s="182"/>
      <c r="I602" s="182"/>
      <c r="J602" s="182"/>
      <c r="K602" s="182"/>
      <c r="L602" s="182"/>
      <c r="M602" s="182"/>
      <c r="N602" s="182"/>
      <c r="O602" s="182"/>
      <c r="P602" s="182"/>
      <c r="Q602" s="182"/>
      <c r="R602" s="182"/>
      <c r="S602" s="182"/>
      <c r="T602" s="182"/>
      <c r="U602" s="182"/>
      <c r="V602" s="182"/>
      <c r="W602" s="182"/>
      <c r="X602" s="182"/>
      <c r="Y602" s="182"/>
      <c r="Z602" s="182"/>
    </row>
    <row r="603" spans="1:26" ht="26.25" customHeight="1" x14ac:dyDescent="0.4">
      <c r="A603" s="182"/>
      <c r="B603" s="182"/>
      <c r="C603" s="182"/>
      <c r="D603" s="182"/>
      <c r="E603" s="182"/>
      <c r="F603" s="182"/>
      <c r="G603" s="182"/>
      <c r="H603" s="182"/>
      <c r="I603" s="182"/>
      <c r="J603" s="182"/>
      <c r="K603" s="182"/>
      <c r="L603" s="182"/>
      <c r="M603" s="182"/>
      <c r="N603" s="182"/>
      <c r="O603" s="182"/>
      <c r="P603" s="182"/>
      <c r="Q603" s="182"/>
      <c r="R603" s="182"/>
      <c r="S603" s="182"/>
      <c r="T603" s="182"/>
      <c r="U603" s="182"/>
      <c r="V603" s="182"/>
      <c r="W603" s="182"/>
      <c r="X603" s="182"/>
      <c r="Y603" s="182"/>
      <c r="Z603" s="182"/>
    </row>
    <row r="604" spans="1:26" ht="26.25" customHeight="1" x14ac:dyDescent="0.4">
      <c r="A604" s="182"/>
      <c r="B604" s="182"/>
      <c r="C604" s="182"/>
      <c r="D604" s="182"/>
      <c r="E604" s="182"/>
      <c r="F604" s="182"/>
      <c r="G604" s="182"/>
      <c r="H604" s="182"/>
      <c r="I604" s="182"/>
      <c r="J604" s="182"/>
      <c r="K604" s="182"/>
      <c r="L604" s="182"/>
      <c r="M604" s="182"/>
      <c r="N604" s="182"/>
      <c r="O604" s="182"/>
      <c r="P604" s="182"/>
      <c r="Q604" s="182"/>
      <c r="R604" s="182"/>
      <c r="S604" s="182"/>
      <c r="T604" s="182"/>
      <c r="U604" s="182"/>
      <c r="V604" s="182"/>
      <c r="W604" s="182"/>
      <c r="X604" s="182"/>
      <c r="Y604" s="182"/>
      <c r="Z604" s="182"/>
    </row>
    <row r="605" spans="1:26" ht="26.25" customHeight="1" x14ac:dyDescent="0.4">
      <c r="A605" s="182"/>
      <c r="B605" s="182"/>
      <c r="C605" s="182"/>
      <c r="D605" s="182"/>
      <c r="E605" s="182"/>
      <c r="F605" s="182"/>
      <c r="G605" s="182"/>
      <c r="H605" s="182"/>
      <c r="I605" s="182"/>
      <c r="J605" s="182"/>
      <c r="K605" s="182"/>
      <c r="L605" s="182"/>
      <c r="M605" s="182"/>
      <c r="N605" s="182"/>
      <c r="O605" s="182"/>
      <c r="P605" s="182"/>
      <c r="Q605" s="182"/>
      <c r="R605" s="182"/>
      <c r="S605" s="182"/>
      <c r="T605" s="182"/>
      <c r="U605" s="182"/>
      <c r="V605" s="182"/>
      <c r="W605" s="182"/>
      <c r="X605" s="182"/>
      <c r="Y605" s="182"/>
      <c r="Z605" s="182"/>
    </row>
    <row r="606" spans="1:26" ht="26.25" customHeight="1" x14ac:dyDescent="0.4">
      <c r="A606" s="182"/>
      <c r="B606" s="182"/>
      <c r="C606" s="182"/>
      <c r="D606" s="182"/>
      <c r="E606" s="182"/>
      <c r="F606" s="182"/>
      <c r="G606" s="182"/>
      <c r="H606" s="182"/>
      <c r="I606" s="182"/>
      <c r="J606" s="182"/>
      <c r="K606" s="182"/>
      <c r="L606" s="182"/>
      <c r="M606" s="182"/>
      <c r="N606" s="182"/>
      <c r="O606" s="182"/>
      <c r="P606" s="182"/>
      <c r="Q606" s="182"/>
      <c r="R606" s="182"/>
      <c r="S606" s="182"/>
      <c r="T606" s="182"/>
      <c r="U606" s="182"/>
      <c r="V606" s="182"/>
      <c r="W606" s="182"/>
      <c r="X606" s="182"/>
      <c r="Y606" s="182"/>
      <c r="Z606" s="182"/>
    </row>
    <row r="607" spans="1:26" ht="26.25" customHeight="1" x14ac:dyDescent="0.4">
      <c r="A607" s="182"/>
      <c r="B607" s="182"/>
      <c r="C607" s="182"/>
      <c r="D607" s="182"/>
      <c r="E607" s="182"/>
      <c r="F607" s="182"/>
      <c r="G607" s="182"/>
      <c r="H607" s="182"/>
      <c r="I607" s="182"/>
      <c r="J607" s="182"/>
      <c r="K607" s="182"/>
      <c r="L607" s="182"/>
      <c r="M607" s="182"/>
      <c r="N607" s="182"/>
      <c r="O607" s="182"/>
      <c r="P607" s="182"/>
      <c r="Q607" s="182"/>
      <c r="R607" s="182"/>
      <c r="S607" s="182"/>
      <c r="T607" s="182"/>
      <c r="U607" s="182"/>
      <c r="V607" s="182"/>
      <c r="W607" s="182"/>
      <c r="X607" s="182"/>
      <c r="Y607" s="182"/>
      <c r="Z607" s="182"/>
    </row>
    <row r="608" spans="1:26" ht="26.25" customHeight="1" x14ac:dyDescent="0.4">
      <c r="A608" s="182"/>
      <c r="B608" s="182"/>
      <c r="C608" s="182"/>
      <c r="D608" s="182"/>
      <c r="E608" s="182"/>
      <c r="F608" s="182"/>
      <c r="G608" s="182"/>
      <c r="H608" s="182"/>
      <c r="I608" s="182"/>
      <c r="J608" s="182"/>
      <c r="K608" s="182"/>
      <c r="L608" s="182"/>
      <c r="M608" s="182"/>
      <c r="N608" s="182"/>
      <c r="O608" s="182"/>
      <c r="P608" s="182"/>
      <c r="Q608" s="182"/>
      <c r="R608" s="182"/>
      <c r="S608" s="182"/>
      <c r="T608" s="182"/>
      <c r="U608" s="182"/>
      <c r="V608" s="182"/>
      <c r="W608" s="182"/>
      <c r="X608" s="182"/>
      <c r="Y608" s="182"/>
      <c r="Z608" s="182"/>
    </row>
    <row r="609" spans="1:26" ht="26.25" customHeight="1" x14ac:dyDescent="0.4">
      <c r="A609" s="182"/>
      <c r="B609" s="182"/>
      <c r="C609" s="182"/>
      <c r="D609" s="182"/>
      <c r="E609" s="182"/>
      <c r="F609" s="182"/>
      <c r="G609" s="182"/>
      <c r="H609" s="182"/>
      <c r="I609" s="182"/>
      <c r="J609" s="182"/>
      <c r="K609" s="182"/>
      <c r="L609" s="182"/>
      <c r="M609" s="182"/>
      <c r="N609" s="182"/>
      <c r="O609" s="182"/>
      <c r="P609" s="182"/>
      <c r="Q609" s="182"/>
      <c r="R609" s="182"/>
      <c r="S609" s="182"/>
      <c r="T609" s="182"/>
      <c r="U609" s="182"/>
      <c r="V609" s="182"/>
      <c r="W609" s="182"/>
      <c r="X609" s="182"/>
      <c r="Y609" s="182"/>
      <c r="Z609" s="182"/>
    </row>
    <row r="610" spans="1:26" ht="26.25" customHeight="1" x14ac:dyDescent="0.4">
      <c r="A610" s="182"/>
      <c r="B610" s="182"/>
      <c r="C610" s="182"/>
      <c r="D610" s="182"/>
      <c r="E610" s="182"/>
      <c r="F610" s="182"/>
      <c r="G610" s="182"/>
      <c r="H610" s="182"/>
      <c r="I610" s="182"/>
      <c r="J610" s="182"/>
      <c r="K610" s="182"/>
      <c r="L610" s="182"/>
      <c r="M610" s="182"/>
      <c r="N610" s="182"/>
      <c r="O610" s="182"/>
      <c r="P610" s="182"/>
      <c r="Q610" s="182"/>
      <c r="R610" s="182"/>
      <c r="S610" s="182"/>
      <c r="T610" s="182"/>
      <c r="U610" s="182"/>
      <c r="V610" s="182"/>
      <c r="W610" s="182"/>
      <c r="X610" s="182"/>
      <c r="Y610" s="182"/>
      <c r="Z610" s="182"/>
    </row>
    <row r="611" spans="1:26" ht="26.25" customHeight="1" x14ac:dyDescent="0.4">
      <c r="A611" s="182"/>
      <c r="B611" s="182"/>
      <c r="C611" s="182"/>
      <c r="D611" s="182"/>
      <c r="E611" s="182"/>
      <c r="F611" s="182"/>
      <c r="G611" s="182"/>
      <c r="H611" s="182"/>
      <c r="I611" s="182"/>
      <c r="J611" s="182"/>
      <c r="K611" s="182"/>
      <c r="L611" s="182"/>
      <c r="M611" s="182"/>
      <c r="N611" s="182"/>
      <c r="O611" s="182"/>
      <c r="P611" s="182"/>
      <c r="Q611" s="182"/>
      <c r="R611" s="182"/>
      <c r="S611" s="182"/>
      <c r="T611" s="182"/>
      <c r="U611" s="182"/>
      <c r="V611" s="182"/>
      <c r="W611" s="182"/>
      <c r="X611" s="182"/>
      <c r="Y611" s="182"/>
      <c r="Z611" s="182"/>
    </row>
    <row r="612" spans="1:26" ht="26.25" customHeight="1" x14ac:dyDescent="0.4">
      <c r="A612" s="182"/>
      <c r="B612" s="182"/>
      <c r="C612" s="182"/>
      <c r="D612" s="182"/>
      <c r="E612" s="182"/>
      <c r="F612" s="182"/>
      <c r="G612" s="182"/>
      <c r="H612" s="182"/>
      <c r="I612" s="182"/>
      <c r="J612" s="182"/>
      <c r="K612" s="182"/>
      <c r="L612" s="182"/>
      <c r="M612" s="182"/>
      <c r="N612" s="182"/>
      <c r="O612" s="182"/>
      <c r="P612" s="182"/>
      <c r="Q612" s="182"/>
      <c r="R612" s="182"/>
      <c r="S612" s="182"/>
      <c r="T612" s="182"/>
      <c r="U612" s="182"/>
      <c r="V612" s="182"/>
      <c r="W612" s="182"/>
      <c r="X612" s="182"/>
      <c r="Y612" s="182"/>
      <c r="Z612" s="182"/>
    </row>
    <row r="613" spans="1:26" ht="26.25" customHeight="1" x14ac:dyDescent="0.4">
      <c r="A613" s="182"/>
      <c r="B613" s="182"/>
      <c r="C613" s="182"/>
      <c r="D613" s="182"/>
      <c r="E613" s="182"/>
      <c r="F613" s="182"/>
      <c r="G613" s="182"/>
      <c r="H613" s="182"/>
      <c r="I613" s="182"/>
      <c r="J613" s="182"/>
      <c r="K613" s="182"/>
      <c r="L613" s="182"/>
      <c r="M613" s="182"/>
      <c r="N613" s="182"/>
      <c r="O613" s="182"/>
      <c r="P613" s="182"/>
      <c r="Q613" s="182"/>
      <c r="R613" s="182"/>
      <c r="S613" s="182"/>
      <c r="T613" s="182"/>
      <c r="U613" s="182"/>
      <c r="V613" s="182"/>
      <c r="W613" s="182"/>
      <c r="X613" s="182"/>
      <c r="Y613" s="182"/>
      <c r="Z613" s="182"/>
    </row>
    <row r="614" spans="1:26" ht="26.25" customHeight="1" x14ac:dyDescent="0.4">
      <c r="A614" s="182"/>
      <c r="B614" s="182"/>
      <c r="C614" s="182"/>
      <c r="D614" s="182"/>
      <c r="E614" s="182"/>
      <c r="F614" s="182"/>
      <c r="G614" s="182"/>
      <c r="H614" s="182"/>
      <c r="I614" s="182"/>
      <c r="J614" s="182"/>
      <c r="K614" s="182"/>
      <c r="L614" s="182"/>
      <c r="M614" s="182"/>
      <c r="N614" s="182"/>
      <c r="O614" s="182"/>
      <c r="P614" s="182"/>
      <c r="Q614" s="182"/>
      <c r="R614" s="182"/>
      <c r="S614" s="182"/>
      <c r="T614" s="182"/>
      <c r="U614" s="182"/>
      <c r="V614" s="182"/>
      <c r="W614" s="182"/>
      <c r="X614" s="182"/>
      <c r="Y614" s="182"/>
      <c r="Z614" s="182"/>
    </row>
    <row r="615" spans="1:26" ht="26.25" customHeight="1" x14ac:dyDescent="0.4">
      <c r="A615" s="182"/>
      <c r="B615" s="182"/>
      <c r="C615" s="182"/>
      <c r="D615" s="182"/>
      <c r="E615" s="182"/>
      <c r="F615" s="182"/>
      <c r="G615" s="182"/>
      <c r="H615" s="182"/>
      <c r="I615" s="182"/>
      <c r="J615" s="182"/>
      <c r="K615" s="182"/>
      <c r="L615" s="182"/>
      <c r="M615" s="182"/>
      <c r="N615" s="182"/>
      <c r="O615" s="182"/>
      <c r="P615" s="182"/>
      <c r="Q615" s="182"/>
      <c r="R615" s="182"/>
      <c r="S615" s="182"/>
      <c r="T615" s="182"/>
      <c r="U615" s="182"/>
      <c r="V615" s="182"/>
      <c r="W615" s="182"/>
      <c r="X615" s="182"/>
      <c r="Y615" s="182"/>
      <c r="Z615" s="182"/>
    </row>
    <row r="616" spans="1:26" ht="26.25" customHeight="1" x14ac:dyDescent="0.4">
      <c r="A616" s="182"/>
      <c r="B616" s="182"/>
      <c r="C616" s="182"/>
      <c r="D616" s="182"/>
      <c r="E616" s="182"/>
      <c r="F616" s="182"/>
      <c r="G616" s="182"/>
      <c r="H616" s="182"/>
      <c r="I616" s="182"/>
      <c r="J616" s="182"/>
      <c r="K616" s="182"/>
      <c r="L616" s="182"/>
      <c r="M616" s="182"/>
      <c r="N616" s="182"/>
      <c r="O616" s="182"/>
      <c r="P616" s="182"/>
      <c r="Q616" s="182"/>
      <c r="R616" s="182"/>
      <c r="S616" s="182"/>
      <c r="T616" s="182"/>
      <c r="U616" s="182"/>
      <c r="V616" s="182"/>
      <c r="W616" s="182"/>
      <c r="X616" s="182"/>
      <c r="Y616" s="182"/>
      <c r="Z616" s="182"/>
    </row>
    <row r="617" spans="1:26" ht="26.25" customHeight="1" x14ac:dyDescent="0.4">
      <c r="A617" s="182"/>
      <c r="B617" s="182"/>
      <c r="C617" s="182"/>
      <c r="D617" s="182"/>
      <c r="E617" s="182"/>
      <c r="F617" s="182"/>
      <c r="G617" s="182"/>
      <c r="H617" s="182"/>
      <c r="I617" s="182"/>
      <c r="J617" s="182"/>
      <c r="K617" s="182"/>
      <c r="L617" s="182"/>
      <c r="M617" s="182"/>
      <c r="N617" s="182"/>
      <c r="O617" s="182"/>
      <c r="P617" s="182"/>
      <c r="Q617" s="182"/>
      <c r="R617" s="182"/>
      <c r="S617" s="182"/>
      <c r="T617" s="182"/>
      <c r="U617" s="182"/>
      <c r="V617" s="182"/>
      <c r="W617" s="182"/>
      <c r="X617" s="182"/>
      <c r="Y617" s="182"/>
      <c r="Z617" s="182"/>
    </row>
    <row r="618" spans="1:26" ht="26.25" customHeight="1" x14ac:dyDescent="0.4">
      <c r="A618" s="182"/>
      <c r="B618" s="182"/>
      <c r="C618" s="182"/>
      <c r="D618" s="182"/>
      <c r="E618" s="182"/>
      <c r="F618" s="182"/>
      <c r="G618" s="182"/>
      <c r="H618" s="182"/>
      <c r="I618" s="182"/>
      <c r="J618" s="182"/>
      <c r="K618" s="182"/>
      <c r="L618" s="182"/>
      <c r="M618" s="182"/>
      <c r="N618" s="182"/>
      <c r="O618" s="182"/>
      <c r="P618" s="182"/>
      <c r="Q618" s="182"/>
      <c r="R618" s="182"/>
      <c r="S618" s="182"/>
      <c r="T618" s="182"/>
      <c r="U618" s="182"/>
      <c r="V618" s="182"/>
      <c r="W618" s="182"/>
      <c r="X618" s="182"/>
      <c r="Y618" s="182"/>
      <c r="Z618" s="182"/>
    </row>
    <row r="619" spans="1:26" ht="26.25" customHeight="1" x14ac:dyDescent="0.4">
      <c r="A619" s="182"/>
      <c r="B619" s="182"/>
      <c r="C619" s="182"/>
      <c r="D619" s="182"/>
      <c r="E619" s="182"/>
      <c r="F619" s="182"/>
      <c r="G619" s="182"/>
      <c r="H619" s="182"/>
      <c r="I619" s="182"/>
      <c r="J619" s="182"/>
      <c r="K619" s="182"/>
      <c r="L619" s="182"/>
      <c r="M619" s="182"/>
      <c r="N619" s="182"/>
      <c r="O619" s="182"/>
      <c r="P619" s="182"/>
      <c r="Q619" s="182"/>
      <c r="R619" s="182"/>
      <c r="S619" s="182"/>
      <c r="T619" s="182"/>
      <c r="U619" s="182"/>
      <c r="V619" s="182"/>
      <c r="W619" s="182"/>
      <c r="X619" s="182"/>
      <c r="Y619" s="182"/>
      <c r="Z619" s="182"/>
    </row>
    <row r="620" spans="1:26" ht="26.25" customHeight="1" x14ac:dyDescent="0.4">
      <c r="A620" s="182"/>
      <c r="B620" s="182"/>
      <c r="C620" s="182"/>
      <c r="D620" s="182"/>
      <c r="E620" s="182"/>
      <c r="F620" s="182"/>
      <c r="G620" s="182"/>
      <c r="H620" s="182"/>
      <c r="I620" s="182"/>
      <c r="J620" s="182"/>
      <c r="K620" s="182"/>
      <c r="L620" s="182"/>
      <c r="M620" s="182"/>
      <c r="N620" s="182"/>
      <c r="O620" s="182"/>
      <c r="P620" s="182"/>
      <c r="Q620" s="182"/>
      <c r="R620" s="182"/>
      <c r="S620" s="182"/>
      <c r="T620" s="182"/>
      <c r="U620" s="182"/>
      <c r="V620" s="182"/>
      <c r="W620" s="182"/>
      <c r="X620" s="182"/>
      <c r="Y620" s="182"/>
      <c r="Z620" s="182"/>
    </row>
    <row r="621" spans="1:26" ht="26.25" customHeight="1" x14ac:dyDescent="0.4">
      <c r="A621" s="182"/>
      <c r="B621" s="182"/>
      <c r="C621" s="182"/>
      <c r="D621" s="182"/>
      <c r="E621" s="182"/>
      <c r="F621" s="182"/>
      <c r="G621" s="182"/>
      <c r="H621" s="182"/>
      <c r="I621" s="182"/>
      <c r="J621" s="182"/>
      <c r="K621" s="182"/>
      <c r="L621" s="182"/>
      <c r="M621" s="182"/>
      <c r="N621" s="182"/>
      <c r="O621" s="182"/>
      <c r="P621" s="182"/>
      <c r="Q621" s="182"/>
      <c r="R621" s="182"/>
      <c r="S621" s="182"/>
      <c r="T621" s="182"/>
      <c r="U621" s="182"/>
      <c r="V621" s="182"/>
      <c r="W621" s="182"/>
      <c r="X621" s="182"/>
      <c r="Y621" s="182"/>
      <c r="Z621" s="182"/>
    </row>
    <row r="622" spans="1:26" ht="26.25" customHeight="1" x14ac:dyDescent="0.4">
      <c r="A622" s="182"/>
      <c r="B622" s="182"/>
      <c r="C622" s="182"/>
      <c r="D622" s="182"/>
      <c r="E622" s="182"/>
      <c r="F622" s="182"/>
      <c r="G622" s="182"/>
      <c r="H622" s="182"/>
      <c r="I622" s="182"/>
      <c r="J622" s="182"/>
      <c r="K622" s="182"/>
      <c r="L622" s="182"/>
      <c r="M622" s="182"/>
      <c r="N622" s="182"/>
      <c r="O622" s="182"/>
      <c r="P622" s="182"/>
      <c r="Q622" s="182"/>
      <c r="R622" s="182"/>
      <c r="S622" s="182"/>
      <c r="T622" s="182"/>
      <c r="U622" s="182"/>
      <c r="V622" s="182"/>
      <c r="W622" s="182"/>
      <c r="X622" s="182"/>
      <c r="Y622" s="182"/>
      <c r="Z622" s="182"/>
    </row>
    <row r="623" spans="1:26" ht="26.25" customHeight="1" x14ac:dyDescent="0.4">
      <c r="A623" s="182"/>
      <c r="B623" s="182"/>
      <c r="C623" s="182"/>
      <c r="D623" s="182"/>
      <c r="E623" s="182"/>
      <c r="F623" s="182"/>
      <c r="G623" s="182"/>
      <c r="H623" s="182"/>
      <c r="I623" s="182"/>
      <c r="J623" s="182"/>
      <c r="K623" s="182"/>
      <c r="L623" s="182"/>
      <c r="M623" s="182"/>
      <c r="N623" s="182"/>
      <c r="O623" s="182"/>
      <c r="P623" s="182"/>
      <c r="Q623" s="182"/>
      <c r="R623" s="182"/>
      <c r="S623" s="182"/>
      <c r="T623" s="182"/>
      <c r="U623" s="182"/>
      <c r="V623" s="182"/>
      <c r="W623" s="182"/>
      <c r="X623" s="182"/>
      <c r="Y623" s="182"/>
      <c r="Z623" s="182"/>
    </row>
    <row r="624" spans="1:26" ht="26.25" customHeight="1" x14ac:dyDescent="0.4">
      <c r="A624" s="182"/>
      <c r="B624" s="182"/>
      <c r="C624" s="182"/>
      <c r="D624" s="182"/>
      <c r="E624" s="182"/>
      <c r="F624" s="182"/>
      <c r="G624" s="182"/>
      <c r="H624" s="182"/>
      <c r="I624" s="182"/>
      <c r="J624" s="182"/>
      <c r="K624" s="182"/>
      <c r="L624" s="182"/>
      <c r="M624" s="182"/>
      <c r="N624" s="182"/>
      <c r="O624" s="182"/>
      <c r="P624" s="182"/>
      <c r="Q624" s="182"/>
      <c r="R624" s="182"/>
      <c r="S624" s="182"/>
      <c r="T624" s="182"/>
      <c r="U624" s="182"/>
      <c r="V624" s="182"/>
      <c r="W624" s="182"/>
      <c r="X624" s="182"/>
      <c r="Y624" s="182"/>
      <c r="Z624" s="182"/>
    </row>
    <row r="625" spans="1:26" ht="26.25" customHeight="1" x14ac:dyDescent="0.4">
      <c r="A625" s="182"/>
      <c r="B625" s="182"/>
      <c r="C625" s="182"/>
      <c r="D625" s="182"/>
      <c r="E625" s="182"/>
      <c r="F625" s="182"/>
      <c r="G625" s="182"/>
      <c r="H625" s="182"/>
      <c r="I625" s="182"/>
      <c r="J625" s="182"/>
      <c r="K625" s="182"/>
      <c r="L625" s="182"/>
      <c r="M625" s="182"/>
      <c r="N625" s="182"/>
      <c r="O625" s="182"/>
      <c r="P625" s="182"/>
      <c r="Q625" s="182"/>
      <c r="R625" s="182"/>
      <c r="S625" s="182"/>
      <c r="T625" s="182"/>
      <c r="U625" s="182"/>
      <c r="V625" s="182"/>
      <c r="W625" s="182"/>
      <c r="X625" s="182"/>
      <c r="Y625" s="182"/>
      <c r="Z625" s="182"/>
    </row>
    <row r="626" spans="1:26" ht="26.25" customHeight="1" x14ac:dyDescent="0.4">
      <c r="A626" s="182"/>
      <c r="B626" s="182"/>
      <c r="C626" s="182"/>
      <c r="D626" s="182"/>
      <c r="E626" s="182"/>
      <c r="F626" s="182"/>
      <c r="G626" s="182"/>
      <c r="H626" s="182"/>
      <c r="I626" s="182"/>
      <c r="J626" s="182"/>
      <c r="K626" s="182"/>
      <c r="L626" s="182"/>
      <c r="M626" s="182"/>
      <c r="N626" s="182"/>
      <c r="O626" s="182"/>
      <c r="P626" s="182"/>
      <c r="Q626" s="182"/>
      <c r="R626" s="182"/>
      <c r="S626" s="182"/>
      <c r="T626" s="182"/>
      <c r="U626" s="182"/>
      <c r="V626" s="182"/>
      <c r="W626" s="182"/>
      <c r="X626" s="182"/>
      <c r="Y626" s="182"/>
      <c r="Z626" s="182"/>
    </row>
    <row r="627" spans="1:26" ht="26.25" customHeight="1" x14ac:dyDescent="0.4">
      <c r="A627" s="182"/>
      <c r="B627" s="182"/>
      <c r="C627" s="182"/>
      <c r="D627" s="182"/>
      <c r="E627" s="182"/>
      <c r="F627" s="182"/>
      <c r="G627" s="182"/>
      <c r="H627" s="182"/>
      <c r="I627" s="182"/>
      <c r="J627" s="182"/>
      <c r="K627" s="182"/>
      <c r="L627" s="182"/>
      <c r="M627" s="182"/>
      <c r="N627" s="182"/>
      <c r="O627" s="182"/>
      <c r="P627" s="182"/>
      <c r="Q627" s="182"/>
      <c r="R627" s="182"/>
      <c r="S627" s="182"/>
      <c r="T627" s="182"/>
      <c r="U627" s="182"/>
      <c r="V627" s="182"/>
      <c r="W627" s="182"/>
      <c r="X627" s="182"/>
      <c r="Y627" s="182"/>
      <c r="Z627" s="182"/>
    </row>
    <row r="628" spans="1:26" ht="26.25" customHeight="1" x14ac:dyDescent="0.4">
      <c r="A628" s="182"/>
      <c r="B628" s="182"/>
      <c r="C628" s="182"/>
      <c r="D628" s="182"/>
      <c r="E628" s="182"/>
      <c r="F628" s="182"/>
      <c r="G628" s="182"/>
      <c r="H628" s="182"/>
      <c r="I628" s="182"/>
      <c r="J628" s="182"/>
      <c r="K628" s="182"/>
      <c r="L628" s="182"/>
      <c r="M628" s="182"/>
      <c r="N628" s="182"/>
      <c r="O628" s="182"/>
      <c r="P628" s="182"/>
      <c r="Q628" s="182"/>
      <c r="R628" s="182"/>
      <c r="S628" s="182"/>
      <c r="T628" s="182"/>
      <c r="U628" s="182"/>
      <c r="V628" s="182"/>
      <c r="W628" s="182"/>
      <c r="X628" s="182"/>
      <c r="Y628" s="182"/>
      <c r="Z628" s="182"/>
    </row>
    <row r="629" spans="1:26" ht="26.25" customHeight="1" x14ac:dyDescent="0.4">
      <c r="A629" s="182"/>
      <c r="B629" s="182"/>
      <c r="C629" s="182"/>
      <c r="D629" s="182"/>
      <c r="E629" s="182"/>
      <c r="F629" s="182"/>
      <c r="G629" s="182"/>
      <c r="H629" s="182"/>
      <c r="I629" s="182"/>
      <c r="J629" s="182"/>
      <c r="K629" s="182"/>
      <c r="L629" s="182"/>
      <c r="M629" s="182"/>
      <c r="N629" s="182"/>
      <c r="O629" s="182"/>
      <c r="P629" s="182"/>
      <c r="Q629" s="182"/>
      <c r="R629" s="182"/>
      <c r="S629" s="182"/>
      <c r="T629" s="182"/>
      <c r="U629" s="182"/>
      <c r="V629" s="182"/>
      <c r="W629" s="182"/>
      <c r="X629" s="182"/>
      <c r="Y629" s="182"/>
      <c r="Z629" s="182"/>
    </row>
    <row r="630" spans="1:26" ht="26.25" customHeight="1" x14ac:dyDescent="0.4">
      <c r="A630" s="182"/>
      <c r="B630" s="182"/>
      <c r="C630" s="182"/>
      <c r="D630" s="182"/>
      <c r="E630" s="182"/>
      <c r="F630" s="182"/>
      <c r="G630" s="182"/>
      <c r="H630" s="182"/>
      <c r="I630" s="182"/>
      <c r="J630" s="182"/>
      <c r="K630" s="182"/>
      <c r="L630" s="182"/>
      <c r="M630" s="182"/>
      <c r="N630" s="182"/>
      <c r="O630" s="182"/>
      <c r="P630" s="182"/>
      <c r="Q630" s="182"/>
      <c r="R630" s="182"/>
      <c r="S630" s="182"/>
      <c r="T630" s="182"/>
      <c r="U630" s="182"/>
      <c r="V630" s="182"/>
      <c r="W630" s="182"/>
      <c r="X630" s="182"/>
      <c r="Y630" s="182"/>
      <c r="Z630" s="182"/>
    </row>
    <row r="631" spans="1:26" ht="26.25" customHeight="1" x14ac:dyDescent="0.4">
      <c r="A631" s="182"/>
      <c r="B631" s="182"/>
      <c r="C631" s="182"/>
      <c r="D631" s="182"/>
      <c r="E631" s="182"/>
      <c r="F631" s="182"/>
      <c r="G631" s="182"/>
      <c r="H631" s="182"/>
      <c r="I631" s="182"/>
      <c r="J631" s="182"/>
      <c r="K631" s="182"/>
      <c r="L631" s="182"/>
      <c r="M631" s="182"/>
      <c r="N631" s="182"/>
      <c r="O631" s="182"/>
      <c r="P631" s="182"/>
      <c r="Q631" s="182"/>
      <c r="R631" s="182"/>
      <c r="S631" s="182"/>
      <c r="T631" s="182"/>
      <c r="U631" s="182"/>
      <c r="V631" s="182"/>
      <c r="W631" s="182"/>
      <c r="X631" s="182"/>
      <c r="Y631" s="182"/>
      <c r="Z631" s="182"/>
    </row>
    <row r="632" spans="1:26" ht="26.25" customHeight="1" x14ac:dyDescent="0.4">
      <c r="A632" s="182"/>
      <c r="B632" s="182"/>
      <c r="C632" s="182"/>
      <c r="D632" s="182"/>
      <c r="E632" s="182"/>
      <c r="F632" s="182"/>
      <c r="G632" s="182"/>
      <c r="H632" s="182"/>
      <c r="I632" s="182"/>
      <c r="J632" s="182"/>
      <c r="K632" s="182"/>
      <c r="L632" s="182"/>
      <c r="M632" s="182"/>
      <c r="N632" s="182"/>
      <c r="O632" s="182"/>
      <c r="P632" s="182"/>
      <c r="Q632" s="182"/>
      <c r="R632" s="182"/>
      <c r="S632" s="182"/>
      <c r="T632" s="182"/>
      <c r="U632" s="182"/>
      <c r="V632" s="182"/>
      <c r="W632" s="182"/>
      <c r="X632" s="182"/>
      <c r="Y632" s="182"/>
      <c r="Z632" s="182"/>
    </row>
    <row r="633" spans="1:26" ht="26.25" customHeight="1" x14ac:dyDescent="0.4">
      <c r="A633" s="182"/>
      <c r="B633" s="182"/>
      <c r="C633" s="182"/>
      <c r="D633" s="182"/>
      <c r="E633" s="182"/>
      <c r="F633" s="182"/>
      <c r="G633" s="182"/>
      <c r="H633" s="182"/>
      <c r="I633" s="182"/>
      <c r="J633" s="182"/>
      <c r="K633" s="182"/>
      <c r="L633" s="182"/>
      <c r="M633" s="182"/>
      <c r="N633" s="182"/>
      <c r="O633" s="182"/>
      <c r="P633" s="182"/>
      <c r="Q633" s="182"/>
      <c r="R633" s="182"/>
      <c r="S633" s="182"/>
      <c r="T633" s="182"/>
      <c r="U633" s="182"/>
      <c r="V633" s="182"/>
      <c r="W633" s="182"/>
      <c r="X633" s="182"/>
      <c r="Y633" s="182"/>
      <c r="Z633" s="182"/>
    </row>
    <row r="634" spans="1:26" ht="26.25" customHeight="1" x14ac:dyDescent="0.4">
      <c r="A634" s="182"/>
      <c r="B634" s="182"/>
      <c r="C634" s="182"/>
      <c r="D634" s="182"/>
      <c r="E634" s="182"/>
      <c r="F634" s="182"/>
      <c r="G634" s="182"/>
      <c r="H634" s="182"/>
      <c r="I634" s="182"/>
      <c r="J634" s="182"/>
      <c r="K634" s="182"/>
      <c r="L634" s="182"/>
      <c r="M634" s="182"/>
      <c r="N634" s="182"/>
      <c r="O634" s="182"/>
      <c r="P634" s="182"/>
      <c r="Q634" s="182"/>
      <c r="R634" s="182"/>
      <c r="S634" s="182"/>
      <c r="T634" s="182"/>
      <c r="U634" s="182"/>
      <c r="V634" s="182"/>
      <c r="W634" s="182"/>
      <c r="X634" s="182"/>
      <c r="Y634" s="182"/>
      <c r="Z634" s="182"/>
    </row>
    <row r="635" spans="1:26" ht="26.25" customHeight="1" x14ac:dyDescent="0.4">
      <c r="A635" s="182"/>
      <c r="B635" s="182"/>
      <c r="C635" s="182"/>
      <c r="D635" s="182"/>
      <c r="E635" s="182"/>
      <c r="F635" s="182"/>
      <c r="G635" s="182"/>
      <c r="H635" s="182"/>
      <c r="I635" s="182"/>
      <c r="J635" s="182"/>
      <c r="K635" s="182"/>
      <c r="L635" s="182"/>
      <c r="M635" s="182"/>
      <c r="N635" s="182"/>
      <c r="O635" s="182"/>
      <c r="P635" s="182"/>
      <c r="Q635" s="182"/>
      <c r="R635" s="182"/>
      <c r="S635" s="182"/>
      <c r="T635" s="182"/>
      <c r="U635" s="182"/>
      <c r="V635" s="182"/>
      <c r="W635" s="182"/>
      <c r="X635" s="182"/>
      <c r="Y635" s="182"/>
      <c r="Z635" s="182"/>
    </row>
    <row r="636" spans="1:26" ht="26.25" customHeight="1" x14ac:dyDescent="0.4">
      <c r="A636" s="182"/>
      <c r="B636" s="182"/>
      <c r="C636" s="182"/>
      <c r="D636" s="182"/>
      <c r="E636" s="182"/>
      <c r="F636" s="182"/>
      <c r="G636" s="182"/>
      <c r="H636" s="182"/>
      <c r="I636" s="182"/>
      <c r="J636" s="182"/>
      <c r="K636" s="182"/>
      <c r="L636" s="182"/>
      <c r="M636" s="182"/>
      <c r="N636" s="182"/>
      <c r="O636" s="182"/>
      <c r="P636" s="182"/>
      <c r="Q636" s="182"/>
      <c r="R636" s="182"/>
      <c r="S636" s="182"/>
      <c r="T636" s="182"/>
      <c r="U636" s="182"/>
      <c r="V636" s="182"/>
      <c r="W636" s="182"/>
      <c r="X636" s="182"/>
      <c r="Y636" s="182"/>
      <c r="Z636" s="182"/>
    </row>
    <row r="637" spans="1:26" ht="26.25" customHeight="1" x14ac:dyDescent="0.4">
      <c r="A637" s="182"/>
      <c r="B637" s="182"/>
      <c r="C637" s="182"/>
      <c r="D637" s="182"/>
      <c r="E637" s="182"/>
      <c r="F637" s="182"/>
      <c r="G637" s="182"/>
      <c r="H637" s="182"/>
      <c r="I637" s="182"/>
      <c r="J637" s="182"/>
      <c r="K637" s="182"/>
      <c r="L637" s="182"/>
      <c r="M637" s="182"/>
      <c r="N637" s="182"/>
      <c r="O637" s="182"/>
      <c r="P637" s="182"/>
      <c r="Q637" s="182"/>
      <c r="R637" s="182"/>
      <c r="S637" s="182"/>
      <c r="T637" s="182"/>
      <c r="U637" s="182"/>
      <c r="V637" s="182"/>
      <c r="W637" s="182"/>
      <c r="X637" s="182"/>
      <c r="Y637" s="182"/>
      <c r="Z637" s="182"/>
    </row>
    <row r="638" spans="1:26" ht="26.25" customHeight="1" x14ac:dyDescent="0.4">
      <c r="A638" s="182"/>
      <c r="B638" s="182"/>
      <c r="C638" s="182"/>
      <c r="D638" s="182"/>
      <c r="E638" s="182"/>
      <c r="F638" s="182"/>
      <c r="G638" s="182"/>
      <c r="H638" s="182"/>
      <c r="I638" s="182"/>
      <c r="J638" s="182"/>
      <c r="K638" s="182"/>
      <c r="L638" s="182"/>
      <c r="M638" s="182"/>
      <c r="N638" s="182"/>
      <c r="O638" s="182"/>
      <c r="P638" s="182"/>
      <c r="Q638" s="182"/>
      <c r="R638" s="182"/>
      <c r="S638" s="182"/>
      <c r="T638" s="182"/>
      <c r="U638" s="182"/>
      <c r="V638" s="182"/>
      <c r="W638" s="182"/>
      <c r="X638" s="182"/>
      <c r="Y638" s="182"/>
      <c r="Z638" s="182"/>
    </row>
    <row r="639" spans="1:26" ht="26.25" customHeight="1" x14ac:dyDescent="0.4">
      <c r="A639" s="182"/>
      <c r="B639" s="182"/>
      <c r="C639" s="182"/>
      <c r="D639" s="182"/>
      <c r="E639" s="182"/>
      <c r="F639" s="182"/>
      <c r="G639" s="182"/>
      <c r="H639" s="182"/>
      <c r="I639" s="182"/>
      <c r="J639" s="182"/>
      <c r="K639" s="182"/>
      <c r="L639" s="182"/>
      <c r="M639" s="182"/>
      <c r="N639" s="182"/>
      <c r="O639" s="182"/>
      <c r="P639" s="182"/>
      <c r="Q639" s="182"/>
      <c r="R639" s="182"/>
      <c r="S639" s="182"/>
      <c r="T639" s="182"/>
      <c r="U639" s="182"/>
      <c r="V639" s="182"/>
      <c r="W639" s="182"/>
      <c r="X639" s="182"/>
      <c r="Y639" s="182"/>
      <c r="Z639" s="182"/>
    </row>
    <row r="640" spans="1:26" ht="26.25" customHeight="1" x14ac:dyDescent="0.4">
      <c r="A640" s="182"/>
      <c r="B640" s="182"/>
      <c r="C640" s="182"/>
      <c r="D640" s="182"/>
      <c r="E640" s="182"/>
      <c r="F640" s="182"/>
      <c r="G640" s="182"/>
      <c r="H640" s="182"/>
      <c r="I640" s="182"/>
      <c r="J640" s="182"/>
      <c r="K640" s="182"/>
      <c r="L640" s="182"/>
      <c r="M640" s="182"/>
      <c r="N640" s="182"/>
      <c r="O640" s="182"/>
      <c r="P640" s="182"/>
      <c r="Q640" s="182"/>
      <c r="R640" s="182"/>
      <c r="S640" s="182"/>
      <c r="T640" s="182"/>
      <c r="U640" s="182"/>
      <c r="V640" s="182"/>
      <c r="W640" s="182"/>
      <c r="X640" s="182"/>
      <c r="Y640" s="182"/>
      <c r="Z640" s="182"/>
    </row>
    <row r="641" spans="1:26" ht="26.25" customHeight="1" x14ac:dyDescent="0.4">
      <c r="A641" s="182"/>
      <c r="B641" s="182"/>
      <c r="C641" s="182"/>
      <c r="D641" s="182"/>
      <c r="E641" s="182"/>
      <c r="F641" s="182"/>
      <c r="G641" s="182"/>
      <c r="H641" s="182"/>
      <c r="I641" s="182"/>
      <c r="J641" s="182"/>
      <c r="K641" s="182"/>
      <c r="L641" s="182"/>
      <c r="M641" s="182"/>
      <c r="N641" s="182"/>
      <c r="O641" s="182"/>
      <c r="P641" s="182"/>
      <c r="Q641" s="182"/>
      <c r="R641" s="182"/>
      <c r="S641" s="182"/>
      <c r="T641" s="182"/>
      <c r="U641" s="182"/>
      <c r="V641" s="182"/>
      <c r="W641" s="182"/>
      <c r="X641" s="182"/>
      <c r="Y641" s="182"/>
      <c r="Z641" s="182"/>
    </row>
    <row r="642" spans="1:26" ht="26.25" customHeight="1" x14ac:dyDescent="0.4">
      <c r="A642" s="182"/>
      <c r="B642" s="182"/>
      <c r="C642" s="182"/>
      <c r="D642" s="182"/>
      <c r="E642" s="182"/>
      <c r="F642" s="182"/>
      <c r="G642" s="182"/>
      <c r="H642" s="182"/>
      <c r="I642" s="182"/>
      <c r="J642" s="182"/>
      <c r="K642" s="182"/>
      <c r="L642" s="182"/>
      <c r="M642" s="182"/>
      <c r="N642" s="182"/>
      <c r="O642" s="182"/>
      <c r="P642" s="182"/>
      <c r="Q642" s="182"/>
      <c r="R642" s="182"/>
      <c r="S642" s="182"/>
      <c r="T642" s="182"/>
      <c r="U642" s="182"/>
      <c r="V642" s="182"/>
      <c r="W642" s="182"/>
      <c r="X642" s="182"/>
      <c r="Y642" s="182"/>
      <c r="Z642" s="182"/>
    </row>
    <row r="643" spans="1:26" ht="26.25" customHeight="1" x14ac:dyDescent="0.4">
      <c r="A643" s="182"/>
      <c r="B643" s="182"/>
      <c r="C643" s="182"/>
      <c r="D643" s="182"/>
      <c r="E643" s="182"/>
      <c r="F643" s="182"/>
      <c r="G643" s="182"/>
      <c r="H643" s="182"/>
      <c r="I643" s="182"/>
      <c r="J643" s="182"/>
      <c r="K643" s="182"/>
      <c r="L643" s="182"/>
      <c r="M643" s="182"/>
      <c r="N643" s="182"/>
      <c r="O643" s="182"/>
      <c r="P643" s="182"/>
      <c r="Q643" s="182"/>
      <c r="R643" s="182"/>
      <c r="S643" s="182"/>
      <c r="T643" s="182"/>
      <c r="U643" s="182"/>
      <c r="V643" s="182"/>
      <c r="W643" s="182"/>
      <c r="X643" s="182"/>
      <c r="Y643" s="182"/>
      <c r="Z643" s="182"/>
    </row>
    <row r="644" spans="1:26" ht="26.25" customHeight="1" x14ac:dyDescent="0.4">
      <c r="A644" s="182"/>
      <c r="B644" s="182"/>
      <c r="C644" s="182"/>
      <c r="D644" s="182"/>
      <c r="E644" s="182"/>
      <c r="F644" s="182"/>
      <c r="G644" s="182"/>
      <c r="H644" s="182"/>
      <c r="I644" s="182"/>
      <c r="J644" s="182"/>
      <c r="K644" s="182"/>
      <c r="L644" s="182"/>
      <c r="M644" s="182"/>
      <c r="N644" s="182"/>
      <c r="O644" s="182"/>
      <c r="P644" s="182"/>
      <c r="Q644" s="182"/>
      <c r="R644" s="182"/>
      <c r="S644" s="182"/>
      <c r="T644" s="182"/>
      <c r="U644" s="182"/>
      <c r="V644" s="182"/>
      <c r="W644" s="182"/>
      <c r="X644" s="182"/>
      <c r="Y644" s="182"/>
      <c r="Z644" s="182"/>
    </row>
    <row r="645" spans="1:26" ht="26.25" customHeight="1" x14ac:dyDescent="0.4">
      <c r="A645" s="182"/>
      <c r="B645" s="182"/>
      <c r="C645" s="182"/>
      <c r="D645" s="182"/>
      <c r="E645" s="182"/>
      <c r="F645" s="182"/>
      <c r="G645" s="182"/>
      <c r="H645" s="182"/>
      <c r="I645" s="182"/>
      <c r="J645" s="182"/>
      <c r="K645" s="182"/>
      <c r="L645" s="182"/>
      <c r="M645" s="182"/>
      <c r="N645" s="182"/>
      <c r="O645" s="182"/>
      <c r="P645" s="182"/>
      <c r="Q645" s="182"/>
      <c r="R645" s="182"/>
      <c r="S645" s="182"/>
      <c r="T645" s="182"/>
      <c r="U645" s="182"/>
      <c r="V645" s="182"/>
      <c r="W645" s="182"/>
      <c r="X645" s="182"/>
      <c r="Y645" s="182"/>
      <c r="Z645" s="182"/>
    </row>
    <row r="646" spans="1:26" ht="26.25" customHeight="1" x14ac:dyDescent="0.4">
      <c r="A646" s="182"/>
      <c r="B646" s="182"/>
      <c r="C646" s="182"/>
      <c r="D646" s="182"/>
      <c r="E646" s="182"/>
      <c r="F646" s="182"/>
      <c r="G646" s="182"/>
      <c r="H646" s="182"/>
      <c r="I646" s="182"/>
      <c r="J646" s="182"/>
      <c r="K646" s="182"/>
      <c r="L646" s="182"/>
      <c r="M646" s="182"/>
      <c r="N646" s="182"/>
      <c r="O646" s="182"/>
      <c r="P646" s="182"/>
      <c r="Q646" s="182"/>
      <c r="R646" s="182"/>
      <c r="S646" s="182"/>
      <c r="T646" s="182"/>
      <c r="U646" s="182"/>
      <c r="V646" s="182"/>
      <c r="W646" s="182"/>
      <c r="X646" s="182"/>
      <c r="Y646" s="182"/>
      <c r="Z646" s="182"/>
    </row>
    <row r="647" spans="1:26" ht="26.25" customHeight="1" x14ac:dyDescent="0.4">
      <c r="A647" s="182"/>
      <c r="B647" s="182"/>
      <c r="C647" s="182"/>
      <c r="D647" s="182"/>
      <c r="E647" s="182"/>
      <c r="F647" s="182"/>
      <c r="G647" s="182"/>
      <c r="H647" s="182"/>
      <c r="I647" s="182"/>
      <c r="J647" s="182"/>
      <c r="K647" s="182"/>
      <c r="L647" s="182"/>
      <c r="M647" s="182"/>
      <c r="N647" s="182"/>
      <c r="O647" s="182"/>
      <c r="P647" s="182"/>
      <c r="Q647" s="182"/>
      <c r="R647" s="182"/>
      <c r="S647" s="182"/>
      <c r="T647" s="182"/>
      <c r="U647" s="182"/>
      <c r="V647" s="182"/>
      <c r="W647" s="182"/>
      <c r="X647" s="182"/>
      <c r="Y647" s="182"/>
      <c r="Z647" s="182"/>
    </row>
    <row r="648" spans="1:26" ht="26.25" customHeight="1" x14ac:dyDescent="0.4">
      <c r="A648" s="182"/>
      <c r="B648" s="182"/>
      <c r="C648" s="182"/>
      <c r="D648" s="182"/>
      <c r="E648" s="182"/>
      <c r="F648" s="182"/>
      <c r="G648" s="182"/>
      <c r="H648" s="182"/>
      <c r="I648" s="182"/>
      <c r="J648" s="182"/>
      <c r="K648" s="182"/>
      <c r="L648" s="182"/>
      <c r="M648" s="182"/>
      <c r="N648" s="182"/>
      <c r="O648" s="182"/>
      <c r="P648" s="182"/>
      <c r="Q648" s="182"/>
      <c r="R648" s="182"/>
      <c r="S648" s="182"/>
      <c r="T648" s="182"/>
      <c r="U648" s="182"/>
      <c r="V648" s="182"/>
      <c r="W648" s="182"/>
      <c r="X648" s="182"/>
      <c r="Y648" s="182"/>
      <c r="Z648" s="182"/>
    </row>
    <row r="649" spans="1:26" ht="26.25" customHeight="1" x14ac:dyDescent="0.4">
      <c r="A649" s="182"/>
      <c r="B649" s="182"/>
      <c r="C649" s="182"/>
      <c r="D649" s="182"/>
      <c r="E649" s="182"/>
      <c r="F649" s="182"/>
      <c r="G649" s="182"/>
      <c r="H649" s="182"/>
      <c r="I649" s="182"/>
      <c r="J649" s="182"/>
      <c r="K649" s="182"/>
      <c r="L649" s="182"/>
      <c r="M649" s="182"/>
      <c r="N649" s="182"/>
      <c r="O649" s="182"/>
      <c r="P649" s="182"/>
      <c r="Q649" s="182"/>
      <c r="R649" s="182"/>
      <c r="S649" s="182"/>
      <c r="T649" s="182"/>
      <c r="U649" s="182"/>
      <c r="V649" s="182"/>
      <c r="W649" s="182"/>
      <c r="X649" s="182"/>
      <c r="Y649" s="182"/>
      <c r="Z649" s="182"/>
    </row>
    <row r="650" spans="1:26" ht="26.25" customHeight="1" x14ac:dyDescent="0.4">
      <c r="A650" s="182"/>
      <c r="B650" s="182"/>
      <c r="C650" s="182"/>
      <c r="D650" s="182"/>
      <c r="E650" s="182"/>
      <c r="F650" s="182"/>
      <c r="G650" s="182"/>
      <c r="H650" s="182"/>
      <c r="I650" s="182"/>
      <c r="J650" s="182"/>
      <c r="K650" s="182"/>
      <c r="L650" s="182"/>
      <c r="M650" s="182"/>
      <c r="N650" s="182"/>
      <c r="O650" s="182"/>
      <c r="P650" s="182"/>
      <c r="Q650" s="182"/>
      <c r="R650" s="182"/>
      <c r="S650" s="182"/>
      <c r="T650" s="182"/>
      <c r="U650" s="182"/>
      <c r="V650" s="182"/>
      <c r="W650" s="182"/>
      <c r="X650" s="182"/>
      <c r="Y650" s="182"/>
      <c r="Z650" s="182"/>
    </row>
    <row r="651" spans="1:26" ht="26.25" customHeight="1" x14ac:dyDescent="0.4">
      <c r="A651" s="182"/>
      <c r="B651" s="182"/>
      <c r="C651" s="182"/>
      <c r="D651" s="182"/>
      <c r="E651" s="182"/>
      <c r="F651" s="182"/>
      <c r="G651" s="182"/>
      <c r="H651" s="182"/>
      <c r="I651" s="182"/>
      <c r="J651" s="182"/>
      <c r="K651" s="182"/>
      <c r="L651" s="182"/>
      <c r="M651" s="182"/>
      <c r="N651" s="182"/>
      <c r="O651" s="182"/>
      <c r="P651" s="182"/>
      <c r="Q651" s="182"/>
      <c r="R651" s="182"/>
      <c r="S651" s="182"/>
      <c r="T651" s="182"/>
      <c r="U651" s="182"/>
      <c r="V651" s="182"/>
      <c r="W651" s="182"/>
      <c r="X651" s="182"/>
      <c r="Y651" s="182"/>
      <c r="Z651" s="182"/>
    </row>
    <row r="652" spans="1:26" ht="26.25" customHeight="1" x14ac:dyDescent="0.4">
      <c r="A652" s="182"/>
      <c r="B652" s="182"/>
      <c r="C652" s="182"/>
      <c r="D652" s="182"/>
      <c r="E652" s="182"/>
      <c r="F652" s="182"/>
      <c r="G652" s="182"/>
      <c r="H652" s="182"/>
      <c r="I652" s="182"/>
      <c r="J652" s="182"/>
      <c r="K652" s="182"/>
      <c r="L652" s="182"/>
      <c r="M652" s="182"/>
      <c r="N652" s="182"/>
      <c r="O652" s="182"/>
      <c r="P652" s="182"/>
      <c r="Q652" s="182"/>
      <c r="R652" s="182"/>
      <c r="S652" s="182"/>
      <c r="T652" s="182"/>
      <c r="U652" s="182"/>
      <c r="V652" s="182"/>
      <c r="W652" s="182"/>
      <c r="X652" s="182"/>
      <c r="Y652" s="182"/>
      <c r="Z652" s="182"/>
    </row>
    <row r="653" spans="1:26" ht="26.25" customHeight="1" x14ac:dyDescent="0.4">
      <c r="A653" s="182"/>
      <c r="B653" s="182"/>
      <c r="C653" s="182"/>
      <c r="D653" s="182"/>
      <c r="E653" s="182"/>
      <c r="F653" s="182"/>
      <c r="G653" s="182"/>
      <c r="H653" s="182"/>
      <c r="I653" s="182"/>
      <c r="J653" s="182"/>
      <c r="K653" s="182"/>
      <c r="L653" s="182"/>
      <c r="M653" s="182"/>
      <c r="N653" s="182"/>
      <c r="O653" s="182"/>
      <c r="P653" s="182"/>
      <c r="Q653" s="182"/>
      <c r="R653" s="182"/>
      <c r="S653" s="182"/>
      <c r="T653" s="182"/>
      <c r="U653" s="182"/>
      <c r="V653" s="182"/>
      <c r="W653" s="182"/>
      <c r="X653" s="182"/>
      <c r="Y653" s="182"/>
      <c r="Z653" s="182"/>
    </row>
    <row r="654" spans="1:26" ht="26.25" customHeight="1" x14ac:dyDescent="0.4">
      <c r="A654" s="182"/>
      <c r="B654" s="182"/>
      <c r="C654" s="182"/>
      <c r="D654" s="182"/>
      <c r="E654" s="182"/>
      <c r="F654" s="182"/>
      <c r="G654" s="182"/>
      <c r="H654" s="182"/>
      <c r="I654" s="182"/>
      <c r="J654" s="182"/>
      <c r="K654" s="182"/>
      <c r="L654" s="182"/>
      <c r="M654" s="182"/>
      <c r="N654" s="182"/>
      <c r="O654" s="182"/>
      <c r="P654" s="182"/>
      <c r="Q654" s="182"/>
      <c r="R654" s="182"/>
      <c r="S654" s="182"/>
      <c r="T654" s="182"/>
      <c r="U654" s="182"/>
      <c r="V654" s="182"/>
      <c r="W654" s="182"/>
      <c r="X654" s="182"/>
      <c r="Y654" s="182"/>
      <c r="Z654" s="182"/>
    </row>
    <row r="655" spans="1:26" ht="26.25" customHeight="1" x14ac:dyDescent="0.4">
      <c r="A655" s="182"/>
      <c r="B655" s="182"/>
      <c r="C655" s="182"/>
      <c r="D655" s="182"/>
      <c r="E655" s="182"/>
      <c r="F655" s="182"/>
      <c r="G655" s="182"/>
      <c r="H655" s="182"/>
      <c r="I655" s="182"/>
      <c r="J655" s="182"/>
      <c r="K655" s="182"/>
      <c r="L655" s="182"/>
      <c r="M655" s="182"/>
      <c r="N655" s="182"/>
      <c r="O655" s="182"/>
      <c r="P655" s="182"/>
      <c r="Q655" s="182"/>
      <c r="R655" s="182"/>
      <c r="S655" s="182"/>
      <c r="T655" s="182"/>
      <c r="U655" s="182"/>
      <c r="V655" s="182"/>
      <c r="W655" s="182"/>
      <c r="X655" s="182"/>
      <c r="Y655" s="182"/>
      <c r="Z655" s="182"/>
    </row>
    <row r="656" spans="1:26" ht="26.25" customHeight="1" x14ac:dyDescent="0.4">
      <c r="A656" s="182"/>
      <c r="B656" s="182"/>
      <c r="C656" s="182"/>
      <c r="D656" s="182"/>
      <c r="E656" s="182"/>
      <c r="F656" s="182"/>
      <c r="G656" s="182"/>
      <c r="H656" s="182"/>
      <c r="I656" s="182"/>
      <c r="J656" s="182"/>
      <c r="K656" s="182"/>
      <c r="L656" s="182"/>
      <c r="M656" s="182"/>
      <c r="N656" s="182"/>
      <c r="O656" s="182"/>
      <c r="P656" s="182"/>
      <c r="Q656" s="182"/>
      <c r="R656" s="182"/>
      <c r="S656" s="182"/>
      <c r="T656" s="182"/>
      <c r="U656" s="182"/>
      <c r="V656" s="182"/>
      <c r="W656" s="182"/>
      <c r="X656" s="182"/>
      <c r="Y656" s="182"/>
      <c r="Z656" s="182"/>
    </row>
    <row r="657" spans="1:26" ht="26.25" customHeight="1" x14ac:dyDescent="0.4">
      <c r="A657" s="182"/>
      <c r="B657" s="182"/>
      <c r="C657" s="182"/>
      <c r="D657" s="182"/>
      <c r="E657" s="182"/>
      <c r="F657" s="182"/>
      <c r="G657" s="182"/>
      <c r="H657" s="182"/>
      <c r="I657" s="182"/>
      <c r="J657" s="182"/>
      <c r="K657" s="182"/>
      <c r="L657" s="182"/>
      <c r="M657" s="182"/>
      <c r="N657" s="182"/>
      <c r="O657" s="182"/>
      <c r="P657" s="182"/>
      <c r="Q657" s="182"/>
      <c r="R657" s="182"/>
      <c r="S657" s="182"/>
      <c r="T657" s="182"/>
      <c r="U657" s="182"/>
      <c r="V657" s="182"/>
      <c r="W657" s="182"/>
      <c r="X657" s="182"/>
      <c r="Y657" s="182"/>
      <c r="Z657" s="182"/>
    </row>
    <row r="658" spans="1:26" ht="26.25" customHeight="1" x14ac:dyDescent="0.4">
      <c r="A658" s="182"/>
      <c r="B658" s="182"/>
      <c r="C658" s="182"/>
      <c r="D658" s="182"/>
      <c r="E658" s="182"/>
      <c r="F658" s="182"/>
      <c r="G658" s="182"/>
      <c r="H658" s="182"/>
      <c r="I658" s="182"/>
      <c r="J658" s="182"/>
      <c r="K658" s="182"/>
      <c r="L658" s="182"/>
      <c r="M658" s="182"/>
      <c r="N658" s="182"/>
      <c r="O658" s="182"/>
      <c r="P658" s="182"/>
      <c r="Q658" s="182"/>
      <c r="R658" s="182"/>
      <c r="S658" s="182"/>
      <c r="T658" s="182"/>
      <c r="U658" s="182"/>
      <c r="V658" s="182"/>
      <c r="W658" s="182"/>
      <c r="X658" s="182"/>
      <c r="Y658" s="182"/>
      <c r="Z658" s="182"/>
    </row>
    <row r="659" spans="1:26" ht="26.25" customHeight="1" x14ac:dyDescent="0.4">
      <c r="A659" s="182"/>
      <c r="B659" s="182"/>
      <c r="C659" s="182"/>
      <c r="D659" s="182"/>
      <c r="E659" s="182"/>
      <c r="F659" s="182"/>
      <c r="G659" s="182"/>
      <c r="H659" s="182"/>
      <c r="I659" s="182"/>
      <c r="J659" s="182"/>
      <c r="K659" s="182"/>
      <c r="L659" s="182"/>
      <c r="M659" s="182"/>
      <c r="N659" s="182"/>
      <c r="O659" s="182"/>
      <c r="P659" s="182"/>
      <c r="Q659" s="182"/>
      <c r="R659" s="182"/>
      <c r="S659" s="182"/>
      <c r="T659" s="182"/>
      <c r="U659" s="182"/>
      <c r="V659" s="182"/>
      <c r="W659" s="182"/>
      <c r="X659" s="182"/>
      <c r="Y659" s="182"/>
      <c r="Z659" s="182"/>
    </row>
    <row r="660" spans="1:26" ht="26.25" customHeight="1" x14ac:dyDescent="0.4">
      <c r="A660" s="182"/>
      <c r="B660" s="182"/>
      <c r="C660" s="182"/>
      <c r="D660" s="182"/>
      <c r="E660" s="182"/>
      <c r="F660" s="182"/>
      <c r="G660" s="182"/>
      <c r="H660" s="182"/>
      <c r="I660" s="182"/>
      <c r="J660" s="182"/>
      <c r="K660" s="182"/>
      <c r="L660" s="182"/>
      <c r="M660" s="182"/>
      <c r="N660" s="182"/>
      <c r="O660" s="182"/>
      <c r="P660" s="182"/>
      <c r="Q660" s="182"/>
      <c r="R660" s="182"/>
      <c r="S660" s="182"/>
      <c r="T660" s="182"/>
      <c r="U660" s="182"/>
      <c r="V660" s="182"/>
      <c r="W660" s="182"/>
      <c r="X660" s="182"/>
      <c r="Y660" s="182"/>
      <c r="Z660" s="182"/>
    </row>
    <row r="661" spans="1:26" ht="26.25" customHeight="1" x14ac:dyDescent="0.4">
      <c r="A661" s="182"/>
      <c r="B661" s="182"/>
      <c r="C661" s="182"/>
      <c r="D661" s="182"/>
      <c r="E661" s="182"/>
      <c r="F661" s="182"/>
      <c r="G661" s="182"/>
      <c r="H661" s="182"/>
      <c r="I661" s="182"/>
      <c r="J661" s="182"/>
      <c r="K661" s="182"/>
      <c r="L661" s="182"/>
      <c r="M661" s="182"/>
      <c r="N661" s="182"/>
      <c r="O661" s="182"/>
      <c r="P661" s="182"/>
      <c r="Q661" s="182"/>
      <c r="R661" s="182"/>
      <c r="S661" s="182"/>
      <c r="T661" s="182"/>
      <c r="U661" s="182"/>
      <c r="V661" s="182"/>
      <c r="W661" s="182"/>
      <c r="X661" s="182"/>
      <c r="Y661" s="182"/>
      <c r="Z661" s="182"/>
    </row>
    <row r="662" spans="1:26" ht="26.25" customHeight="1" x14ac:dyDescent="0.4">
      <c r="A662" s="182"/>
      <c r="B662" s="182"/>
      <c r="C662" s="182"/>
      <c r="D662" s="182"/>
      <c r="E662" s="182"/>
      <c r="F662" s="182"/>
      <c r="G662" s="182"/>
      <c r="H662" s="182"/>
      <c r="I662" s="182"/>
      <c r="J662" s="182"/>
      <c r="K662" s="182"/>
      <c r="L662" s="182"/>
      <c r="M662" s="182"/>
      <c r="N662" s="182"/>
      <c r="O662" s="182"/>
      <c r="P662" s="182"/>
      <c r="Q662" s="182"/>
      <c r="R662" s="182"/>
      <c r="S662" s="182"/>
      <c r="T662" s="182"/>
      <c r="U662" s="182"/>
      <c r="V662" s="182"/>
      <c r="W662" s="182"/>
      <c r="X662" s="182"/>
      <c r="Y662" s="182"/>
      <c r="Z662" s="182"/>
    </row>
    <row r="663" spans="1:26" ht="26.25" customHeight="1" x14ac:dyDescent="0.4">
      <c r="A663" s="182"/>
      <c r="B663" s="182"/>
      <c r="C663" s="182"/>
      <c r="D663" s="182"/>
      <c r="E663" s="182"/>
      <c r="F663" s="182"/>
      <c r="G663" s="182"/>
      <c r="H663" s="182"/>
      <c r="I663" s="182"/>
      <c r="J663" s="182"/>
      <c r="K663" s="182"/>
      <c r="L663" s="182"/>
      <c r="M663" s="182"/>
      <c r="N663" s="182"/>
      <c r="O663" s="182"/>
      <c r="P663" s="182"/>
      <c r="Q663" s="182"/>
      <c r="R663" s="182"/>
      <c r="S663" s="182"/>
      <c r="T663" s="182"/>
      <c r="U663" s="182"/>
      <c r="V663" s="182"/>
      <c r="W663" s="182"/>
      <c r="X663" s="182"/>
      <c r="Y663" s="182"/>
      <c r="Z663" s="182"/>
    </row>
    <row r="664" spans="1:26" ht="26.25" customHeight="1" x14ac:dyDescent="0.4">
      <c r="A664" s="182"/>
      <c r="B664" s="182"/>
      <c r="C664" s="182"/>
      <c r="D664" s="182"/>
      <c r="E664" s="182"/>
      <c r="F664" s="182"/>
      <c r="G664" s="182"/>
      <c r="H664" s="182"/>
      <c r="I664" s="182"/>
      <c r="J664" s="182"/>
      <c r="K664" s="182"/>
      <c r="L664" s="182"/>
      <c r="M664" s="182"/>
      <c r="N664" s="182"/>
      <c r="O664" s="182"/>
      <c r="P664" s="182"/>
      <c r="Q664" s="182"/>
      <c r="R664" s="182"/>
      <c r="S664" s="182"/>
      <c r="T664" s="182"/>
      <c r="U664" s="182"/>
      <c r="V664" s="182"/>
      <c r="W664" s="182"/>
      <c r="X664" s="182"/>
      <c r="Y664" s="182"/>
      <c r="Z664" s="182"/>
    </row>
    <row r="665" spans="1:26" ht="26.25" customHeight="1" x14ac:dyDescent="0.4">
      <c r="A665" s="182"/>
      <c r="B665" s="182"/>
      <c r="C665" s="182"/>
      <c r="D665" s="182"/>
      <c r="E665" s="182"/>
      <c r="F665" s="182"/>
      <c r="G665" s="182"/>
      <c r="H665" s="182"/>
      <c r="I665" s="182"/>
      <c r="J665" s="182"/>
      <c r="K665" s="182"/>
      <c r="L665" s="182"/>
      <c r="M665" s="182"/>
      <c r="N665" s="182"/>
      <c r="O665" s="182"/>
      <c r="P665" s="182"/>
      <c r="Q665" s="182"/>
      <c r="R665" s="182"/>
      <c r="S665" s="182"/>
      <c r="T665" s="182"/>
      <c r="U665" s="182"/>
      <c r="V665" s="182"/>
      <c r="W665" s="182"/>
      <c r="X665" s="182"/>
      <c r="Y665" s="182"/>
      <c r="Z665" s="182"/>
    </row>
    <row r="666" spans="1:26" ht="26.25" customHeight="1" x14ac:dyDescent="0.4">
      <c r="A666" s="182"/>
      <c r="B666" s="182"/>
      <c r="C666" s="182"/>
      <c r="D666" s="182"/>
      <c r="E666" s="182"/>
      <c r="F666" s="182"/>
      <c r="G666" s="182"/>
      <c r="H666" s="182"/>
      <c r="I666" s="182"/>
      <c r="J666" s="182"/>
      <c r="K666" s="182"/>
      <c r="L666" s="182"/>
      <c r="M666" s="182"/>
      <c r="N666" s="182"/>
      <c r="O666" s="182"/>
      <c r="P666" s="182"/>
      <c r="Q666" s="182"/>
      <c r="R666" s="182"/>
      <c r="S666" s="182"/>
      <c r="T666" s="182"/>
      <c r="U666" s="182"/>
      <c r="V666" s="182"/>
      <c r="W666" s="182"/>
      <c r="X666" s="182"/>
      <c r="Y666" s="182"/>
      <c r="Z666" s="182"/>
    </row>
    <row r="667" spans="1:26" ht="26.25" customHeight="1" x14ac:dyDescent="0.4">
      <c r="A667" s="182"/>
      <c r="B667" s="182"/>
      <c r="C667" s="182"/>
      <c r="D667" s="182"/>
      <c r="E667" s="182"/>
      <c r="F667" s="182"/>
      <c r="G667" s="182"/>
      <c r="H667" s="182"/>
      <c r="I667" s="182"/>
      <c r="J667" s="182"/>
      <c r="K667" s="182"/>
      <c r="L667" s="182"/>
      <c r="M667" s="182"/>
      <c r="N667" s="182"/>
      <c r="O667" s="182"/>
      <c r="P667" s="182"/>
      <c r="Q667" s="182"/>
      <c r="R667" s="182"/>
      <c r="S667" s="182"/>
      <c r="T667" s="182"/>
      <c r="U667" s="182"/>
      <c r="V667" s="182"/>
      <c r="W667" s="182"/>
      <c r="X667" s="182"/>
      <c r="Y667" s="182"/>
      <c r="Z667" s="182"/>
    </row>
    <row r="668" spans="1:26" ht="26.25" customHeight="1" x14ac:dyDescent="0.4">
      <c r="A668" s="182"/>
      <c r="B668" s="182"/>
      <c r="C668" s="182"/>
      <c r="D668" s="182"/>
      <c r="E668" s="182"/>
      <c r="F668" s="182"/>
      <c r="G668" s="182"/>
      <c r="H668" s="182"/>
      <c r="I668" s="182"/>
      <c r="J668" s="182"/>
      <c r="K668" s="182"/>
      <c r="L668" s="182"/>
      <c r="M668" s="182"/>
      <c r="N668" s="182"/>
      <c r="O668" s="182"/>
      <c r="P668" s="182"/>
      <c r="Q668" s="182"/>
      <c r="R668" s="182"/>
      <c r="S668" s="182"/>
      <c r="T668" s="182"/>
      <c r="U668" s="182"/>
      <c r="V668" s="182"/>
      <c r="W668" s="182"/>
      <c r="X668" s="182"/>
      <c r="Y668" s="182"/>
      <c r="Z668" s="182"/>
    </row>
    <row r="669" spans="1:26" ht="26.25" customHeight="1" x14ac:dyDescent="0.4">
      <c r="A669" s="182"/>
      <c r="B669" s="182"/>
      <c r="C669" s="182"/>
      <c r="D669" s="182"/>
      <c r="E669" s="182"/>
      <c r="F669" s="182"/>
      <c r="G669" s="182"/>
      <c r="H669" s="182"/>
      <c r="I669" s="182"/>
      <c r="J669" s="182"/>
      <c r="K669" s="182"/>
      <c r="L669" s="182"/>
      <c r="M669" s="182"/>
      <c r="N669" s="182"/>
      <c r="O669" s="182"/>
      <c r="P669" s="182"/>
      <c r="Q669" s="182"/>
      <c r="R669" s="182"/>
      <c r="S669" s="182"/>
      <c r="T669" s="182"/>
      <c r="U669" s="182"/>
      <c r="V669" s="182"/>
      <c r="W669" s="182"/>
      <c r="X669" s="182"/>
      <c r="Y669" s="182"/>
      <c r="Z669" s="182"/>
    </row>
    <row r="670" spans="1:26" ht="26.25" customHeight="1" x14ac:dyDescent="0.4">
      <c r="A670" s="182"/>
      <c r="B670" s="182"/>
      <c r="C670" s="182"/>
      <c r="D670" s="182"/>
      <c r="E670" s="182"/>
      <c r="F670" s="182"/>
      <c r="G670" s="182"/>
      <c r="H670" s="182"/>
      <c r="I670" s="182"/>
      <c r="J670" s="182"/>
      <c r="K670" s="182"/>
      <c r="L670" s="182"/>
      <c r="M670" s="182"/>
      <c r="N670" s="182"/>
      <c r="O670" s="182"/>
      <c r="P670" s="182"/>
      <c r="Q670" s="182"/>
      <c r="R670" s="182"/>
      <c r="S670" s="182"/>
      <c r="T670" s="182"/>
      <c r="U670" s="182"/>
      <c r="V670" s="182"/>
      <c r="W670" s="182"/>
      <c r="X670" s="182"/>
      <c r="Y670" s="182"/>
      <c r="Z670" s="182"/>
    </row>
    <row r="671" spans="1:26" ht="26.25" customHeight="1" x14ac:dyDescent="0.4">
      <c r="A671" s="182"/>
      <c r="B671" s="182"/>
      <c r="C671" s="182"/>
      <c r="D671" s="182"/>
      <c r="E671" s="182"/>
      <c r="F671" s="182"/>
      <c r="G671" s="182"/>
      <c r="H671" s="182"/>
      <c r="I671" s="182"/>
      <c r="J671" s="182"/>
      <c r="K671" s="182"/>
      <c r="L671" s="182"/>
      <c r="M671" s="182"/>
      <c r="N671" s="182"/>
      <c r="O671" s="182"/>
      <c r="P671" s="182"/>
      <c r="Q671" s="182"/>
      <c r="R671" s="182"/>
      <c r="S671" s="182"/>
      <c r="T671" s="182"/>
      <c r="U671" s="182"/>
      <c r="V671" s="182"/>
      <c r="W671" s="182"/>
      <c r="X671" s="182"/>
      <c r="Y671" s="182"/>
      <c r="Z671" s="182"/>
    </row>
    <row r="672" spans="1:26" ht="26.25" customHeight="1" x14ac:dyDescent="0.4">
      <c r="A672" s="182"/>
      <c r="B672" s="182"/>
      <c r="C672" s="182"/>
      <c r="D672" s="182"/>
      <c r="E672" s="182"/>
      <c r="F672" s="182"/>
      <c r="G672" s="182"/>
      <c r="H672" s="182"/>
      <c r="I672" s="182"/>
      <c r="J672" s="182"/>
      <c r="K672" s="182"/>
      <c r="L672" s="182"/>
      <c r="M672" s="182"/>
      <c r="N672" s="182"/>
      <c r="O672" s="182"/>
      <c r="P672" s="182"/>
      <c r="Q672" s="182"/>
      <c r="R672" s="182"/>
      <c r="S672" s="182"/>
      <c r="T672" s="182"/>
      <c r="U672" s="182"/>
      <c r="V672" s="182"/>
      <c r="W672" s="182"/>
      <c r="X672" s="182"/>
      <c r="Y672" s="182"/>
      <c r="Z672" s="182"/>
    </row>
    <row r="673" spans="1:26" ht="26.25" customHeight="1" x14ac:dyDescent="0.4">
      <c r="A673" s="182"/>
      <c r="B673" s="182"/>
      <c r="C673" s="182"/>
      <c r="D673" s="182"/>
      <c r="E673" s="182"/>
      <c r="F673" s="182"/>
      <c r="G673" s="182"/>
      <c r="H673" s="182"/>
      <c r="I673" s="182"/>
      <c r="J673" s="182"/>
      <c r="K673" s="182"/>
      <c r="L673" s="182"/>
      <c r="M673" s="182"/>
      <c r="N673" s="182"/>
      <c r="O673" s="182"/>
      <c r="P673" s="182"/>
      <c r="Q673" s="182"/>
      <c r="R673" s="182"/>
      <c r="S673" s="182"/>
      <c r="T673" s="182"/>
      <c r="U673" s="182"/>
      <c r="V673" s="182"/>
      <c r="W673" s="182"/>
      <c r="X673" s="182"/>
      <c r="Y673" s="182"/>
      <c r="Z673" s="182"/>
    </row>
    <row r="674" spans="1:26" ht="26.25" customHeight="1" x14ac:dyDescent="0.4">
      <c r="A674" s="182"/>
      <c r="B674" s="182"/>
      <c r="C674" s="182"/>
      <c r="D674" s="182"/>
      <c r="E674" s="182"/>
      <c r="F674" s="182"/>
      <c r="G674" s="182"/>
      <c r="H674" s="182"/>
      <c r="I674" s="182"/>
      <c r="J674" s="182"/>
      <c r="K674" s="182"/>
      <c r="L674" s="182"/>
      <c r="M674" s="182"/>
      <c r="N674" s="182"/>
      <c r="O674" s="182"/>
      <c r="P674" s="182"/>
      <c r="Q674" s="182"/>
      <c r="R674" s="182"/>
      <c r="S674" s="182"/>
      <c r="T674" s="182"/>
      <c r="U674" s="182"/>
      <c r="V674" s="182"/>
      <c r="W674" s="182"/>
      <c r="X674" s="182"/>
      <c r="Y674" s="182"/>
      <c r="Z674" s="182"/>
    </row>
    <row r="675" spans="1:26" ht="26.25" customHeight="1" x14ac:dyDescent="0.4">
      <c r="A675" s="182"/>
      <c r="B675" s="182"/>
      <c r="C675" s="182"/>
      <c r="D675" s="182"/>
      <c r="E675" s="182"/>
      <c r="F675" s="182"/>
      <c r="G675" s="182"/>
      <c r="H675" s="182"/>
      <c r="I675" s="182"/>
      <c r="J675" s="182"/>
      <c r="K675" s="182"/>
      <c r="L675" s="182"/>
      <c r="M675" s="182"/>
      <c r="N675" s="182"/>
      <c r="O675" s="182"/>
      <c r="P675" s="182"/>
      <c r="Q675" s="182"/>
      <c r="R675" s="182"/>
      <c r="S675" s="182"/>
      <c r="T675" s="182"/>
      <c r="U675" s="182"/>
      <c r="V675" s="182"/>
      <c r="W675" s="182"/>
      <c r="X675" s="182"/>
      <c r="Y675" s="182"/>
      <c r="Z675" s="182"/>
    </row>
    <row r="676" spans="1:26" ht="26.25" customHeight="1" x14ac:dyDescent="0.4">
      <c r="A676" s="182"/>
      <c r="B676" s="182"/>
      <c r="C676" s="182"/>
      <c r="D676" s="182"/>
      <c r="E676" s="182"/>
      <c r="F676" s="182"/>
      <c r="G676" s="182"/>
      <c r="H676" s="182"/>
      <c r="I676" s="182"/>
      <c r="J676" s="182"/>
      <c r="K676" s="182"/>
      <c r="L676" s="182"/>
      <c r="M676" s="182"/>
      <c r="N676" s="182"/>
      <c r="O676" s="182"/>
      <c r="P676" s="182"/>
      <c r="Q676" s="182"/>
      <c r="R676" s="182"/>
      <c r="S676" s="182"/>
      <c r="T676" s="182"/>
      <c r="U676" s="182"/>
      <c r="V676" s="182"/>
      <c r="W676" s="182"/>
      <c r="X676" s="182"/>
      <c r="Y676" s="182"/>
      <c r="Z676" s="182"/>
    </row>
    <row r="677" spans="1:26" ht="26.25" customHeight="1" x14ac:dyDescent="0.4">
      <c r="A677" s="182"/>
      <c r="B677" s="182"/>
      <c r="C677" s="182"/>
      <c r="D677" s="182"/>
      <c r="E677" s="182"/>
      <c r="F677" s="182"/>
      <c r="G677" s="182"/>
      <c r="H677" s="182"/>
      <c r="I677" s="182"/>
      <c r="J677" s="182"/>
      <c r="K677" s="182"/>
      <c r="L677" s="182"/>
      <c r="M677" s="182"/>
      <c r="N677" s="182"/>
      <c r="O677" s="182"/>
      <c r="P677" s="182"/>
      <c r="Q677" s="182"/>
      <c r="R677" s="182"/>
      <c r="S677" s="182"/>
      <c r="T677" s="182"/>
      <c r="U677" s="182"/>
      <c r="V677" s="182"/>
      <c r="W677" s="182"/>
      <c r="X677" s="182"/>
      <c r="Y677" s="182"/>
      <c r="Z677" s="182"/>
    </row>
    <row r="678" spans="1:26" ht="26.25" customHeight="1" x14ac:dyDescent="0.4">
      <c r="A678" s="182"/>
      <c r="B678" s="182"/>
      <c r="C678" s="182"/>
      <c r="D678" s="182"/>
      <c r="E678" s="182"/>
      <c r="F678" s="182"/>
      <c r="G678" s="182"/>
      <c r="H678" s="182"/>
      <c r="I678" s="182"/>
      <c r="J678" s="182"/>
      <c r="K678" s="182"/>
      <c r="L678" s="182"/>
      <c r="M678" s="182"/>
      <c r="N678" s="182"/>
      <c r="O678" s="182"/>
      <c r="P678" s="182"/>
      <c r="Q678" s="182"/>
      <c r="R678" s="182"/>
      <c r="S678" s="182"/>
      <c r="T678" s="182"/>
      <c r="U678" s="182"/>
      <c r="V678" s="182"/>
      <c r="W678" s="182"/>
      <c r="X678" s="182"/>
      <c r="Y678" s="182"/>
      <c r="Z678" s="182"/>
    </row>
    <row r="679" spans="1:26" ht="26.25" customHeight="1" x14ac:dyDescent="0.4">
      <c r="A679" s="182"/>
      <c r="B679" s="182"/>
      <c r="C679" s="182"/>
      <c r="D679" s="182"/>
      <c r="E679" s="182"/>
      <c r="F679" s="182"/>
      <c r="G679" s="182"/>
      <c r="H679" s="182"/>
      <c r="I679" s="182"/>
      <c r="J679" s="182"/>
      <c r="K679" s="182"/>
      <c r="L679" s="182"/>
      <c r="M679" s="182"/>
      <c r="N679" s="182"/>
      <c r="O679" s="182"/>
      <c r="P679" s="182"/>
      <c r="Q679" s="182"/>
      <c r="R679" s="182"/>
      <c r="S679" s="182"/>
      <c r="T679" s="182"/>
      <c r="U679" s="182"/>
      <c r="V679" s="182"/>
      <c r="W679" s="182"/>
      <c r="X679" s="182"/>
      <c r="Y679" s="182"/>
      <c r="Z679" s="182"/>
    </row>
    <row r="680" spans="1:26" ht="26.25" customHeight="1" x14ac:dyDescent="0.4">
      <c r="A680" s="182"/>
      <c r="B680" s="182"/>
      <c r="C680" s="182"/>
      <c r="D680" s="182"/>
      <c r="E680" s="182"/>
      <c r="F680" s="182"/>
      <c r="G680" s="182"/>
      <c r="H680" s="182"/>
      <c r="I680" s="182"/>
      <c r="J680" s="182"/>
      <c r="K680" s="182"/>
      <c r="L680" s="182"/>
      <c r="M680" s="182"/>
      <c r="N680" s="182"/>
      <c r="O680" s="182"/>
      <c r="P680" s="182"/>
      <c r="Q680" s="182"/>
      <c r="R680" s="182"/>
      <c r="S680" s="182"/>
      <c r="T680" s="182"/>
      <c r="U680" s="182"/>
      <c r="V680" s="182"/>
      <c r="W680" s="182"/>
      <c r="X680" s="182"/>
      <c r="Y680" s="182"/>
      <c r="Z680" s="182"/>
    </row>
    <row r="681" spans="1:26" ht="26.25" customHeight="1" x14ac:dyDescent="0.4">
      <c r="A681" s="182"/>
      <c r="B681" s="182"/>
      <c r="C681" s="182"/>
      <c r="D681" s="182"/>
      <c r="E681" s="182"/>
      <c r="F681" s="182"/>
      <c r="G681" s="182"/>
      <c r="H681" s="182"/>
      <c r="I681" s="182"/>
      <c r="J681" s="182"/>
      <c r="K681" s="182"/>
      <c r="L681" s="182"/>
      <c r="M681" s="182"/>
      <c r="N681" s="182"/>
      <c r="O681" s="182"/>
      <c r="P681" s="182"/>
      <c r="Q681" s="182"/>
      <c r="R681" s="182"/>
      <c r="S681" s="182"/>
      <c r="T681" s="182"/>
      <c r="U681" s="182"/>
      <c r="V681" s="182"/>
      <c r="W681" s="182"/>
      <c r="X681" s="182"/>
      <c r="Y681" s="182"/>
      <c r="Z681" s="182"/>
    </row>
    <row r="682" spans="1:26" ht="26.25" customHeight="1" x14ac:dyDescent="0.4">
      <c r="A682" s="182"/>
      <c r="B682" s="182"/>
      <c r="C682" s="182"/>
      <c r="D682" s="182"/>
      <c r="E682" s="182"/>
      <c r="F682" s="182"/>
      <c r="G682" s="182"/>
      <c r="H682" s="182"/>
      <c r="I682" s="182"/>
      <c r="J682" s="182"/>
      <c r="K682" s="182"/>
      <c r="L682" s="182"/>
      <c r="M682" s="182"/>
      <c r="N682" s="182"/>
      <c r="O682" s="182"/>
      <c r="P682" s="182"/>
      <c r="Q682" s="182"/>
      <c r="R682" s="182"/>
      <c r="S682" s="182"/>
      <c r="T682" s="182"/>
      <c r="U682" s="182"/>
      <c r="V682" s="182"/>
      <c r="W682" s="182"/>
      <c r="X682" s="182"/>
      <c r="Y682" s="182"/>
      <c r="Z682" s="182"/>
    </row>
    <row r="683" spans="1:26" ht="26.25" customHeight="1" x14ac:dyDescent="0.4">
      <c r="A683" s="182"/>
      <c r="B683" s="182"/>
      <c r="C683" s="182"/>
      <c r="D683" s="182"/>
      <c r="E683" s="182"/>
      <c r="F683" s="182"/>
      <c r="G683" s="182"/>
      <c r="H683" s="182"/>
      <c r="I683" s="182"/>
      <c r="J683" s="182"/>
      <c r="K683" s="182"/>
      <c r="L683" s="182"/>
      <c r="M683" s="182"/>
      <c r="N683" s="182"/>
      <c r="O683" s="182"/>
      <c r="P683" s="182"/>
      <c r="Q683" s="182"/>
      <c r="R683" s="182"/>
      <c r="S683" s="182"/>
      <c r="T683" s="182"/>
      <c r="U683" s="182"/>
      <c r="V683" s="182"/>
      <c r="W683" s="182"/>
      <c r="X683" s="182"/>
      <c r="Y683" s="182"/>
      <c r="Z683" s="182"/>
    </row>
    <row r="684" spans="1:26" ht="26.25" customHeight="1" x14ac:dyDescent="0.4">
      <c r="A684" s="182"/>
      <c r="B684" s="182"/>
      <c r="C684" s="182"/>
      <c r="D684" s="182"/>
      <c r="E684" s="182"/>
      <c r="F684" s="182"/>
      <c r="G684" s="182"/>
      <c r="H684" s="182"/>
      <c r="I684" s="182"/>
      <c r="J684" s="182"/>
      <c r="K684" s="182"/>
      <c r="L684" s="182"/>
      <c r="M684" s="182"/>
      <c r="N684" s="182"/>
      <c r="O684" s="182"/>
      <c r="P684" s="182"/>
      <c r="Q684" s="182"/>
      <c r="R684" s="182"/>
      <c r="S684" s="182"/>
      <c r="T684" s="182"/>
      <c r="U684" s="182"/>
      <c r="V684" s="182"/>
      <c r="W684" s="182"/>
      <c r="X684" s="182"/>
      <c r="Y684" s="182"/>
      <c r="Z684" s="182"/>
    </row>
    <row r="685" spans="1:26" ht="26.25" customHeight="1" x14ac:dyDescent="0.4">
      <c r="A685" s="182"/>
      <c r="B685" s="182"/>
      <c r="C685" s="182"/>
      <c r="D685" s="182"/>
      <c r="E685" s="182"/>
      <c r="F685" s="182"/>
      <c r="G685" s="182"/>
      <c r="H685" s="182"/>
      <c r="I685" s="182"/>
      <c r="J685" s="182"/>
      <c r="K685" s="182"/>
      <c r="L685" s="182"/>
      <c r="M685" s="182"/>
      <c r="N685" s="182"/>
      <c r="O685" s="182"/>
      <c r="P685" s="182"/>
      <c r="Q685" s="182"/>
      <c r="R685" s="182"/>
      <c r="S685" s="182"/>
      <c r="T685" s="182"/>
      <c r="U685" s="182"/>
      <c r="V685" s="182"/>
      <c r="W685" s="182"/>
      <c r="X685" s="182"/>
      <c r="Y685" s="182"/>
      <c r="Z685" s="182"/>
    </row>
    <row r="686" spans="1:26" ht="26.25" customHeight="1" x14ac:dyDescent="0.4">
      <c r="A686" s="182"/>
      <c r="B686" s="182"/>
      <c r="C686" s="182"/>
      <c r="D686" s="182"/>
      <c r="E686" s="182"/>
      <c r="F686" s="182"/>
      <c r="G686" s="182"/>
      <c r="H686" s="182"/>
      <c r="I686" s="182"/>
      <c r="J686" s="182"/>
      <c r="K686" s="182"/>
      <c r="L686" s="182"/>
      <c r="M686" s="182"/>
      <c r="N686" s="182"/>
      <c r="O686" s="182"/>
      <c r="P686" s="182"/>
      <c r="Q686" s="182"/>
      <c r="R686" s="182"/>
      <c r="S686" s="182"/>
      <c r="T686" s="182"/>
      <c r="U686" s="182"/>
      <c r="V686" s="182"/>
      <c r="W686" s="182"/>
      <c r="X686" s="182"/>
      <c r="Y686" s="182"/>
      <c r="Z686" s="182"/>
    </row>
    <row r="687" spans="1:26" ht="26.25" customHeight="1" x14ac:dyDescent="0.4">
      <c r="A687" s="182"/>
      <c r="B687" s="182"/>
      <c r="C687" s="182"/>
      <c r="D687" s="182"/>
      <c r="E687" s="182"/>
      <c r="F687" s="182"/>
      <c r="G687" s="182"/>
      <c r="H687" s="182"/>
      <c r="I687" s="182"/>
      <c r="J687" s="182"/>
      <c r="K687" s="182"/>
      <c r="L687" s="182"/>
      <c r="M687" s="182"/>
      <c r="N687" s="182"/>
      <c r="O687" s="182"/>
      <c r="P687" s="182"/>
      <c r="Q687" s="182"/>
      <c r="R687" s="182"/>
      <c r="S687" s="182"/>
      <c r="T687" s="182"/>
      <c r="U687" s="182"/>
      <c r="V687" s="182"/>
      <c r="W687" s="182"/>
      <c r="X687" s="182"/>
      <c r="Y687" s="182"/>
      <c r="Z687" s="182"/>
    </row>
    <row r="688" spans="1:26" ht="26.25" customHeight="1" x14ac:dyDescent="0.4">
      <c r="A688" s="182"/>
      <c r="B688" s="182"/>
      <c r="C688" s="182"/>
      <c r="D688" s="182"/>
      <c r="E688" s="182"/>
      <c r="F688" s="182"/>
      <c r="G688" s="182"/>
      <c r="H688" s="182"/>
      <c r="I688" s="182"/>
      <c r="J688" s="182"/>
      <c r="K688" s="182"/>
      <c r="L688" s="182"/>
      <c r="M688" s="182"/>
      <c r="N688" s="182"/>
      <c r="O688" s="182"/>
      <c r="P688" s="182"/>
      <c r="Q688" s="182"/>
      <c r="R688" s="182"/>
      <c r="S688" s="182"/>
      <c r="T688" s="182"/>
      <c r="U688" s="182"/>
      <c r="V688" s="182"/>
      <c r="W688" s="182"/>
      <c r="X688" s="182"/>
      <c r="Y688" s="182"/>
      <c r="Z688" s="182"/>
    </row>
    <row r="689" spans="1:26" ht="26.25" customHeight="1" x14ac:dyDescent="0.4">
      <c r="A689" s="182"/>
      <c r="B689" s="182"/>
      <c r="C689" s="182"/>
      <c r="D689" s="182"/>
      <c r="E689" s="182"/>
      <c r="F689" s="182"/>
      <c r="G689" s="182"/>
      <c r="H689" s="182"/>
      <c r="I689" s="182"/>
      <c r="J689" s="182"/>
      <c r="K689" s="182"/>
      <c r="L689" s="182"/>
      <c r="M689" s="182"/>
      <c r="N689" s="182"/>
      <c r="O689" s="182"/>
      <c r="P689" s="182"/>
      <c r="Q689" s="182"/>
      <c r="R689" s="182"/>
      <c r="S689" s="182"/>
      <c r="T689" s="182"/>
      <c r="U689" s="182"/>
      <c r="V689" s="182"/>
      <c r="W689" s="182"/>
      <c r="X689" s="182"/>
      <c r="Y689" s="182"/>
      <c r="Z689" s="182"/>
    </row>
    <row r="690" spans="1:26" ht="26.25" customHeight="1" x14ac:dyDescent="0.4">
      <c r="A690" s="182"/>
      <c r="B690" s="182"/>
      <c r="C690" s="182"/>
      <c r="D690" s="182"/>
      <c r="E690" s="182"/>
      <c r="F690" s="182"/>
      <c r="G690" s="182"/>
      <c r="H690" s="182"/>
      <c r="I690" s="182"/>
      <c r="J690" s="182"/>
      <c r="K690" s="182"/>
      <c r="L690" s="182"/>
      <c r="M690" s="182"/>
      <c r="N690" s="182"/>
      <c r="O690" s="182"/>
      <c r="P690" s="182"/>
      <c r="Q690" s="182"/>
      <c r="R690" s="182"/>
      <c r="S690" s="182"/>
      <c r="T690" s="182"/>
      <c r="U690" s="182"/>
      <c r="V690" s="182"/>
      <c r="W690" s="182"/>
      <c r="X690" s="182"/>
      <c r="Y690" s="182"/>
      <c r="Z690" s="182"/>
    </row>
    <row r="691" spans="1:26" ht="26.25" customHeight="1" x14ac:dyDescent="0.4">
      <c r="A691" s="182"/>
      <c r="B691" s="182"/>
      <c r="C691" s="182"/>
      <c r="D691" s="182"/>
      <c r="E691" s="182"/>
      <c r="F691" s="182"/>
      <c r="G691" s="182"/>
      <c r="H691" s="182"/>
      <c r="I691" s="182"/>
      <c r="J691" s="182"/>
      <c r="K691" s="182"/>
      <c r="L691" s="182"/>
      <c r="M691" s="182"/>
      <c r="N691" s="182"/>
      <c r="O691" s="182"/>
      <c r="P691" s="182"/>
      <c r="Q691" s="182"/>
      <c r="R691" s="182"/>
      <c r="S691" s="182"/>
      <c r="T691" s="182"/>
      <c r="U691" s="182"/>
      <c r="V691" s="182"/>
      <c r="W691" s="182"/>
      <c r="X691" s="182"/>
      <c r="Y691" s="182"/>
      <c r="Z691" s="182"/>
    </row>
    <row r="692" spans="1:26" ht="26.25" customHeight="1" x14ac:dyDescent="0.4">
      <c r="A692" s="182"/>
      <c r="B692" s="182"/>
      <c r="C692" s="182"/>
      <c r="D692" s="182"/>
      <c r="E692" s="182"/>
      <c r="F692" s="182"/>
      <c r="G692" s="182"/>
      <c r="H692" s="182"/>
      <c r="I692" s="182"/>
      <c r="J692" s="182"/>
      <c r="K692" s="182"/>
      <c r="L692" s="182"/>
      <c r="M692" s="182"/>
      <c r="N692" s="182"/>
      <c r="O692" s="182"/>
      <c r="P692" s="182"/>
      <c r="Q692" s="182"/>
      <c r="R692" s="182"/>
      <c r="S692" s="182"/>
      <c r="T692" s="182"/>
      <c r="U692" s="182"/>
      <c r="V692" s="182"/>
      <c r="W692" s="182"/>
      <c r="X692" s="182"/>
      <c r="Y692" s="182"/>
      <c r="Z692" s="182"/>
    </row>
    <row r="693" spans="1:26" ht="26.25" customHeight="1" x14ac:dyDescent="0.4">
      <c r="A693" s="182"/>
      <c r="B693" s="182"/>
      <c r="C693" s="182"/>
      <c r="D693" s="182"/>
      <c r="E693" s="182"/>
      <c r="F693" s="182"/>
      <c r="G693" s="182"/>
      <c r="H693" s="182"/>
      <c r="I693" s="182"/>
      <c r="J693" s="182"/>
      <c r="K693" s="182"/>
      <c r="L693" s="182"/>
      <c r="M693" s="182"/>
      <c r="N693" s="182"/>
      <c r="O693" s="182"/>
      <c r="P693" s="182"/>
      <c r="Q693" s="182"/>
      <c r="R693" s="182"/>
      <c r="S693" s="182"/>
      <c r="T693" s="182"/>
      <c r="U693" s="182"/>
      <c r="V693" s="182"/>
      <c r="W693" s="182"/>
      <c r="X693" s="182"/>
      <c r="Y693" s="182"/>
      <c r="Z693" s="182"/>
    </row>
    <row r="694" spans="1:26" ht="26.25" customHeight="1" x14ac:dyDescent="0.4">
      <c r="A694" s="182"/>
      <c r="B694" s="182"/>
      <c r="C694" s="182"/>
      <c r="D694" s="182"/>
      <c r="E694" s="182"/>
      <c r="F694" s="182"/>
      <c r="G694" s="182"/>
      <c r="H694" s="182"/>
      <c r="I694" s="182"/>
      <c r="J694" s="182"/>
      <c r="K694" s="182"/>
      <c r="L694" s="182"/>
      <c r="M694" s="182"/>
      <c r="N694" s="182"/>
      <c r="O694" s="182"/>
      <c r="P694" s="182"/>
      <c r="Q694" s="182"/>
      <c r="R694" s="182"/>
      <c r="S694" s="182"/>
      <c r="T694" s="182"/>
      <c r="U694" s="182"/>
      <c r="V694" s="182"/>
      <c r="W694" s="182"/>
      <c r="X694" s="182"/>
      <c r="Y694" s="182"/>
      <c r="Z694" s="182"/>
    </row>
    <row r="695" spans="1:26" ht="26.25" customHeight="1" x14ac:dyDescent="0.4">
      <c r="A695" s="182"/>
      <c r="B695" s="182"/>
      <c r="C695" s="182"/>
      <c r="D695" s="182"/>
      <c r="E695" s="182"/>
      <c r="F695" s="182"/>
      <c r="G695" s="182"/>
      <c r="H695" s="182"/>
      <c r="I695" s="182"/>
      <c r="J695" s="182"/>
      <c r="K695" s="182"/>
      <c r="L695" s="182"/>
      <c r="M695" s="182"/>
      <c r="N695" s="182"/>
      <c r="O695" s="182"/>
      <c r="P695" s="182"/>
      <c r="Q695" s="182"/>
      <c r="R695" s="182"/>
      <c r="S695" s="182"/>
      <c r="T695" s="182"/>
      <c r="U695" s="182"/>
      <c r="V695" s="182"/>
      <c r="W695" s="182"/>
      <c r="X695" s="182"/>
      <c r="Y695" s="182"/>
      <c r="Z695" s="182"/>
    </row>
    <row r="696" spans="1:26" ht="26.25" customHeight="1" x14ac:dyDescent="0.4">
      <c r="A696" s="182"/>
      <c r="B696" s="182"/>
      <c r="C696" s="182"/>
      <c r="D696" s="182"/>
      <c r="E696" s="182"/>
      <c r="F696" s="182"/>
      <c r="G696" s="182"/>
      <c r="H696" s="182"/>
      <c r="I696" s="182"/>
      <c r="J696" s="182"/>
      <c r="K696" s="182"/>
      <c r="L696" s="182"/>
      <c r="M696" s="182"/>
      <c r="N696" s="182"/>
      <c r="O696" s="182"/>
      <c r="P696" s="182"/>
      <c r="Q696" s="182"/>
      <c r="R696" s="182"/>
      <c r="S696" s="182"/>
      <c r="T696" s="182"/>
      <c r="U696" s="182"/>
      <c r="V696" s="182"/>
      <c r="W696" s="182"/>
      <c r="X696" s="182"/>
      <c r="Y696" s="182"/>
      <c r="Z696" s="182"/>
    </row>
    <row r="697" spans="1:26" ht="26.25" customHeight="1" x14ac:dyDescent="0.4">
      <c r="A697" s="182"/>
      <c r="B697" s="182"/>
      <c r="C697" s="182"/>
      <c r="D697" s="182"/>
      <c r="E697" s="182"/>
      <c r="F697" s="182"/>
      <c r="G697" s="182"/>
      <c r="H697" s="182"/>
      <c r="I697" s="182"/>
      <c r="J697" s="182"/>
      <c r="K697" s="182"/>
      <c r="L697" s="182"/>
      <c r="M697" s="182"/>
      <c r="N697" s="182"/>
      <c r="O697" s="182"/>
      <c r="P697" s="182"/>
      <c r="Q697" s="182"/>
      <c r="R697" s="182"/>
      <c r="S697" s="182"/>
      <c r="T697" s="182"/>
      <c r="U697" s="182"/>
      <c r="V697" s="182"/>
      <c r="W697" s="182"/>
      <c r="X697" s="182"/>
      <c r="Y697" s="182"/>
      <c r="Z697" s="182"/>
    </row>
    <row r="698" spans="1:26" ht="26.25" customHeight="1" x14ac:dyDescent="0.4">
      <c r="A698" s="182"/>
      <c r="B698" s="182"/>
      <c r="C698" s="182"/>
      <c r="D698" s="182"/>
      <c r="E698" s="182"/>
      <c r="F698" s="182"/>
      <c r="G698" s="182"/>
      <c r="H698" s="182"/>
      <c r="I698" s="182"/>
      <c r="J698" s="182"/>
      <c r="K698" s="182"/>
      <c r="L698" s="182"/>
      <c r="M698" s="182"/>
      <c r="N698" s="182"/>
      <c r="O698" s="182"/>
      <c r="P698" s="182"/>
      <c r="Q698" s="182"/>
      <c r="R698" s="182"/>
      <c r="S698" s="182"/>
      <c r="T698" s="182"/>
      <c r="U698" s="182"/>
      <c r="V698" s="182"/>
      <c r="W698" s="182"/>
      <c r="X698" s="182"/>
      <c r="Y698" s="182"/>
      <c r="Z698" s="182"/>
    </row>
    <row r="699" spans="1:26" ht="26.25" customHeight="1" x14ac:dyDescent="0.4">
      <c r="A699" s="182"/>
      <c r="B699" s="182"/>
      <c r="C699" s="182"/>
      <c r="D699" s="182"/>
      <c r="E699" s="182"/>
      <c r="F699" s="182"/>
      <c r="G699" s="182"/>
      <c r="H699" s="182"/>
      <c r="I699" s="182"/>
      <c r="J699" s="182"/>
      <c r="K699" s="182"/>
      <c r="L699" s="182"/>
      <c r="M699" s="182"/>
      <c r="N699" s="182"/>
      <c r="O699" s="182"/>
      <c r="P699" s="182"/>
      <c r="Q699" s="182"/>
      <c r="R699" s="182"/>
      <c r="S699" s="182"/>
      <c r="T699" s="182"/>
      <c r="U699" s="182"/>
      <c r="V699" s="182"/>
      <c r="W699" s="182"/>
      <c r="X699" s="182"/>
      <c r="Y699" s="182"/>
      <c r="Z699" s="182"/>
    </row>
    <row r="700" spans="1:26" ht="26.25" customHeight="1" x14ac:dyDescent="0.4">
      <c r="A700" s="182"/>
      <c r="B700" s="182"/>
      <c r="C700" s="182"/>
      <c r="D700" s="182"/>
      <c r="E700" s="182"/>
      <c r="F700" s="182"/>
      <c r="G700" s="182"/>
      <c r="H700" s="182"/>
      <c r="I700" s="182"/>
      <c r="J700" s="182"/>
      <c r="K700" s="182"/>
      <c r="L700" s="182"/>
      <c r="M700" s="182"/>
      <c r="N700" s="182"/>
      <c r="O700" s="182"/>
      <c r="P700" s="182"/>
      <c r="Q700" s="182"/>
      <c r="R700" s="182"/>
      <c r="S700" s="182"/>
      <c r="T700" s="182"/>
      <c r="U700" s="182"/>
      <c r="V700" s="182"/>
      <c r="W700" s="182"/>
      <c r="X700" s="182"/>
      <c r="Y700" s="182"/>
      <c r="Z700" s="182"/>
    </row>
    <row r="701" spans="1:26" ht="26.25" customHeight="1" x14ac:dyDescent="0.4">
      <c r="A701" s="182"/>
      <c r="B701" s="182"/>
      <c r="C701" s="182"/>
      <c r="D701" s="182"/>
      <c r="E701" s="182"/>
      <c r="F701" s="182"/>
      <c r="G701" s="182"/>
      <c r="H701" s="182"/>
      <c r="I701" s="182"/>
      <c r="J701" s="182"/>
      <c r="K701" s="182"/>
      <c r="L701" s="182"/>
      <c r="M701" s="182"/>
      <c r="N701" s="182"/>
      <c r="O701" s="182"/>
      <c r="P701" s="182"/>
      <c r="Q701" s="182"/>
      <c r="R701" s="182"/>
      <c r="S701" s="182"/>
      <c r="T701" s="182"/>
      <c r="U701" s="182"/>
      <c r="V701" s="182"/>
      <c r="W701" s="182"/>
      <c r="X701" s="182"/>
      <c r="Y701" s="182"/>
      <c r="Z701" s="182"/>
    </row>
    <row r="702" spans="1:26" ht="26.25" customHeight="1" x14ac:dyDescent="0.4">
      <c r="A702" s="182"/>
      <c r="B702" s="182"/>
      <c r="C702" s="182"/>
      <c r="D702" s="182"/>
      <c r="E702" s="182"/>
      <c r="F702" s="182"/>
      <c r="G702" s="182"/>
      <c r="H702" s="182"/>
      <c r="I702" s="182"/>
      <c r="J702" s="182"/>
      <c r="K702" s="182"/>
      <c r="L702" s="182"/>
      <c r="M702" s="182"/>
      <c r="N702" s="182"/>
      <c r="O702" s="182"/>
      <c r="P702" s="182"/>
      <c r="Q702" s="182"/>
      <c r="R702" s="182"/>
      <c r="S702" s="182"/>
      <c r="T702" s="182"/>
      <c r="U702" s="182"/>
      <c r="V702" s="182"/>
      <c r="W702" s="182"/>
      <c r="X702" s="182"/>
      <c r="Y702" s="182"/>
      <c r="Z702" s="182"/>
    </row>
    <row r="703" spans="1:26" ht="26.25" customHeight="1" x14ac:dyDescent="0.4">
      <c r="A703" s="182"/>
      <c r="B703" s="182"/>
      <c r="C703" s="182"/>
      <c r="D703" s="182"/>
      <c r="E703" s="182"/>
      <c r="F703" s="182"/>
      <c r="G703" s="182"/>
      <c r="H703" s="182"/>
      <c r="I703" s="182"/>
      <c r="J703" s="182"/>
      <c r="K703" s="182"/>
      <c r="L703" s="182"/>
      <c r="M703" s="182"/>
      <c r="N703" s="182"/>
      <c r="O703" s="182"/>
      <c r="P703" s="182"/>
      <c r="Q703" s="182"/>
      <c r="R703" s="182"/>
      <c r="S703" s="182"/>
      <c r="T703" s="182"/>
      <c r="U703" s="182"/>
      <c r="V703" s="182"/>
      <c r="W703" s="182"/>
      <c r="X703" s="182"/>
      <c r="Y703" s="182"/>
      <c r="Z703" s="182"/>
    </row>
    <row r="704" spans="1:26" ht="26.25" customHeight="1" x14ac:dyDescent="0.4">
      <c r="A704" s="182"/>
      <c r="B704" s="182"/>
      <c r="C704" s="182"/>
      <c r="D704" s="182"/>
      <c r="E704" s="182"/>
      <c r="F704" s="182"/>
      <c r="G704" s="182"/>
      <c r="H704" s="182"/>
      <c r="I704" s="182"/>
      <c r="J704" s="182"/>
      <c r="K704" s="182"/>
      <c r="L704" s="182"/>
      <c r="M704" s="182"/>
      <c r="N704" s="182"/>
      <c r="O704" s="182"/>
      <c r="P704" s="182"/>
      <c r="Q704" s="182"/>
      <c r="R704" s="182"/>
      <c r="S704" s="182"/>
      <c r="T704" s="182"/>
      <c r="U704" s="182"/>
      <c r="V704" s="182"/>
      <c r="W704" s="182"/>
      <c r="X704" s="182"/>
      <c r="Y704" s="182"/>
      <c r="Z704" s="182"/>
    </row>
    <row r="705" spans="1:26" ht="26.25" customHeight="1" x14ac:dyDescent="0.4">
      <c r="A705" s="182"/>
      <c r="B705" s="182"/>
      <c r="C705" s="182"/>
      <c r="D705" s="182"/>
      <c r="E705" s="182"/>
      <c r="F705" s="182"/>
      <c r="G705" s="182"/>
      <c r="H705" s="182"/>
      <c r="I705" s="182"/>
      <c r="J705" s="182"/>
      <c r="K705" s="182"/>
      <c r="L705" s="182"/>
      <c r="M705" s="182"/>
      <c r="N705" s="182"/>
      <c r="O705" s="182"/>
      <c r="P705" s="182"/>
      <c r="Q705" s="182"/>
      <c r="R705" s="182"/>
      <c r="S705" s="182"/>
      <c r="T705" s="182"/>
      <c r="U705" s="182"/>
      <c r="V705" s="182"/>
      <c r="W705" s="182"/>
      <c r="X705" s="182"/>
      <c r="Y705" s="182"/>
      <c r="Z705" s="182"/>
    </row>
    <row r="706" spans="1:26" ht="26.25" customHeight="1" x14ac:dyDescent="0.4">
      <c r="A706" s="182"/>
      <c r="B706" s="182"/>
      <c r="C706" s="182"/>
      <c r="D706" s="182"/>
      <c r="E706" s="182"/>
      <c r="F706" s="182"/>
      <c r="G706" s="182"/>
      <c r="H706" s="182"/>
      <c r="I706" s="182"/>
      <c r="J706" s="182"/>
      <c r="K706" s="182"/>
      <c r="L706" s="182"/>
      <c r="M706" s="182"/>
      <c r="N706" s="182"/>
      <c r="O706" s="182"/>
      <c r="P706" s="182"/>
      <c r="Q706" s="182"/>
      <c r="R706" s="182"/>
      <c r="S706" s="182"/>
      <c r="T706" s="182"/>
      <c r="U706" s="182"/>
      <c r="V706" s="182"/>
      <c r="W706" s="182"/>
      <c r="X706" s="182"/>
      <c r="Y706" s="182"/>
      <c r="Z706" s="182"/>
    </row>
    <row r="707" spans="1:26" ht="26.25" customHeight="1" x14ac:dyDescent="0.4">
      <c r="A707" s="182"/>
      <c r="B707" s="182"/>
      <c r="C707" s="182"/>
      <c r="D707" s="182"/>
      <c r="E707" s="182"/>
      <c r="F707" s="182"/>
      <c r="G707" s="182"/>
      <c r="H707" s="182"/>
      <c r="I707" s="182"/>
      <c r="J707" s="182"/>
      <c r="K707" s="182"/>
      <c r="L707" s="182"/>
      <c r="M707" s="182"/>
      <c r="N707" s="182"/>
      <c r="O707" s="182"/>
      <c r="P707" s="182"/>
      <c r="Q707" s="182"/>
      <c r="R707" s="182"/>
      <c r="S707" s="182"/>
      <c r="T707" s="182"/>
      <c r="U707" s="182"/>
      <c r="V707" s="182"/>
      <c r="W707" s="182"/>
      <c r="X707" s="182"/>
      <c r="Y707" s="182"/>
      <c r="Z707" s="182"/>
    </row>
    <row r="708" spans="1:26" ht="26.25" customHeight="1" x14ac:dyDescent="0.4">
      <c r="A708" s="182"/>
      <c r="B708" s="182"/>
      <c r="C708" s="182"/>
      <c r="D708" s="182"/>
      <c r="E708" s="182"/>
      <c r="F708" s="182"/>
      <c r="G708" s="182"/>
      <c r="H708" s="182"/>
      <c r="I708" s="182"/>
      <c r="J708" s="182"/>
      <c r="K708" s="182"/>
      <c r="L708" s="182"/>
      <c r="M708" s="182"/>
      <c r="N708" s="182"/>
      <c r="O708" s="182"/>
      <c r="P708" s="182"/>
      <c r="Q708" s="182"/>
      <c r="R708" s="182"/>
      <c r="S708" s="182"/>
      <c r="T708" s="182"/>
      <c r="U708" s="182"/>
      <c r="V708" s="182"/>
      <c r="W708" s="182"/>
      <c r="X708" s="182"/>
      <c r="Y708" s="182"/>
      <c r="Z708" s="182"/>
    </row>
    <row r="709" spans="1:26" ht="26.25" customHeight="1" x14ac:dyDescent="0.4">
      <c r="A709" s="182"/>
      <c r="B709" s="182"/>
      <c r="C709" s="182"/>
      <c r="D709" s="182"/>
      <c r="E709" s="182"/>
      <c r="F709" s="182"/>
      <c r="G709" s="182"/>
      <c r="H709" s="182"/>
      <c r="I709" s="182"/>
      <c r="J709" s="182"/>
      <c r="K709" s="182"/>
      <c r="L709" s="182"/>
      <c r="M709" s="182"/>
      <c r="N709" s="182"/>
      <c r="O709" s="182"/>
      <c r="P709" s="182"/>
      <c r="Q709" s="182"/>
      <c r="R709" s="182"/>
      <c r="S709" s="182"/>
      <c r="T709" s="182"/>
      <c r="U709" s="182"/>
      <c r="V709" s="182"/>
      <c r="W709" s="182"/>
      <c r="X709" s="182"/>
      <c r="Y709" s="182"/>
      <c r="Z709" s="182"/>
    </row>
    <row r="710" spans="1:26" ht="26.25" customHeight="1" x14ac:dyDescent="0.4">
      <c r="A710" s="182"/>
      <c r="B710" s="182"/>
      <c r="C710" s="182"/>
      <c r="D710" s="182"/>
      <c r="E710" s="182"/>
      <c r="F710" s="182"/>
      <c r="G710" s="182"/>
      <c r="H710" s="182"/>
      <c r="I710" s="182"/>
      <c r="J710" s="182"/>
      <c r="K710" s="182"/>
      <c r="L710" s="182"/>
      <c r="M710" s="182"/>
      <c r="N710" s="182"/>
      <c r="O710" s="182"/>
      <c r="P710" s="182"/>
      <c r="Q710" s="182"/>
      <c r="R710" s="182"/>
      <c r="S710" s="182"/>
      <c r="T710" s="182"/>
      <c r="U710" s="182"/>
      <c r="V710" s="182"/>
      <c r="W710" s="182"/>
      <c r="X710" s="182"/>
      <c r="Y710" s="182"/>
      <c r="Z710" s="182"/>
    </row>
    <row r="711" spans="1:26" ht="26.25" customHeight="1" x14ac:dyDescent="0.4">
      <c r="A711" s="182"/>
      <c r="B711" s="182"/>
      <c r="C711" s="182"/>
      <c r="D711" s="182"/>
      <c r="E711" s="182"/>
      <c r="F711" s="182"/>
      <c r="G711" s="182"/>
      <c r="H711" s="182"/>
      <c r="I711" s="182"/>
      <c r="J711" s="182"/>
      <c r="K711" s="182"/>
      <c r="L711" s="182"/>
      <c r="M711" s="182"/>
      <c r="N711" s="182"/>
      <c r="O711" s="182"/>
      <c r="P711" s="182"/>
      <c r="Q711" s="182"/>
      <c r="R711" s="182"/>
      <c r="S711" s="182"/>
      <c r="T711" s="182"/>
      <c r="U711" s="182"/>
      <c r="V711" s="182"/>
      <c r="W711" s="182"/>
      <c r="X711" s="182"/>
      <c r="Y711" s="182"/>
      <c r="Z711" s="182"/>
    </row>
    <row r="712" spans="1:26" ht="26.25" customHeight="1" x14ac:dyDescent="0.4">
      <c r="A712" s="182"/>
      <c r="B712" s="182"/>
      <c r="C712" s="182"/>
      <c r="D712" s="182"/>
      <c r="E712" s="182"/>
      <c r="F712" s="182"/>
      <c r="G712" s="182"/>
      <c r="H712" s="182"/>
      <c r="I712" s="182"/>
      <c r="J712" s="182"/>
      <c r="K712" s="182"/>
      <c r="L712" s="182"/>
      <c r="M712" s="182"/>
      <c r="N712" s="182"/>
      <c r="O712" s="182"/>
      <c r="P712" s="182"/>
      <c r="Q712" s="182"/>
      <c r="R712" s="182"/>
      <c r="S712" s="182"/>
      <c r="T712" s="182"/>
      <c r="U712" s="182"/>
      <c r="V712" s="182"/>
      <c r="W712" s="182"/>
      <c r="X712" s="182"/>
      <c r="Y712" s="182"/>
      <c r="Z712" s="182"/>
    </row>
    <row r="713" spans="1:26" ht="26.25" customHeight="1" x14ac:dyDescent="0.4">
      <c r="A713" s="182"/>
      <c r="B713" s="182"/>
      <c r="C713" s="182"/>
      <c r="D713" s="182"/>
      <c r="E713" s="182"/>
      <c r="F713" s="182"/>
      <c r="G713" s="182"/>
      <c r="H713" s="182"/>
      <c r="I713" s="182"/>
      <c r="J713" s="182"/>
      <c r="K713" s="182"/>
      <c r="L713" s="182"/>
      <c r="M713" s="182"/>
      <c r="N713" s="182"/>
      <c r="O713" s="182"/>
      <c r="P713" s="182"/>
      <c r="Q713" s="182"/>
      <c r="R713" s="182"/>
      <c r="S713" s="182"/>
      <c r="T713" s="182"/>
      <c r="U713" s="182"/>
      <c r="V713" s="182"/>
      <c r="W713" s="182"/>
      <c r="X713" s="182"/>
      <c r="Y713" s="182"/>
      <c r="Z713" s="182"/>
    </row>
    <row r="714" spans="1:26" ht="26.25" customHeight="1" x14ac:dyDescent="0.4">
      <c r="A714" s="182"/>
      <c r="B714" s="182"/>
      <c r="C714" s="182"/>
      <c r="D714" s="182"/>
      <c r="E714" s="182"/>
      <c r="F714" s="182"/>
      <c r="G714" s="182"/>
      <c r="H714" s="182"/>
      <c r="I714" s="182"/>
      <c r="J714" s="182"/>
      <c r="K714" s="182"/>
      <c r="L714" s="182"/>
      <c r="M714" s="182"/>
      <c r="N714" s="182"/>
      <c r="O714" s="182"/>
      <c r="P714" s="182"/>
      <c r="Q714" s="182"/>
      <c r="R714" s="182"/>
      <c r="S714" s="182"/>
      <c r="T714" s="182"/>
      <c r="U714" s="182"/>
      <c r="V714" s="182"/>
      <c r="W714" s="182"/>
      <c r="X714" s="182"/>
      <c r="Y714" s="182"/>
      <c r="Z714" s="182"/>
    </row>
    <row r="715" spans="1:26" ht="26.25" customHeight="1" x14ac:dyDescent="0.4">
      <c r="A715" s="182"/>
      <c r="B715" s="182"/>
      <c r="C715" s="182"/>
      <c r="D715" s="182"/>
      <c r="E715" s="182"/>
      <c r="F715" s="182"/>
      <c r="G715" s="182"/>
      <c r="H715" s="182"/>
      <c r="I715" s="182"/>
      <c r="J715" s="182"/>
      <c r="K715" s="182"/>
      <c r="L715" s="182"/>
      <c r="M715" s="182"/>
      <c r="N715" s="182"/>
      <c r="O715" s="182"/>
      <c r="P715" s="182"/>
      <c r="Q715" s="182"/>
      <c r="R715" s="182"/>
      <c r="S715" s="182"/>
      <c r="T715" s="182"/>
      <c r="U715" s="182"/>
      <c r="V715" s="182"/>
      <c r="W715" s="182"/>
      <c r="X715" s="182"/>
      <c r="Y715" s="182"/>
      <c r="Z715" s="182"/>
    </row>
    <row r="716" spans="1:26" ht="26.25" customHeight="1" x14ac:dyDescent="0.4">
      <c r="A716" s="182"/>
      <c r="B716" s="182"/>
      <c r="C716" s="182"/>
      <c r="D716" s="182"/>
      <c r="E716" s="182"/>
      <c r="F716" s="182"/>
      <c r="G716" s="182"/>
      <c r="H716" s="182"/>
      <c r="I716" s="182"/>
      <c r="J716" s="182"/>
      <c r="K716" s="182"/>
      <c r="L716" s="182"/>
      <c r="M716" s="182"/>
      <c r="N716" s="182"/>
      <c r="O716" s="182"/>
      <c r="P716" s="182"/>
      <c r="Q716" s="182"/>
      <c r="R716" s="182"/>
      <c r="S716" s="182"/>
      <c r="T716" s="182"/>
      <c r="U716" s="182"/>
      <c r="V716" s="182"/>
      <c r="W716" s="182"/>
      <c r="X716" s="182"/>
      <c r="Y716" s="182"/>
      <c r="Z716" s="182"/>
    </row>
    <row r="717" spans="1:26" ht="26.25" customHeight="1" x14ac:dyDescent="0.4">
      <c r="A717" s="182"/>
      <c r="B717" s="182"/>
      <c r="C717" s="182"/>
      <c r="D717" s="182"/>
      <c r="E717" s="182"/>
      <c r="F717" s="182"/>
      <c r="G717" s="182"/>
      <c r="H717" s="182"/>
      <c r="I717" s="182"/>
      <c r="J717" s="182"/>
      <c r="K717" s="182"/>
      <c r="L717" s="182"/>
      <c r="M717" s="182"/>
      <c r="N717" s="182"/>
      <c r="O717" s="182"/>
      <c r="P717" s="182"/>
      <c r="Q717" s="182"/>
      <c r="R717" s="182"/>
      <c r="S717" s="182"/>
      <c r="T717" s="182"/>
      <c r="U717" s="182"/>
      <c r="V717" s="182"/>
      <c r="W717" s="182"/>
      <c r="X717" s="182"/>
      <c r="Y717" s="182"/>
      <c r="Z717" s="182"/>
    </row>
    <row r="718" spans="1:26" ht="26.25" customHeight="1" x14ac:dyDescent="0.4">
      <c r="A718" s="182"/>
      <c r="B718" s="182"/>
      <c r="C718" s="182"/>
      <c r="D718" s="182"/>
      <c r="E718" s="182"/>
      <c r="F718" s="182"/>
      <c r="G718" s="182"/>
      <c r="H718" s="182"/>
      <c r="I718" s="182"/>
      <c r="J718" s="182"/>
      <c r="K718" s="182"/>
      <c r="L718" s="182"/>
      <c r="M718" s="182"/>
      <c r="N718" s="182"/>
      <c r="O718" s="182"/>
      <c r="P718" s="182"/>
      <c r="Q718" s="182"/>
      <c r="R718" s="182"/>
      <c r="S718" s="182"/>
      <c r="T718" s="182"/>
      <c r="U718" s="182"/>
      <c r="V718" s="182"/>
      <c r="W718" s="182"/>
      <c r="X718" s="182"/>
      <c r="Y718" s="182"/>
      <c r="Z718" s="182"/>
    </row>
    <row r="719" spans="1:26" ht="26.25" customHeight="1" x14ac:dyDescent="0.4">
      <c r="A719" s="182"/>
      <c r="B719" s="182"/>
      <c r="C719" s="182"/>
      <c r="D719" s="182"/>
      <c r="E719" s="182"/>
      <c r="F719" s="182"/>
      <c r="G719" s="182"/>
      <c r="H719" s="182"/>
      <c r="I719" s="182"/>
      <c r="J719" s="182"/>
      <c r="K719" s="182"/>
      <c r="L719" s="182"/>
      <c r="M719" s="182"/>
      <c r="N719" s="182"/>
      <c r="O719" s="182"/>
      <c r="P719" s="182"/>
      <c r="Q719" s="182"/>
      <c r="R719" s="182"/>
      <c r="S719" s="182"/>
      <c r="T719" s="182"/>
      <c r="U719" s="182"/>
      <c r="V719" s="182"/>
      <c r="W719" s="182"/>
      <c r="X719" s="182"/>
      <c r="Y719" s="182"/>
      <c r="Z719" s="182"/>
    </row>
    <row r="720" spans="1:26" ht="26.25" customHeight="1" x14ac:dyDescent="0.4">
      <c r="A720" s="182"/>
      <c r="B720" s="182"/>
      <c r="C720" s="182"/>
      <c r="D720" s="182"/>
      <c r="E720" s="182"/>
      <c r="F720" s="182"/>
      <c r="G720" s="182"/>
      <c r="H720" s="182"/>
      <c r="I720" s="182"/>
      <c r="J720" s="182"/>
      <c r="K720" s="182"/>
      <c r="L720" s="182"/>
      <c r="M720" s="182"/>
      <c r="N720" s="182"/>
      <c r="O720" s="182"/>
      <c r="P720" s="182"/>
      <c r="Q720" s="182"/>
      <c r="R720" s="182"/>
      <c r="S720" s="182"/>
      <c r="T720" s="182"/>
      <c r="U720" s="182"/>
      <c r="V720" s="182"/>
      <c r="W720" s="182"/>
      <c r="X720" s="182"/>
      <c r="Y720" s="182"/>
      <c r="Z720" s="182"/>
    </row>
    <row r="721" spans="1:26" ht="26.25" customHeight="1" x14ac:dyDescent="0.4">
      <c r="A721" s="182"/>
      <c r="B721" s="182"/>
      <c r="C721" s="182"/>
      <c r="D721" s="182"/>
      <c r="E721" s="182"/>
      <c r="F721" s="182"/>
      <c r="G721" s="182"/>
      <c r="H721" s="182"/>
      <c r="I721" s="182"/>
      <c r="J721" s="182"/>
      <c r="K721" s="182"/>
      <c r="L721" s="182"/>
      <c r="M721" s="182"/>
      <c r="N721" s="182"/>
      <c r="O721" s="182"/>
      <c r="P721" s="182"/>
      <c r="Q721" s="182"/>
      <c r="R721" s="182"/>
      <c r="S721" s="182"/>
      <c r="T721" s="182"/>
      <c r="U721" s="182"/>
      <c r="V721" s="182"/>
      <c r="W721" s="182"/>
      <c r="X721" s="182"/>
      <c r="Y721" s="182"/>
      <c r="Z721" s="182"/>
    </row>
    <row r="722" spans="1:26" ht="26.25" customHeight="1" x14ac:dyDescent="0.4">
      <c r="A722" s="182"/>
      <c r="B722" s="182"/>
      <c r="C722" s="182"/>
      <c r="D722" s="182"/>
      <c r="E722" s="182"/>
      <c r="F722" s="182"/>
      <c r="G722" s="182"/>
      <c r="H722" s="182"/>
      <c r="I722" s="182"/>
      <c r="J722" s="182"/>
      <c r="K722" s="182"/>
      <c r="L722" s="182"/>
      <c r="M722" s="182"/>
      <c r="N722" s="182"/>
      <c r="O722" s="182"/>
      <c r="P722" s="182"/>
      <c r="Q722" s="182"/>
      <c r="R722" s="182"/>
      <c r="S722" s="182"/>
      <c r="T722" s="182"/>
      <c r="U722" s="182"/>
      <c r="V722" s="182"/>
      <c r="W722" s="182"/>
      <c r="X722" s="182"/>
      <c r="Y722" s="182"/>
      <c r="Z722" s="182"/>
    </row>
    <row r="723" spans="1:26" ht="26.25" customHeight="1" x14ac:dyDescent="0.4">
      <c r="A723" s="182"/>
      <c r="B723" s="182"/>
      <c r="C723" s="182"/>
      <c r="D723" s="182"/>
      <c r="E723" s="182"/>
      <c r="F723" s="182"/>
      <c r="G723" s="182"/>
      <c r="H723" s="182"/>
      <c r="I723" s="182"/>
      <c r="J723" s="182"/>
      <c r="K723" s="182"/>
      <c r="L723" s="182"/>
      <c r="M723" s="182"/>
      <c r="N723" s="182"/>
      <c r="O723" s="182"/>
      <c r="P723" s="182"/>
      <c r="Q723" s="182"/>
      <c r="R723" s="182"/>
      <c r="S723" s="182"/>
      <c r="T723" s="182"/>
      <c r="U723" s="182"/>
      <c r="V723" s="182"/>
      <c r="W723" s="182"/>
      <c r="X723" s="182"/>
      <c r="Y723" s="182"/>
      <c r="Z723" s="182"/>
    </row>
    <row r="724" spans="1:26" ht="26.25" customHeight="1" x14ac:dyDescent="0.4">
      <c r="A724" s="182"/>
      <c r="B724" s="182"/>
      <c r="C724" s="182"/>
      <c r="D724" s="182"/>
      <c r="E724" s="182"/>
      <c r="F724" s="182"/>
      <c r="G724" s="182"/>
      <c r="H724" s="182"/>
      <c r="I724" s="182"/>
      <c r="J724" s="182"/>
      <c r="K724" s="182"/>
      <c r="L724" s="182"/>
      <c r="M724" s="182"/>
      <c r="N724" s="182"/>
      <c r="O724" s="182"/>
      <c r="P724" s="182"/>
      <c r="Q724" s="182"/>
      <c r="R724" s="182"/>
      <c r="S724" s="182"/>
      <c r="T724" s="182"/>
      <c r="U724" s="182"/>
      <c r="V724" s="182"/>
      <c r="W724" s="182"/>
      <c r="X724" s="182"/>
      <c r="Y724" s="182"/>
      <c r="Z724" s="182"/>
    </row>
    <row r="725" spans="1:26" ht="26.25" customHeight="1" x14ac:dyDescent="0.4">
      <c r="A725" s="182"/>
      <c r="B725" s="182"/>
      <c r="C725" s="182"/>
      <c r="D725" s="182"/>
      <c r="E725" s="182"/>
      <c r="F725" s="182"/>
      <c r="G725" s="182"/>
      <c r="H725" s="182"/>
      <c r="I725" s="182"/>
      <c r="J725" s="182"/>
      <c r="K725" s="182"/>
      <c r="L725" s="182"/>
      <c r="M725" s="182"/>
      <c r="N725" s="182"/>
      <c r="O725" s="182"/>
      <c r="P725" s="182"/>
      <c r="Q725" s="182"/>
      <c r="R725" s="182"/>
      <c r="S725" s="182"/>
      <c r="T725" s="182"/>
      <c r="U725" s="182"/>
      <c r="V725" s="182"/>
      <c r="W725" s="182"/>
      <c r="X725" s="182"/>
      <c r="Y725" s="182"/>
      <c r="Z725" s="182"/>
    </row>
    <row r="726" spans="1:26" ht="26.25" customHeight="1" x14ac:dyDescent="0.4">
      <c r="A726" s="182"/>
      <c r="B726" s="182"/>
      <c r="C726" s="182"/>
      <c r="D726" s="182"/>
      <c r="E726" s="182"/>
      <c r="F726" s="182"/>
      <c r="G726" s="182"/>
      <c r="H726" s="182"/>
      <c r="I726" s="182"/>
      <c r="J726" s="182"/>
      <c r="K726" s="182"/>
      <c r="L726" s="182"/>
      <c r="M726" s="182"/>
      <c r="N726" s="182"/>
      <c r="O726" s="182"/>
      <c r="P726" s="182"/>
      <c r="Q726" s="182"/>
      <c r="R726" s="182"/>
      <c r="S726" s="182"/>
      <c r="T726" s="182"/>
      <c r="U726" s="182"/>
      <c r="V726" s="182"/>
      <c r="W726" s="182"/>
      <c r="X726" s="182"/>
      <c r="Y726" s="182"/>
      <c r="Z726" s="182"/>
    </row>
    <row r="727" spans="1:26" ht="26.25" customHeight="1" x14ac:dyDescent="0.4">
      <c r="A727" s="182"/>
      <c r="B727" s="182"/>
      <c r="C727" s="182"/>
      <c r="D727" s="182"/>
      <c r="E727" s="182"/>
      <c r="F727" s="182"/>
      <c r="G727" s="182"/>
      <c r="H727" s="182"/>
      <c r="I727" s="182"/>
      <c r="J727" s="182"/>
      <c r="K727" s="182"/>
      <c r="L727" s="182"/>
      <c r="M727" s="182"/>
      <c r="N727" s="182"/>
      <c r="O727" s="182"/>
      <c r="P727" s="182"/>
      <c r="Q727" s="182"/>
      <c r="R727" s="182"/>
      <c r="S727" s="182"/>
      <c r="T727" s="182"/>
      <c r="U727" s="182"/>
      <c r="V727" s="182"/>
      <c r="W727" s="182"/>
      <c r="X727" s="182"/>
      <c r="Y727" s="182"/>
      <c r="Z727" s="182"/>
    </row>
    <row r="728" spans="1:26" ht="26.25" customHeight="1" x14ac:dyDescent="0.4">
      <c r="A728" s="182"/>
      <c r="B728" s="182"/>
      <c r="C728" s="182"/>
      <c r="D728" s="182"/>
      <c r="E728" s="182"/>
      <c r="F728" s="182"/>
      <c r="G728" s="182"/>
      <c r="H728" s="182"/>
      <c r="I728" s="182"/>
      <c r="J728" s="182"/>
      <c r="K728" s="182"/>
      <c r="L728" s="182"/>
      <c r="M728" s="182"/>
      <c r="N728" s="182"/>
      <c r="O728" s="182"/>
      <c r="P728" s="182"/>
      <c r="Q728" s="182"/>
      <c r="R728" s="182"/>
      <c r="S728" s="182"/>
      <c r="T728" s="182"/>
      <c r="U728" s="182"/>
      <c r="V728" s="182"/>
      <c r="W728" s="182"/>
      <c r="X728" s="182"/>
      <c r="Y728" s="182"/>
      <c r="Z728" s="182"/>
    </row>
    <row r="729" spans="1:26" ht="26.25" customHeight="1" x14ac:dyDescent="0.4">
      <c r="A729" s="182"/>
      <c r="B729" s="182"/>
      <c r="C729" s="182"/>
      <c r="D729" s="182"/>
      <c r="E729" s="182"/>
      <c r="F729" s="182"/>
      <c r="G729" s="182"/>
      <c r="H729" s="182"/>
      <c r="I729" s="182"/>
      <c r="J729" s="182"/>
      <c r="K729" s="182"/>
      <c r="L729" s="182"/>
      <c r="M729" s="182"/>
      <c r="N729" s="182"/>
      <c r="O729" s="182"/>
      <c r="P729" s="182"/>
      <c r="Q729" s="182"/>
      <c r="R729" s="182"/>
      <c r="S729" s="182"/>
      <c r="T729" s="182"/>
      <c r="U729" s="182"/>
      <c r="V729" s="182"/>
      <c r="W729" s="182"/>
      <c r="X729" s="182"/>
      <c r="Y729" s="182"/>
      <c r="Z729" s="182"/>
    </row>
    <row r="730" spans="1:26" ht="26.25" customHeight="1" x14ac:dyDescent="0.4">
      <c r="A730" s="182"/>
      <c r="B730" s="182"/>
      <c r="C730" s="182"/>
      <c r="D730" s="182"/>
      <c r="E730" s="182"/>
      <c r="F730" s="182"/>
      <c r="G730" s="182"/>
      <c r="H730" s="182"/>
      <c r="I730" s="182"/>
      <c r="J730" s="182"/>
      <c r="K730" s="182"/>
      <c r="L730" s="182"/>
      <c r="M730" s="182"/>
      <c r="N730" s="182"/>
      <c r="O730" s="182"/>
      <c r="P730" s="182"/>
      <c r="Q730" s="182"/>
      <c r="R730" s="182"/>
      <c r="S730" s="182"/>
      <c r="T730" s="182"/>
      <c r="U730" s="182"/>
      <c r="V730" s="182"/>
      <c r="W730" s="182"/>
      <c r="X730" s="182"/>
      <c r="Y730" s="182"/>
      <c r="Z730" s="182"/>
    </row>
    <row r="731" spans="1:26" ht="26.25" customHeight="1" x14ac:dyDescent="0.4">
      <c r="A731" s="182"/>
      <c r="B731" s="182"/>
      <c r="C731" s="182"/>
      <c r="D731" s="182"/>
      <c r="E731" s="182"/>
      <c r="F731" s="182"/>
      <c r="G731" s="182"/>
      <c r="H731" s="182"/>
      <c r="I731" s="182"/>
      <c r="J731" s="182"/>
      <c r="K731" s="182"/>
      <c r="L731" s="182"/>
      <c r="M731" s="182"/>
      <c r="N731" s="182"/>
      <c r="O731" s="182"/>
      <c r="P731" s="182"/>
      <c r="Q731" s="182"/>
      <c r="R731" s="182"/>
      <c r="S731" s="182"/>
      <c r="T731" s="182"/>
      <c r="U731" s="182"/>
      <c r="V731" s="182"/>
      <c r="W731" s="182"/>
      <c r="X731" s="182"/>
      <c r="Y731" s="182"/>
      <c r="Z731" s="182"/>
    </row>
    <row r="732" spans="1:26" ht="26.25" customHeight="1" x14ac:dyDescent="0.4">
      <c r="A732" s="182"/>
      <c r="B732" s="182"/>
      <c r="C732" s="182"/>
      <c r="D732" s="182"/>
      <c r="E732" s="182"/>
      <c r="F732" s="182"/>
      <c r="G732" s="182"/>
      <c r="H732" s="182"/>
      <c r="I732" s="182"/>
      <c r="J732" s="182"/>
      <c r="K732" s="182"/>
      <c r="L732" s="182"/>
      <c r="M732" s="182"/>
      <c r="N732" s="182"/>
      <c r="O732" s="182"/>
      <c r="P732" s="182"/>
      <c r="Q732" s="182"/>
      <c r="R732" s="182"/>
      <c r="S732" s="182"/>
      <c r="T732" s="182"/>
      <c r="U732" s="182"/>
      <c r="V732" s="182"/>
      <c r="W732" s="182"/>
      <c r="X732" s="182"/>
      <c r="Y732" s="182"/>
      <c r="Z732" s="182"/>
    </row>
    <row r="733" spans="1:26" ht="26.25" customHeight="1" x14ac:dyDescent="0.4">
      <c r="A733" s="182"/>
      <c r="B733" s="182"/>
      <c r="C733" s="182"/>
      <c r="D733" s="182"/>
      <c r="E733" s="182"/>
      <c r="F733" s="182"/>
      <c r="G733" s="182"/>
      <c r="H733" s="182"/>
      <c r="I733" s="182"/>
      <c r="J733" s="182"/>
      <c r="K733" s="182"/>
      <c r="L733" s="182"/>
      <c r="M733" s="182"/>
      <c r="N733" s="182"/>
      <c r="O733" s="182"/>
      <c r="P733" s="182"/>
      <c r="Q733" s="182"/>
      <c r="R733" s="182"/>
      <c r="S733" s="182"/>
      <c r="T733" s="182"/>
      <c r="U733" s="182"/>
      <c r="V733" s="182"/>
      <c r="W733" s="182"/>
      <c r="X733" s="182"/>
      <c r="Y733" s="182"/>
      <c r="Z733" s="182"/>
    </row>
    <row r="734" spans="1:26" ht="26.25" customHeight="1" x14ac:dyDescent="0.4">
      <c r="A734" s="182"/>
      <c r="B734" s="182"/>
      <c r="C734" s="182"/>
      <c r="D734" s="182"/>
      <c r="E734" s="182"/>
      <c r="F734" s="182"/>
      <c r="G734" s="182"/>
      <c r="H734" s="182"/>
      <c r="I734" s="182"/>
      <c r="J734" s="182"/>
      <c r="K734" s="182"/>
      <c r="L734" s="182"/>
      <c r="M734" s="182"/>
      <c r="N734" s="182"/>
      <c r="O734" s="182"/>
      <c r="P734" s="182"/>
      <c r="Q734" s="182"/>
      <c r="R734" s="182"/>
      <c r="S734" s="182"/>
      <c r="T734" s="182"/>
      <c r="U734" s="182"/>
      <c r="V734" s="182"/>
      <c r="W734" s="182"/>
      <c r="X734" s="182"/>
      <c r="Y734" s="182"/>
      <c r="Z734" s="182"/>
    </row>
    <row r="735" spans="1:26" ht="26.25" customHeight="1" x14ac:dyDescent="0.4">
      <c r="A735" s="182"/>
      <c r="B735" s="182"/>
      <c r="C735" s="182"/>
      <c r="D735" s="182"/>
      <c r="E735" s="182"/>
      <c r="F735" s="182"/>
      <c r="G735" s="182"/>
      <c r="H735" s="182"/>
      <c r="I735" s="182"/>
      <c r="J735" s="182"/>
      <c r="K735" s="182"/>
      <c r="L735" s="182"/>
      <c r="M735" s="182"/>
      <c r="N735" s="182"/>
      <c r="O735" s="182"/>
      <c r="P735" s="182"/>
      <c r="Q735" s="182"/>
      <c r="R735" s="182"/>
      <c r="S735" s="182"/>
      <c r="T735" s="182"/>
      <c r="U735" s="182"/>
      <c r="V735" s="182"/>
      <c r="W735" s="182"/>
      <c r="X735" s="182"/>
      <c r="Y735" s="182"/>
      <c r="Z735" s="182"/>
    </row>
    <row r="736" spans="1:26" ht="26.25" customHeight="1" x14ac:dyDescent="0.4">
      <c r="A736" s="182"/>
      <c r="B736" s="182"/>
      <c r="C736" s="182"/>
      <c r="D736" s="182"/>
      <c r="E736" s="182"/>
      <c r="F736" s="182"/>
      <c r="G736" s="182"/>
      <c r="H736" s="182"/>
      <c r="I736" s="182"/>
      <c r="J736" s="182"/>
      <c r="K736" s="182"/>
      <c r="L736" s="182"/>
      <c r="M736" s="182"/>
      <c r="N736" s="182"/>
      <c r="O736" s="182"/>
      <c r="P736" s="182"/>
      <c r="Q736" s="182"/>
      <c r="R736" s="182"/>
      <c r="S736" s="182"/>
      <c r="T736" s="182"/>
      <c r="U736" s="182"/>
      <c r="V736" s="182"/>
      <c r="W736" s="182"/>
      <c r="X736" s="182"/>
      <c r="Y736" s="182"/>
      <c r="Z736" s="182"/>
    </row>
    <row r="737" spans="1:26" ht="26.25" customHeight="1" x14ac:dyDescent="0.4">
      <c r="A737" s="182"/>
      <c r="B737" s="182"/>
      <c r="C737" s="182"/>
      <c r="D737" s="182"/>
      <c r="E737" s="182"/>
      <c r="F737" s="182"/>
      <c r="G737" s="182"/>
      <c r="H737" s="182"/>
      <c r="I737" s="182"/>
      <c r="J737" s="182"/>
      <c r="K737" s="182"/>
      <c r="L737" s="182"/>
      <c r="M737" s="182"/>
      <c r="N737" s="182"/>
      <c r="O737" s="182"/>
      <c r="P737" s="182"/>
      <c r="Q737" s="182"/>
      <c r="R737" s="182"/>
      <c r="S737" s="182"/>
      <c r="T737" s="182"/>
      <c r="U737" s="182"/>
      <c r="V737" s="182"/>
      <c r="W737" s="182"/>
      <c r="X737" s="182"/>
      <c r="Y737" s="182"/>
      <c r="Z737" s="182"/>
    </row>
    <row r="738" spans="1:26" ht="26.25" customHeight="1" x14ac:dyDescent="0.4">
      <c r="A738" s="182"/>
      <c r="B738" s="182"/>
      <c r="C738" s="182"/>
      <c r="D738" s="182"/>
      <c r="E738" s="182"/>
      <c r="F738" s="182"/>
      <c r="G738" s="182"/>
      <c r="H738" s="182"/>
      <c r="I738" s="182"/>
      <c r="J738" s="182"/>
      <c r="K738" s="182"/>
      <c r="L738" s="182"/>
      <c r="M738" s="182"/>
      <c r="N738" s="182"/>
      <c r="O738" s="182"/>
      <c r="P738" s="182"/>
      <c r="Q738" s="182"/>
      <c r="R738" s="182"/>
      <c r="S738" s="182"/>
      <c r="T738" s="182"/>
      <c r="U738" s="182"/>
      <c r="V738" s="182"/>
      <c r="W738" s="182"/>
      <c r="X738" s="182"/>
      <c r="Y738" s="182"/>
      <c r="Z738" s="182"/>
    </row>
    <row r="739" spans="1:26" ht="26.25" customHeight="1" x14ac:dyDescent="0.4">
      <c r="A739" s="182"/>
      <c r="B739" s="182"/>
      <c r="C739" s="182"/>
      <c r="D739" s="182"/>
      <c r="E739" s="182"/>
      <c r="F739" s="182"/>
      <c r="G739" s="182"/>
      <c r="H739" s="182"/>
      <c r="I739" s="182"/>
      <c r="J739" s="182"/>
      <c r="K739" s="182"/>
      <c r="L739" s="182"/>
      <c r="M739" s="182"/>
      <c r="N739" s="182"/>
      <c r="O739" s="182"/>
      <c r="P739" s="182"/>
      <c r="Q739" s="182"/>
      <c r="R739" s="182"/>
      <c r="S739" s="182"/>
      <c r="T739" s="182"/>
      <c r="U739" s="182"/>
      <c r="V739" s="182"/>
      <c r="W739" s="182"/>
      <c r="X739" s="182"/>
      <c r="Y739" s="182"/>
      <c r="Z739" s="182"/>
    </row>
    <row r="740" spans="1:26" ht="26.25" customHeight="1" x14ac:dyDescent="0.4">
      <c r="A740" s="182"/>
      <c r="B740" s="182"/>
      <c r="C740" s="182"/>
      <c r="D740" s="182"/>
      <c r="E740" s="182"/>
      <c r="F740" s="182"/>
      <c r="G740" s="182"/>
      <c r="H740" s="182"/>
      <c r="I740" s="182"/>
      <c r="J740" s="182"/>
      <c r="K740" s="182"/>
      <c r="L740" s="182"/>
      <c r="M740" s="182"/>
      <c r="N740" s="182"/>
      <c r="O740" s="182"/>
      <c r="P740" s="182"/>
      <c r="Q740" s="182"/>
      <c r="R740" s="182"/>
      <c r="S740" s="182"/>
      <c r="T740" s="182"/>
      <c r="U740" s="182"/>
      <c r="V740" s="182"/>
      <c r="W740" s="182"/>
      <c r="X740" s="182"/>
      <c r="Y740" s="182"/>
      <c r="Z740" s="182"/>
    </row>
    <row r="741" spans="1:26" ht="26.25" customHeight="1" x14ac:dyDescent="0.4">
      <c r="A741" s="182"/>
      <c r="B741" s="182"/>
      <c r="C741" s="182"/>
      <c r="D741" s="182"/>
      <c r="E741" s="182"/>
      <c r="F741" s="182"/>
      <c r="G741" s="182"/>
      <c r="H741" s="182"/>
      <c r="I741" s="182"/>
      <c r="J741" s="182"/>
      <c r="K741" s="182"/>
      <c r="L741" s="182"/>
      <c r="M741" s="182"/>
      <c r="N741" s="182"/>
      <c r="O741" s="182"/>
      <c r="P741" s="182"/>
      <c r="Q741" s="182"/>
      <c r="R741" s="182"/>
      <c r="S741" s="182"/>
      <c r="T741" s="182"/>
      <c r="U741" s="182"/>
      <c r="V741" s="182"/>
      <c r="W741" s="182"/>
      <c r="X741" s="182"/>
      <c r="Y741" s="182"/>
      <c r="Z741" s="182"/>
    </row>
    <row r="742" spans="1:26" ht="26.25" customHeight="1" x14ac:dyDescent="0.4">
      <c r="A742" s="182"/>
      <c r="B742" s="182"/>
      <c r="C742" s="182"/>
      <c r="D742" s="182"/>
      <c r="E742" s="182"/>
      <c r="F742" s="182"/>
      <c r="G742" s="182"/>
      <c r="H742" s="182"/>
      <c r="I742" s="182"/>
      <c r="J742" s="182"/>
      <c r="K742" s="182"/>
      <c r="L742" s="182"/>
      <c r="M742" s="182"/>
      <c r="N742" s="182"/>
      <c r="O742" s="182"/>
      <c r="P742" s="182"/>
      <c r="Q742" s="182"/>
      <c r="R742" s="182"/>
      <c r="S742" s="182"/>
      <c r="T742" s="182"/>
      <c r="U742" s="182"/>
      <c r="V742" s="182"/>
      <c r="W742" s="182"/>
      <c r="X742" s="182"/>
      <c r="Y742" s="182"/>
      <c r="Z742" s="182"/>
    </row>
    <row r="743" spans="1:26" ht="26.25" customHeight="1" x14ac:dyDescent="0.4">
      <c r="A743" s="182"/>
      <c r="B743" s="182"/>
      <c r="C743" s="182"/>
      <c r="D743" s="182"/>
      <c r="E743" s="182"/>
      <c r="F743" s="182"/>
      <c r="G743" s="182"/>
      <c r="H743" s="182"/>
      <c r="I743" s="182"/>
      <c r="J743" s="182"/>
      <c r="K743" s="182"/>
      <c r="L743" s="182"/>
      <c r="M743" s="182"/>
      <c r="N743" s="182"/>
      <c r="O743" s="182"/>
      <c r="P743" s="182"/>
      <c r="Q743" s="182"/>
      <c r="R743" s="182"/>
      <c r="S743" s="182"/>
      <c r="T743" s="182"/>
      <c r="U743" s="182"/>
      <c r="V743" s="182"/>
      <c r="W743" s="182"/>
      <c r="X743" s="182"/>
      <c r="Y743" s="182"/>
      <c r="Z743" s="182"/>
    </row>
    <row r="744" spans="1:26" ht="26.25" customHeight="1" x14ac:dyDescent="0.4">
      <c r="A744" s="182"/>
      <c r="B744" s="182"/>
      <c r="C744" s="182"/>
      <c r="D744" s="182"/>
      <c r="E744" s="182"/>
      <c r="F744" s="182"/>
      <c r="G744" s="182"/>
      <c r="H744" s="182"/>
      <c r="I744" s="182"/>
      <c r="J744" s="182"/>
      <c r="K744" s="182"/>
      <c r="L744" s="182"/>
      <c r="M744" s="182"/>
      <c r="N744" s="182"/>
      <c r="O744" s="182"/>
      <c r="P744" s="182"/>
      <c r="Q744" s="182"/>
      <c r="R744" s="182"/>
      <c r="S744" s="182"/>
      <c r="T744" s="182"/>
      <c r="U744" s="182"/>
      <c r="V744" s="182"/>
      <c r="W744" s="182"/>
      <c r="X744" s="182"/>
      <c r="Y744" s="182"/>
      <c r="Z744" s="182"/>
    </row>
    <row r="745" spans="1:26" ht="26.25" customHeight="1" x14ac:dyDescent="0.4">
      <c r="A745" s="182"/>
      <c r="B745" s="182"/>
      <c r="C745" s="182"/>
      <c r="D745" s="182"/>
      <c r="E745" s="182"/>
      <c r="F745" s="182"/>
      <c r="G745" s="182"/>
      <c r="H745" s="182"/>
      <c r="I745" s="182"/>
      <c r="J745" s="182"/>
      <c r="K745" s="182"/>
      <c r="L745" s="182"/>
      <c r="M745" s="182"/>
      <c r="N745" s="182"/>
      <c r="O745" s="182"/>
      <c r="P745" s="182"/>
      <c r="Q745" s="182"/>
      <c r="R745" s="182"/>
      <c r="S745" s="182"/>
      <c r="T745" s="182"/>
      <c r="U745" s="182"/>
      <c r="V745" s="182"/>
      <c r="W745" s="182"/>
      <c r="X745" s="182"/>
      <c r="Y745" s="182"/>
      <c r="Z745" s="182"/>
    </row>
    <row r="746" spans="1:26" ht="26.25" customHeight="1" x14ac:dyDescent="0.4">
      <c r="A746" s="182"/>
      <c r="B746" s="182"/>
      <c r="C746" s="182"/>
      <c r="D746" s="182"/>
      <c r="E746" s="182"/>
      <c r="F746" s="182"/>
      <c r="G746" s="182"/>
      <c r="H746" s="182"/>
      <c r="I746" s="182"/>
      <c r="J746" s="182"/>
      <c r="K746" s="182"/>
      <c r="L746" s="182"/>
      <c r="M746" s="182"/>
      <c r="N746" s="182"/>
      <c r="O746" s="182"/>
      <c r="P746" s="182"/>
      <c r="Q746" s="182"/>
      <c r="R746" s="182"/>
      <c r="S746" s="182"/>
      <c r="T746" s="182"/>
      <c r="U746" s="182"/>
      <c r="V746" s="182"/>
      <c r="W746" s="182"/>
      <c r="X746" s="182"/>
      <c r="Y746" s="182"/>
      <c r="Z746" s="182"/>
    </row>
    <row r="747" spans="1:26" ht="26.25" customHeight="1" x14ac:dyDescent="0.4">
      <c r="A747" s="182"/>
      <c r="B747" s="182"/>
      <c r="C747" s="182"/>
      <c r="D747" s="182"/>
      <c r="E747" s="182"/>
      <c r="F747" s="182"/>
      <c r="G747" s="182"/>
      <c r="H747" s="182"/>
      <c r="I747" s="182"/>
      <c r="J747" s="182"/>
      <c r="K747" s="182"/>
      <c r="L747" s="182"/>
      <c r="M747" s="182"/>
      <c r="N747" s="182"/>
      <c r="O747" s="182"/>
      <c r="P747" s="182"/>
      <c r="Q747" s="182"/>
      <c r="R747" s="182"/>
      <c r="S747" s="182"/>
      <c r="T747" s="182"/>
      <c r="U747" s="182"/>
      <c r="V747" s="182"/>
      <c r="W747" s="182"/>
      <c r="X747" s="182"/>
      <c r="Y747" s="182"/>
      <c r="Z747" s="182"/>
    </row>
    <row r="748" spans="1:26" ht="26.25" customHeight="1" x14ac:dyDescent="0.4">
      <c r="A748" s="182"/>
      <c r="B748" s="182"/>
      <c r="C748" s="182"/>
      <c r="D748" s="182"/>
      <c r="E748" s="182"/>
      <c r="F748" s="182"/>
      <c r="G748" s="182"/>
      <c r="H748" s="182"/>
      <c r="I748" s="182"/>
      <c r="J748" s="182"/>
      <c r="K748" s="182"/>
      <c r="L748" s="182"/>
      <c r="M748" s="182"/>
      <c r="N748" s="182"/>
      <c r="O748" s="182"/>
      <c r="P748" s="182"/>
      <c r="Q748" s="182"/>
      <c r="R748" s="182"/>
      <c r="S748" s="182"/>
      <c r="T748" s="182"/>
      <c r="U748" s="182"/>
      <c r="V748" s="182"/>
      <c r="W748" s="182"/>
      <c r="X748" s="182"/>
      <c r="Y748" s="182"/>
      <c r="Z748" s="182"/>
    </row>
    <row r="749" spans="1:26" ht="26.25" customHeight="1" x14ac:dyDescent="0.4">
      <c r="A749" s="182"/>
      <c r="B749" s="182"/>
      <c r="C749" s="182"/>
      <c r="D749" s="182"/>
      <c r="E749" s="182"/>
      <c r="F749" s="182"/>
      <c r="G749" s="182"/>
      <c r="H749" s="182"/>
      <c r="I749" s="182"/>
      <c r="J749" s="182"/>
      <c r="K749" s="182"/>
      <c r="L749" s="182"/>
      <c r="M749" s="182"/>
      <c r="N749" s="182"/>
      <c r="O749" s="182"/>
      <c r="P749" s="182"/>
      <c r="Q749" s="182"/>
      <c r="R749" s="182"/>
      <c r="S749" s="182"/>
      <c r="T749" s="182"/>
      <c r="U749" s="182"/>
      <c r="V749" s="182"/>
      <c r="W749" s="182"/>
      <c r="X749" s="182"/>
      <c r="Y749" s="182"/>
      <c r="Z749" s="182"/>
    </row>
    <row r="750" spans="1:26" ht="26.25" customHeight="1" x14ac:dyDescent="0.4">
      <c r="A750" s="182"/>
      <c r="B750" s="182"/>
      <c r="C750" s="182"/>
      <c r="D750" s="182"/>
      <c r="E750" s="182"/>
      <c r="F750" s="182"/>
      <c r="G750" s="182"/>
      <c r="H750" s="182"/>
      <c r="I750" s="182"/>
      <c r="J750" s="182"/>
      <c r="K750" s="182"/>
      <c r="L750" s="182"/>
      <c r="M750" s="182"/>
      <c r="N750" s="182"/>
      <c r="O750" s="182"/>
      <c r="P750" s="182"/>
      <c r="Q750" s="182"/>
      <c r="R750" s="182"/>
      <c r="S750" s="182"/>
      <c r="T750" s="182"/>
      <c r="U750" s="182"/>
      <c r="V750" s="182"/>
      <c r="W750" s="182"/>
      <c r="X750" s="182"/>
      <c r="Y750" s="182"/>
      <c r="Z750" s="182"/>
    </row>
    <row r="751" spans="1:26" ht="26.25" customHeight="1" x14ac:dyDescent="0.4">
      <c r="A751" s="182"/>
      <c r="B751" s="182"/>
      <c r="C751" s="182"/>
      <c r="D751" s="182"/>
      <c r="E751" s="182"/>
      <c r="F751" s="182"/>
      <c r="G751" s="182"/>
      <c r="H751" s="182"/>
      <c r="I751" s="182"/>
      <c r="J751" s="182"/>
      <c r="K751" s="182"/>
      <c r="L751" s="182"/>
      <c r="M751" s="182"/>
      <c r="N751" s="182"/>
      <c r="O751" s="182"/>
      <c r="P751" s="182"/>
      <c r="Q751" s="182"/>
      <c r="R751" s="182"/>
      <c r="S751" s="182"/>
      <c r="T751" s="182"/>
      <c r="U751" s="182"/>
      <c r="V751" s="182"/>
      <c r="W751" s="182"/>
      <c r="X751" s="182"/>
      <c r="Y751" s="182"/>
      <c r="Z751" s="182"/>
    </row>
    <row r="752" spans="1:26" ht="26.25" customHeight="1" x14ac:dyDescent="0.4">
      <c r="A752" s="182"/>
      <c r="B752" s="182"/>
      <c r="C752" s="182"/>
      <c r="D752" s="182"/>
      <c r="E752" s="182"/>
      <c r="F752" s="182"/>
      <c r="G752" s="182"/>
      <c r="H752" s="182"/>
      <c r="I752" s="182"/>
      <c r="J752" s="182"/>
      <c r="K752" s="182"/>
      <c r="L752" s="182"/>
      <c r="M752" s="182"/>
      <c r="N752" s="182"/>
      <c r="O752" s="182"/>
      <c r="P752" s="182"/>
      <c r="Q752" s="182"/>
      <c r="R752" s="182"/>
      <c r="S752" s="182"/>
      <c r="T752" s="182"/>
      <c r="U752" s="182"/>
      <c r="V752" s="182"/>
      <c r="W752" s="182"/>
      <c r="X752" s="182"/>
      <c r="Y752" s="182"/>
      <c r="Z752" s="182"/>
    </row>
    <row r="753" spans="1:26" ht="26.25" customHeight="1" x14ac:dyDescent="0.4">
      <c r="A753" s="182"/>
      <c r="B753" s="182"/>
      <c r="C753" s="182"/>
      <c r="D753" s="182"/>
      <c r="E753" s="182"/>
      <c r="F753" s="182"/>
      <c r="G753" s="182"/>
      <c r="H753" s="182"/>
      <c r="I753" s="182"/>
      <c r="J753" s="182"/>
      <c r="K753" s="182"/>
      <c r="L753" s="182"/>
      <c r="M753" s="182"/>
      <c r="N753" s="182"/>
      <c r="O753" s="182"/>
      <c r="P753" s="182"/>
      <c r="Q753" s="182"/>
      <c r="R753" s="182"/>
      <c r="S753" s="182"/>
      <c r="T753" s="182"/>
      <c r="U753" s="182"/>
      <c r="V753" s="182"/>
      <c r="W753" s="182"/>
      <c r="X753" s="182"/>
      <c r="Y753" s="182"/>
      <c r="Z753" s="182"/>
    </row>
    <row r="754" spans="1:26" ht="26.25" customHeight="1" x14ac:dyDescent="0.4">
      <c r="A754" s="182"/>
      <c r="B754" s="182"/>
      <c r="C754" s="182"/>
      <c r="D754" s="182"/>
      <c r="E754" s="182"/>
      <c r="F754" s="182"/>
      <c r="G754" s="182"/>
      <c r="H754" s="182"/>
      <c r="I754" s="182"/>
      <c r="J754" s="182"/>
      <c r="K754" s="182"/>
      <c r="L754" s="182"/>
      <c r="M754" s="182"/>
      <c r="N754" s="182"/>
      <c r="O754" s="182"/>
      <c r="P754" s="182"/>
      <c r="Q754" s="182"/>
      <c r="R754" s="182"/>
      <c r="S754" s="182"/>
      <c r="T754" s="182"/>
      <c r="U754" s="182"/>
      <c r="V754" s="182"/>
      <c r="W754" s="182"/>
      <c r="X754" s="182"/>
      <c r="Y754" s="182"/>
      <c r="Z754" s="182"/>
    </row>
    <row r="755" spans="1:26" ht="26.25" customHeight="1" x14ac:dyDescent="0.4">
      <c r="A755" s="182"/>
      <c r="B755" s="182"/>
      <c r="C755" s="182"/>
      <c r="D755" s="182"/>
      <c r="E755" s="182"/>
      <c r="F755" s="182"/>
      <c r="G755" s="182"/>
      <c r="H755" s="182"/>
      <c r="I755" s="182"/>
      <c r="J755" s="182"/>
      <c r="K755" s="182"/>
      <c r="L755" s="182"/>
      <c r="M755" s="182"/>
      <c r="N755" s="182"/>
      <c r="O755" s="182"/>
      <c r="P755" s="182"/>
      <c r="Q755" s="182"/>
      <c r="R755" s="182"/>
      <c r="S755" s="182"/>
      <c r="T755" s="182"/>
      <c r="U755" s="182"/>
      <c r="V755" s="182"/>
      <c r="W755" s="182"/>
      <c r="X755" s="182"/>
      <c r="Y755" s="182"/>
      <c r="Z755" s="182"/>
    </row>
    <row r="756" spans="1:26" ht="26.25" customHeight="1" x14ac:dyDescent="0.4">
      <c r="A756" s="182"/>
      <c r="B756" s="182"/>
      <c r="C756" s="182"/>
      <c r="D756" s="182"/>
      <c r="E756" s="182"/>
      <c r="F756" s="182"/>
      <c r="G756" s="182"/>
      <c r="H756" s="182"/>
      <c r="I756" s="182"/>
      <c r="J756" s="182"/>
      <c r="K756" s="182"/>
      <c r="L756" s="182"/>
      <c r="M756" s="182"/>
      <c r="N756" s="182"/>
      <c r="O756" s="182"/>
      <c r="P756" s="182"/>
      <c r="Q756" s="182"/>
      <c r="R756" s="182"/>
      <c r="S756" s="182"/>
      <c r="T756" s="182"/>
      <c r="U756" s="182"/>
      <c r="V756" s="182"/>
      <c r="W756" s="182"/>
      <c r="X756" s="182"/>
      <c r="Y756" s="182"/>
      <c r="Z756" s="182"/>
    </row>
    <row r="757" spans="1:26" ht="26.25" customHeight="1" x14ac:dyDescent="0.4">
      <c r="A757" s="182"/>
      <c r="B757" s="182"/>
      <c r="C757" s="182"/>
      <c r="D757" s="182"/>
      <c r="E757" s="182"/>
      <c r="F757" s="182"/>
      <c r="G757" s="182"/>
      <c r="H757" s="182"/>
      <c r="I757" s="182"/>
      <c r="J757" s="182"/>
      <c r="K757" s="182"/>
      <c r="L757" s="182"/>
      <c r="M757" s="182"/>
      <c r="N757" s="182"/>
      <c r="O757" s="182"/>
      <c r="P757" s="182"/>
      <c r="Q757" s="182"/>
      <c r="R757" s="182"/>
      <c r="S757" s="182"/>
      <c r="T757" s="182"/>
      <c r="U757" s="182"/>
      <c r="V757" s="182"/>
      <c r="W757" s="182"/>
      <c r="X757" s="182"/>
      <c r="Y757" s="182"/>
      <c r="Z757" s="182"/>
    </row>
    <row r="758" spans="1:26" ht="26.25" customHeight="1" x14ac:dyDescent="0.4">
      <c r="A758" s="182"/>
      <c r="B758" s="182"/>
      <c r="C758" s="182"/>
      <c r="D758" s="182"/>
      <c r="E758" s="182"/>
      <c r="F758" s="182"/>
      <c r="G758" s="182"/>
      <c r="H758" s="182"/>
      <c r="I758" s="182"/>
      <c r="J758" s="182"/>
      <c r="K758" s="182"/>
      <c r="L758" s="182"/>
      <c r="M758" s="182"/>
      <c r="N758" s="182"/>
      <c r="O758" s="182"/>
      <c r="P758" s="182"/>
      <c r="Q758" s="182"/>
      <c r="R758" s="182"/>
      <c r="S758" s="182"/>
      <c r="T758" s="182"/>
      <c r="U758" s="182"/>
      <c r="V758" s="182"/>
      <c r="W758" s="182"/>
      <c r="X758" s="182"/>
      <c r="Y758" s="182"/>
      <c r="Z758" s="182"/>
    </row>
    <row r="759" spans="1:26" ht="26.25" customHeight="1" x14ac:dyDescent="0.4">
      <c r="A759" s="182"/>
      <c r="B759" s="182"/>
      <c r="C759" s="182"/>
      <c r="D759" s="182"/>
      <c r="E759" s="182"/>
      <c r="F759" s="182"/>
      <c r="G759" s="182"/>
      <c r="H759" s="182"/>
      <c r="I759" s="182"/>
      <c r="J759" s="182"/>
      <c r="K759" s="182"/>
      <c r="L759" s="182"/>
      <c r="M759" s="182"/>
      <c r="N759" s="182"/>
      <c r="O759" s="182"/>
      <c r="P759" s="182"/>
      <c r="Q759" s="182"/>
      <c r="R759" s="182"/>
      <c r="S759" s="182"/>
      <c r="T759" s="182"/>
      <c r="U759" s="182"/>
      <c r="V759" s="182"/>
      <c r="W759" s="182"/>
      <c r="X759" s="182"/>
      <c r="Y759" s="182"/>
      <c r="Z759" s="182"/>
    </row>
    <row r="760" spans="1:26" ht="26.25" customHeight="1" x14ac:dyDescent="0.4">
      <c r="A760" s="182"/>
      <c r="B760" s="182"/>
      <c r="C760" s="182"/>
      <c r="D760" s="182"/>
      <c r="E760" s="182"/>
      <c r="F760" s="182"/>
      <c r="G760" s="182"/>
      <c r="H760" s="182"/>
      <c r="I760" s="182"/>
      <c r="J760" s="182"/>
      <c r="K760" s="182"/>
      <c r="L760" s="182"/>
      <c r="M760" s="182"/>
      <c r="N760" s="182"/>
      <c r="O760" s="182"/>
      <c r="P760" s="182"/>
      <c r="Q760" s="182"/>
      <c r="R760" s="182"/>
      <c r="S760" s="182"/>
      <c r="T760" s="182"/>
      <c r="U760" s="182"/>
      <c r="V760" s="182"/>
      <c r="W760" s="182"/>
      <c r="X760" s="182"/>
      <c r="Y760" s="182"/>
      <c r="Z760" s="182"/>
    </row>
    <row r="761" spans="1:26" ht="26.25" customHeight="1" x14ac:dyDescent="0.4">
      <c r="A761" s="182"/>
      <c r="B761" s="182"/>
      <c r="C761" s="182"/>
      <c r="D761" s="182"/>
      <c r="E761" s="182"/>
      <c r="F761" s="182"/>
      <c r="G761" s="182"/>
      <c r="H761" s="182"/>
      <c r="I761" s="182"/>
      <c r="J761" s="182"/>
      <c r="K761" s="182"/>
      <c r="L761" s="182"/>
      <c r="M761" s="182"/>
      <c r="N761" s="182"/>
      <c r="O761" s="182"/>
      <c r="P761" s="182"/>
      <c r="Q761" s="182"/>
      <c r="R761" s="182"/>
      <c r="S761" s="182"/>
      <c r="T761" s="182"/>
      <c r="U761" s="182"/>
      <c r="V761" s="182"/>
      <c r="W761" s="182"/>
      <c r="X761" s="182"/>
      <c r="Y761" s="182"/>
      <c r="Z761" s="182"/>
    </row>
    <row r="762" spans="1:26" ht="26.25" customHeight="1" x14ac:dyDescent="0.4">
      <c r="A762" s="182"/>
      <c r="B762" s="182"/>
      <c r="C762" s="182"/>
      <c r="D762" s="182"/>
      <c r="E762" s="182"/>
      <c r="F762" s="182"/>
      <c r="G762" s="182"/>
      <c r="H762" s="182"/>
      <c r="I762" s="182"/>
      <c r="J762" s="182"/>
      <c r="K762" s="182"/>
      <c r="L762" s="182"/>
      <c r="M762" s="182"/>
      <c r="N762" s="182"/>
      <c r="O762" s="182"/>
      <c r="P762" s="182"/>
      <c r="Q762" s="182"/>
      <c r="R762" s="182"/>
      <c r="S762" s="182"/>
      <c r="T762" s="182"/>
      <c r="U762" s="182"/>
      <c r="V762" s="182"/>
      <c r="W762" s="182"/>
      <c r="X762" s="182"/>
      <c r="Y762" s="182"/>
      <c r="Z762" s="182"/>
    </row>
    <row r="763" spans="1:26" ht="26.25" customHeight="1" x14ac:dyDescent="0.4">
      <c r="A763" s="182"/>
      <c r="B763" s="182"/>
      <c r="C763" s="182"/>
      <c r="D763" s="182"/>
      <c r="E763" s="182"/>
      <c r="F763" s="182"/>
      <c r="G763" s="182"/>
      <c r="H763" s="182"/>
      <c r="I763" s="182"/>
      <c r="J763" s="182"/>
      <c r="K763" s="182"/>
      <c r="L763" s="182"/>
      <c r="M763" s="182"/>
      <c r="N763" s="182"/>
      <c r="O763" s="182"/>
      <c r="P763" s="182"/>
      <c r="Q763" s="182"/>
      <c r="R763" s="182"/>
      <c r="S763" s="182"/>
      <c r="T763" s="182"/>
      <c r="U763" s="182"/>
      <c r="V763" s="182"/>
      <c r="W763" s="182"/>
      <c r="X763" s="182"/>
      <c r="Y763" s="182"/>
      <c r="Z763" s="182"/>
    </row>
    <row r="764" spans="1:26" ht="26.25" customHeight="1" x14ac:dyDescent="0.4">
      <c r="A764" s="182"/>
      <c r="B764" s="182"/>
      <c r="C764" s="182"/>
      <c r="D764" s="182"/>
      <c r="E764" s="182"/>
      <c r="F764" s="182"/>
      <c r="G764" s="182"/>
      <c r="H764" s="182"/>
      <c r="I764" s="182"/>
      <c r="J764" s="182"/>
      <c r="K764" s="182"/>
      <c r="L764" s="182"/>
      <c r="M764" s="182"/>
      <c r="N764" s="182"/>
      <c r="O764" s="182"/>
      <c r="P764" s="182"/>
      <c r="Q764" s="182"/>
      <c r="R764" s="182"/>
      <c r="S764" s="182"/>
      <c r="T764" s="182"/>
      <c r="U764" s="182"/>
      <c r="V764" s="182"/>
      <c r="W764" s="182"/>
      <c r="X764" s="182"/>
      <c r="Y764" s="182"/>
      <c r="Z764" s="182"/>
    </row>
    <row r="765" spans="1:26" ht="26.25" customHeight="1" x14ac:dyDescent="0.4">
      <c r="A765" s="182"/>
      <c r="B765" s="182"/>
      <c r="C765" s="182"/>
      <c r="D765" s="182"/>
      <c r="E765" s="182"/>
      <c r="F765" s="182"/>
      <c r="G765" s="182"/>
      <c r="H765" s="182"/>
      <c r="I765" s="182"/>
      <c r="J765" s="182"/>
      <c r="K765" s="182"/>
      <c r="L765" s="182"/>
      <c r="M765" s="182"/>
      <c r="N765" s="182"/>
      <c r="O765" s="182"/>
      <c r="P765" s="182"/>
      <c r="Q765" s="182"/>
      <c r="R765" s="182"/>
      <c r="S765" s="182"/>
      <c r="T765" s="182"/>
      <c r="U765" s="182"/>
      <c r="V765" s="182"/>
      <c r="W765" s="182"/>
      <c r="X765" s="182"/>
      <c r="Y765" s="182"/>
      <c r="Z765" s="182"/>
    </row>
    <row r="766" spans="1:26" ht="26.25" customHeight="1" x14ac:dyDescent="0.4">
      <c r="A766" s="182"/>
      <c r="B766" s="182"/>
      <c r="C766" s="182"/>
      <c r="D766" s="182"/>
      <c r="E766" s="182"/>
      <c r="F766" s="182"/>
      <c r="G766" s="182"/>
      <c r="H766" s="182"/>
      <c r="I766" s="182"/>
      <c r="J766" s="182"/>
      <c r="K766" s="182"/>
      <c r="L766" s="182"/>
      <c r="M766" s="182"/>
      <c r="N766" s="182"/>
      <c r="O766" s="182"/>
      <c r="P766" s="182"/>
      <c r="Q766" s="182"/>
      <c r="R766" s="182"/>
      <c r="S766" s="182"/>
      <c r="T766" s="182"/>
      <c r="U766" s="182"/>
      <c r="V766" s="182"/>
      <c r="W766" s="182"/>
      <c r="X766" s="182"/>
      <c r="Y766" s="182"/>
      <c r="Z766" s="182"/>
    </row>
    <row r="767" spans="1:26" ht="26.25" customHeight="1" x14ac:dyDescent="0.4">
      <c r="A767" s="182"/>
      <c r="B767" s="182"/>
      <c r="C767" s="182"/>
      <c r="D767" s="182"/>
      <c r="E767" s="182"/>
      <c r="F767" s="182"/>
      <c r="G767" s="182"/>
      <c r="H767" s="182"/>
      <c r="I767" s="182"/>
      <c r="J767" s="182"/>
      <c r="K767" s="182"/>
      <c r="L767" s="182"/>
      <c r="M767" s="182"/>
      <c r="N767" s="182"/>
      <c r="O767" s="182"/>
      <c r="P767" s="182"/>
      <c r="Q767" s="182"/>
      <c r="R767" s="182"/>
      <c r="S767" s="182"/>
      <c r="T767" s="182"/>
      <c r="U767" s="182"/>
      <c r="V767" s="182"/>
      <c r="W767" s="182"/>
      <c r="X767" s="182"/>
      <c r="Y767" s="182"/>
      <c r="Z767" s="182"/>
    </row>
    <row r="768" spans="1:26" ht="26.25" customHeight="1" x14ac:dyDescent="0.4">
      <c r="A768" s="182"/>
      <c r="B768" s="182"/>
      <c r="C768" s="182"/>
      <c r="D768" s="182"/>
      <c r="E768" s="182"/>
      <c r="F768" s="182"/>
      <c r="G768" s="182"/>
      <c r="H768" s="182"/>
      <c r="I768" s="182"/>
      <c r="J768" s="182"/>
      <c r="K768" s="182"/>
      <c r="L768" s="182"/>
      <c r="M768" s="182"/>
      <c r="N768" s="182"/>
      <c r="O768" s="182"/>
      <c r="P768" s="182"/>
      <c r="Q768" s="182"/>
      <c r="R768" s="182"/>
      <c r="S768" s="182"/>
      <c r="T768" s="182"/>
      <c r="U768" s="182"/>
      <c r="V768" s="182"/>
      <c r="W768" s="182"/>
      <c r="X768" s="182"/>
      <c r="Y768" s="182"/>
      <c r="Z768" s="182"/>
    </row>
    <row r="769" spans="1:26" ht="26.25" customHeight="1" x14ac:dyDescent="0.4">
      <c r="A769" s="182"/>
      <c r="B769" s="182"/>
      <c r="C769" s="182"/>
      <c r="D769" s="182"/>
      <c r="E769" s="182"/>
      <c r="F769" s="182"/>
      <c r="G769" s="182"/>
      <c r="H769" s="182"/>
      <c r="I769" s="182"/>
      <c r="J769" s="182"/>
      <c r="K769" s="182"/>
      <c r="L769" s="182"/>
      <c r="M769" s="182"/>
      <c r="N769" s="182"/>
      <c r="O769" s="182"/>
      <c r="P769" s="182"/>
      <c r="Q769" s="182"/>
      <c r="R769" s="182"/>
      <c r="S769" s="182"/>
      <c r="T769" s="182"/>
      <c r="U769" s="182"/>
      <c r="V769" s="182"/>
      <c r="W769" s="182"/>
      <c r="X769" s="182"/>
      <c r="Y769" s="182"/>
      <c r="Z769" s="182"/>
    </row>
    <row r="770" spans="1:26" ht="26.25" customHeight="1" x14ac:dyDescent="0.4">
      <c r="A770" s="182"/>
      <c r="B770" s="182"/>
      <c r="C770" s="182"/>
      <c r="D770" s="182"/>
      <c r="E770" s="182"/>
      <c r="F770" s="182"/>
      <c r="G770" s="182"/>
      <c r="H770" s="182"/>
      <c r="I770" s="182"/>
      <c r="J770" s="182"/>
      <c r="K770" s="182"/>
      <c r="L770" s="182"/>
      <c r="M770" s="182"/>
      <c r="N770" s="182"/>
      <c r="O770" s="182"/>
      <c r="P770" s="182"/>
      <c r="Q770" s="182"/>
      <c r="R770" s="182"/>
      <c r="S770" s="182"/>
      <c r="T770" s="182"/>
      <c r="U770" s="182"/>
      <c r="V770" s="182"/>
      <c r="W770" s="182"/>
      <c r="X770" s="182"/>
      <c r="Y770" s="182"/>
      <c r="Z770" s="182"/>
    </row>
    <row r="771" spans="1:26" ht="26.25" customHeight="1" x14ac:dyDescent="0.4">
      <c r="A771" s="182"/>
      <c r="B771" s="182"/>
      <c r="C771" s="182"/>
      <c r="D771" s="182"/>
      <c r="E771" s="182"/>
      <c r="F771" s="182"/>
      <c r="G771" s="182"/>
      <c r="H771" s="182"/>
      <c r="I771" s="182"/>
      <c r="J771" s="182"/>
      <c r="K771" s="182"/>
      <c r="L771" s="182"/>
      <c r="M771" s="182"/>
      <c r="N771" s="182"/>
      <c r="O771" s="182"/>
      <c r="P771" s="182"/>
      <c r="Q771" s="182"/>
      <c r="R771" s="182"/>
      <c r="S771" s="182"/>
      <c r="T771" s="182"/>
      <c r="U771" s="182"/>
      <c r="V771" s="182"/>
      <c r="W771" s="182"/>
      <c r="X771" s="182"/>
      <c r="Y771" s="182"/>
      <c r="Z771" s="182"/>
    </row>
    <row r="772" spans="1:26" ht="26.25" customHeight="1" x14ac:dyDescent="0.4">
      <c r="A772" s="182"/>
      <c r="B772" s="182"/>
      <c r="C772" s="182"/>
      <c r="D772" s="182"/>
      <c r="E772" s="182"/>
      <c r="F772" s="182"/>
      <c r="G772" s="182"/>
      <c r="H772" s="182"/>
      <c r="I772" s="182"/>
      <c r="J772" s="182"/>
      <c r="K772" s="182"/>
      <c r="L772" s="182"/>
      <c r="M772" s="182"/>
      <c r="N772" s="182"/>
      <c r="O772" s="182"/>
      <c r="P772" s="182"/>
      <c r="Q772" s="182"/>
      <c r="R772" s="182"/>
      <c r="S772" s="182"/>
      <c r="T772" s="182"/>
      <c r="U772" s="182"/>
      <c r="V772" s="182"/>
      <c r="W772" s="182"/>
      <c r="X772" s="182"/>
      <c r="Y772" s="182"/>
      <c r="Z772" s="182"/>
    </row>
    <row r="773" spans="1:26" ht="26.25" customHeight="1" x14ac:dyDescent="0.4">
      <c r="A773" s="182"/>
      <c r="B773" s="182"/>
      <c r="C773" s="182"/>
      <c r="D773" s="182"/>
      <c r="E773" s="182"/>
      <c r="F773" s="182"/>
      <c r="G773" s="182"/>
      <c r="H773" s="182"/>
      <c r="I773" s="182"/>
      <c r="J773" s="182"/>
      <c r="K773" s="182"/>
      <c r="L773" s="182"/>
      <c r="M773" s="182"/>
      <c r="N773" s="182"/>
      <c r="O773" s="182"/>
      <c r="P773" s="182"/>
      <c r="Q773" s="182"/>
      <c r="R773" s="182"/>
      <c r="S773" s="182"/>
      <c r="T773" s="182"/>
      <c r="U773" s="182"/>
      <c r="V773" s="182"/>
      <c r="W773" s="182"/>
      <c r="X773" s="182"/>
      <c r="Y773" s="182"/>
      <c r="Z773" s="182"/>
    </row>
    <row r="774" spans="1:26" ht="26.25" customHeight="1" x14ac:dyDescent="0.4">
      <c r="A774" s="182"/>
      <c r="B774" s="182"/>
      <c r="C774" s="182"/>
      <c r="D774" s="182"/>
      <c r="E774" s="182"/>
      <c r="F774" s="182"/>
      <c r="G774" s="182"/>
      <c r="H774" s="182"/>
      <c r="I774" s="182"/>
      <c r="J774" s="182"/>
      <c r="K774" s="182"/>
      <c r="L774" s="182"/>
      <c r="M774" s="182"/>
      <c r="N774" s="182"/>
      <c r="O774" s="182"/>
      <c r="P774" s="182"/>
      <c r="Q774" s="182"/>
      <c r="R774" s="182"/>
      <c r="S774" s="182"/>
      <c r="T774" s="182"/>
      <c r="U774" s="182"/>
      <c r="V774" s="182"/>
      <c r="W774" s="182"/>
      <c r="X774" s="182"/>
      <c r="Y774" s="182"/>
      <c r="Z774" s="182"/>
    </row>
    <row r="775" spans="1:26" ht="26.25" customHeight="1" x14ac:dyDescent="0.4">
      <c r="A775" s="182"/>
      <c r="B775" s="182"/>
      <c r="C775" s="182"/>
      <c r="D775" s="182"/>
      <c r="E775" s="182"/>
      <c r="F775" s="182"/>
      <c r="G775" s="182"/>
      <c r="H775" s="182"/>
      <c r="I775" s="182"/>
      <c r="J775" s="182"/>
      <c r="K775" s="182"/>
      <c r="L775" s="182"/>
      <c r="M775" s="182"/>
      <c r="N775" s="182"/>
      <c r="O775" s="182"/>
      <c r="P775" s="182"/>
      <c r="Q775" s="182"/>
      <c r="R775" s="182"/>
      <c r="S775" s="182"/>
      <c r="T775" s="182"/>
      <c r="U775" s="182"/>
      <c r="V775" s="182"/>
      <c r="W775" s="182"/>
      <c r="X775" s="182"/>
      <c r="Y775" s="182"/>
      <c r="Z775" s="182"/>
    </row>
    <row r="776" spans="1:26" ht="26.25" customHeight="1" x14ac:dyDescent="0.4">
      <c r="A776" s="182"/>
      <c r="B776" s="182"/>
      <c r="C776" s="182"/>
      <c r="D776" s="182"/>
      <c r="E776" s="182"/>
      <c r="F776" s="182"/>
      <c r="G776" s="182"/>
      <c r="H776" s="182"/>
      <c r="I776" s="182"/>
      <c r="J776" s="182"/>
      <c r="K776" s="182"/>
      <c r="L776" s="182"/>
      <c r="M776" s="182"/>
      <c r="N776" s="182"/>
      <c r="O776" s="182"/>
      <c r="P776" s="182"/>
      <c r="Q776" s="182"/>
      <c r="R776" s="182"/>
      <c r="S776" s="182"/>
      <c r="T776" s="182"/>
      <c r="U776" s="182"/>
      <c r="V776" s="182"/>
      <c r="W776" s="182"/>
      <c r="X776" s="182"/>
      <c r="Y776" s="182"/>
      <c r="Z776" s="182"/>
    </row>
    <row r="777" spans="1:26" ht="26.25" customHeight="1" x14ac:dyDescent="0.4">
      <c r="A777" s="182"/>
      <c r="B777" s="182"/>
      <c r="C777" s="182"/>
      <c r="D777" s="182"/>
      <c r="E777" s="182"/>
      <c r="F777" s="182"/>
      <c r="G777" s="182"/>
      <c r="H777" s="182"/>
      <c r="I777" s="182"/>
      <c r="J777" s="182"/>
      <c r="K777" s="182"/>
      <c r="L777" s="182"/>
      <c r="M777" s="182"/>
      <c r="N777" s="182"/>
      <c r="O777" s="182"/>
      <c r="P777" s="182"/>
      <c r="Q777" s="182"/>
      <c r="R777" s="182"/>
      <c r="S777" s="182"/>
      <c r="T777" s="182"/>
      <c r="U777" s="182"/>
      <c r="V777" s="182"/>
      <c r="W777" s="182"/>
      <c r="X777" s="182"/>
      <c r="Y777" s="182"/>
      <c r="Z777" s="182"/>
    </row>
    <row r="778" spans="1:26" ht="26.25" customHeight="1" x14ac:dyDescent="0.4">
      <c r="A778" s="182"/>
      <c r="B778" s="182"/>
      <c r="C778" s="182"/>
      <c r="D778" s="182"/>
      <c r="E778" s="182"/>
      <c r="F778" s="182"/>
      <c r="G778" s="182"/>
      <c r="H778" s="182"/>
      <c r="I778" s="182"/>
      <c r="J778" s="182"/>
      <c r="K778" s="182"/>
      <c r="L778" s="182"/>
      <c r="M778" s="182"/>
      <c r="N778" s="182"/>
      <c r="O778" s="182"/>
      <c r="P778" s="182"/>
      <c r="Q778" s="182"/>
      <c r="R778" s="182"/>
      <c r="S778" s="182"/>
      <c r="T778" s="182"/>
      <c r="U778" s="182"/>
      <c r="V778" s="182"/>
      <c r="W778" s="182"/>
      <c r="X778" s="182"/>
      <c r="Y778" s="182"/>
      <c r="Z778" s="182"/>
    </row>
    <row r="779" spans="1:26" ht="26.25" customHeight="1" x14ac:dyDescent="0.4">
      <c r="A779" s="182"/>
      <c r="B779" s="182"/>
      <c r="C779" s="182"/>
      <c r="D779" s="182"/>
      <c r="E779" s="182"/>
      <c r="F779" s="182"/>
      <c r="G779" s="182"/>
      <c r="H779" s="182"/>
      <c r="I779" s="182"/>
      <c r="J779" s="182"/>
      <c r="K779" s="182"/>
      <c r="L779" s="182"/>
      <c r="M779" s="182"/>
      <c r="N779" s="182"/>
      <c r="O779" s="182"/>
      <c r="P779" s="182"/>
      <c r="Q779" s="182"/>
      <c r="R779" s="182"/>
      <c r="S779" s="182"/>
      <c r="T779" s="182"/>
      <c r="U779" s="182"/>
      <c r="V779" s="182"/>
      <c r="W779" s="182"/>
      <c r="X779" s="182"/>
      <c r="Y779" s="182"/>
      <c r="Z779" s="182"/>
    </row>
    <row r="780" spans="1:26" ht="26.25" customHeight="1" x14ac:dyDescent="0.4">
      <c r="A780" s="182"/>
      <c r="B780" s="182"/>
      <c r="C780" s="182"/>
      <c r="D780" s="182"/>
      <c r="E780" s="182"/>
      <c r="F780" s="182"/>
      <c r="G780" s="182"/>
      <c r="H780" s="182"/>
      <c r="I780" s="182"/>
      <c r="J780" s="182"/>
      <c r="K780" s="182"/>
      <c r="L780" s="182"/>
      <c r="M780" s="182"/>
      <c r="N780" s="182"/>
      <c r="O780" s="182"/>
      <c r="P780" s="182"/>
      <c r="Q780" s="182"/>
      <c r="R780" s="182"/>
      <c r="S780" s="182"/>
      <c r="T780" s="182"/>
      <c r="U780" s="182"/>
      <c r="V780" s="182"/>
      <c r="W780" s="182"/>
      <c r="X780" s="182"/>
      <c r="Y780" s="182"/>
      <c r="Z780" s="182"/>
    </row>
    <row r="781" spans="1:26" ht="26.25" customHeight="1" x14ac:dyDescent="0.4">
      <c r="A781" s="182"/>
      <c r="B781" s="182"/>
      <c r="C781" s="182"/>
      <c r="D781" s="182"/>
      <c r="E781" s="182"/>
      <c r="F781" s="182"/>
      <c r="G781" s="182"/>
      <c r="H781" s="182"/>
      <c r="I781" s="182"/>
      <c r="J781" s="182"/>
      <c r="K781" s="182"/>
      <c r="L781" s="182"/>
      <c r="M781" s="182"/>
      <c r="N781" s="182"/>
      <c r="O781" s="182"/>
      <c r="P781" s="182"/>
      <c r="Q781" s="182"/>
      <c r="R781" s="182"/>
      <c r="S781" s="182"/>
      <c r="T781" s="182"/>
      <c r="U781" s="182"/>
      <c r="V781" s="182"/>
      <c r="W781" s="182"/>
      <c r="X781" s="182"/>
      <c r="Y781" s="182"/>
      <c r="Z781" s="182"/>
    </row>
    <row r="782" spans="1:26" ht="26.25" customHeight="1" x14ac:dyDescent="0.4">
      <c r="A782" s="182"/>
      <c r="B782" s="182"/>
      <c r="C782" s="182"/>
      <c r="D782" s="182"/>
      <c r="E782" s="182"/>
      <c r="F782" s="182"/>
      <c r="G782" s="182"/>
      <c r="H782" s="182"/>
      <c r="I782" s="182"/>
      <c r="J782" s="182"/>
      <c r="K782" s="182"/>
      <c r="L782" s="182"/>
      <c r="M782" s="182"/>
      <c r="N782" s="182"/>
      <c r="O782" s="182"/>
      <c r="P782" s="182"/>
      <c r="Q782" s="182"/>
      <c r="R782" s="182"/>
      <c r="S782" s="182"/>
      <c r="T782" s="182"/>
      <c r="U782" s="182"/>
      <c r="V782" s="182"/>
      <c r="W782" s="182"/>
      <c r="X782" s="182"/>
      <c r="Y782" s="182"/>
      <c r="Z782" s="182"/>
    </row>
    <row r="783" spans="1:26" ht="26.25" customHeight="1" x14ac:dyDescent="0.4">
      <c r="A783" s="182"/>
      <c r="B783" s="182"/>
      <c r="C783" s="182"/>
      <c r="D783" s="182"/>
      <c r="E783" s="182"/>
      <c r="F783" s="182"/>
      <c r="G783" s="182"/>
      <c r="H783" s="182"/>
      <c r="I783" s="182"/>
      <c r="J783" s="182"/>
      <c r="K783" s="182"/>
      <c r="L783" s="182"/>
      <c r="M783" s="182"/>
      <c r="N783" s="182"/>
      <c r="O783" s="182"/>
      <c r="P783" s="182"/>
      <c r="Q783" s="182"/>
      <c r="R783" s="182"/>
      <c r="S783" s="182"/>
      <c r="T783" s="182"/>
      <c r="U783" s="182"/>
      <c r="V783" s="182"/>
      <c r="W783" s="182"/>
      <c r="X783" s="182"/>
      <c r="Y783" s="182"/>
      <c r="Z783" s="182"/>
    </row>
    <row r="784" spans="1:26" ht="26.25" customHeight="1" x14ac:dyDescent="0.4">
      <c r="A784" s="182"/>
      <c r="B784" s="182"/>
      <c r="C784" s="182"/>
      <c r="D784" s="182"/>
      <c r="E784" s="182"/>
      <c r="F784" s="182"/>
      <c r="G784" s="182"/>
      <c r="H784" s="182"/>
      <c r="I784" s="182"/>
      <c r="J784" s="182"/>
      <c r="K784" s="182"/>
      <c r="L784" s="182"/>
      <c r="M784" s="182"/>
      <c r="N784" s="182"/>
      <c r="O784" s="182"/>
      <c r="P784" s="182"/>
      <c r="Q784" s="182"/>
      <c r="R784" s="182"/>
      <c r="S784" s="182"/>
      <c r="T784" s="182"/>
      <c r="U784" s="182"/>
      <c r="V784" s="182"/>
      <c r="W784" s="182"/>
      <c r="X784" s="182"/>
      <c r="Y784" s="182"/>
      <c r="Z784" s="182"/>
    </row>
    <row r="785" spans="1:26" ht="26.25" customHeight="1" x14ac:dyDescent="0.4">
      <c r="A785" s="182"/>
      <c r="B785" s="182"/>
      <c r="C785" s="182"/>
      <c r="D785" s="182"/>
      <c r="E785" s="182"/>
      <c r="F785" s="182"/>
      <c r="G785" s="182"/>
      <c r="H785" s="182"/>
      <c r="I785" s="182"/>
      <c r="J785" s="182"/>
      <c r="K785" s="182"/>
      <c r="L785" s="182"/>
      <c r="M785" s="182"/>
      <c r="N785" s="182"/>
      <c r="O785" s="182"/>
      <c r="P785" s="182"/>
      <c r="Q785" s="182"/>
      <c r="R785" s="182"/>
      <c r="S785" s="182"/>
      <c r="T785" s="182"/>
      <c r="U785" s="182"/>
      <c r="V785" s="182"/>
      <c r="W785" s="182"/>
      <c r="X785" s="182"/>
      <c r="Y785" s="182"/>
      <c r="Z785" s="182"/>
    </row>
    <row r="786" spans="1:26" ht="26.25" customHeight="1" x14ac:dyDescent="0.4">
      <c r="A786" s="182"/>
      <c r="B786" s="182"/>
      <c r="C786" s="182"/>
      <c r="D786" s="182"/>
      <c r="E786" s="182"/>
      <c r="F786" s="182"/>
      <c r="G786" s="182"/>
      <c r="H786" s="182"/>
      <c r="I786" s="182"/>
      <c r="J786" s="182"/>
      <c r="K786" s="182"/>
      <c r="L786" s="182"/>
      <c r="M786" s="182"/>
      <c r="N786" s="182"/>
      <c r="O786" s="182"/>
      <c r="P786" s="182"/>
      <c r="Q786" s="182"/>
      <c r="R786" s="182"/>
      <c r="S786" s="182"/>
      <c r="T786" s="182"/>
      <c r="U786" s="182"/>
      <c r="V786" s="182"/>
      <c r="W786" s="182"/>
      <c r="X786" s="182"/>
      <c r="Y786" s="182"/>
      <c r="Z786" s="182"/>
    </row>
    <row r="787" spans="1:26" ht="26.25" customHeight="1" x14ac:dyDescent="0.4">
      <c r="A787" s="182"/>
      <c r="B787" s="182"/>
      <c r="C787" s="182"/>
      <c r="D787" s="182"/>
      <c r="E787" s="182"/>
      <c r="F787" s="182"/>
      <c r="G787" s="182"/>
      <c r="H787" s="182"/>
      <c r="I787" s="182"/>
      <c r="J787" s="182"/>
      <c r="K787" s="182"/>
      <c r="L787" s="182"/>
      <c r="M787" s="182"/>
      <c r="N787" s="182"/>
      <c r="O787" s="182"/>
      <c r="P787" s="182"/>
      <c r="Q787" s="182"/>
      <c r="R787" s="182"/>
      <c r="S787" s="182"/>
      <c r="T787" s="182"/>
      <c r="U787" s="182"/>
      <c r="V787" s="182"/>
      <c r="W787" s="182"/>
      <c r="X787" s="182"/>
      <c r="Y787" s="182"/>
      <c r="Z787" s="182"/>
    </row>
    <row r="788" spans="1:26" ht="26.25" customHeight="1" x14ac:dyDescent="0.4">
      <c r="A788" s="182"/>
      <c r="B788" s="182"/>
      <c r="C788" s="182"/>
      <c r="D788" s="182"/>
      <c r="E788" s="182"/>
      <c r="F788" s="182"/>
      <c r="G788" s="182"/>
      <c r="H788" s="182"/>
      <c r="I788" s="182"/>
      <c r="J788" s="182"/>
      <c r="K788" s="182"/>
      <c r="L788" s="182"/>
      <c r="M788" s="182"/>
      <c r="N788" s="182"/>
      <c r="O788" s="182"/>
      <c r="P788" s="182"/>
      <c r="Q788" s="182"/>
      <c r="R788" s="182"/>
      <c r="S788" s="182"/>
      <c r="T788" s="182"/>
      <c r="U788" s="182"/>
      <c r="V788" s="182"/>
      <c r="W788" s="182"/>
      <c r="X788" s="182"/>
      <c r="Y788" s="182"/>
      <c r="Z788" s="182"/>
    </row>
    <row r="789" spans="1:26" ht="26.25" customHeight="1" x14ac:dyDescent="0.4">
      <c r="A789" s="182"/>
      <c r="B789" s="182"/>
      <c r="C789" s="182"/>
      <c r="D789" s="182"/>
      <c r="E789" s="182"/>
      <c r="F789" s="182"/>
      <c r="G789" s="182"/>
      <c r="H789" s="182"/>
      <c r="I789" s="182"/>
      <c r="J789" s="182"/>
      <c r="K789" s="182"/>
      <c r="L789" s="182"/>
      <c r="M789" s="182"/>
      <c r="N789" s="182"/>
      <c r="O789" s="182"/>
      <c r="P789" s="182"/>
      <c r="Q789" s="182"/>
      <c r="R789" s="182"/>
      <c r="S789" s="182"/>
      <c r="T789" s="182"/>
      <c r="U789" s="182"/>
      <c r="V789" s="182"/>
      <c r="W789" s="182"/>
      <c r="X789" s="182"/>
      <c r="Y789" s="182"/>
      <c r="Z789" s="182"/>
    </row>
    <row r="790" spans="1:26" ht="26.25" customHeight="1" x14ac:dyDescent="0.4">
      <c r="A790" s="182"/>
      <c r="B790" s="182"/>
      <c r="C790" s="182"/>
      <c r="D790" s="182"/>
      <c r="E790" s="182"/>
      <c r="F790" s="182"/>
      <c r="G790" s="182"/>
      <c r="H790" s="182"/>
      <c r="I790" s="182"/>
      <c r="J790" s="182"/>
      <c r="K790" s="182"/>
      <c r="L790" s="182"/>
      <c r="M790" s="182"/>
      <c r="N790" s="182"/>
      <c r="O790" s="182"/>
      <c r="P790" s="182"/>
      <c r="Q790" s="182"/>
      <c r="R790" s="182"/>
      <c r="S790" s="182"/>
      <c r="T790" s="182"/>
      <c r="U790" s="182"/>
      <c r="V790" s="182"/>
      <c r="W790" s="182"/>
      <c r="X790" s="182"/>
      <c r="Y790" s="182"/>
      <c r="Z790" s="182"/>
    </row>
    <row r="791" spans="1:26" ht="26.25" customHeight="1" x14ac:dyDescent="0.4">
      <c r="A791" s="182"/>
      <c r="B791" s="182"/>
      <c r="C791" s="182"/>
      <c r="D791" s="182"/>
      <c r="E791" s="182"/>
      <c r="F791" s="182"/>
      <c r="G791" s="182"/>
      <c r="H791" s="182"/>
      <c r="I791" s="182"/>
      <c r="J791" s="182"/>
      <c r="K791" s="182"/>
      <c r="L791" s="182"/>
      <c r="M791" s="182"/>
      <c r="N791" s="182"/>
      <c r="O791" s="182"/>
      <c r="P791" s="182"/>
      <c r="Q791" s="182"/>
      <c r="R791" s="182"/>
      <c r="S791" s="182"/>
      <c r="T791" s="182"/>
      <c r="U791" s="182"/>
      <c r="V791" s="182"/>
      <c r="W791" s="182"/>
      <c r="X791" s="182"/>
      <c r="Y791" s="182"/>
      <c r="Z791" s="182"/>
    </row>
    <row r="792" spans="1:26" ht="26.25" customHeight="1" x14ac:dyDescent="0.4">
      <c r="A792" s="182"/>
      <c r="B792" s="182"/>
      <c r="C792" s="182"/>
      <c r="D792" s="182"/>
      <c r="E792" s="182"/>
      <c r="F792" s="182"/>
      <c r="G792" s="182"/>
      <c r="H792" s="182"/>
      <c r="I792" s="182"/>
      <c r="J792" s="182"/>
      <c r="K792" s="182"/>
      <c r="L792" s="182"/>
      <c r="M792" s="182"/>
      <c r="N792" s="182"/>
      <c r="O792" s="182"/>
      <c r="P792" s="182"/>
      <c r="Q792" s="182"/>
      <c r="R792" s="182"/>
      <c r="S792" s="182"/>
      <c r="T792" s="182"/>
      <c r="U792" s="182"/>
      <c r="V792" s="182"/>
      <c r="W792" s="182"/>
      <c r="X792" s="182"/>
      <c r="Y792" s="182"/>
      <c r="Z792" s="182"/>
    </row>
    <row r="793" spans="1:26" ht="26.25" customHeight="1" x14ac:dyDescent="0.4">
      <c r="A793" s="182"/>
      <c r="B793" s="182"/>
      <c r="C793" s="182"/>
      <c r="D793" s="182"/>
      <c r="E793" s="182"/>
      <c r="F793" s="182"/>
      <c r="G793" s="182"/>
      <c r="H793" s="182"/>
      <c r="I793" s="182"/>
      <c r="J793" s="182"/>
      <c r="K793" s="182"/>
      <c r="L793" s="182"/>
      <c r="M793" s="182"/>
      <c r="N793" s="182"/>
      <c r="O793" s="182"/>
      <c r="P793" s="182"/>
      <c r="Q793" s="182"/>
      <c r="R793" s="182"/>
      <c r="S793" s="182"/>
      <c r="T793" s="182"/>
      <c r="U793" s="182"/>
      <c r="V793" s="182"/>
      <c r="W793" s="182"/>
      <c r="X793" s="182"/>
      <c r="Y793" s="182"/>
      <c r="Z793" s="182"/>
    </row>
    <row r="794" spans="1:26" ht="26.25" customHeight="1" x14ac:dyDescent="0.4">
      <c r="A794" s="182"/>
      <c r="B794" s="182"/>
      <c r="C794" s="182"/>
      <c r="D794" s="182"/>
      <c r="E794" s="182"/>
      <c r="F794" s="182"/>
      <c r="G794" s="182"/>
      <c r="H794" s="182"/>
      <c r="I794" s="182"/>
      <c r="J794" s="182"/>
      <c r="K794" s="182"/>
      <c r="L794" s="182"/>
      <c r="M794" s="182"/>
      <c r="N794" s="182"/>
      <c r="O794" s="182"/>
      <c r="P794" s="182"/>
      <c r="Q794" s="182"/>
      <c r="R794" s="182"/>
      <c r="S794" s="182"/>
      <c r="T794" s="182"/>
      <c r="U794" s="182"/>
      <c r="V794" s="182"/>
      <c r="W794" s="182"/>
      <c r="X794" s="182"/>
      <c r="Y794" s="182"/>
      <c r="Z794" s="182"/>
    </row>
    <row r="795" spans="1:26" ht="26.25" customHeight="1" x14ac:dyDescent="0.4">
      <c r="A795" s="182"/>
      <c r="B795" s="182"/>
      <c r="C795" s="182"/>
      <c r="D795" s="182"/>
      <c r="E795" s="182"/>
      <c r="F795" s="182"/>
      <c r="G795" s="182"/>
      <c r="H795" s="182"/>
      <c r="I795" s="182"/>
      <c r="J795" s="182"/>
      <c r="K795" s="182"/>
      <c r="L795" s="182"/>
      <c r="M795" s="182"/>
      <c r="N795" s="182"/>
      <c r="O795" s="182"/>
      <c r="P795" s="182"/>
      <c r="Q795" s="182"/>
      <c r="R795" s="182"/>
      <c r="S795" s="182"/>
      <c r="T795" s="182"/>
      <c r="U795" s="182"/>
      <c r="V795" s="182"/>
      <c r="W795" s="182"/>
      <c r="X795" s="182"/>
      <c r="Y795" s="182"/>
      <c r="Z795" s="182"/>
    </row>
    <row r="796" spans="1:26" ht="26.25" customHeight="1" x14ac:dyDescent="0.4">
      <c r="A796" s="182"/>
      <c r="B796" s="182"/>
      <c r="C796" s="182"/>
      <c r="D796" s="182"/>
      <c r="E796" s="182"/>
      <c r="F796" s="182"/>
      <c r="G796" s="182"/>
      <c r="H796" s="182"/>
      <c r="I796" s="182"/>
      <c r="J796" s="182"/>
      <c r="K796" s="182"/>
      <c r="L796" s="182"/>
      <c r="M796" s="182"/>
      <c r="N796" s="182"/>
      <c r="O796" s="182"/>
      <c r="P796" s="182"/>
      <c r="Q796" s="182"/>
      <c r="R796" s="182"/>
      <c r="S796" s="182"/>
      <c r="T796" s="182"/>
      <c r="U796" s="182"/>
      <c r="V796" s="182"/>
      <c r="W796" s="182"/>
      <c r="X796" s="182"/>
      <c r="Y796" s="182"/>
      <c r="Z796" s="182"/>
    </row>
    <row r="797" spans="1:26" ht="26.25" customHeight="1" x14ac:dyDescent="0.4">
      <c r="A797" s="182"/>
      <c r="B797" s="182"/>
      <c r="C797" s="182"/>
      <c r="D797" s="182"/>
      <c r="E797" s="182"/>
      <c r="F797" s="182"/>
      <c r="G797" s="182"/>
      <c r="H797" s="182"/>
      <c r="I797" s="182"/>
      <c r="J797" s="182"/>
      <c r="K797" s="182"/>
      <c r="L797" s="182"/>
      <c r="M797" s="182"/>
      <c r="N797" s="182"/>
      <c r="O797" s="182"/>
      <c r="P797" s="182"/>
      <c r="Q797" s="182"/>
      <c r="R797" s="182"/>
      <c r="S797" s="182"/>
      <c r="T797" s="182"/>
      <c r="U797" s="182"/>
      <c r="V797" s="182"/>
      <c r="W797" s="182"/>
      <c r="X797" s="182"/>
      <c r="Y797" s="182"/>
      <c r="Z797" s="182"/>
    </row>
    <row r="798" spans="1:26" ht="26.25" customHeight="1" x14ac:dyDescent="0.4">
      <c r="A798" s="182"/>
      <c r="B798" s="182"/>
      <c r="C798" s="182"/>
      <c r="D798" s="182"/>
      <c r="E798" s="182"/>
      <c r="F798" s="182"/>
      <c r="G798" s="182"/>
      <c r="H798" s="182"/>
      <c r="I798" s="182"/>
      <c r="J798" s="182"/>
      <c r="K798" s="182"/>
      <c r="L798" s="182"/>
      <c r="M798" s="182"/>
      <c r="N798" s="182"/>
      <c r="O798" s="182"/>
      <c r="P798" s="182"/>
      <c r="Q798" s="182"/>
      <c r="R798" s="182"/>
      <c r="S798" s="182"/>
      <c r="T798" s="182"/>
      <c r="U798" s="182"/>
      <c r="V798" s="182"/>
      <c r="W798" s="182"/>
      <c r="X798" s="182"/>
      <c r="Y798" s="182"/>
      <c r="Z798" s="182"/>
    </row>
    <row r="799" spans="1:26" ht="26.25" customHeight="1" x14ac:dyDescent="0.4">
      <c r="A799" s="182"/>
      <c r="B799" s="182"/>
      <c r="C799" s="182"/>
      <c r="D799" s="182"/>
      <c r="E799" s="182"/>
      <c r="F799" s="182"/>
      <c r="G799" s="182"/>
      <c r="H799" s="182"/>
      <c r="I799" s="182"/>
      <c r="J799" s="182"/>
      <c r="K799" s="182"/>
      <c r="L799" s="182"/>
      <c r="M799" s="182"/>
      <c r="N799" s="182"/>
      <c r="O799" s="182"/>
      <c r="P799" s="182"/>
      <c r="Q799" s="182"/>
      <c r="R799" s="182"/>
      <c r="S799" s="182"/>
      <c r="T799" s="182"/>
      <c r="U799" s="182"/>
      <c r="V799" s="182"/>
      <c r="W799" s="182"/>
      <c r="X799" s="182"/>
      <c r="Y799" s="182"/>
      <c r="Z799" s="182"/>
    </row>
    <row r="800" spans="1:26" ht="26.25" customHeight="1" x14ac:dyDescent="0.4">
      <c r="A800" s="182"/>
      <c r="B800" s="182"/>
      <c r="C800" s="182"/>
      <c r="D800" s="182"/>
      <c r="E800" s="182"/>
      <c r="F800" s="182"/>
      <c r="G800" s="182"/>
      <c r="H800" s="182"/>
      <c r="I800" s="182"/>
      <c r="J800" s="182"/>
      <c r="K800" s="182"/>
      <c r="L800" s="182"/>
      <c r="M800" s="182"/>
      <c r="N800" s="182"/>
      <c r="O800" s="182"/>
      <c r="P800" s="182"/>
      <c r="Q800" s="182"/>
      <c r="R800" s="182"/>
      <c r="S800" s="182"/>
      <c r="T800" s="182"/>
      <c r="U800" s="182"/>
      <c r="V800" s="182"/>
      <c r="W800" s="182"/>
      <c r="X800" s="182"/>
      <c r="Y800" s="182"/>
      <c r="Z800" s="182"/>
    </row>
    <row r="801" spans="1:26" ht="26.25" customHeight="1" x14ac:dyDescent="0.4">
      <c r="A801" s="182"/>
      <c r="B801" s="182"/>
      <c r="C801" s="182"/>
      <c r="D801" s="182"/>
      <c r="E801" s="182"/>
      <c r="F801" s="182"/>
      <c r="G801" s="182"/>
      <c r="H801" s="182"/>
      <c r="I801" s="182"/>
      <c r="J801" s="182"/>
      <c r="K801" s="182"/>
      <c r="L801" s="182"/>
      <c r="M801" s="182"/>
      <c r="N801" s="182"/>
      <c r="O801" s="182"/>
      <c r="P801" s="182"/>
      <c r="Q801" s="182"/>
      <c r="R801" s="182"/>
      <c r="S801" s="182"/>
      <c r="T801" s="182"/>
      <c r="U801" s="182"/>
      <c r="V801" s="182"/>
      <c r="W801" s="182"/>
      <c r="X801" s="182"/>
      <c r="Y801" s="182"/>
      <c r="Z801" s="182"/>
    </row>
    <row r="802" spans="1:26" ht="26.25" customHeight="1" x14ac:dyDescent="0.4">
      <c r="A802" s="182"/>
      <c r="B802" s="182"/>
      <c r="C802" s="182"/>
      <c r="D802" s="182"/>
      <c r="E802" s="182"/>
      <c r="F802" s="182"/>
      <c r="G802" s="182"/>
      <c r="H802" s="182"/>
      <c r="I802" s="182"/>
      <c r="J802" s="182"/>
      <c r="K802" s="182"/>
      <c r="L802" s="182"/>
      <c r="M802" s="182"/>
      <c r="N802" s="182"/>
      <c r="O802" s="182"/>
      <c r="P802" s="182"/>
      <c r="Q802" s="182"/>
      <c r="R802" s="182"/>
      <c r="S802" s="182"/>
      <c r="T802" s="182"/>
      <c r="U802" s="182"/>
      <c r="V802" s="182"/>
      <c r="W802" s="182"/>
      <c r="X802" s="182"/>
      <c r="Y802" s="182"/>
      <c r="Z802" s="182"/>
    </row>
    <row r="803" spans="1:26" ht="26.25" customHeight="1" x14ac:dyDescent="0.4">
      <c r="A803" s="182"/>
      <c r="B803" s="182"/>
      <c r="C803" s="182"/>
      <c r="D803" s="182"/>
      <c r="E803" s="182"/>
      <c r="F803" s="182"/>
      <c r="G803" s="182"/>
      <c r="H803" s="182"/>
      <c r="I803" s="182"/>
      <c r="J803" s="182"/>
      <c r="K803" s="182"/>
      <c r="L803" s="182"/>
      <c r="M803" s="182"/>
      <c r="N803" s="182"/>
      <c r="O803" s="182"/>
      <c r="P803" s="182"/>
      <c r="Q803" s="182"/>
      <c r="R803" s="182"/>
      <c r="S803" s="182"/>
      <c r="T803" s="182"/>
      <c r="U803" s="182"/>
      <c r="V803" s="182"/>
      <c r="W803" s="182"/>
      <c r="X803" s="182"/>
      <c r="Y803" s="182"/>
      <c r="Z803" s="182"/>
    </row>
    <row r="804" spans="1:26" ht="26.25" customHeight="1" x14ac:dyDescent="0.4">
      <c r="A804" s="182"/>
      <c r="B804" s="182"/>
      <c r="C804" s="182"/>
      <c r="D804" s="182"/>
      <c r="E804" s="182"/>
      <c r="F804" s="182"/>
      <c r="G804" s="182"/>
      <c r="H804" s="182"/>
      <c r="I804" s="182"/>
      <c r="J804" s="182"/>
      <c r="K804" s="182"/>
      <c r="L804" s="182"/>
      <c r="M804" s="182"/>
      <c r="N804" s="182"/>
      <c r="O804" s="182"/>
      <c r="P804" s="182"/>
      <c r="Q804" s="182"/>
      <c r="R804" s="182"/>
      <c r="S804" s="182"/>
      <c r="T804" s="182"/>
      <c r="U804" s="182"/>
      <c r="V804" s="182"/>
      <c r="W804" s="182"/>
      <c r="X804" s="182"/>
      <c r="Y804" s="182"/>
      <c r="Z804" s="182"/>
    </row>
    <row r="805" spans="1:26" ht="26.25" customHeight="1" x14ac:dyDescent="0.4">
      <c r="A805" s="182"/>
      <c r="B805" s="182"/>
      <c r="C805" s="182"/>
      <c r="D805" s="182"/>
      <c r="E805" s="182"/>
      <c r="F805" s="182"/>
      <c r="G805" s="182"/>
      <c r="H805" s="182"/>
      <c r="I805" s="182"/>
      <c r="J805" s="182"/>
      <c r="K805" s="182"/>
      <c r="L805" s="182"/>
      <c r="M805" s="182"/>
      <c r="N805" s="182"/>
      <c r="O805" s="182"/>
      <c r="P805" s="182"/>
      <c r="Q805" s="182"/>
      <c r="R805" s="182"/>
      <c r="S805" s="182"/>
      <c r="T805" s="182"/>
      <c r="U805" s="182"/>
      <c r="V805" s="182"/>
      <c r="W805" s="182"/>
      <c r="X805" s="182"/>
      <c r="Y805" s="182"/>
      <c r="Z805" s="182"/>
    </row>
    <row r="806" spans="1:26" ht="26.25" customHeight="1" x14ac:dyDescent="0.4">
      <c r="A806" s="182"/>
      <c r="B806" s="182"/>
      <c r="C806" s="182"/>
      <c r="D806" s="182"/>
      <c r="E806" s="182"/>
      <c r="F806" s="182"/>
      <c r="G806" s="182"/>
      <c r="H806" s="182"/>
      <c r="I806" s="182"/>
      <c r="J806" s="182"/>
      <c r="K806" s="182"/>
      <c r="L806" s="182"/>
      <c r="M806" s="182"/>
      <c r="N806" s="182"/>
      <c r="O806" s="182"/>
      <c r="P806" s="182"/>
      <c r="Q806" s="182"/>
      <c r="R806" s="182"/>
      <c r="S806" s="182"/>
      <c r="T806" s="182"/>
      <c r="U806" s="182"/>
      <c r="V806" s="182"/>
      <c r="W806" s="182"/>
      <c r="X806" s="182"/>
      <c r="Y806" s="182"/>
      <c r="Z806" s="182"/>
    </row>
    <row r="807" spans="1:26" ht="26.25" customHeight="1" x14ac:dyDescent="0.4">
      <c r="A807" s="182"/>
      <c r="B807" s="182"/>
      <c r="C807" s="182"/>
      <c r="D807" s="182"/>
      <c r="E807" s="182"/>
      <c r="F807" s="182"/>
      <c r="G807" s="182"/>
      <c r="H807" s="182"/>
      <c r="I807" s="182"/>
      <c r="J807" s="182"/>
      <c r="K807" s="182"/>
      <c r="L807" s="182"/>
      <c r="M807" s="182"/>
      <c r="N807" s="182"/>
      <c r="O807" s="182"/>
      <c r="P807" s="182"/>
      <c r="Q807" s="182"/>
      <c r="R807" s="182"/>
      <c r="S807" s="182"/>
      <c r="T807" s="182"/>
      <c r="U807" s="182"/>
      <c r="V807" s="182"/>
      <c r="W807" s="182"/>
      <c r="X807" s="182"/>
      <c r="Y807" s="182"/>
      <c r="Z807" s="182"/>
    </row>
    <row r="808" spans="1:26" ht="26.25" customHeight="1" x14ac:dyDescent="0.4">
      <c r="A808" s="182"/>
      <c r="B808" s="182"/>
      <c r="C808" s="182"/>
      <c r="D808" s="182"/>
      <c r="E808" s="182"/>
      <c r="F808" s="182"/>
      <c r="G808" s="182"/>
      <c r="H808" s="182"/>
      <c r="I808" s="182"/>
      <c r="J808" s="182"/>
      <c r="K808" s="182"/>
      <c r="L808" s="182"/>
      <c r="M808" s="182"/>
      <c r="N808" s="182"/>
      <c r="O808" s="182"/>
      <c r="P808" s="182"/>
      <c r="Q808" s="182"/>
      <c r="R808" s="182"/>
      <c r="S808" s="182"/>
      <c r="T808" s="182"/>
      <c r="U808" s="182"/>
      <c r="V808" s="182"/>
      <c r="W808" s="182"/>
      <c r="X808" s="182"/>
      <c r="Y808" s="182"/>
      <c r="Z808" s="182"/>
    </row>
    <row r="809" spans="1:26" ht="26.25" customHeight="1" x14ac:dyDescent="0.4">
      <c r="A809" s="182"/>
      <c r="B809" s="182"/>
      <c r="C809" s="182"/>
      <c r="D809" s="182"/>
      <c r="E809" s="182"/>
      <c r="F809" s="182"/>
      <c r="G809" s="182"/>
      <c r="H809" s="182"/>
      <c r="I809" s="182"/>
      <c r="J809" s="182"/>
      <c r="K809" s="182"/>
      <c r="L809" s="182"/>
      <c r="M809" s="182"/>
      <c r="N809" s="182"/>
      <c r="O809" s="182"/>
      <c r="P809" s="182"/>
      <c r="Q809" s="182"/>
      <c r="R809" s="182"/>
      <c r="S809" s="182"/>
      <c r="T809" s="182"/>
      <c r="U809" s="182"/>
      <c r="V809" s="182"/>
      <c r="W809" s="182"/>
      <c r="X809" s="182"/>
      <c r="Y809" s="182"/>
      <c r="Z809" s="182"/>
    </row>
    <row r="810" spans="1:26" ht="26.25" customHeight="1" x14ac:dyDescent="0.4">
      <c r="A810" s="182"/>
      <c r="B810" s="182"/>
      <c r="C810" s="182"/>
      <c r="D810" s="182"/>
      <c r="E810" s="182"/>
      <c r="F810" s="182"/>
      <c r="G810" s="182"/>
      <c r="H810" s="182"/>
      <c r="I810" s="182"/>
      <c r="J810" s="182"/>
      <c r="K810" s="182"/>
      <c r="L810" s="182"/>
      <c r="M810" s="182"/>
      <c r="N810" s="182"/>
      <c r="O810" s="182"/>
      <c r="P810" s="182"/>
      <c r="Q810" s="182"/>
      <c r="R810" s="182"/>
      <c r="S810" s="182"/>
      <c r="T810" s="182"/>
      <c r="U810" s="182"/>
      <c r="V810" s="182"/>
      <c r="W810" s="182"/>
      <c r="X810" s="182"/>
      <c r="Y810" s="182"/>
      <c r="Z810" s="182"/>
    </row>
    <row r="811" spans="1:26" ht="26.25" customHeight="1" x14ac:dyDescent="0.4">
      <c r="A811" s="182"/>
      <c r="B811" s="182"/>
      <c r="C811" s="182"/>
      <c r="D811" s="182"/>
      <c r="E811" s="182"/>
      <c r="F811" s="182"/>
      <c r="G811" s="182"/>
      <c r="H811" s="182"/>
      <c r="I811" s="182"/>
      <c r="J811" s="182"/>
      <c r="K811" s="182"/>
      <c r="L811" s="182"/>
      <c r="M811" s="182"/>
      <c r="N811" s="182"/>
      <c r="O811" s="182"/>
      <c r="P811" s="182"/>
      <c r="Q811" s="182"/>
      <c r="R811" s="182"/>
      <c r="S811" s="182"/>
      <c r="T811" s="182"/>
      <c r="U811" s="182"/>
      <c r="V811" s="182"/>
      <c r="W811" s="182"/>
      <c r="X811" s="182"/>
      <c r="Y811" s="182"/>
      <c r="Z811" s="182"/>
    </row>
    <row r="812" spans="1:26" ht="26.25" customHeight="1" x14ac:dyDescent="0.4">
      <c r="A812" s="182"/>
      <c r="B812" s="182"/>
      <c r="C812" s="182"/>
      <c r="D812" s="182"/>
      <c r="E812" s="182"/>
      <c r="F812" s="182"/>
      <c r="G812" s="182"/>
      <c r="H812" s="182"/>
      <c r="I812" s="182"/>
      <c r="J812" s="182"/>
      <c r="K812" s="182"/>
      <c r="L812" s="182"/>
      <c r="M812" s="182"/>
      <c r="N812" s="182"/>
      <c r="O812" s="182"/>
      <c r="P812" s="182"/>
      <c r="Q812" s="182"/>
      <c r="R812" s="182"/>
      <c r="S812" s="182"/>
      <c r="T812" s="182"/>
      <c r="U812" s="182"/>
      <c r="V812" s="182"/>
      <c r="W812" s="182"/>
      <c r="X812" s="182"/>
      <c r="Y812" s="182"/>
      <c r="Z812" s="182"/>
    </row>
    <row r="813" spans="1:26" ht="26.25" customHeight="1" x14ac:dyDescent="0.4">
      <c r="A813" s="182"/>
      <c r="B813" s="182"/>
      <c r="C813" s="182"/>
      <c r="D813" s="182"/>
      <c r="E813" s="182"/>
      <c r="F813" s="182"/>
      <c r="G813" s="182"/>
      <c r="H813" s="182"/>
      <c r="I813" s="182"/>
      <c r="J813" s="182"/>
      <c r="K813" s="182"/>
      <c r="L813" s="182"/>
      <c r="M813" s="182"/>
      <c r="N813" s="182"/>
      <c r="O813" s="182"/>
      <c r="P813" s="182"/>
      <c r="Q813" s="182"/>
      <c r="R813" s="182"/>
      <c r="S813" s="182"/>
      <c r="T813" s="182"/>
      <c r="U813" s="182"/>
      <c r="V813" s="182"/>
      <c r="W813" s="182"/>
      <c r="X813" s="182"/>
      <c r="Y813" s="182"/>
      <c r="Z813" s="182"/>
    </row>
    <row r="814" spans="1:26" ht="26.25" customHeight="1" x14ac:dyDescent="0.4">
      <c r="A814" s="182"/>
      <c r="B814" s="182"/>
      <c r="C814" s="182"/>
      <c r="D814" s="182"/>
      <c r="E814" s="182"/>
      <c r="F814" s="182"/>
      <c r="G814" s="182"/>
      <c r="H814" s="182"/>
      <c r="I814" s="182"/>
      <c r="J814" s="182"/>
      <c r="K814" s="182"/>
      <c r="L814" s="182"/>
      <c r="M814" s="182"/>
      <c r="N814" s="182"/>
      <c r="O814" s="182"/>
      <c r="P814" s="182"/>
      <c r="Q814" s="182"/>
      <c r="R814" s="182"/>
      <c r="S814" s="182"/>
      <c r="T814" s="182"/>
      <c r="U814" s="182"/>
      <c r="V814" s="182"/>
      <c r="W814" s="182"/>
      <c r="X814" s="182"/>
      <c r="Y814" s="182"/>
      <c r="Z814" s="182"/>
    </row>
    <row r="815" spans="1:26" ht="26.25" customHeight="1" x14ac:dyDescent="0.4">
      <c r="A815" s="182"/>
      <c r="B815" s="182"/>
      <c r="C815" s="182"/>
      <c r="D815" s="182"/>
      <c r="E815" s="182"/>
      <c r="F815" s="182"/>
      <c r="G815" s="182"/>
      <c r="H815" s="182"/>
      <c r="I815" s="182"/>
      <c r="J815" s="182"/>
      <c r="K815" s="182"/>
      <c r="L815" s="182"/>
      <c r="M815" s="182"/>
      <c r="N815" s="182"/>
      <c r="O815" s="182"/>
      <c r="P815" s="182"/>
      <c r="Q815" s="182"/>
      <c r="R815" s="182"/>
      <c r="S815" s="182"/>
      <c r="T815" s="182"/>
      <c r="U815" s="182"/>
      <c r="V815" s="182"/>
      <c r="W815" s="182"/>
      <c r="X815" s="182"/>
      <c r="Y815" s="182"/>
      <c r="Z815" s="182"/>
    </row>
    <row r="816" spans="1:26" ht="26.25" customHeight="1" x14ac:dyDescent="0.4">
      <c r="A816" s="182"/>
      <c r="B816" s="182"/>
      <c r="C816" s="182"/>
      <c r="D816" s="182"/>
      <c r="E816" s="182"/>
      <c r="F816" s="182"/>
      <c r="G816" s="182"/>
      <c r="H816" s="182"/>
      <c r="I816" s="182"/>
      <c r="J816" s="182"/>
      <c r="K816" s="182"/>
      <c r="L816" s="182"/>
      <c r="M816" s="182"/>
      <c r="N816" s="182"/>
      <c r="O816" s="182"/>
      <c r="P816" s="182"/>
      <c r="Q816" s="182"/>
      <c r="R816" s="182"/>
      <c r="S816" s="182"/>
      <c r="T816" s="182"/>
      <c r="U816" s="182"/>
      <c r="V816" s="182"/>
      <c r="W816" s="182"/>
      <c r="X816" s="182"/>
      <c r="Y816" s="182"/>
      <c r="Z816" s="182"/>
    </row>
    <row r="817" spans="1:26" ht="26.25" customHeight="1" x14ac:dyDescent="0.4">
      <c r="A817" s="182"/>
      <c r="B817" s="182"/>
      <c r="C817" s="182"/>
      <c r="D817" s="182"/>
      <c r="E817" s="182"/>
      <c r="F817" s="182"/>
      <c r="G817" s="182"/>
      <c r="H817" s="182"/>
      <c r="I817" s="182"/>
      <c r="J817" s="182"/>
      <c r="K817" s="182"/>
      <c r="L817" s="182"/>
      <c r="M817" s="182"/>
      <c r="N817" s="182"/>
      <c r="O817" s="182"/>
      <c r="P817" s="182"/>
      <c r="Q817" s="182"/>
      <c r="R817" s="182"/>
      <c r="S817" s="182"/>
      <c r="T817" s="182"/>
      <c r="U817" s="182"/>
      <c r="V817" s="182"/>
      <c r="W817" s="182"/>
      <c r="X817" s="182"/>
      <c r="Y817" s="182"/>
      <c r="Z817" s="182"/>
    </row>
    <row r="818" spans="1:26" ht="26.25" customHeight="1" x14ac:dyDescent="0.4">
      <c r="A818" s="182"/>
      <c r="B818" s="182"/>
      <c r="C818" s="182"/>
      <c r="D818" s="182"/>
      <c r="E818" s="182"/>
      <c r="F818" s="182"/>
      <c r="G818" s="182"/>
      <c r="H818" s="182"/>
      <c r="I818" s="182"/>
      <c r="J818" s="182"/>
      <c r="K818" s="182"/>
      <c r="L818" s="182"/>
      <c r="M818" s="182"/>
      <c r="N818" s="182"/>
      <c r="O818" s="182"/>
      <c r="P818" s="182"/>
      <c r="Q818" s="182"/>
      <c r="R818" s="182"/>
      <c r="S818" s="182"/>
      <c r="T818" s="182"/>
      <c r="U818" s="182"/>
      <c r="V818" s="182"/>
      <c r="W818" s="182"/>
      <c r="X818" s="182"/>
      <c r="Y818" s="182"/>
      <c r="Z818" s="182"/>
    </row>
    <row r="819" spans="1:26" ht="26.25" customHeight="1" x14ac:dyDescent="0.4">
      <c r="A819" s="182"/>
      <c r="B819" s="182"/>
      <c r="C819" s="182"/>
      <c r="D819" s="182"/>
      <c r="E819" s="182"/>
      <c r="F819" s="182"/>
      <c r="G819" s="182"/>
      <c r="H819" s="182"/>
      <c r="I819" s="182"/>
      <c r="J819" s="182"/>
      <c r="K819" s="182"/>
      <c r="L819" s="182"/>
      <c r="M819" s="182"/>
      <c r="N819" s="182"/>
      <c r="O819" s="182"/>
      <c r="P819" s="182"/>
      <c r="Q819" s="182"/>
      <c r="R819" s="182"/>
      <c r="S819" s="182"/>
      <c r="T819" s="182"/>
      <c r="U819" s="182"/>
      <c r="V819" s="182"/>
      <c r="W819" s="182"/>
      <c r="X819" s="182"/>
      <c r="Y819" s="182"/>
      <c r="Z819" s="182"/>
    </row>
    <row r="820" spans="1:26" ht="26.25" customHeight="1" x14ac:dyDescent="0.4">
      <c r="A820" s="182"/>
      <c r="B820" s="182"/>
      <c r="C820" s="182"/>
      <c r="D820" s="182"/>
      <c r="E820" s="182"/>
      <c r="F820" s="182"/>
      <c r="G820" s="182"/>
      <c r="H820" s="182"/>
      <c r="I820" s="182"/>
      <c r="J820" s="182"/>
      <c r="K820" s="182"/>
      <c r="L820" s="182"/>
      <c r="M820" s="182"/>
      <c r="N820" s="182"/>
      <c r="O820" s="182"/>
      <c r="P820" s="182"/>
      <c r="Q820" s="182"/>
      <c r="R820" s="182"/>
      <c r="S820" s="182"/>
      <c r="T820" s="182"/>
      <c r="U820" s="182"/>
      <c r="V820" s="182"/>
      <c r="W820" s="182"/>
      <c r="X820" s="182"/>
      <c r="Y820" s="182"/>
      <c r="Z820" s="182"/>
    </row>
    <row r="821" spans="1:26" ht="26.25" customHeight="1" x14ac:dyDescent="0.4">
      <c r="A821" s="182"/>
      <c r="B821" s="182"/>
      <c r="C821" s="182"/>
      <c r="D821" s="182"/>
      <c r="E821" s="182"/>
      <c r="F821" s="182"/>
      <c r="G821" s="182"/>
      <c r="H821" s="182"/>
      <c r="I821" s="182"/>
      <c r="J821" s="182"/>
      <c r="K821" s="182"/>
      <c r="L821" s="182"/>
      <c r="M821" s="182"/>
      <c r="N821" s="182"/>
      <c r="O821" s="182"/>
      <c r="P821" s="182"/>
      <c r="Q821" s="182"/>
      <c r="R821" s="182"/>
      <c r="S821" s="182"/>
      <c r="T821" s="182"/>
      <c r="U821" s="182"/>
      <c r="V821" s="182"/>
      <c r="W821" s="182"/>
      <c r="X821" s="182"/>
      <c r="Y821" s="182"/>
      <c r="Z821" s="182"/>
    </row>
    <row r="822" spans="1:26" ht="26.25" customHeight="1" x14ac:dyDescent="0.4">
      <c r="A822" s="182"/>
      <c r="B822" s="182"/>
      <c r="C822" s="182"/>
      <c r="D822" s="182"/>
      <c r="E822" s="182"/>
      <c r="F822" s="182"/>
      <c r="G822" s="182"/>
      <c r="H822" s="182"/>
      <c r="I822" s="182"/>
      <c r="J822" s="182"/>
      <c r="K822" s="182"/>
      <c r="L822" s="182"/>
      <c r="M822" s="182"/>
      <c r="N822" s="182"/>
      <c r="O822" s="182"/>
      <c r="P822" s="182"/>
      <c r="Q822" s="182"/>
      <c r="R822" s="182"/>
      <c r="S822" s="182"/>
      <c r="T822" s="182"/>
      <c r="U822" s="182"/>
      <c r="V822" s="182"/>
      <c r="W822" s="182"/>
      <c r="X822" s="182"/>
      <c r="Y822" s="182"/>
      <c r="Z822" s="182"/>
    </row>
    <row r="823" spans="1:26" ht="26.25" customHeight="1" x14ac:dyDescent="0.4">
      <c r="A823" s="182"/>
      <c r="B823" s="182"/>
      <c r="C823" s="182"/>
      <c r="D823" s="182"/>
      <c r="E823" s="182"/>
      <c r="F823" s="182"/>
      <c r="G823" s="182"/>
      <c r="H823" s="182"/>
      <c r="I823" s="182"/>
      <c r="J823" s="182"/>
      <c r="K823" s="182"/>
      <c r="L823" s="182"/>
      <c r="M823" s="182"/>
      <c r="N823" s="182"/>
      <c r="O823" s="182"/>
      <c r="P823" s="182"/>
      <c r="Q823" s="182"/>
      <c r="R823" s="182"/>
      <c r="S823" s="182"/>
      <c r="T823" s="182"/>
      <c r="U823" s="182"/>
      <c r="V823" s="182"/>
      <c r="W823" s="182"/>
      <c r="X823" s="182"/>
      <c r="Y823" s="182"/>
      <c r="Z823" s="182"/>
    </row>
    <row r="824" spans="1:26" ht="26.25" customHeight="1" x14ac:dyDescent="0.4">
      <c r="A824" s="182"/>
      <c r="B824" s="182"/>
      <c r="C824" s="182"/>
      <c r="D824" s="182"/>
      <c r="E824" s="182"/>
      <c r="F824" s="182"/>
      <c r="G824" s="182"/>
      <c r="H824" s="182"/>
      <c r="I824" s="182"/>
      <c r="J824" s="182"/>
      <c r="K824" s="182"/>
      <c r="L824" s="182"/>
      <c r="M824" s="182"/>
      <c r="N824" s="182"/>
      <c r="O824" s="182"/>
      <c r="P824" s="182"/>
      <c r="Q824" s="182"/>
      <c r="R824" s="182"/>
      <c r="S824" s="182"/>
      <c r="T824" s="182"/>
      <c r="U824" s="182"/>
      <c r="V824" s="182"/>
      <c r="W824" s="182"/>
      <c r="X824" s="182"/>
      <c r="Y824" s="182"/>
      <c r="Z824" s="182"/>
    </row>
    <row r="825" spans="1:26" ht="26.25" customHeight="1" x14ac:dyDescent="0.4">
      <c r="A825" s="182"/>
      <c r="B825" s="182"/>
      <c r="C825" s="182"/>
      <c r="D825" s="182"/>
      <c r="E825" s="182"/>
      <c r="F825" s="182"/>
      <c r="G825" s="182"/>
      <c r="H825" s="182"/>
      <c r="I825" s="182"/>
      <c r="J825" s="182"/>
      <c r="K825" s="182"/>
      <c r="L825" s="182"/>
      <c r="M825" s="182"/>
      <c r="N825" s="182"/>
      <c r="O825" s="182"/>
      <c r="P825" s="182"/>
      <c r="Q825" s="182"/>
      <c r="R825" s="182"/>
      <c r="S825" s="182"/>
      <c r="T825" s="182"/>
      <c r="U825" s="182"/>
      <c r="V825" s="182"/>
      <c r="W825" s="182"/>
      <c r="X825" s="182"/>
      <c r="Y825" s="182"/>
      <c r="Z825" s="182"/>
    </row>
    <row r="826" spans="1:26" ht="26.25" customHeight="1" x14ac:dyDescent="0.4">
      <c r="A826" s="182"/>
      <c r="B826" s="182"/>
      <c r="C826" s="182"/>
      <c r="D826" s="182"/>
      <c r="E826" s="182"/>
      <c r="F826" s="182"/>
      <c r="G826" s="182"/>
      <c r="H826" s="182"/>
      <c r="I826" s="182"/>
      <c r="J826" s="182"/>
      <c r="K826" s="182"/>
      <c r="L826" s="182"/>
      <c r="M826" s="182"/>
      <c r="N826" s="182"/>
      <c r="O826" s="182"/>
      <c r="P826" s="182"/>
      <c r="Q826" s="182"/>
      <c r="R826" s="182"/>
      <c r="S826" s="182"/>
      <c r="T826" s="182"/>
      <c r="U826" s="182"/>
      <c r="V826" s="182"/>
      <c r="W826" s="182"/>
      <c r="X826" s="182"/>
      <c r="Y826" s="182"/>
      <c r="Z826" s="182"/>
    </row>
    <row r="827" spans="1:26" ht="26.25" customHeight="1" x14ac:dyDescent="0.4">
      <c r="A827" s="182"/>
      <c r="B827" s="182"/>
      <c r="C827" s="182"/>
      <c r="D827" s="182"/>
      <c r="E827" s="182"/>
      <c r="F827" s="182"/>
      <c r="G827" s="182"/>
      <c r="H827" s="182"/>
      <c r="I827" s="182"/>
      <c r="J827" s="182"/>
      <c r="K827" s="182"/>
      <c r="L827" s="182"/>
      <c r="M827" s="182"/>
      <c r="N827" s="182"/>
      <c r="O827" s="182"/>
      <c r="P827" s="182"/>
      <c r="Q827" s="182"/>
      <c r="R827" s="182"/>
      <c r="S827" s="182"/>
      <c r="T827" s="182"/>
      <c r="U827" s="182"/>
      <c r="V827" s="182"/>
      <c r="W827" s="182"/>
      <c r="X827" s="182"/>
      <c r="Y827" s="182"/>
      <c r="Z827" s="182"/>
    </row>
    <row r="828" spans="1:26" ht="26.25" customHeight="1" x14ac:dyDescent="0.4">
      <c r="A828" s="182"/>
      <c r="B828" s="182"/>
      <c r="C828" s="182"/>
      <c r="D828" s="182"/>
      <c r="E828" s="182"/>
      <c r="F828" s="182"/>
      <c r="G828" s="182"/>
      <c r="H828" s="182"/>
      <c r="I828" s="182"/>
      <c r="J828" s="182"/>
      <c r="K828" s="182"/>
      <c r="L828" s="182"/>
      <c r="M828" s="182"/>
      <c r="N828" s="182"/>
      <c r="O828" s="182"/>
      <c r="P828" s="182"/>
      <c r="Q828" s="182"/>
      <c r="R828" s="182"/>
      <c r="S828" s="182"/>
      <c r="T828" s="182"/>
      <c r="U828" s="182"/>
      <c r="V828" s="182"/>
      <c r="W828" s="182"/>
      <c r="X828" s="182"/>
      <c r="Y828" s="182"/>
      <c r="Z828" s="182"/>
    </row>
    <row r="829" spans="1:26" ht="26.25" customHeight="1" x14ac:dyDescent="0.4">
      <c r="A829" s="182"/>
      <c r="B829" s="182"/>
      <c r="C829" s="182"/>
      <c r="D829" s="182"/>
      <c r="E829" s="182"/>
      <c r="F829" s="182"/>
      <c r="G829" s="182"/>
      <c r="H829" s="182"/>
      <c r="I829" s="182"/>
      <c r="J829" s="182"/>
      <c r="K829" s="182"/>
      <c r="L829" s="182"/>
      <c r="M829" s="182"/>
      <c r="N829" s="182"/>
      <c r="O829" s="182"/>
      <c r="P829" s="182"/>
      <c r="Q829" s="182"/>
      <c r="R829" s="182"/>
      <c r="S829" s="182"/>
      <c r="T829" s="182"/>
      <c r="U829" s="182"/>
      <c r="V829" s="182"/>
      <c r="W829" s="182"/>
      <c r="X829" s="182"/>
      <c r="Y829" s="182"/>
      <c r="Z829" s="182"/>
    </row>
    <row r="830" spans="1:26" ht="26.25" customHeight="1" x14ac:dyDescent="0.4">
      <c r="A830" s="182"/>
      <c r="B830" s="182"/>
      <c r="C830" s="182"/>
      <c r="D830" s="182"/>
      <c r="E830" s="182"/>
      <c r="F830" s="182"/>
      <c r="G830" s="182"/>
      <c r="H830" s="182"/>
      <c r="I830" s="182"/>
      <c r="J830" s="182"/>
      <c r="K830" s="182"/>
      <c r="L830" s="182"/>
      <c r="M830" s="182"/>
      <c r="N830" s="182"/>
      <c r="O830" s="182"/>
      <c r="P830" s="182"/>
      <c r="Q830" s="182"/>
      <c r="R830" s="182"/>
      <c r="S830" s="182"/>
      <c r="T830" s="182"/>
      <c r="U830" s="182"/>
      <c r="V830" s="182"/>
      <c r="W830" s="182"/>
      <c r="X830" s="182"/>
      <c r="Y830" s="182"/>
      <c r="Z830" s="182"/>
    </row>
    <row r="831" spans="1:26" ht="26.25" customHeight="1" x14ac:dyDescent="0.4">
      <c r="A831" s="182"/>
      <c r="B831" s="182"/>
      <c r="C831" s="182"/>
      <c r="D831" s="182"/>
      <c r="E831" s="182"/>
      <c r="F831" s="182"/>
      <c r="G831" s="182"/>
      <c r="H831" s="182"/>
      <c r="I831" s="182"/>
      <c r="J831" s="182"/>
      <c r="K831" s="182"/>
      <c r="L831" s="182"/>
      <c r="M831" s="182"/>
      <c r="N831" s="182"/>
      <c r="O831" s="182"/>
      <c r="P831" s="182"/>
      <c r="Q831" s="182"/>
      <c r="R831" s="182"/>
      <c r="S831" s="182"/>
      <c r="T831" s="182"/>
      <c r="U831" s="182"/>
      <c r="V831" s="182"/>
      <c r="W831" s="182"/>
      <c r="X831" s="182"/>
      <c r="Y831" s="182"/>
      <c r="Z831" s="182"/>
    </row>
    <row r="832" spans="1:26" ht="26.25" customHeight="1" x14ac:dyDescent="0.4">
      <c r="A832" s="182"/>
      <c r="B832" s="182"/>
      <c r="C832" s="182"/>
      <c r="D832" s="182"/>
      <c r="E832" s="182"/>
      <c r="F832" s="182"/>
      <c r="G832" s="182"/>
      <c r="H832" s="182"/>
      <c r="I832" s="182"/>
      <c r="J832" s="182"/>
      <c r="K832" s="182"/>
      <c r="L832" s="182"/>
      <c r="M832" s="182"/>
      <c r="N832" s="182"/>
      <c r="O832" s="182"/>
      <c r="P832" s="182"/>
      <c r="Q832" s="182"/>
      <c r="R832" s="182"/>
      <c r="S832" s="182"/>
      <c r="T832" s="182"/>
      <c r="U832" s="182"/>
      <c r="V832" s="182"/>
      <c r="W832" s="182"/>
      <c r="X832" s="182"/>
      <c r="Y832" s="182"/>
      <c r="Z832" s="182"/>
    </row>
    <row r="833" spans="1:26" ht="26.25" customHeight="1" x14ac:dyDescent="0.4">
      <c r="A833" s="182"/>
      <c r="B833" s="182"/>
      <c r="C833" s="182"/>
      <c r="D833" s="182"/>
      <c r="E833" s="182"/>
      <c r="F833" s="182"/>
      <c r="G833" s="182"/>
      <c r="H833" s="182"/>
      <c r="I833" s="182"/>
      <c r="J833" s="182"/>
      <c r="K833" s="182"/>
      <c r="L833" s="182"/>
      <c r="M833" s="182"/>
      <c r="N833" s="182"/>
      <c r="O833" s="182"/>
      <c r="P833" s="182"/>
      <c r="Q833" s="182"/>
      <c r="R833" s="182"/>
      <c r="S833" s="182"/>
      <c r="T833" s="182"/>
      <c r="U833" s="182"/>
      <c r="V833" s="182"/>
      <c r="W833" s="182"/>
      <c r="X833" s="182"/>
      <c r="Y833" s="182"/>
      <c r="Z833" s="182"/>
    </row>
    <row r="834" spans="1:26" ht="26.25" customHeight="1" x14ac:dyDescent="0.4">
      <c r="A834" s="182"/>
      <c r="B834" s="182"/>
      <c r="C834" s="182"/>
      <c r="D834" s="182"/>
      <c r="E834" s="182"/>
      <c r="F834" s="182"/>
      <c r="G834" s="182"/>
      <c r="H834" s="182"/>
      <c r="I834" s="182"/>
      <c r="J834" s="182"/>
      <c r="K834" s="182"/>
      <c r="L834" s="182"/>
      <c r="M834" s="182"/>
      <c r="N834" s="182"/>
      <c r="O834" s="182"/>
      <c r="P834" s="182"/>
      <c r="Q834" s="182"/>
      <c r="R834" s="182"/>
      <c r="S834" s="182"/>
      <c r="T834" s="182"/>
      <c r="U834" s="182"/>
      <c r="V834" s="182"/>
      <c r="W834" s="182"/>
      <c r="X834" s="182"/>
      <c r="Y834" s="182"/>
      <c r="Z834" s="182"/>
    </row>
    <row r="835" spans="1:26" ht="26.25" customHeight="1" x14ac:dyDescent="0.4">
      <c r="A835" s="182"/>
      <c r="B835" s="182"/>
      <c r="C835" s="182"/>
      <c r="D835" s="182"/>
      <c r="E835" s="182"/>
      <c r="F835" s="182"/>
      <c r="G835" s="182"/>
      <c r="H835" s="182"/>
      <c r="I835" s="182"/>
      <c r="J835" s="182"/>
      <c r="K835" s="182"/>
      <c r="L835" s="182"/>
      <c r="M835" s="182"/>
      <c r="N835" s="182"/>
      <c r="O835" s="182"/>
      <c r="P835" s="182"/>
      <c r="Q835" s="182"/>
      <c r="R835" s="182"/>
      <c r="S835" s="182"/>
      <c r="T835" s="182"/>
      <c r="U835" s="182"/>
      <c r="V835" s="182"/>
      <c r="W835" s="182"/>
      <c r="X835" s="182"/>
      <c r="Y835" s="182"/>
      <c r="Z835" s="182"/>
    </row>
    <row r="836" spans="1:26" ht="26.25" customHeight="1" x14ac:dyDescent="0.4">
      <c r="A836" s="182"/>
      <c r="B836" s="182"/>
      <c r="C836" s="182"/>
      <c r="D836" s="182"/>
      <c r="E836" s="182"/>
      <c r="F836" s="182"/>
      <c r="G836" s="182"/>
      <c r="H836" s="182"/>
      <c r="I836" s="182"/>
      <c r="J836" s="182"/>
      <c r="K836" s="182"/>
      <c r="L836" s="182"/>
      <c r="M836" s="182"/>
      <c r="N836" s="182"/>
      <c r="O836" s="182"/>
      <c r="P836" s="182"/>
      <c r="Q836" s="182"/>
      <c r="R836" s="182"/>
      <c r="S836" s="182"/>
      <c r="T836" s="182"/>
      <c r="U836" s="182"/>
      <c r="V836" s="182"/>
      <c r="W836" s="182"/>
      <c r="X836" s="182"/>
      <c r="Y836" s="182"/>
      <c r="Z836" s="182"/>
    </row>
    <row r="837" spans="1:26" ht="26.25" customHeight="1" x14ac:dyDescent="0.4">
      <c r="A837" s="182"/>
      <c r="B837" s="182"/>
      <c r="C837" s="182"/>
      <c r="D837" s="182"/>
      <c r="E837" s="182"/>
      <c r="F837" s="182"/>
      <c r="G837" s="182"/>
      <c r="H837" s="182"/>
      <c r="I837" s="182"/>
      <c r="J837" s="182"/>
      <c r="K837" s="182"/>
      <c r="L837" s="182"/>
      <c r="M837" s="182"/>
      <c r="N837" s="182"/>
      <c r="O837" s="182"/>
      <c r="P837" s="182"/>
      <c r="Q837" s="182"/>
      <c r="R837" s="182"/>
      <c r="S837" s="182"/>
      <c r="T837" s="182"/>
      <c r="U837" s="182"/>
      <c r="V837" s="182"/>
      <c r="W837" s="182"/>
      <c r="X837" s="182"/>
      <c r="Y837" s="182"/>
      <c r="Z837" s="182"/>
    </row>
    <row r="838" spans="1:26" ht="26.25" customHeight="1" x14ac:dyDescent="0.4">
      <c r="A838" s="182"/>
      <c r="B838" s="182"/>
      <c r="C838" s="182"/>
      <c r="D838" s="182"/>
      <c r="E838" s="182"/>
      <c r="F838" s="182"/>
      <c r="G838" s="182"/>
      <c r="H838" s="182"/>
      <c r="I838" s="182"/>
      <c r="J838" s="182"/>
      <c r="K838" s="182"/>
      <c r="L838" s="182"/>
      <c r="M838" s="182"/>
      <c r="N838" s="182"/>
      <c r="O838" s="182"/>
      <c r="P838" s="182"/>
      <c r="Q838" s="182"/>
      <c r="R838" s="182"/>
      <c r="S838" s="182"/>
      <c r="T838" s="182"/>
      <c r="U838" s="182"/>
      <c r="V838" s="182"/>
      <c r="W838" s="182"/>
      <c r="X838" s="182"/>
      <c r="Y838" s="182"/>
      <c r="Z838" s="182"/>
    </row>
    <row r="839" spans="1:26" ht="26.25" customHeight="1" x14ac:dyDescent="0.4">
      <c r="A839" s="182"/>
      <c r="B839" s="182"/>
      <c r="C839" s="182"/>
      <c r="D839" s="182"/>
      <c r="E839" s="182"/>
      <c r="F839" s="182"/>
      <c r="G839" s="182"/>
      <c r="H839" s="182"/>
      <c r="I839" s="182"/>
      <c r="J839" s="182"/>
      <c r="K839" s="182"/>
      <c r="L839" s="182"/>
      <c r="M839" s="182"/>
      <c r="N839" s="182"/>
      <c r="O839" s="182"/>
      <c r="P839" s="182"/>
      <c r="Q839" s="182"/>
      <c r="R839" s="182"/>
      <c r="S839" s="182"/>
      <c r="T839" s="182"/>
      <c r="U839" s="182"/>
      <c r="V839" s="182"/>
      <c r="W839" s="182"/>
      <c r="X839" s="182"/>
      <c r="Y839" s="182"/>
      <c r="Z839" s="182"/>
    </row>
    <row r="840" spans="1:26" ht="26.25" customHeight="1" x14ac:dyDescent="0.4">
      <c r="A840" s="182"/>
      <c r="B840" s="182"/>
      <c r="C840" s="182"/>
      <c r="D840" s="182"/>
      <c r="E840" s="182"/>
      <c r="F840" s="182"/>
      <c r="G840" s="182"/>
      <c r="H840" s="182"/>
      <c r="I840" s="182"/>
      <c r="J840" s="182"/>
      <c r="K840" s="182"/>
      <c r="L840" s="182"/>
      <c r="M840" s="182"/>
      <c r="N840" s="182"/>
      <c r="O840" s="182"/>
      <c r="P840" s="182"/>
      <c r="Q840" s="182"/>
      <c r="R840" s="182"/>
      <c r="S840" s="182"/>
      <c r="T840" s="182"/>
      <c r="U840" s="182"/>
      <c r="V840" s="182"/>
      <c r="W840" s="182"/>
      <c r="X840" s="182"/>
      <c r="Y840" s="182"/>
      <c r="Z840" s="182"/>
    </row>
    <row r="841" spans="1:26" ht="26.25" customHeight="1" x14ac:dyDescent="0.4">
      <c r="A841" s="182"/>
      <c r="B841" s="182"/>
      <c r="C841" s="182"/>
      <c r="D841" s="182"/>
      <c r="E841" s="182"/>
      <c r="F841" s="182"/>
      <c r="G841" s="182"/>
      <c r="H841" s="182"/>
      <c r="I841" s="182"/>
      <c r="J841" s="182"/>
      <c r="K841" s="182"/>
      <c r="L841" s="182"/>
      <c r="M841" s="182"/>
      <c r="N841" s="182"/>
      <c r="O841" s="182"/>
      <c r="P841" s="182"/>
      <c r="Q841" s="182"/>
      <c r="R841" s="182"/>
      <c r="S841" s="182"/>
      <c r="T841" s="182"/>
      <c r="U841" s="182"/>
      <c r="V841" s="182"/>
      <c r="W841" s="182"/>
      <c r="X841" s="182"/>
      <c r="Y841" s="182"/>
      <c r="Z841" s="182"/>
    </row>
    <row r="842" spans="1:26" ht="26.25" customHeight="1" x14ac:dyDescent="0.4">
      <c r="A842" s="182"/>
      <c r="B842" s="182"/>
      <c r="C842" s="182"/>
      <c r="D842" s="182"/>
      <c r="E842" s="182"/>
      <c r="F842" s="182"/>
      <c r="G842" s="182"/>
      <c r="H842" s="182"/>
      <c r="I842" s="182"/>
      <c r="J842" s="182"/>
      <c r="K842" s="182"/>
      <c r="L842" s="182"/>
      <c r="M842" s="182"/>
      <c r="N842" s="182"/>
      <c r="O842" s="182"/>
      <c r="P842" s="182"/>
      <c r="Q842" s="182"/>
      <c r="R842" s="182"/>
      <c r="S842" s="182"/>
      <c r="T842" s="182"/>
      <c r="U842" s="182"/>
      <c r="V842" s="182"/>
      <c r="W842" s="182"/>
      <c r="X842" s="182"/>
      <c r="Y842" s="182"/>
      <c r="Z842" s="182"/>
    </row>
    <row r="843" spans="1:26" ht="26.25" customHeight="1" x14ac:dyDescent="0.4">
      <c r="A843" s="182"/>
      <c r="B843" s="182"/>
      <c r="C843" s="182"/>
      <c r="D843" s="182"/>
      <c r="E843" s="182"/>
      <c r="F843" s="182"/>
      <c r="G843" s="182"/>
      <c r="H843" s="182"/>
      <c r="I843" s="182"/>
      <c r="J843" s="182"/>
      <c r="K843" s="182"/>
      <c r="L843" s="182"/>
      <c r="M843" s="182"/>
      <c r="N843" s="182"/>
      <c r="O843" s="182"/>
      <c r="P843" s="182"/>
      <c r="Q843" s="182"/>
      <c r="R843" s="182"/>
      <c r="S843" s="182"/>
      <c r="T843" s="182"/>
      <c r="U843" s="182"/>
      <c r="V843" s="182"/>
      <c r="W843" s="182"/>
      <c r="X843" s="182"/>
      <c r="Y843" s="182"/>
      <c r="Z843" s="182"/>
    </row>
    <row r="844" spans="1:26" ht="26.25" customHeight="1" x14ac:dyDescent="0.4">
      <c r="A844" s="182"/>
      <c r="B844" s="182"/>
      <c r="C844" s="182"/>
      <c r="D844" s="182"/>
      <c r="E844" s="182"/>
      <c r="F844" s="182"/>
      <c r="G844" s="182"/>
      <c r="H844" s="182"/>
      <c r="I844" s="182"/>
      <c r="J844" s="182"/>
      <c r="K844" s="182"/>
      <c r="L844" s="182"/>
      <c r="M844" s="182"/>
      <c r="N844" s="182"/>
      <c r="O844" s="182"/>
      <c r="P844" s="182"/>
      <c r="Q844" s="182"/>
      <c r="R844" s="182"/>
      <c r="S844" s="182"/>
      <c r="T844" s="182"/>
      <c r="U844" s="182"/>
      <c r="V844" s="182"/>
      <c r="W844" s="182"/>
      <c r="X844" s="182"/>
      <c r="Y844" s="182"/>
      <c r="Z844" s="182"/>
    </row>
    <row r="845" spans="1:26" ht="26.25" customHeight="1" x14ac:dyDescent="0.4">
      <c r="A845" s="182"/>
      <c r="B845" s="182"/>
      <c r="C845" s="182"/>
      <c r="D845" s="182"/>
      <c r="E845" s="182"/>
      <c r="F845" s="182"/>
      <c r="G845" s="182"/>
      <c r="H845" s="182"/>
      <c r="I845" s="182"/>
      <c r="J845" s="182"/>
      <c r="K845" s="182"/>
      <c r="L845" s="182"/>
      <c r="M845" s="182"/>
      <c r="N845" s="182"/>
      <c r="O845" s="182"/>
      <c r="P845" s="182"/>
      <c r="Q845" s="182"/>
      <c r="R845" s="182"/>
      <c r="S845" s="182"/>
      <c r="T845" s="182"/>
      <c r="U845" s="182"/>
      <c r="V845" s="182"/>
      <c r="W845" s="182"/>
      <c r="X845" s="182"/>
      <c r="Y845" s="182"/>
      <c r="Z845" s="182"/>
    </row>
    <row r="846" spans="1:26" ht="26.25" customHeight="1" x14ac:dyDescent="0.4">
      <c r="A846" s="182"/>
      <c r="B846" s="182"/>
      <c r="C846" s="182"/>
      <c r="D846" s="182"/>
      <c r="E846" s="182"/>
      <c r="F846" s="182"/>
      <c r="G846" s="182"/>
      <c r="H846" s="182"/>
      <c r="I846" s="182"/>
      <c r="J846" s="182"/>
      <c r="K846" s="182"/>
      <c r="L846" s="182"/>
      <c r="M846" s="182"/>
      <c r="N846" s="182"/>
      <c r="O846" s="182"/>
      <c r="P846" s="182"/>
      <c r="Q846" s="182"/>
      <c r="R846" s="182"/>
      <c r="S846" s="182"/>
      <c r="T846" s="182"/>
      <c r="U846" s="182"/>
      <c r="V846" s="182"/>
      <c r="W846" s="182"/>
      <c r="X846" s="182"/>
      <c r="Y846" s="182"/>
      <c r="Z846" s="182"/>
    </row>
    <row r="847" spans="1:26" ht="26.25" customHeight="1" x14ac:dyDescent="0.4">
      <c r="A847" s="182"/>
      <c r="B847" s="182"/>
      <c r="C847" s="182"/>
      <c r="D847" s="182"/>
      <c r="E847" s="182"/>
      <c r="F847" s="182"/>
      <c r="G847" s="182"/>
      <c r="H847" s="182"/>
      <c r="I847" s="182"/>
      <c r="J847" s="182"/>
      <c r="K847" s="182"/>
      <c r="L847" s="182"/>
      <c r="M847" s="182"/>
      <c r="N847" s="182"/>
      <c r="O847" s="182"/>
      <c r="P847" s="182"/>
      <c r="Q847" s="182"/>
      <c r="R847" s="182"/>
      <c r="S847" s="182"/>
      <c r="T847" s="182"/>
      <c r="U847" s="182"/>
      <c r="V847" s="182"/>
      <c r="W847" s="182"/>
      <c r="X847" s="182"/>
      <c r="Y847" s="182"/>
      <c r="Z847" s="182"/>
    </row>
    <row r="848" spans="1:26" ht="26.25" customHeight="1" x14ac:dyDescent="0.4">
      <c r="A848" s="182"/>
      <c r="B848" s="182"/>
      <c r="C848" s="182"/>
      <c r="D848" s="182"/>
      <c r="E848" s="182"/>
      <c r="F848" s="182"/>
      <c r="G848" s="182"/>
      <c r="H848" s="182"/>
      <c r="I848" s="182"/>
      <c r="J848" s="182"/>
      <c r="K848" s="182"/>
      <c r="L848" s="182"/>
      <c r="M848" s="182"/>
      <c r="N848" s="182"/>
      <c r="O848" s="182"/>
      <c r="P848" s="182"/>
      <c r="Q848" s="182"/>
      <c r="R848" s="182"/>
      <c r="S848" s="182"/>
      <c r="T848" s="182"/>
      <c r="U848" s="182"/>
      <c r="V848" s="182"/>
      <c r="W848" s="182"/>
      <c r="X848" s="182"/>
      <c r="Y848" s="182"/>
      <c r="Z848" s="182"/>
    </row>
    <row r="849" spans="1:26" ht="26.25" customHeight="1" x14ac:dyDescent="0.4">
      <c r="A849" s="182"/>
      <c r="B849" s="182"/>
      <c r="C849" s="182"/>
      <c r="D849" s="182"/>
      <c r="E849" s="182"/>
      <c r="F849" s="182"/>
      <c r="G849" s="182"/>
      <c r="H849" s="182"/>
      <c r="I849" s="182"/>
      <c r="J849" s="182"/>
      <c r="K849" s="182"/>
      <c r="L849" s="182"/>
      <c r="M849" s="182"/>
      <c r="N849" s="182"/>
      <c r="O849" s="182"/>
      <c r="P849" s="182"/>
      <c r="Q849" s="182"/>
      <c r="R849" s="182"/>
      <c r="S849" s="182"/>
      <c r="T849" s="182"/>
      <c r="U849" s="182"/>
      <c r="V849" s="182"/>
      <c r="W849" s="182"/>
      <c r="X849" s="182"/>
      <c r="Y849" s="182"/>
      <c r="Z849" s="182"/>
    </row>
    <row r="850" spans="1:26" ht="26.25" customHeight="1" x14ac:dyDescent="0.4">
      <c r="A850" s="182"/>
      <c r="B850" s="182"/>
      <c r="C850" s="182"/>
      <c r="D850" s="182"/>
      <c r="E850" s="182"/>
      <c r="F850" s="182"/>
      <c r="G850" s="182"/>
      <c r="H850" s="182"/>
      <c r="I850" s="182"/>
      <c r="J850" s="182"/>
      <c r="K850" s="182"/>
      <c r="L850" s="182"/>
      <c r="M850" s="182"/>
      <c r="N850" s="182"/>
      <c r="O850" s="182"/>
      <c r="P850" s="182"/>
      <c r="Q850" s="182"/>
      <c r="R850" s="182"/>
      <c r="S850" s="182"/>
      <c r="T850" s="182"/>
      <c r="U850" s="182"/>
      <c r="V850" s="182"/>
      <c r="W850" s="182"/>
      <c r="X850" s="182"/>
      <c r="Y850" s="182"/>
      <c r="Z850" s="182"/>
    </row>
    <row r="851" spans="1:26" ht="26.25" customHeight="1" x14ac:dyDescent="0.4">
      <c r="A851" s="182"/>
      <c r="B851" s="182"/>
      <c r="C851" s="182"/>
      <c r="D851" s="182"/>
      <c r="E851" s="182"/>
      <c r="F851" s="182"/>
      <c r="G851" s="182"/>
      <c r="H851" s="182"/>
      <c r="I851" s="182"/>
      <c r="J851" s="182"/>
      <c r="K851" s="182"/>
      <c r="L851" s="182"/>
      <c r="M851" s="182"/>
      <c r="N851" s="182"/>
      <c r="O851" s="182"/>
      <c r="P851" s="182"/>
      <c r="Q851" s="182"/>
      <c r="R851" s="182"/>
      <c r="S851" s="182"/>
      <c r="T851" s="182"/>
      <c r="U851" s="182"/>
      <c r="V851" s="182"/>
      <c r="W851" s="182"/>
      <c r="X851" s="182"/>
      <c r="Y851" s="182"/>
      <c r="Z851" s="182"/>
    </row>
    <row r="852" spans="1:26" ht="26.25" customHeight="1" x14ac:dyDescent="0.4">
      <c r="A852" s="182"/>
      <c r="B852" s="182"/>
      <c r="C852" s="182"/>
      <c r="D852" s="182"/>
      <c r="E852" s="182"/>
      <c r="F852" s="182"/>
      <c r="G852" s="182"/>
      <c r="H852" s="182"/>
      <c r="I852" s="182"/>
      <c r="J852" s="182"/>
      <c r="K852" s="182"/>
      <c r="L852" s="182"/>
      <c r="M852" s="182"/>
      <c r="N852" s="182"/>
      <c r="O852" s="182"/>
      <c r="P852" s="182"/>
      <c r="Q852" s="182"/>
      <c r="R852" s="182"/>
      <c r="S852" s="182"/>
      <c r="T852" s="182"/>
      <c r="U852" s="182"/>
      <c r="V852" s="182"/>
      <c r="W852" s="182"/>
      <c r="X852" s="182"/>
      <c r="Y852" s="182"/>
      <c r="Z852" s="182"/>
    </row>
    <row r="853" spans="1:26" ht="26.25" customHeight="1" x14ac:dyDescent="0.4">
      <c r="A853" s="182"/>
      <c r="B853" s="182"/>
      <c r="C853" s="182"/>
      <c r="D853" s="182"/>
      <c r="E853" s="182"/>
      <c r="F853" s="182"/>
      <c r="G853" s="182"/>
      <c r="H853" s="182"/>
      <c r="I853" s="182"/>
      <c r="J853" s="182"/>
      <c r="K853" s="182"/>
      <c r="L853" s="182"/>
      <c r="M853" s="182"/>
      <c r="N853" s="182"/>
      <c r="O853" s="182"/>
      <c r="P853" s="182"/>
      <c r="Q853" s="182"/>
      <c r="R853" s="182"/>
      <c r="S853" s="182"/>
      <c r="T853" s="182"/>
      <c r="U853" s="182"/>
      <c r="V853" s="182"/>
      <c r="W853" s="182"/>
      <c r="X853" s="182"/>
      <c r="Y853" s="182"/>
      <c r="Z853" s="182"/>
    </row>
    <row r="854" spans="1:26" ht="26.25" customHeight="1" x14ac:dyDescent="0.4">
      <c r="A854" s="182"/>
      <c r="B854" s="182"/>
      <c r="C854" s="182"/>
      <c r="D854" s="182"/>
      <c r="E854" s="182"/>
      <c r="F854" s="182"/>
      <c r="G854" s="182"/>
      <c r="H854" s="182"/>
      <c r="I854" s="182"/>
      <c r="J854" s="182"/>
      <c r="K854" s="182"/>
      <c r="L854" s="182"/>
      <c r="M854" s="182"/>
      <c r="N854" s="182"/>
      <c r="O854" s="182"/>
      <c r="P854" s="182"/>
      <c r="Q854" s="182"/>
      <c r="R854" s="182"/>
      <c r="S854" s="182"/>
      <c r="T854" s="182"/>
      <c r="U854" s="182"/>
      <c r="V854" s="182"/>
      <c r="W854" s="182"/>
      <c r="X854" s="182"/>
      <c r="Y854" s="182"/>
      <c r="Z854" s="182"/>
    </row>
    <row r="855" spans="1:26" ht="26.25" customHeight="1" x14ac:dyDescent="0.4">
      <c r="A855" s="182"/>
      <c r="B855" s="182"/>
      <c r="C855" s="182"/>
      <c r="D855" s="182"/>
      <c r="E855" s="182"/>
      <c r="F855" s="182"/>
      <c r="G855" s="182"/>
      <c r="H855" s="182"/>
      <c r="I855" s="182"/>
      <c r="J855" s="182"/>
      <c r="K855" s="182"/>
      <c r="L855" s="182"/>
      <c r="M855" s="182"/>
      <c r="N855" s="182"/>
      <c r="O855" s="182"/>
      <c r="P855" s="182"/>
      <c r="Q855" s="182"/>
      <c r="R855" s="182"/>
      <c r="S855" s="182"/>
      <c r="T855" s="182"/>
      <c r="U855" s="182"/>
      <c r="V855" s="182"/>
      <c r="W855" s="182"/>
      <c r="X855" s="182"/>
      <c r="Y855" s="182"/>
      <c r="Z855" s="182"/>
    </row>
    <row r="856" spans="1:26" ht="26.25" customHeight="1" x14ac:dyDescent="0.4">
      <c r="A856" s="182"/>
      <c r="B856" s="182"/>
      <c r="C856" s="182"/>
      <c r="D856" s="182"/>
      <c r="E856" s="182"/>
      <c r="F856" s="182"/>
      <c r="G856" s="182"/>
      <c r="H856" s="182"/>
      <c r="I856" s="182"/>
      <c r="J856" s="182"/>
      <c r="K856" s="182"/>
      <c r="L856" s="182"/>
      <c r="M856" s="182"/>
      <c r="N856" s="182"/>
      <c r="O856" s="182"/>
      <c r="P856" s="182"/>
      <c r="Q856" s="182"/>
      <c r="R856" s="182"/>
      <c r="S856" s="182"/>
      <c r="T856" s="182"/>
      <c r="U856" s="182"/>
      <c r="V856" s="182"/>
      <c r="W856" s="182"/>
      <c r="X856" s="182"/>
      <c r="Y856" s="182"/>
      <c r="Z856" s="182"/>
    </row>
    <row r="857" spans="1:26" ht="26.25" customHeight="1" x14ac:dyDescent="0.4">
      <c r="A857" s="182"/>
      <c r="B857" s="182"/>
      <c r="C857" s="182"/>
      <c r="D857" s="182"/>
      <c r="E857" s="182"/>
      <c r="F857" s="182"/>
      <c r="G857" s="182"/>
      <c r="H857" s="182"/>
      <c r="I857" s="182"/>
      <c r="J857" s="182"/>
      <c r="K857" s="182"/>
      <c r="L857" s="182"/>
      <c r="M857" s="182"/>
      <c r="N857" s="182"/>
      <c r="O857" s="182"/>
      <c r="P857" s="182"/>
      <c r="Q857" s="182"/>
      <c r="R857" s="182"/>
      <c r="S857" s="182"/>
      <c r="T857" s="182"/>
      <c r="U857" s="182"/>
      <c r="V857" s="182"/>
      <c r="W857" s="182"/>
      <c r="X857" s="182"/>
      <c r="Y857" s="182"/>
      <c r="Z857" s="182"/>
    </row>
    <row r="858" spans="1:26" ht="26.25" customHeight="1" x14ac:dyDescent="0.4">
      <c r="A858" s="182"/>
      <c r="B858" s="182"/>
      <c r="C858" s="182"/>
      <c r="D858" s="182"/>
      <c r="E858" s="182"/>
      <c r="F858" s="182"/>
      <c r="G858" s="182"/>
      <c r="H858" s="182"/>
      <c r="I858" s="182"/>
      <c r="J858" s="182"/>
      <c r="K858" s="182"/>
      <c r="L858" s="182"/>
      <c r="M858" s="182"/>
      <c r="N858" s="182"/>
      <c r="O858" s="182"/>
      <c r="P858" s="182"/>
      <c r="Q858" s="182"/>
      <c r="R858" s="182"/>
      <c r="S858" s="182"/>
      <c r="T858" s="182"/>
      <c r="U858" s="182"/>
      <c r="V858" s="182"/>
      <c r="W858" s="182"/>
      <c r="X858" s="182"/>
      <c r="Y858" s="182"/>
      <c r="Z858" s="182"/>
    </row>
    <row r="859" spans="1:26" ht="26.25" customHeight="1" x14ac:dyDescent="0.4">
      <c r="A859" s="182"/>
      <c r="B859" s="182"/>
      <c r="C859" s="182"/>
      <c r="D859" s="182"/>
      <c r="E859" s="182"/>
      <c r="F859" s="182"/>
      <c r="G859" s="182"/>
      <c r="H859" s="182"/>
      <c r="I859" s="182"/>
      <c r="J859" s="182"/>
      <c r="K859" s="182"/>
      <c r="L859" s="182"/>
      <c r="M859" s="182"/>
      <c r="N859" s="182"/>
      <c r="O859" s="182"/>
      <c r="P859" s="182"/>
      <c r="Q859" s="182"/>
      <c r="R859" s="182"/>
      <c r="S859" s="182"/>
      <c r="T859" s="182"/>
      <c r="U859" s="182"/>
      <c r="V859" s="182"/>
      <c r="W859" s="182"/>
      <c r="X859" s="182"/>
      <c r="Y859" s="182"/>
      <c r="Z859" s="182"/>
    </row>
    <row r="860" spans="1:26" ht="26.25" customHeight="1" x14ac:dyDescent="0.4">
      <c r="A860" s="182"/>
      <c r="B860" s="182"/>
      <c r="C860" s="182"/>
      <c r="D860" s="182"/>
      <c r="E860" s="182"/>
      <c r="F860" s="182"/>
      <c r="G860" s="182"/>
      <c r="H860" s="182"/>
      <c r="I860" s="182"/>
      <c r="J860" s="182"/>
      <c r="K860" s="182"/>
      <c r="L860" s="182"/>
      <c r="M860" s="182"/>
      <c r="N860" s="182"/>
      <c r="O860" s="182"/>
      <c r="P860" s="182"/>
      <c r="Q860" s="182"/>
      <c r="R860" s="182"/>
      <c r="S860" s="182"/>
      <c r="T860" s="182"/>
      <c r="U860" s="182"/>
      <c r="V860" s="182"/>
      <c r="W860" s="182"/>
      <c r="X860" s="182"/>
      <c r="Y860" s="182"/>
      <c r="Z860" s="182"/>
    </row>
    <row r="861" spans="1:26" ht="26.25" customHeight="1" x14ac:dyDescent="0.4">
      <c r="A861" s="182"/>
      <c r="B861" s="182"/>
      <c r="C861" s="182"/>
      <c r="D861" s="182"/>
      <c r="E861" s="182"/>
      <c r="F861" s="182"/>
      <c r="G861" s="182"/>
      <c r="H861" s="182"/>
      <c r="I861" s="182"/>
      <c r="J861" s="182"/>
      <c r="K861" s="182"/>
      <c r="L861" s="182"/>
      <c r="M861" s="182"/>
      <c r="N861" s="182"/>
      <c r="O861" s="182"/>
      <c r="P861" s="182"/>
      <c r="Q861" s="182"/>
      <c r="R861" s="182"/>
      <c r="S861" s="182"/>
      <c r="T861" s="182"/>
      <c r="U861" s="182"/>
      <c r="V861" s="182"/>
      <c r="W861" s="182"/>
      <c r="X861" s="182"/>
      <c r="Y861" s="182"/>
      <c r="Z861" s="182"/>
    </row>
    <row r="862" spans="1:26" ht="26.25" customHeight="1" x14ac:dyDescent="0.4">
      <c r="A862" s="182"/>
      <c r="B862" s="182"/>
      <c r="C862" s="182"/>
      <c r="D862" s="182"/>
      <c r="E862" s="182"/>
      <c r="F862" s="182"/>
      <c r="G862" s="182"/>
      <c r="H862" s="182"/>
      <c r="I862" s="182"/>
      <c r="J862" s="182"/>
      <c r="K862" s="182"/>
      <c r="L862" s="182"/>
      <c r="M862" s="182"/>
      <c r="N862" s="182"/>
      <c r="O862" s="182"/>
      <c r="P862" s="182"/>
      <c r="Q862" s="182"/>
      <c r="R862" s="182"/>
      <c r="S862" s="182"/>
      <c r="T862" s="182"/>
      <c r="U862" s="182"/>
      <c r="V862" s="182"/>
      <c r="W862" s="182"/>
      <c r="X862" s="182"/>
      <c r="Y862" s="182"/>
      <c r="Z862" s="182"/>
    </row>
    <row r="863" spans="1:26" ht="26.25" customHeight="1" x14ac:dyDescent="0.4">
      <c r="A863" s="182"/>
      <c r="B863" s="182"/>
      <c r="C863" s="182"/>
      <c r="D863" s="182"/>
      <c r="E863" s="182"/>
      <c r="F863" s="182"/>
      <c r="G863" s="182"/>
      <c r="H863" s="182"/>
      <c r="I863" s="182"/>
      <c r="J863" s="182"/>
      <c r="K863" s="182"/>
      <c r="L863" s="182"/>
      <c r="M863" s="182"/>
      <c r="N863" s="182"/>
      <c r="O863" s="182"/>
      <c r="P863" s="182"/>
      <c r="Q863" s="182"/>
      <c r="R863" s="182"/>
      <c r="S863" s="182"/>
      <c r="T863" s="182"/>
      <c r="U863" s="182"/>
      <c r="V863" s="182"/>
      <c r="W863" s="182"/>
      <c r="X863" s="182"/>
      <c r="Y863" s="182"/>
      <c r="Z863" s="182"/>
    </row>
    <row r="864" spans="1:26" ht="26.25" customHeight="1" x14ac:dyDescent="0.4">
      <c r="A864" s="182"/>
      <c r="B864" s="182"/>
      <c r="C864" s="182"/>
      <c r="D864" s="182"/>
      <c r="E864" s="182"/>
      <c r="F864" s="182"/>
      <c r="G864" s="182"/>
      <c r="H864" s="182"/>
      <c r="I864" s="182"/>
      <c r="J864" s="182"/>
      <c r="K864" s="182"/>
      <c r="L864" s="182"/>
      <c r="M864" s="182"/>
      <c r="N864" s="182"/>
      <c r="O864" s="182"/>
      <c r="P864" s="182"/>
      <c r="Q864" s="182"/>
      <c r="R864" s="182"/>
      <c r="S864" s="182"/>
      <c r="T864" s="182"/>
      <c r="U864" s="182"/>
      <c r="V864" s="182"/>
      <c r="W864" s="182"/>
      <c r="X864" s="182"/>
      <c r="Y864" s="182"/>
      <c r="Z864" s="182"/>
    </row>
    <row r="865" spans="1:26" ht="26.25" customHeight="1" x14ac:dyDescent="0.4">
      <c r="A865" s="182"/>
      <c r="B865" s="182"/>
      <c r="C865" s="182"/>
      <c r="D865" s="182"/>
      <c r="E865" s="182"/>
      <c r="F865" s="182"/>
      <c r="G865" s="182"/>
      <c r="H865" s="182"/>
      <c r="I865" s="182"/>
      <c r="J865" s="182"/>
      <c r="K865" s="182"/>
      <c r="L865" s="182"/>
      <c r="M865" s="182"/>
      <c r="N865" s="182"/>
      <c r="O865" s="182"/>
      <c r="P865" s="182"/>
      <c r="Q865" s="182"/>
      <c r="R865" s="182"/>
      <c r="S865" s="182"/>
      <c r="T865" s="182"/>
      <c r="U865" s="182"/>
      <c r="V865" s="182"/>
      <c r="W865" s="182"/>
      <c r="X865" s="182"/>
      <c r="Y865" s="182"/>
      <c r="Z865" s="182"/>
    </row>
    <row r="866" spans="1:26" ht="26.25" customHeight="1" x14ac:dyDescent="0.4">
      <c r="A866" s="182"/>
      <c r="B866" s="182"/>
      <c r="C866" s="182"/>
      <c r="D866" s="182"/>
      <c r="E866" s="182"/>
      <c r="F866" s="182"/>
      <c r="G866" s="182"/>
      <c r="H866" s="182"/>
      <c r="I866" s="182"/>
      <c r="J866" s="182"/>
      <c r="K866" s="182"/>
      <c r="L866" s="182"/>
      <c r="M866" s="182"/>
      <c r="N866" s="182"/>
      <c r="O866" s="182"/>
      <c r="P866" s="182"/>
      <c r="Q866" s="182"/>
      <c r="R866" s="182"/>
      <c r="S866" s="182"/>
      <c r="T866" s="182"/>
      <c r="U866" s="182"/>
      <c r="V866" s="182"/>
      <c r="W866" s="182"/>
      <c r="X866" s="182"/>
      <c r="Y866" s="182"/>
      <c r="Z866" s="182"/>
    </row>
    <row r="867" spans="1:26" ht="26.25" customHeight="1" x14ac:dyDescent="0.4">
      <c r="A867" s="182"/>
      <c r="B867" s="182"/>
      <c r="C867" s="182"/>
      <c r="D867" s="182"/>
      <c r="E867" s="182"/>
      <c r="F867" s="182"/>
      <c r="G867" s="182"/>
      <c r="H867" s="182"/>
      <c r="I867" s="182"/>
      <c r="J867" s="182"/>
      <c r="K867" s="182"/>
      <c r="L867" s="182"/>
      <c r="M867" s="182"/>
      <c r="N867" s="182"/>
      <c r="O867" s="182"/>
      <c r="P867" s="182"/>
      <c r="Q867" s="182"/>
      <c r="R867" s="182"/>
      <c r="S867" s="182"/>
      <c r="T867" s="182"/>
      <c r="U867" s="182"/>
      <c r="V867" s="182"/>
      <c r="W867" s="182"/>
      <c r="X867" s="182"/>
      <c r="Y867" s="182"/>
      <c r="Z867" s="182"/>
    </row>
    <row r="868" spans="1:26" ht="26.25" customHeight="1" x14ac:dyDescent="0.4">
      <c r="A868" s="182"/>
      <c r="B868" s="182"/>
      <c r="C868" s="182"/>
      <c r="D868" s="182"/>
      <c r="E868" s="182"/>
      <c r="F868" s="182"/>
      <c r="G868" s="182"/>
      <c r="H868" s="182"/>
      <c r="I868" s="182"/>
      <c r="J868" s="182"/>
      <c r="K868" s="182"/>
      <c r="L868" s="182"/>
      <c r="M868" s="182"/>
      <c r="N868" s="182"/>
      <c r="O868" s="182"/>
      <c r="P868" s="182"/>
      <c r="Q868" s="182"/>
      <c r="R868" s="182"/>
      <c r="S868" s="182"/>
      <c r="T868" s="182"/>
      <c r="U868" s="182"/>
      <c r="V868" s="182"/>
      <c r="W868" s="182"/>
      <c r="X868" s="182"/>
      <c r="Y868" s="182"/>
      <c r="Z868" s="182"/>
    </row>
    <row r="869" spans="1:26" ht="26.25" customHeight="1" x14ac:dyDescent="0.4">
      <c r="A869" s="182"/>
      <c r="B869" s="182"/>
      <c r="C869" s="182"/>
      <c r="D869" s="182"/>
      <c r="E869" s="182"/>
      <c r="F869" s="182"/>
      <c r="G869" s="182"/>
      <c r="H869" s="182"/>
      <c r="I869" s="182"/>
      <c r="J869" s="182"/>
      <c r="K869" s="182"/>
      <c r="L869" s="182"/>
      <c r="M869" s="182"/>
      <c r="N869" s="182"/>
      <c r="O869" s="182"/>
      <c r="P869" s="182"/>
      <c r="Q869" s="182"/>
      <c r="R869" s="182"/>
      <c r="S869" s="182"/>
      <c r="T869" s="182"/>
      <c r="U869" s="182"/>
      <c r="V869" s="182"/>
      <c r="W869" s="182"/>
      <c r="X869" s="182"/>
      <c r="Y869" s="182"/>
      <c r="Z869" s="182"/>
    </row>
    <row r="870" spans="1:26" ht="26.25" customHeight="1" x14ac:dyDescent="0.4">
      <c r="A870" s="182"/>
      <c r="B870" s="182"/>
      <c r="C870" s="182"/>
      <c r="D870" s="182"/>
      <c r="E870" s="182"/>
      <c r="F870" s="182"/>
      <c r="G870" s="182"/>
      <c r="H870" s="182"/>
      <c r="I870" s="182"/>
      <c r="J870" s="182"/>
      <c r="K870" s="182"/>
      <c r="L870" s="182"/>
      <c r="M870" s="182"/>
      <c r="N870" s="182"/>
      <c r="O870" s="182"/>
      <c r="P870" s="182"/>
      <c r="Q870" s="182"/>
      <c r="R870" s="182"/>
      <c r="S870" s="182"/>
      <c r="T870" s="182"/>
      <c r="U870" s="182"/>
      <c r="V870" s="182"/>
      <c r="W870" s="182"/>
      <c r="X870" s="182"/>
      <c r="Y870" s="182"/>
      <c r="Z870" s="182"/>
    </row>
    <row r="871" spans="1:26" ht="26.25" customHeight="1" x14ac:dyDescent="0.4">
      <c r="A871" s="182"/>
      <c r="B871" s="182"/>
      <c r="C871" s="182"/>
      <c r="D871" s="182"/>
      <c r="E871" s="182"/>
      <c r="F871" s="182"/>
      <c r="G871" s="182"/>
      <c r="H871" s="182"/>
      <c r="I871" s="182"/>
      <c r="J871" s="182"/>
      <c r="K871" s="182"/>
      <c r="L871" s="182"/>
      <c r="M871" s="182"/>
      <c r="N871" s="182"/>
      <c r="O871" s="182"/>
      <c r="P871" s="182"/>
      <c r="Q871" s="182"/>
      <c r="R871" s="182"/>
      <c r="S871" s="182"/>
      <c r="T871" s="182"/>
      <c r="U871" s="182"/>
      <c r="V871" s="182"/>
      <c r="W871" s="182"/>
      <c r="X871" s="182"/>
      <c r="Y871" s="182"/>
      <c r="Z871" s="182"/>
    </row>
    <row r="872" spans="1:26" ht="26.25" customHeight="1" x14ac:dyDescent="0.4">
      <c r="A872" s="182"/>
      <c r="B872" s="182"/>
      <c r="C872" s="182"/>
      <c r="D872" s="182"/>
      <c r="E872" s="182"/>
      <c r="F872" s="182"/>
      <c r="G872" s="182"/>
      <c r="H872" s="182"/>
      <c r="I872" s="182"/>
      <c r="J872" s="182"/>
      <c r="K872" s="182"/>
      <c r="L872" s="182"/>
      <c r="M872" s="182"/>
      <c r="N872" s="182"/>
      <c r="O872" s="182"/>
      <c r="P872" s="182"/>
      <c r="Q872" s="182"/>
      <c r="R872" s="182"/>
      <c r="S872" s="182"/>
      <c r="T872" s="182"/>
      <c r="U872" s="182"/>
      <c r="V872" s="182"/>
      <c r="W872" s="182"/>
      <c r="X872" s="182"/>
      <c r="Y872" s="182"/>
      <c r="Z872" s="182"/>
    </row>
    <row r="873" spans="1:26" ht="26.25" customHeight="1" x14ac:dyDescent="0.4">
      <c r="A873" s="182"/>
      <c r="B873" s="182"/>
      <c r="C873" s="182"/>
      <c r="D873" s="182"/>
      <c r="E873" s="182"/>
      <c r="F873" s="182"/>
      <c r="G873" s="182"/>
      <c r="H873" s="182"/>
      <c r="I873" s="182"/>
      <c r="J873" s="182"/>
      <c r="K873" s="182"/>
      <c r="L873" s="182"/>
      <c r="M873" s="182"/>
      <c r="N873" s="182"/>
      <c r="O873" s="182"/>
      <c r="P873" s="182"/>
      <c r="Q873" s="182"/>
      <c r="R873" s="182"/>
      <c r="S873" s="182"/>
      <c r="T873" s="182"/>
      <c r="U873" s="182"/>
      <c r="V873" s="182"/>
      <c r="W873" s="182"/>
      <c r="X873" s="182"/>
      <c r="Y873" s="182"/>
      <c r="Z873" s="182"/>
    </row>
    <row r="874" spans="1:26" ht="26.25" customHeight="1" x14ac:dyDescent="0.4">
      <c r="A874" s="182"/>
      <c r="B874" s="182"/>
      <c r="C874" s="182"/>
      <c r="D874" s="182"/>
      <c r="E874" s="182"/>
      <c r="F874" s="182"/>
      <c r="G874" s="182"/>
      <c r="H874" s="182"/>
      <c r="I874" s="182"/>
      <c r="J874" s="182"/>
      <c r="K874" s="182"/>
      <c r="L874" s="182"/>
      <c r="M874" s="182"/>
      <c r="N874" s="182"/>
      <c r="O874" s="182"/>
      <c r="P874" s="182"/>
      <c r="Q874" s="182"/>
      <c r="R874" s="182"/>
      <c r="S874" s="182"/>
      <c r="T874" s="182"/>
      <c r="U874" s="182"/>
      <c r="V874" s="182"/>
      <c r="W874" s="182"/>
      <c r="X874" s="182"/>
      <c r="Y874" s="182"/>
      <c r="Z874" s="182"/>
    </row>
    <row r="875" spans="1:26" ht="26.25" customHeight="1" x14ac:dyDescent="0.4">
      <c r="A875" s="182"/>
      <c r="B875" s="182"/>
      <c r="C875" s="182"/>
      <c r="D875" s="182"/>
      <c r="E875" s="182"/>
      <c r="F875" s="182"/>
      <c r="G875" s="182"/>
      <c r="H875" s="182"/>
      <c r="I875" s="182"/>
      <c r="J875" s="182"/>
      <c r="K875" s="182"/>
      <c r="L875" s="182"/>
      <c r="M875" s="182"/>
      <c r="N875" s="182"/>
      <c r="O875" s="182"/>
      <c r="P875" s="182"/>
      <c r="Q875" s="182"/>
      <c r="R875" s="182"/>
      <c r="S875" s="182"/>
      <c r="T875" s="182"/>
      <c r="U875" s="182"/>
      <c r="V875" s="182"/>
      <c r="W875" s="182"/>
      <c r="X875" s="182"/>
      <c r="Y875" s="182"/>
      <c r="Z875" s="182"/>
    </row>
    <row r="876" spans="1:26" ht="26.25" customHeight="1" x14ac:dyDescent="0.4">
      <c r="A876" s="182"/>
      <c r="B876" s="182"/>
      <c r="C876" s="182"/>
      <c r="D876" s="182"/>
      <c r="E876" s="182"/>
      <c r="F876" s="182"/>
      <c r="G876" s="182"/>
      <c r="H876" s="182"/>
      <c r="I876" s="182"/>
      <c r="J876" s="182"/>
      <c r="K876" s="182"/>
      <c r="L876" s="182"/>
      <c r="M876" s="182"/>
      <c r="N876" s="182"/>
      <c r="O876" s="182"/>
      <c r="P876" s="182"/>
      <c r="Q876" s="182"/>
      <c r="R876" s="182"/>
      <c r="S876" s="182"/>
      <c r="T876" s="182"/>
      <c r="U876" s="182"/>
      <c r="V876" s="182"/>
      <c r="W876" s="182"/>
      <c r="X876" s="182"/>
      <c r="Y876" s="182"/>
      <c r="Z876" s="182"/>
    </row>
    <row r="877" spans="1:26" ht="26.25" customHeight="1" x14ac:dyDescent="0.4">
      <c r="A877" s="182"/>
      <c r="B877" s="182"/>
      <c r="C877" s="182"/>
      <c r="D877" s="182"/>
      <c r="E877" s="182"/>
      <c r="F877" s="182"/>
      <c r="G877" s="182"/>
      <c r="H877" s="182"/>
      <c r="I877" s="182"/>
      <c r="J877" s="182"/>
      <c r="K877" s="182"/>
      <c r="L877" s="182"/>
      <c r="M877" s="182"/>
      <c r="N877" s="182"/>
      <c r="O877" s="182"/>
      <c r="P877" s="182"/>
      <c r="Q877" s="182"/>
      <c r="R877" s="182"/>
      <c r="S877" s="182"/>
      <c r="T877" s="182"/>
      <c r="U877" s="182"/>
      <c r="V877" s="182"/>
      <c r="W877" s="182"/>
      <c r="X877" s="182"/>
      <c r="Y877" s="182"/>
      <c r="Z877" s="182"/>
    </row>
    <row r="878" spans="1:26" ht="26.25" customHeight="1" x14ac:dyDescent="0.4">
      <c r="A878" s="182"/>
      <c r="B878" s="182"/>
      <c r="C878" s="182"/>
      <c r="D878" s="182"/>
      <c r="E878" s="182"/>
      <c r="F878" s="182"/>
      <c r="G878" s="182"/>
      <c r="H878" s="182"/>
      <c r="I878" s="182"/>
      <c r="J878" s="182"/>
      <c r="K878" s="182"/>
      <c r="L878" s="182"/>
      <c r="M878" s="182"/>
      <c r="N878" s="182"/>
      <c r="O878" s="182"/>
      <c r="P878" s="182"/>
      <c r="Q878" s="182"/>
      <c r="R878" s="182"/>
      <c r="S878" s="182"/>
      <c r="T878" s="182"/>
      <c r="U878" s="182"/>
      <c r="V878" s="182"/>
      <c r="W878" s="182"/>
      <c r="X878" s="182"/>
      <c r="Y878" s="182"/>
      <c r="Z878" s="182"/>
    </row>
    <row r="879" spans="1:26" ht="26.25" customHeight="1" x14ac:dyDescent="0.4">
      <c r="A879" s="182"/>
      <c r="B879" s="182"/>
      <c r="C879" s="182"/>
      <c r="D879" s="182"/>
      <c r="E879" s="182"/>
      <c r="F879" s="182"/>
      <c r="G879" s="182"/>
      <c r="H879" s="182"/>
      <c r="I879" s="182"/>
      <c r="J879" s="182"/>
      <c r="K879" s="182"/>
      <c r="L879" s="182"/>
      <c r="M879" s="182"/>
      <c r="N879" s="182"/>
      <c r="O879" s="182"/>
      <c r="P879" s="182"/>
      <c r="Q879" s="182"/>
      <c r="R879" s="182"/>
      <c r="S879" s="182"/>
      <c r="T879" s="182"/>
      <c r="U879" s="182"/>
      <c r="V879" s="182"/>
      <c r="W879" s="182"/>
      <c r="X879" s="182"/>
      <c r="Y879" s="182"/>
      <c r="Z879" s="182"/>
    </row>
    <row r="880" spans="1:26" ht="26.25" customHeight="1" x14ac:dyDescent="0.4">
      <c r="A880" s="182"/>
      <c r="B880" s="182"/>
      <c r="C880" s="182"/>
      <c r="D880" s="182"/>
      <c r="E880" s="182"/>
      <c r="F880" s="182"/>
      <c r="G880" s="182"/>
      <c r="H880" s="182"/>
      <c r="I880" s="182"/>
      <c r="J880" s="182"/>
      <c r="K880" s="182"/>
      <c r="L880" s="182"/>
      <c r="M880" s="182"/>
      <c r="N880" s="182"/>
      <c r="O880" s="182"/>
      <c r="P880" s="182"/>
      <c r="Q880" s="182"/>
      <c r="R880" s="182"/>
      <c r="S880" s="182"/>
      <c r="T880" s="182"/>
      <c r="U880" s="182"/>
      <c r="V880" s="182"/>
      <c r="W880" s="182"/>
      <c r="X880" s="182"/>
      <c r="Y880" s="182"/>
      <c r="Z880" s="182"/>
    </row>
    <row r="881" spans="1:26" ht="26.25" customHeight="1" x14ac:dyDescent="0.4">
      <c r="A881" s="182"/>
      <c r="B881" s="182"/>
      <c r="C881" s="182"/>
      <c r="D881" s="182"/>
      <c r="E881" s="182"/>
      <c r="F881" s="182"/>
      <c r="G881" s="182"/>
      <c r="H881" s="182"/>
      <c r="I881" s="182"/>
      <c r="J881" s="182"/>
      <c r="K881" s="182"/>
      <c r="L881" s="182"/>
      <c r="M881" s="182"/>
      <c r="N881" s="182"/>
      <c r="O881" s="182"/>
      <c r="P881" s="182"/>
      <c r="Q881" s="182"/>
      <c r="R881" s="182"/>
      <c r="S881" s="182"/>
      <c r="T881" s="182"/>
      <c r="U881" s="182"/>
      <c r="V881" s="182"/>
      <c r="W881" s="182"/>
      <c r="X881" s="182"/>
      <c r="Y881" s="182"/>
      <c r="Z881" s="182"/>
    </row>
    <row r="882" spans="1:26" ht="26.25" customHeight="1" x14ac:dyDescent="0.4">
      <c r="A882" s="182"/>
      <c r="B882" s="182"/>
      <c r="C882" s="182"/>
      <c r="D882" s="182"/>
      <c r="E882" s="182"/>
      <c r="F882" s="182"/>
      <c r="G882" s="182"/>
      <c r="H882" s="182"/>
      <c r="I882" s="182"/>
      <c r="J882" s="182"/>
      <c r="K882" s="182"/>
      <c r="L882" s="182"/>
      <c r="M882" s="182"/>
      <c r="N882" s="182"/>
      <c r="O882" s="182"/>
      <c r="P882" s="182"/>
      <c r="Q882" s="182"/>
      <c r="R882" s="182"/>
      <c r="S882" s="182"/>
      <c r="T882" s="182"/>
      <c r="U882" s="182"/>
      <c r="V882" s="182"/>
      <c r="W882" s="182"/>
      <c r="X882" s="182"/>
      <c r="Y882" s="182"/>
      <c r="Z882" s="182"/>
    </row>
    <row r="883" spans="1:26" ht="26.25" customHeight="1" x14ac:dyDescent="0.4">
      <c r="A883" s="182"/>
      <c r="B883" s="182"/>
      <c r="C883" s="182"/>
      <c r="D883" s="182"/>
      <c r="E883" s="182"/>
      <c r="F883" s="182"/>
      <c r="G883" s="182"/>
      <c r="H883" s="182"/>
      <c r="I883" s="182"/>
      <c r="J883" s="182"/>
      <c r="K883" s="182"/>
      <c r="L883" s="182"/>
      <c r="M883" s="182"/>
      <c r="N883" s="182"/>
      <c r="O883" s="182"/>
      <c r="P883" s="182"/>
      <c r="Q883" s="182"/>
      <c r="R883" s="182"/>
      <c r="S883" s="182"/>
      <c r="T883" s="182"/>
      <c r="U883" s="182"/>
      <c r="V883" s="182"/>
      <c r="W883" s="182"/>
      <c r="X883" s="182"/>
      <c r="Y883" s="182"/>
      <c r="Z883" s="182"/>
    </row>
    <row r="884" spans="1:26" ht="26.25" customHeight="1" x14ac:dyDescent="0.4">
      <c r="A884" s="182"/>
      <c r="B884" s="182"/>
      <c r="C884" s="182"/>
      <c r="D884" s="182"/>
      <c r="E884" s="182"/>
      <c r="F884" s="182"/>
      <c r="G884" s="182"/>
      <c r="H884" s="182"/>
      <c r="I884" s="182"/>
      <c r="J884" s="182"/>
      <c r="K884" s="182"/>
      <c r="L884" s="182"/>
      <c r="M884" s="182"/>
      <c r="N884" s="182"/>
      <c r="O884" s="182"/>
      <c r="P884" s="182"/>
      <c r="Q884" s="182"/>
      <c r="R884" s="182"/>
      <c r="S884" s="182"/>
      <c r="T884" s="182"/>
      <c r="U884" s="182"/>
      <c r="V884" s="182"/>
      <c r="W884" s="182"/>
      <c r="X884" s="182"/>
      <c r="Y884" s="182"/>
      <c r="Z884" s="182"/>
    </row>
    <row r="885" spans="1:26" ht="26.25" customHeight="1" x14ac:dyDescent="0.4">
      <c r="A885" s="182"/>
      <c r="B885" s="182"/>
      <c r="C885" s="182"/>
      <c r="D885" s="182"/>
      <c r="E885" s="182"/>
      <c r="F885" s="182"/>
      <c r="G885" s="182"/>
      <c r="H885" s="182"/>
      <c r="I885" s="182"/>
      <c r="J885" s="182"/>
      <c r="K885" s="182"/>
      <c r="L885" s="182"/>
      <c r="M885" s="182"/>
      <c r="N885" s="182"/>
      <c r="O885" s="182"/>
      <c r="P885" s="182"/>
      <c r="Q885" s="182"/>
      <c r="R885" s="182"/>
      <c r="S885" s="182"/>
      <c r="T885" s="182"/>
      <c r="U885" s="182"/>
      <c r="V885" s="182"/>
      <c r="W885" s="182"/>
      <c r="X885" s="182"/>
      <c r="Y885" s="182"/>
      <c r="Z885" s="182"/>
    </row>
    <row r="886" spans="1:26" ht="26.25" customHeight="1" x14ac:dyDescent="0.4">
      <c r="A886" s="182"/>
      <c r="B886" s="182"/>
      <c r="C886" s="182"/>
      <c r="D886" s="182"/>
      <c r="E886" s="182"/>
      <c r="F886" s="182"/>
      <c r="G886" s="182"/>
      <c r="H886" s="182"/>
      <c r="I886" s="182"/>
      <c r="J886" s="182"/>
      <c r="K886" s="182"/>
      <c r="L886" s="182"/>
      <c r="M886" s="182"/>
      <c r="N886" s="182"/>
      <c r="O886" s="182"/>
      <c r="P886" s="182"/>
      <c r="Q886" s="182"/>
      <c r="R886" s="182"/>
      <c r="S886" s="182"/>
      <c r="T886" s="182"/>
      <c r="U886" s="182"/>
      <c r="V886" s="182"/>
      <c r="W886" s="182"/>
      <c r="X886" s="182"/>
      <c r="Y886" s="182"/>
      <c r="Z886" s="182"/>
    </row>
    <row r="887" spans="1:26" ht="26.25" customHeight="1" x14ac:dyDescent="0.4">
      <c r="A887" s="182"/>
      <c r="B887" s="182"/>
      <c r="C887" s="182"/>
      <c r="D887" s="182"/>
      <c r="E887" s="182"/>
      <c r="F887" s="182"/>
      <c r="G887" s="182"/>
      <c r="H887" s="182"/>
      <c r="I887" s="182"/>
      <c r="J887" s="182"/>
      <c r="K887" s="182"/>
      <c r="L887" s="182"/>
      <c r="M887" s="182"/>
      <c r="N887" s="182"/>
      <c r="O887" s="182"/>
      <c r="P887" s="182"/>
      <c r="Q887" s="182"/>
      <c r="R887" s="182"/>
      <c r="S887" s="182"/>
      <c r="T887" s="182"/>
      <c r="U887" s="182"/>
      <c r="V887" s="182"/>
      <c r="W887" s="182"/>
      <c r="X887" s="182"/>
      <c r="Y887" s="182"/>
      <c r="Z887" s="182"/>
    </row>
    <row r="888" spans="1:26" ht="26.25" customHeight="1" x14ac:dyDescent="0.4">
      <c r="A888" s="182"/>
      <c r="B888" s="182"/>
      <c r="C888" s="182"/>
      <c r="D888" s="182"/>
      <c r="E888" s="182"/>
      <c r="F888" s="182"/>
      <c r="G888" s="182"/>
      <c r="H888" s="182"/>
      <c r="I888" s="182"/>
      <c r="J888" s="182"/>
      <c r="K888" s="182"/>
      <c r="L888" s="182"/>
      <c r="M888" s="182"/>
      <c r="N888" s="182"/>
      <c r="O888" s="182"/>
      <c r="P888" s="182"/>
      <c r="Q888" s="182"/>
      <c r="R888" s="182"/>
      <c r="S888" s="182"/>
      <c r="T888" s="182"/>
      <c r="U888" s="182"/>
      <c r="V888" s="182"/>
      <c r="W888" s="182"/>
      <c r="X888" s="182"/>
      <c r="Y888" s="182"/>
      <c r="Z888" s="182"/>
    </row>
    <row r="889" spans="1:26" ht="26.25" customHeight="1" x14ac:dyDescent="0.4">
      <c r="A889" s="182"/>
      <c r="B889" s="182"/>
      <c r="C889" s="182"/>
      <c r="D889" s="182"/>
      <c r="E889" s="182"/>
      <c r="F889" s="182"/>
      <c r="G889" s="182"/>
      <c r="H889" s="182"/>
      <c r="I889" s="182"/>
      <c r="J889" s="182"/>
      <c r="K889" s="182"/>
      <c r="L889" s="182"/>
      <c r="M889" s="182"/>
      <c r="N889" s="182"/>
      <c r="O889" s="182"/>
      <c r="P889" s="182"/>
      <c r="Q889" s="182"/>
      <c r="R889" s="182"/>
      <c r="S889" s="182"/>
      <c r="T889" s="182"/>
      <c r="U889" s="182"/>
      <c r="V889" s="182"/>
      <c r="W889" s="182"/>
      <c r="X889" s="182"/>
      <c r="Y889" s="182"/>
      <c r="Z889" s="182"/>
    </row>
    <row r="890" spans="1:26" ht="26.25" customHeight="1" x14ac:dyDescent="0.4">
      <c r="A890" s="182"/>
      <c r="B890" s="182"/>
      <c r="C890" s="182"/>
      <c r="D890" s="182"/>
      <c r="E890" s="182"/>
      <c r="F890" s="182"/>
      <c r="G890" s="182"/>
      <c r="H890" s="182"/>
      <c r="I890" s="182"/>
      <c r="J890" s="182"/>
      <c r="K890" s="182"/>
      <c r="L890" s="182"/>
      <c r="M890" s="182"/>
      <c r="N890" s="182"/>
      <c r="O890" s="182"/>
      <c r="P890" s="182"/>
      <c r="Q890" s="182"/>
      <c r="R890" s="182"/>
      <c r="S890" s="182"/>
      <c r="T890" s="182"/>
      <c r="U890" s="182"/>
      <c r="V890" s="182"/>
      <c r="W890" s="182"/>
      <c r="X890" s="182"/>
      <c r="Y890" s="182"/>
      <c r="Z890" s="182"/>
    </row>
    <row r="891" spans="1:26" ht="26.25" customHeight="1" x14ac:dyDescent="0.4">
      <c r="A891" s="182"/>
      <c r="B891" s="182"/>
      <c r="C891" s="182"/>
      <c r="D891" s="182"/>
      <c r="E891" s="182"/>
      <c r="F891" s="182"/>
      <c r="G891" s="182"/>
      <c r="H891" s="182"/>
      <c r="I891" s="182"/>
      <c r="J891" s="182"/>
      <c r="K891" s="182"/>
      <c r="L891" s="182"/>
      <c r="M891" s="182"/>
      <c r="N891" s="182"/>
      <c r="O891" s="182"/>
      <c r="P891" s="182"/>
      <c r="Q891" s="182"/>
      <c r="R891" s="182"/>
      <c r="S891" s="182"/>
      <c r="T891" s="182"/>
      <c r="U891" s="182"/>
      <c r="V891" s="182"/>
      <c r="W891" s="182"/>
      <c r="X891" s="182"/>
      <c r="Y891" s="182"/>
      <c r="Z891" s="182"/>
    </row>
    <row r="892" spans="1:26" ht="26.25" customHeight="1" x14ac:dyDescent="0.4">
      <c r="A892" s="182"/>
      <c r="B892" s="182"/>
      <c r="C892" s="182"/>
      <c r="D892" s="182"/>
      <c r="E892" s="182"/>
      <c r="F892" s="182"/>
      <c r="G892" s="182"/>
      <c r="H892" s="182"/>
      <c r="I892" s="182"/>
      <c r="J892" s="182"/>
      <c r="K892" s="182"/>
      <c r="L892" s="182"/>
      <c r="M892" s="182"/>
      <c r="N892" s="182"/>
      <c r="O892" s="182"/>
      <c r="P892" s="182"/>
      <c r="Q892" s="182"/>
      <c r="R892" s="182"/>
      <c r="S892" s="182"/>
      <c r="T892" s="182"/>
      <c r="U892" s="182"/>
      <c r="V892" s="182"/>
      <c r="W892" s="182"/>
      <c r="X892" s="182"/>
      <c r="Y892" s="182"/>
      <c r="Z892" s="182"/>
    </row>
    <row r="893" spans="1:26" ht="26.25" customHeight="1" x14ac:dyDescent="0.4">
      <c r="A893" s="182"/>
      <c r="B893" s="182"/>
      <c r="C893" s="182"/>
      <c r="D893" s="182"/>
      <c r="E893" s="182"/>
      <c r="F893" s="182"/>
      <c r="G893" s="182"/>
      <c r="H893" s="182"/>
      <c r="I893" s="182"/>
      <c r="J893" s="182"/>
      <c r="K893" s="182"/>
      <c r="L893" s="182"/>
      <c r="M893" s="182"/>
      <c r="N893" s="182"/>
      <c r="O893" s="182"/>
      <c r="P893" s="182"/>
      <c r="Q893" s="182"/>
      <c r="R893" s="182"/>
      <c r="S893" s="182"/>
      <c r="T893" s="182"/>
      <c r="U893" s="182"/>
      <c r="V893" s="182"/>
      <c r="W893" s="182"/>
      <c r="X893" s="182"/>
      <c r="Y893" s="182"/>
      <c r="Z893" s="182"/>
    </row>
    <row r="894" spans="1:26" ht="26.25" customHeight="1" x14ac:dyDescent="0.4">
      <c r="A894" s="182"/>
      <c r="B894" s="182"/>
      <c r="C894" s="182"/>
      <c r="D894" s="182"/>
      <c r="E894" s="182"/>
      <c r="F894" s="182"/>
      <c r="G894" s="182"/>
      <c r="H894" s="182"/>
      <c r="I894" s="182"/>
      <c r="J894" s="182"/>
      <c r="K894" s="182"/>
      <c r="L894" s="182"/>
      <c r="M894" s="182"/>
      <c r="N894" s="182"/>
      <c r="O894" s="182"/>
      <c r="P894" s="182"/>
      <c r="Q894" s="182"/>
      <c r="R894" s="182"/>
      <c r="S894" s="182"/>
      <c r="T894" s="182"/>
      <c r="U894" s="182"/>
      <c r="V894" s="182"/>
      <c r="W894" s="182"/>
      <c r="X894" s="182"/>
      <c r="Y894" s="182"/>
      <c r="Z894" s="182"/>
    </row>
    <row r="895" spans="1:26" ht="26.25" customHeight="1" x14ac:dyDescent="0.4">
      <c r="A895" s="182"/>
      <c r="B895" s="182"/>
      <c r="C895" s="182"/>
      <c r="D895" s="182"/>
      <c r="E895" s="182"/>
      <c r="F895" s="182"/>
      <c r="G895" s="182"/>
      <c r="H895" s="182"/>
      <c r="I895" s="182"/>
      <c r="J895" s="182"/>
      <c r="K895" s="182"/>
      <c r="L895" s="182"/>
      <c r="M895" s="182"/>
      <c r="N895" s="182"/>
      <c r="O895" s="182"/>
      <c r="P895" s="182"/>
      <c r="Q895" s="182"/>
      <c r="R895" s="182"/>
      <c r="S895" s="182"/>
      <c r="T895" s="182"/>
      <c r="U895" s="182"/>
      <c r="V895" s="182"/>
      <c r="W895" s="182"/>
      <c r="X895" s="182"/>
      <c r="Y895" s="182"/>
      <c r="Z895" s="182"/>
    </row>
    <row r="896" spans="1:26" ht="26.25" customHeight="1" x14ac:dyDescent="0.4">
      <c r="A896" s="182"/>
      <c r="B896" s="182"/>
      <c r="C896" s="182"/>
      <c r="D896" s="182"/>
      <c r="E896" s="182"/>
      <c r="F896" s="182"/>
      <c r="G896" s="182"/>
      <c r="H896" s="182"/>
      <c r="I896" s="182"/>
      <c r="J896" s="182"/>
      <c r="K896" s="182"/>
      <c r="L896" s="182"/>
      <c r="M896" s="182"/>
      <c r="N896" s="182"/>
      <c r="O896" s="182"/>
      <c r="P896" s="182"/>
      <c r="Q896" s="182"/>
      <c r="R896" s="182"/>
      <c r="S896" s="182"/>
      <c r="T896" s="182"/>
      <c r="U896" s="182"/>
      <c r="V896" s="182"/>
      <c r="W896" s="182"/>
      <c r="X896" s="182"/>
      <c r="Y896" s="182"/>
      <c r="Z896" s="182"/>
    </row>
    <row r="897" spans="1:26" ht="26.25" customHeight="1" x14ac:dyDescent="0.4">
      <c r="A897" s="182"/>
      <c r="B897" s="182"/>
      <c r="C897" s="182"/>
      <c r="D897" s="182"/>
      <c r="E897" s="182"/>
      <c r="F897" s="182"/>
      <c r="G897" s="182"/>
      <c r="H897" s="182"/>
      <c r="I897" s="182"/>
      <c r="J897" s="182"/>
      <c r="K897" s="182"/>
      <c r="L897" s="182"/>
      <c r="M897" s="182"/>
      <c r="N897" s="182"/>
      <c r="O897" s="182"/>
      <c r="P897" s="182"/>
      <c r="Q897" s="182"/>
      <c r="R897" s="182"/>
      <c r="S897" s="182"/>
      <c r="T897" s="182"/>
      <c r="U897" s="182"/>
      <c r="V897" s="182"/>
      <c r="W897" s="182"/>
      <c r="X897" s="182"/>
      <c r="Y897" s="182"/>
      <c r="Z897" s="182"/>
    </row>
    <row r="898" spans="1:26" ht="26.25" customHeight="1" x14ac:dyDescent="0.4">
      <c r="A898" s="182"/>
      <c r="B898" s="182"/>
      <c r="C898" s="182"/>
      <c r="D898" s="182"/>
      <c r="E898" s="182"/>
      <c r="F898" s="182"/>
      <c r="G898" s="182"/>
      <c r="H898" s="182"/>
      <c r="I898" s="182"/>
      <c r="J898" s="182"/>
      <c r="K898" s="182"/>
      <c r="L898" s="182"/>
      <c r="M898" s="182"/>
      <c r="N898" s="182"/>
      <c r="O898" s="182"/>
      <c r="P898" s="182"/>
      <c r="Q898" s="182"/>
      <c r="R898" s="182"/>
      <c r="S898" s="182"/>
      <c r="T898" s="182"/>
      <c r="U898" s="182"/>
      <c r="V898" s="182"/>
      <c r="W898" s="182"/>
      <c r="X898" s="182"/>
      <c r="Y898" s="182"/>
      <c r="Z898" s="182"/>
    </row>
    <row r="899" spans="1:26" ht="26.25" customHeight="1" x14ac:dyDescent="0.4">
      <c r="A899" s="182"/>
      <c r="B899" s="182"/>
      <c r="C899" s="182"/>
      <c r="D899" s="182"/>
      <c r="E899" s="182"/>
      <c r="F899" s="182"/>
      <c r="G899" s="182"/>
      <c r="H899" s="182"/>
      <c r="I899" s="182"/>
      <c r="J899" s="182"/>
      <c r="K899" s="182"/>
      <c r="L899" s="182"/>
      <c r="M899" s="182"/>
      <c r="N899" s="182"/>
      <c r="O899" s="182"/>
      <c r="P899" s="182"/>
      <c r="Q899" s="182"/>
      <c r="R899" s="182"/>
      <c r="S899" s="182"/>
      <c r="T899" s="182"/>
      <c r="U899" s="182"/>
      <c r="V899" s="182"/>
      <c r="W899" s="182"/>
      <c r="X899" s="182"/>
      <c r="Y899" s="182"/>
      <c r="Z899" s="182"/>
    </row>
    <row r="900" spans="1:26" ht="26.25" customHeight="1" x14ac:dyDescent="0.4">
      <c r="A900" s="182"/>
      <c r="B900" s="182"/>
      <c r="C900" s="182"/>
      <c r="D900" s="182"/>
      <c r="E900" s="182"/>
      <c r="F900" s="182"/>
      <c r="G900" s="182"/>
      <c r="H900" s="182"/>
      <c r="I900" s="182"/>
      <c r="J900" s="182"/>
      <c r="K900" s="182"/>
      <c r="L900" s="182"/>
      <c r="M900" s="182"/>
      <c r="N900" s="182"/>
      <c r="O900" s="182"/>
      <c r="P900" s="182"/>
      <c r="Q900" s="182"/>
      <c r="R900" s="182"/>
      <c r="S900" s="182"/>
      <c r="T900" s="182"/>
      <c r="U900" s="182"/>
      <c r="V900" s="182"/>
      <c r="W900" s="182"/>
      <c r="X900" s="182"/>
      <c r="Y900" s="182"/>
      <c r="Z900" s="182"/>
    </row>
    <row r="901" spans="1:26" ht="26.25" customHeight="1" x14ac:dyDescent="0.4">
      <c r="A901" s="182"/>
      <c r="B901" s="182"/>
      <c r="C901" s="182"/>
      <c r="D901" s="182"/>
      <c r="E901" s="182"/>
      <c r="F901" s="182"/>
      <c r="G901" s="182"/>
      <c r="H901" s="182"/>
      <c r="I901" s="182"/>
      <c r="J901" s="182"/>
      <c r="K901" s="182"/>
      <c r="L901" s="182"/>
      <c r="M901" s="182"/>
      <c r="N901" s="182"/>
      <c r="O901" s="182"/>
      <c r="P901" s="182"/>
      <c r="Q901" s="182"/>
      <c r="R901" s="182"/>
      <c r="S901" s="182"/>
      <c r="T901" s="182"/>
      <c r="U901" s="182"/>
      <c r="V901" s="182"/>
      <c r="W901" s="182"/>
      <c r="X901" s="182"/>
      <c r="Y901" s="182"/>
      <c r="Z901" s="182"/>
    </row>
    <row r="902" spans="1:26" ht="26.25" customHeight="1" x14ac:dyDescent="0.4">
      <c r="A902" s="182"/>
      <c r="B902" s="182"/>
      <c r="C902" s="182"/>
      <c r="D902" s="182"/>
      <c r="E902" s="182"/>
      <c r="F902" s="182"/>
      <c r="G902" s="182"/>
      <c r="H902" s="182"/>
      <c r="I902" s="182"/>
      <c r="J902" s="182"/>
      <c r="K902" s="182"/>
      <c r="L902" s="182"/>
      <c r="M902" s="182"/>
      <c r="N902" s="182"/>
      <c r="O902" s="182"/>
      <c r="P902" s="182"/>
      <c r="Q902" s="182"/>
      <c r="R902" s="182"/>
      <c r="S902" s="182"/>
      <c r="T902" s="182"/>
      <c r="U902" s="182"/>
      <c r="V902" s="182"/>
      <c r="W902" s="182"/>
      <c r="X902" s="182"/>
      <c r="Y902" s="182"/>
      <c r="Z902" s="182"/>
    </row>
    <row r="903" spans="1:26" ht="26.25" customHeight="1" x14ac:dyDescent="0.4">
      <c r="A903" s="182"/>
      <c r="B903" s="182"/>
      <c r="C903" s="182"/>
      <c r="D903" s="182"/>
      <c r="E903" s="182"/>
      <c r="F903" s="182"/>
      <c r="G903" s="182"/>
      <c r="H903" s="182"/>
      <c r="I903" s="182"/>
      <c r="J903" s="182"/>
      <c r="K903" s="182"/>
      <c r="L903" s="182"/>
      <c r="M903" s="182"/>
      <c r="N903" s="182"/>
      <c r="O903" s="182"/>
      <c r="P903" s="182"/>
      <c r="Q903" s="182"/>
      <c r="R903" s="182"/>
      <c r="S903" s="182"/>
      <c r="T903" s="182"/>
      <c r="U903" s="182"/>
      <c r="V903" s="182"/>
      <c r="W903" s="182"/>
      <c r="X903" s="182"/>
      <c r="Y903" s="182"/>
      <c r="Z903" s="182"/>
    </row>
    <row r="904" spans="1:26" ht="26.25" customHeight="1" x14ac:dyDescent="0.4">
      <c r="A904" s="182"/>
      <c r="B904" s="182"/>
      <c r="C904" s="182"/>
      <c r="D904" s="182"/>
      <c r="E904" s="182"/>
      <c r="F904" s="182"/>
      <c r="G904" s="182"/>
      <c r="H904" s="182"/>
      <c r="I904" s="182"/>
      <c r="J904" s="182"/>
      <c r="K904" s="182"/>
      <c r="L904" s="182"/>
      <c r="M904" s="182"/>
      <c r="N904" s="182"/>
      <c r="O904" s="182"/>
      <c r="P904" s="182"/>
      <c r="Q904" s="182"/>
      <c r="R904" s="182"/>
      <c r="S904" s="182"/>
      <c r="T904" s="182"/>
      <c r="U904" s="182"/>
      <c r="V904" s="182"/>
      <c r="W904" s="182"/>
      <c r="X904" s="182"/>
      <c r="Y904" s="182"/>
      <c r="Z904" s="182"/>
    </row>
    <row r="905" spans="1:26" ht="26.25" customHeight="1" x14ac:dyDescent="0.4">
      <c r="A905" s="182"/>
      <c r="B905" s="182"/>
      <c r="C905" s="182"/>
      <c r="D905" s="182"/>
      <c r="E905" s="182"/>
      <c r="F905" s="182"/>
      <c r="G905" s="182"/>
      <c r="H905" s="182"/>
      <c r="I905" s="182"/>
      <c r="J905" s="182"/>
      <c r="K905" s="182"/>
      <c r="L905" s="182"/>
      <c r="M905" s="182"/>
      <c r="N905" s="182"/>
      <c r="O905" s="182"/>
      <c r="P905" s="182"/>
      <c r="Q905" s="182"/>
      <c r="R905" s="182"/>
      <c r="S905" s="182"/>
      <c r="T905" s="182"/>
      <c r="U905" s="182"/>
      <c r="V905" s="182"/>
      <c r="W905" s="182"/>
      <c r="X905" s="182"/>
      <c r="Y905" s="182"/>
      <c r="Z905" s="182"/>
    </row>
    <row r="906" spans="1:26" ht="26.25" customHeight="1" x14ac:dyDescent="0.4">
      <c r="A906" s="182"/>
      <c r="B906" s="182"/>
      <c r="C906" s="182"/>
      <c r="D906" s="182"/>
      <c r="E906" s="182"/>
      <c r="F906" s="182"/>
      <c r="G906" s="182"/>
      <c r="H906" s="182"/>
      <c r="I906" s="182"/>
      <c r="J906" s="182"/>
      <c r="K906" s="182"/>
      <c r="L906" s="182"/>
      <c r="M906" s="182"/>
      <c r="N906" s="182"/>
      <c r="O906" s="182"/>
      <c r="P906" s="182"/>
      <c r="Q906" s="182"/>
      <c r="R906" s="182"/>
      <c r="S906" s="182"/>
      <c r="T906" s="182"/>
      <c r="U906" s="182"/>
      <c r="V906" s="182"/>
      <c r="W906" s="182"/>
      <c r="X906" s="182"/>
      <c r="Y906" s="182"/>
      <c r="Z906" s="182"/>
    </row>
    <row r="907" spans="1:26" ht="26.25" customHeight="1" x14ac:dyDescent="0.4">
      <c r="A907" s="182"/>
      <c r="B907" s="182"/>
      <c r="C907" s="182"/>
      <c r="D907" s="182"/>
      <c r="E907" s="182"/>
      <c r="F907" s="182"/>
      <c r="G907" s="182"/>
      <c r="H907" s="182"/>
      <c r="I907" s="182"/>
      <c r="J907" s="182"/>
      <c r="K907" s="182"/>
      <c r="L907" s="182"/>
      <c r="M907" s="182"/>
      <c r="N907" s="182"/>
      <c r="O907" s="182"/>
      <c r="P907" s="182"/>
      <c r="Q907" s="182"/>
      <c r="R907" s="182"/>
      <c r="S907" s="182"/>
      <c r="T907" s="182"/>
      <c r="U907" s="182"/>
      <c r="V907" s="182"/>
      <c r="W907" s="182"/>
      <c r="X907" s="182"/>
      <c r="Y907" s="182"/>
      <c r="Z907" s="182"/>
    </row>
    <row r="908" spans="1:26" ht="26.25" customHeight="1" x14ac:dyDescent="0.4">
      <c r="A908" s="182"/>
      <c r="B908" s="182"/>
      <c r="C908" s="182"/>
      <c r="D908" s="182"/>
      <c r="E908" s="182"/>
      <c r="F908" s="182"/>
      <c r="G908" s="182"/>
      <c r="H908" s="182"/>
      <c r="I908" s="182"/>
      <c r="J908" s="182"/>
      <c r="K908" s="182"/>
      <c r="L908" s="182"/>
      <c r="M908" s="182"/>
      <c r="N908" s="182"/>
      <c r="O908" s="182"/>
      <c r="P908" s="182"/>
      <c r="Q908" s="182"/>
      <c r="R908" s="182"/>
      <c r="S908" s="182"/>
      <c r="T908" s="182"/>
      <c r="U908" s="182"/>
      <c r="V908" s="182"/>
      <c r="W908" s="182"/>
      <c r="X908" s="182"/>
      <c r="Y908" s="182"/>
      <c r="Z908" s="182"/>
    </row>
    <row r="909" spans="1:26" ht="26.25" customHeight="1" x14ac:dyDescent="0.4">
      <c r="A909" s="182"/>
      <c r="B909" s="182"/>
      <c r="C909" s="182"/>
      <c r="D909" s="182"/>
      <c r="E909" s="182"/>
      <c r="F909" s="182"/>
      <c r="G909" s="182"/>
      <c r="H909" s="182"/>
      <c r="I909" s="182"/>
      <c r="J909" s="182"/>
      <c r="K909" s="182"/>
      <c r="L909" s="182"/>
      <c r="M909" s="182"/>
      <c r="N909" s="182"/>
      <c r="O909" s="182"/>
      <c r="P909" s="182"/>
      <c r="Q909" s="182"/>
      <c r="R909" s="182"/>
      <c r="S909" s="182"/>
      <c r="T909" s="182"/>
      <c r="U909" s="182"/>
      <c r="V909" s="182"/>
      <c r="W909" s="182"/>
      <c r="X909" s="182"/>
      <c r="Y909" s="182"/>
      <c r="Z909" s="182"/>
    </row>
    <row r="910" spans="1:26" ht="26.25" customHeight="1" x14ac:dyDescent="0.4">
      <c r="A910" s="182"/>
      <c r="B910" s="182"/>
      <c r="C910" s="182"/>
      <c r="D910" s="182"/>
      <c r="E910" s="182"/>
      <c r="F910" s="182"/>
      <c r="G910" s="182"/>
      <c r="H910" s="182"/>
      <c r="I910" s="182"/>
      <c r="J910" s="182"/>
      <c r="K910" s="182"/>
      <c r="L910" s="182"/>
      <c r="M910" s="182"/>
      <c r="N910" s="182"/>
      <c r="O910" s="182"/>
      <c r="P910" s="182"/>
      <c r="Q910" s="182"/>
      <c r="R910" s="182"/>
      <c r="S910" s="182"/>
      <c r="T910" s="182"/>
      <c r="U910" s="182"/>
      <c r="V910" s="182"/>
      <c r="W910" s="182"/>
      <c r="X910" s="182"/>
      <c r="Y910" s="182"/>
      <c r="Z910" s="182"/>
    </row>
    <row r="911" spans="1:26" ht="26.25" customHeight="1" x14ac:dyDescent="0.4">
      <c r="A911" s="182"/>
      <c r="B911" s="182"/>
      <c r="C911" s="182"/>
      <c r="D911" s="182"/>
      <c r="E911" s="182"/>
      <c r="F911" s="182"/>
      <c r="G911" s="182"/>
      <c r="H911" s="182"/>
      <c r="I911" s="182"/>
      <c r="J911" s="182"/>
      <c r="K911" s="182"/>
      <c r="L911" s="182"/>
      <c r="M911" s="182"/>
      <c r="N911" s="182"/>
      <c r="O911" s="182"/>
      <c r="P911" s="182"/>
      <c r="Q911" s="182"/>
      <c r="R911" s="182"/>
      <c r="S911" s="182"/>
      <c r="T911" s="182"/>
      <c r="U911" s="182"/>
      <c r="V911" s="182"/>
      <c r="W911" s="182"/>
      <c r="X911" s="182"/>
      <c r="Y911" s="182"/>
      <c r="Z911" s="182"/>
    </row>
    <row r="912" spans="1:26" ht="26.25" customHeight="1" x14ac:dyDescent="0.4">
      <c r="A912" s="182"/>
      <c r="B912" s="182"/>
      <c r="C912" s="182"/>
      <c r="D912" s="182"/>
      <c r="E912" s="182"/>
      <c r="F912" s="182"/>
      <c r="G912" s="182"/>
      <c r="H912" s="182"/>
      <c r="I912" s="182"/>
      <c r="J912" s="182"/>
      <c r="K912" s="182"/>
      <c r="L912" s="182"/>
      <c r="M912" s="182"/>
      <c r="N912" s="182"/>
      <c r="O912" s="182"/>
      <c r="P912" s="182"/>
      <c r="Q912" s="182"/>
      <c r="R912" s="182"/>
      <c r="S912" s="182"/>
      <c r="T912" s="182"/>
      <c r="U912" s="182"/>
      <c r="V912" s="182"/>
      <c r="W912" s="182"/>
      <c r="X912" s="182"/>
      <c r="Y912" s="182"/>
      <c r="Z912" s="182"/>
    </row>
    <row r="913" spans="1:26" ht="26.25" customHeight="1" x14ac:dyDescent="0.4">
      <c r="A913" s="182"/>
      <c r="B913" s="182"/>
      <c r="C913" s="182"/>
      <c r="D913" s="182"/>
      <c r="E913" s="182"/>
      <c r="F913" s="182"/>
      <c r="G913" s="182"/>
      <c r="H913" s="182"/>
      <c r="I913" s="182"/>
      <c r="J913" s="182"/>
      <c r="K913" s="182"/>
      <c r="L913" s="182"/>
      <c r="M913" s="182"/>
      <c r="N913" s="182"/>
      <c r="O913" s="182"/>
      <c r="P913" s="182"/>
      <c r="Q913" s="182"/>
      <c r="R913" s="182"/>
      <c r="S913" s="182"/>
      <c r="T913" s="182"/>
      <c r="U913" s="182"/>
      <c r="V913" s="182"/>
      <c r="W913" s="182"/>
      <c r="X913" s="182"/>
      <c r="Y913" s="182"/>
      <c r="Z913" s="182"/>
    </row>
    <row r="914" spans="1:26" ht="26.25" customHeight="1" x14ac:dyDescent="0.4">
      <c r="A914" s="182"/>
      <c r="B914" s="182"/>
      <c r="C914" s="182"/>
      <c r="D914" s="182"/>
      <c r="E914" s="182"/>
      <c r="F914" s="182"/>
      <c r="G914" s="182"/>
      <c r="H914" s="182"/>
      <c r="I914" s="182"/>
      <c r="J914" s="182"/>
      <c r="K914" s="182"/>
      <c r="L914" s="182"/>
      <c r="M914" s="182"/>
      <c r="N914" s="182"/>
      <c r="O914" s="182"/>
      <c r="P914" s="182"/>
      <c r="Q914" s="182"/>
      <c r="R914" s="182"/>
      <c r="S914" s="182"/>
      <c r="T914" s="182"/>
      <c r="U914" s="182"/>
      <c r="V914" s="182"/>
      <c r="W914" s="182"/>
      <c r="X914" s="182"/>
      <c r="Y914" s="182"/>
      <c r="Z914" s="182"/>
    </row>
    <row r="915" spans="1:26" ht="26.25" customHeight="1" x14ac:dyDescent="0.4">
      <c r="A915" s="182"/>
      <c r="B915" s="182"/>
      <c r="C915" s="182"/>
      <c r="D915" s="182"/>
      <c r="E915" s="182"/>
      <c r="F915" s="182"/>
      <c r="G915" s="182"/>
      <c r="H915" s="182"/>
      <c r="I915" s="182"/>
      <c r="J915" s="182"/>
      <c r="K915" s="182"/>
      <c r="L915" s="182"/>
      <c r="M915" s="182"/>
      <c r="N915" s="182"/>
      <c r="O915" s="182"/>
      <c r="P915" s="182"/>
      <c r="Q915" s="182"/>
      <c r="R915" s="182"/>
      <c r="S915" s="182"/>
      <c r="T915" s="182"/>
      <c r="U915" s="182"/>
      <c r="V915" s="182"/>
      <c r="W915" s="182"/>
      <c r="X915" s="182"/>
      <c r="Y915" s="182"/>
      <c r="Z915" s="182"/>
    </row>
    <row r="916" spans="1:26" ht="26.25" customHeight="1" x14ac:dyDescent="0.4">
      <c r="A916" s="182"/>
      <c r="B916" s="182"/>
      <c r="C916" s="182"/>
      <c r="D916" s="182"/>
      <c r="E916" s="182"/>
      <c r="F916" s="182"/>
      <c r="G916" s="182"/>
      <c r="H916" s="182"/>
      <c r="I916" s="182"/>
      <c r="J916" s="182"/>
      <c r="K916" s="182"/>
      <c r="L916" s="182"/>
      <c r="M916" s="182"/>
      <c r="N916" s="182"/>
      <c r="O916" s="182"/>
      <c r="P916" s="182"/>
      <c r="Q916" s="182"/>
      <c r="R916" s="182"/>
      <c r="S916" s="182"/>
      <c r="T916" s="182"/>
      <c r="U916" s="182"/>
      <c r="V916" s="182"/>
      <c r="W916" s="182"/>
      <c r="X916" s="182"/>
      <c r="Y916" s="182"/>
      <c r="Z916" s="182"/>
    </row>
    <row r="917" spans="1:26" ht="26.25" customHeight="1" x14ac:dyDescent="0.4">
      <c r="A917" s="182"/>
      <c r="B917" s="182"/>
      <c r="C917" s="182"/>
      <c r="D917" s="182"/>
      <c r="E917" s="182"/>
      <c r="F917" s="182"/>
      <c r="G917" s="182"/>
      <c r="H917" s="182"/>
      <c r="I917" s="182"/>
      <c r="J917" s="182"/>
      <c r="K917" s="182"/>
      <c r="L917" s="182"/>
      <c r="M917" s="182"/>
      <c r="N917" s="182"/>
      <c r="O917" s="182"/>
      <c r="P917" s="182"/>
      <c r="Q917" s="182"/>
      <c r="R917" s="182"/>
      <c r="S917" s="182"/>
      <c r="T917" s="182"/>
      <c r="U917" s="182"/>
      <c r="V917" s="182"/>
      <c r="W917" s="182"/>
      <c r="X917" s="182"/>
      <c r="Y917" s="182"/>
      <c r="Z917" s="182"/>
    </row>
    <row r="918" spans="1:26" ht="26.25" customHeight="1" x14ac:dyDescent="0.4">
      <c r="A918" s="182"/>
      <c r="B918" s="182"/>
      <c r="C918" s="182"/>
      <c r="D918" s="182"/>
      <c r="E918" s="182"/>
      <c r="F918" s="182"/>
      <c r="G918" s="182"/>
      <c r="H918" s="182"/>
      <c r="I918" s="182"/>
      <c r="J918" s="182"/>
      <c r="K918" s="182"/>
      <c r="L918" s="182"/>
      <c r="M918" s="182"/>
      <c r="N918" s="182"/>
      <c r="O918" s="182"/>
      <c r="P918" s="182"/>
      <c r="Q918" s="182"/>
      <c r="R918" s="182"/>
      <c r="S918" s="182"/>
      <c r="T918" s="182"/>
      <c r="U918" s="182"/>
      <c r="V918" s="182"/>
      <c r="W918" s="182"/>
      <c r="X918" s="182"/>
      <c r="Y918" s="182"/>
      <c r="Z918" s="182"/>
    </row>
    <row r="919" spans="1:26" ht="26.25" customHeight="1" x14ac:dyDescent="0.4">
      <c r="A919" s="182"/>
      <c r="B919" s="182"/>
      <c r="C919" s="182"/>
      <c r="D919" s="182"/>
      <c r="E919" s="182"/>
      <c r="F919" s="182"/>
      <c r="G919" s="182"/>
      <c r="H919" s="182"/>
      <c r="I919" s="182"/>
      <c r="J919" s="182"/>
      <c r="K919" s="182"/>
      <c r="L919" s="182"/>
      <c r="M919" s="182"/>
      <c r="N919" s="182"/>
      <c r="O919" s="182"/>
      <c r="P919" s="182"/>
      <c r="Q919" s="182"/>
      <c r="R919" s="182"/>
      <c r="S919" s="182"/>
      <c r="T919" s="182"/>
      <c r="U919" s="182"/>
      <c r="V919" s="182"/>
      <c r="W919" s="182"/>
      <c r="X919" s="182"/>
      <c r="Y919" s="182"/>
      <c r="Z919" s="182"/>
    </row>
    <row r="920" spans="1:26" ht="26.25" customHeight="1" x14ac:dyDescent="0.4">
      <c r="A920" s="182"/>
      <c r="B920" s="182"/>
      <c r="C920" s="182"/>
      <c r="D920" s="182"/>
      <c r="E920" s="182"/>
      <c r="F920" s="182"/>
      <c r="G920" s="182"/>
      <c r="H920" s="182"/>
      <c r="I920" s="182"/>
      <c r="J920" s="182"/>
      <c r="K920" s="182"/>
      <c r="L920" s="182"/>
      <c r="M920" s="182"/>
      <c r="N920" s="182"/>
      <c r="O920" s="182"/>
      <c r="P920" s="182"/>
      <c r="Q920" s="182"/>
      <c r="R920" s="182"/>
      <c r="S920" s="182"/>
      <c r="T920" s="182"/>
      <c r="U920" s="182"/>
      <c r="V920" s="182"/>
      <c r="W920" s="182"/>
      <c r="X920" s="182"/>
      <c r="Y920" s="182"/>
      <c r="Z920" s="182"/>
    </row>
    <row r="921" spans="1:26" ht="26.25" customHeight="1" x14ac:dyDescent="0.4">
      <c r="A921" s="182"/>
      <c r="B921" s="182"/>
      <c r="C921" s="182"/>
      <c r="D921" s="182"/>
      <c r="E921" s="182"/>
      <c r="F921" s="182"/>
      <c r="G921" s="182"/>
      <c r="H921" s="182"/>
      <c r="I921" s="182"/>
      <c r="J921" s="182"/>
      <c r="K921" s="182"/>
      <c r="L921" s="182"/>
      <c r="M921" s="182"/>
      <c r="N921" s="182"/>
      <c r="O921" s="182"/>
      <c r="P921" s="182"/>
      <c r="Q921" s="182"/>
      <c r="R921" s="182"/>
      <c r="S921" s="182"/>
      <c r="T921" s="182"/>
      <c r="U921" s="182"/>
      <c r="V921" s="182"/>
      <c r="W921" s="182"/>
      <c r="X921" s="182"/>
      <c r="Y921" s="182"/>
      <c r="Z921" s="182"/>
    </row>
    <row r="922" spans="1:26" ht="26.25" customHeight="1" x14ac:dyDescent="0.4">
      <c r="A922" s="182"/>
      <c r="B922" s="182"/>
      <c r="C922" s="182"/>
      <c r="D922" s="182"/>
      <c r="E922" s="182"/>
      <c r="F922" s="182"/>
      <c r="G922" s="182"/>
      <c r="H922" s="182"/>
      <c r="I922" s="182"/>
      <c r="J922" s="182"/>
      <c r="K922" s="182"/>
      <c r="L922" s="182"/>
      <c r="M922" s="182"/>
      <c r="N922" s="182"/>
      <c r="O922" s="182"/>
      <c r="P922" s="182"/>
      <c r="Q922" s="182"/>
      <c r="R922" s="182"/>
      <c r="S922" s="182"/>
      <c r="T922" s="182"/>
      <c r="U922" s="182"/>
      <c r="V922" s="182"/>
      <c r="W922" s="182"/>
      <c r="X922" s="182"/>
      <c r="Y922" s="182"/>
      <c r="Z922" s="182"/>
    </row>
    <row r="923" spans="1:26" ht="26.25" customHeight="1" x14ac:dyDescent="0.4">
      <c r="A923" s="182"/>
      <c r="B923" s="182"/>
      <c r="C923" s="182"/>
      <c r="D923" s="182"/>
      <c r="E923" s="182"/>
      <c r="F923" s="182"/>
      <c r="G923" s="182"/>
      <c r="H923" s="182"/>
      <c r="I923" s="182"/>
      <c r="J923" s="182"/>
      <c r="K923" s="182"/>
      <c r="L923" s="182"/>
      <c r="M923" s="182"/>
      <c r="N923" s="182"/>
      <c r="O923" s="182"/>
      <c r="P923" s="182"/>
      <c r="Q923" s="182"/>
      <c r="R923" s="182"/>
      <c r="S923" s="182"/>
      <c r="T923" s="182"/>
      <c r="U923" s="182"/>
      <c r="V923" s="182"/>
      <c r="W923" s="182"/>
      <c r="X923" s="182"/>
      <c r="Y923" s="182"/>
      <c r="Z923" s="182"/>
    </row>
    <row r="924" spans="1:26" ht="26.25" customHeight="1" x14ac:dyDescent="0.4">
      <c r="A924" s="182"/>
      <c r="B924" s="182"/>
      <c r="C924" s="182"/>
      <c r="D924" s="182"/>
      <c r="E924" s="182"/>
      <c r="F924" s="182"/>
      <c r="G924" s="182"/>
      <c r="H924" s="182"/>
      <c r="I924" s="182"/>
      <c r="J924" s="182"/>
      <c r="K924" s="182"/>
      <c r="L924" s="182"/>
      <c r="M924" s="182"/>
      <c r="N924" s="182"/>
      <c r="O924" s="182"/>
      <c r="P924" s="182"/>
      <c r="Q924" s="182"/>
      <c r="R924" s="182"/>
      <c r="S924" s="182"/>
      <c r="T924" s="182"/>
      <c r="U924" s="182"/>
      <c r="V924" s="182"/>
      <c r="W924" s="182"/>
      <c r="X924" s="182"/>
      <c r="Y924" s="182"/>
      <c r="Z924" s="182"/>
    </row>
    <row r="925" spans="1:26" ht="26.25" customHeight="1" x14ac:dyDescent="0.4">
      <c r="A925" s="182"/>
      <c r="B925" s="182"/>
      <c r="C925" s="182"/>
      <c r="D925" s="182"/>
      <c r="E925" s="182"/>
      <c r="F925" s="182"/>
      <c r="G925" s="182"/>
      <c r="H925" s="182"/>
      <c r="I925" s="182"/>
      <c r="J925" s="182"/>
      <c r="K925" s="182"/>
      <c r="L925" s="182"/>
      <c r="M925" s="182"/>
      <c r="N925" s="182"/>
      <c r="O925" s="182"/>
      <c r="P925" s="182"/>
      <c r="Q925" s="182"/>
      <c r="R925" s="182"/>
      <c r="S925" s="182"/>
      <c r="T925" s="182"/>
      <c r="U925" s="182"/>
      <c r="V925" s="182"/>
      <c r="W925" s="182"/>
      <c r="X925" s="182"/>
      <c r="Y925" s="182"/>
      <c r="Z925" s="182"/>
    </row>
    <row r="926" spans="1:26" ht="26.25" customHeight="1" x14ac:dyDescent="0.4">
      <c r="A926" s="182"/>
      <c r="B926" s="182"/>
      <c r="C926" s="182"/>
      <c r="D926" s="182"/>
      <c r="E926" s="182"/>
      <c r="F926" s="182"/>
      <c r="G926" s="182"/>
      <c r="H926" s="182"/>
      <c r="I926" s="182"/>
      <c r="J926" s="182"/>
      <c r="K926" s="182"/>
      <c r="L926" s="182"/>
      <c r="M926" s="182"/>
      <c r="N926" s="182"/>
      <c r="O926" s="182"/>
      <c r="P926" s="182"/>
      <c r="Q926" s="182"/>
      <c r="R926" s="182"/>
      <c r="S926" s="182"/>
      <c r="T926" s="182"/>
      <c r="U926" s="182"/>
      <c r="V926" s="182"/>
      <c r="W926" s="182"/>
      <c r="X926" s="182"/>
      <c r="Y926" s="182"/>
      <c r="Z926" s="182"/>
    </row>
    <row r="927" spans="1:26" ht="26.25" customHeight="1" x14ac:dyDescent="0.4">
      <c r="A927" s="182"/>
      <c r="B927" s="182"/>
      <c r="C927" s="182"/>
      <c r="D927" s="182"/>
      <c r="E927" s="182"/>
      <c r="F927" s="182"/>
      <c r="G927" s="182"/>
      <c r="H927" s="182"/>
      <c r="I927" s="182"/>
      <c r="J927" s="182"/>
      <c r="K927" s="182"/>
      <c r="L927" s="182"/>
      <c r="M927" s="182"/>
      <c r="N927" s="182"/>
      <c r="O927" s="182"/>
      <c r="P927" s="182"/>
      <c r="Q927" s="182"/>
      <c r="R927" s="182"/>
      <c r="S927" s="182"/>
      <c r="T927" s="182"/>
      <c r="U927" s="182"/>
      <c r="V927" s="182"/>
      <c r="W927" s="182"/>
      <c r="X927" s="182"/>
      <c r="Y927" s="182"/>
      <c r="Z927" s="182"/>
    </row>
    <row r="928" spans="1:26" ht="26.25" customHeight="1" x14ac:dyDescent="0.4">
      <c r="A928" s="182"/>
      <c r="B928" s="182"/>
      <c r="C928" s="182"/>
      <c r="D928" s="182"/>
      <c r="E928" s="182"/>
      <c r="F928" s="182"/>
      <c r="G928" s="182"/>
      <c r="H928" s="182"/>
      <c r="I928" s="182"/>
      <c r="J928" s="182"/>
      <c r="K928" s="182"/>
      <c r="L928" s="182"/>
      <c r="M928" s="182"/>
      <c r="N928" s="182"/>
      <c r="O928" s="182"/>
      <c r="P928" s="182"/>
      <c r="Q928" s="182"/>
      <c r="R928" s="182"/>
      <c r="S928" s="182"/>
      <c r="T928" s="182"/>
      <c r="U928" s="182"/>
      <c r="V928" s="182"/>
      <c r="W928" s="182"/>
      <c r="X928" s="182"/>
      <c r="Y928" s="182"/>
      <c r="Z928" s="182"/>
    </row>
    <row r="929" spans="1:26" ht="26.25" customHeight="1" x14ac:dyDescent="0.4">
      <c r="A929" s="182"/>
      <c r="B929" s="182"/>
      <c r="C929" s="182"/>
      <c r="D929" s="182"/>
      <c r="E929" s="182"/>
      <c r="F929" s="182"/>
      <c r="G929" s="182"/>
      <c r="H929" s="182"/>
      <c r="I929" s="182"/>
      <c r="J929" s="182"/>
      <c r="K929" s="182"/>
      <c r="L929" s="182"/>
      <c r="M929" s="182"/>
      <c r="N929" s="182"/>
      <c r="O929" s="182"/>
      <c r="P929" s="182"/>
      <c r="Q929" s="182"/>
      <c r="R929" s="182"/>
      <c r="S929" s="182"/>
      <c r="T929" s="182"/>
      <c r="U929" s="182"/>
      <c r="V929" s="182"/>
      <c r="W929" s="182"/>
      <c r="X929" s="182"/>
      <c r="Y929" s="182"/>
      <c r="Z929" s="182"/>
    </row>
    <row r="930" spans="1:26" ht="26.25" customHeight="1" x14ac:dyDescent="0.4">
      <c r="A930" s="182"/>
      <c r="B930" s="182"/>
      <c r="C930" s="182"/>
      <c r="D930" s="182"/>
      <c r="E930" s="182"/>
      <c r="F930" s="182"/>
      <c r="G930" s="182"/>
      <c r="H930" s="182"/>
      <c r="I930" s="182"/>
      <c r="J930" s="182"/>
      <c r="K930" s="182"/>
      <c r="L930" s="182"/>
      <c r="M930" s="182"/>
      <c r="N930" s="182"/>
      <c r="O930" s="182"/>
      <c r="P930" s="182"/>
      <c r="Q930" s="182"/>
      <c r="R930" s="182"/>
      <c r="S930" s="182"/>
      <c r="T930" s="182"/>
      <c r="U930" s="182"/>
      <c r="V930" s="182"/>
      <c r="W930" s="182"/>
      <c r="X930" s="182"/>
      <c r="Y930" s="182"/>
      <c r="Z930" s="182"/>
    </row>
    <row r="931" spans="1:26" ht="26.25" customHeight="1" x14ac:dyDescent="0.4">
      <c r="A931" s="182"/>
      <c r="B931" s="182"/>
      <c r="C931" s="182"/>
      <c r="D931" s="182"/>
      <c r="E931" s="182"/>
      <c r="F931" s="182"/>
      <c r="G931" s="182"/>
      <c r="H931" s="182"/>
      <c r="I931" s="182"/>
      <c r="J931" s="182"/>
      <c r="K931" s="182"/>
      <c r="L931" s="182"/>
      <c r="M931" s="182"/>
      <c r="N931" s="182"/>
      <c r="O931" s="182"/>
      <c r="P931" s="182"/>
      <c r="Q931" s="182"/>
      <c r="R931" s="182"/>
      <c r="S931" s="182"/>
      <c r="T931" s="182"/>
      <c r="U931" s="182"/>
      <c r="V931" s="182"/>
      <c r="W931" s="182"/>
      <c r="X931" s="182"/>
      <c r="Y931" s="182"/>
      <c r="Z931" s="182"/>
    </row>
    <row r="932" spans="1:26" ht="26.25" customHeight="1" x14ac:dyDescent="0.4">
      <c r="A932" s="182"/>
      <c r="B932" s="182"/>
      <c r="C932" s="182"/>
      <c r="D932" s="182"/>
      <c r="E932" s="182"/>
      <c r="F932" s="182"/>
      <c r="G932" s="182"/>
      <c r="H932" s="182"/>
      <c r="I932" s="182"/>
      <c r="J932" s="182"/>
      <c r="K932" s="182"/>
      <c r="L932" s="182"/>
      <c r="M932" s="182"/>
      <c r="N932" s="182"/>
      <c r="O932" s="182"/>
      <c r="P932" s="182"/>
      <c r="Q932" s="182"/>
      <c r="R932" s="182"/>
      <c r="S932" s="182"/>
      <c r="T932" s="182"/>
      <c r="U932" s="182"/>
      <c r="V932" s="182"/>
      <c r="W932" s="182"/>
      <c r="X932" s="182"/>
      <c r="Y932" s="182"/>
      <c r="Z932" s="182"/>
    </row>
    <row r="933" spans="1:26" ht="26.25" customHeight="1" x14ac:dyDescent="0.4">
      <c r="A933" s="182"/>
      <c r="B933" s="182"/>
      <c r="C933" s="182"/>
      <c r="D933" s="182"/>
      <c r="E933" s="182"/>
      <c r="F933" s="182"/>
      <c r="G933" s="182"/>
      <c r="H933" s="182"/>
      <c r="I933" s="182"/>
      <c r="J933" s="182"/>
      <c r="K933" s="182"/>
      <c r="L933" s="182"/>
      <c r="M933" s="182"/>
      <c r="N933" s="182"/>
      <c r="O933" s="182"/>
      <c r="P933" s="182"/>
      <c r="Q933" s="182"/>
      <c r="R933" s="182"/>
      <c r="S933" s="182"/>
      <c r="T933" s="182"/>
      <c r="U933" s="182"/>
      <c r="V933" s="182"/>
      <c r="W933" s="182"/>
      <c r="X933" s="182"/>
      <c r="Y933" s="182"/>
      <c r="Z933" s="182"/>
    </row>
    <row r="934" spans="1:26" ht="26.25" customHeight="1" x14ac:dyDescent="0.4">
      <c r="A934" s="182"/>
      <c r="B934" s="182"/>
      <c r="C934" s="182"/>
      <c r="D934" s="182"/>
      <c r="E934" s="182"/>
      <c r="F934" s="182"/>
      <c r="G934" s="182"/>
      <c r="H934" s="182"/>
      <c r="I934" s="182"/>
      <c r="J934" s="182"/>
      <c r="K934" s="182"/>
      <c r="L934" s="182"/>
      <c r="M934" s="182"/>
      <c r="N934" s="182"/>
      <c r="O934" s="182"/>
      <c r="P934" s="182"/>
      <c r="Q934" s="182"/>
      <c r="R934" s="182"/>
      <c r="S934" s="182"/>
      <c r="T934" s="182"/>
      <c r="U934" s="182"/>
      <c r="V934" s="182"/>
      <c r="W934" s="182"/>
      <c r="X934" s="182"/>
      <c r="Y934" s="182"/>
      <c r="Z934" s="182"/>
    </row>
    <row r="935" spans="1:26" ht="26.25" customHeight="1" x14ac:dyDescent="0.4">
      <c r="A935" s="182"/>
      <c r="B935" s="182"/>
      <c r="C935" s="182"/>
      <c r="D935" s="182"/>
      <c r="E935" s="182"/>
      <c r="F935" s="182"/>
      <c r="G935" s="182"/>
      <c r="H935" s="182"/>
      <c r="I935" s="182"/>
      <c r="J935" s="182"/>
      <c r="K935" s="182"/>
      <c r="L935" s="182"/>
      <c r="M935" s="182"/>
      <c r="N935" s="182"/>
      <c r="O935" s="182"/>
      <c r="P935" s="182"/>
      <c r="Q935" s="182"/>
      <c r="R935" s="182"/>
      <c r="S935" s="182"/>
      <c r="T935" s="182"/>
      <c r="U935" s="182"/>
      <c r="V935" s="182"/>
      <c r="W935" s="182"/>
      <c r="X935" s="182"/>
      <c r="Y935" s="182"/>
      <c r="Z935" s="182"/>
    </row>
    <row r="936" spans="1:26" ht="26.25" customHeight="1" x14ac:dyDescent="0.4">
      <c r="A936" s="182"/>
      <c r="B936" s="182"/>
      <c r="C936" s="182"/>
      <c r="D936" s="182"/>
      <c r="E936" s="182"/>
      <c r="F936" s="182"/>
      <c r="G936" s="182"/>
      <c r="H936" s="182"/>
      <c r="I936" s="182"/>
      <c r="J936" s="182"/>
      <c r="K936" s="182"/>
      <c r="L936" s="182"/>
      <c r="M936" s="182"/>
      <c r="N936" s="182"/>
      <c r="O936" s="182"/>
      <c r="P936" s="182"/>
      <c r="Q936" s="182"/>
      <c r="R936" s="182"/>
      <c r="S936" s="182"/>
      <c r="T936" s="182"/>
      <c r="U936" s="182"/>
      <c r="V936" s="182"/>
      <c r="W936" s="182"/>
      <c r="X936" s="182"/>
      <c r="Y936" s="182"/>
      <c r="Z936" s="182"/>
    </row>
    <row r="937" spans="1:26" ht="26.25" customHeight="1" x14ac:dyDescent="0.4">
      <c r="A937" s="182"/>
      <c r="B937" s="182"/>
      <c r="C937" s="182"/>
      <c r="D937" s="182"/>
      <c r="E937" s="182"/>
      <c r="F937" s="182"/>
      <c r="G937" s="182"/>
      <c r="H937" s="182"/>
      <c r="I937" s="182"/>
      <c r="J937" s="182"/>
      <c r="K937" s="182"/>
      <c r="L937" s="182"/>
      <c r="M937" s="182"/>
      <c r="N937" s="182"/>
      <c r="O937" s="182"/>
      <c r="P937" s="182"/>
      <c r="Q937" s="182"/>
      <c r="R937" s="182"/>
      <c r="S937" s="182"/>
      <c r="T937" s="182"/>
      <c r="U937" s="182"/>
      <c r="V937" s="182"/>
      <c r="W937" s="182"/>
      <c r="X937" s="182"/>
      <c r="Y937" s="182"/>
      <c r="Z937" s="182"/>
    </row>
    <row r="938" spans="1:26" ht="26.25" customHeight="1" x14ac:dyDescent="0.4">
      <c r="A938" s="182"/>
      <c r="B938" s="182"/>
      <c r="C938" s="182"/>
      <c r="D938" s="182"/>
      <c r="E938" s="182"/>
      <c r="F938" s="182"/>
      <c r="G938" s="182"/>
      <c r="H938" s="182"/>
      <c r="I938" s="182"/>
      <c r="J938" s="182"/>
      <c r="K938" s="182"/>
      <c r="L938" s="182"/>
      <c r="M938" s="182"/>
      <c r="N938" s="182"/>
      <c r="O938" s="182"/>
      <c r="P938" s="182"/>
      <c r="Q938" s="182"/>
      <c r="R938" s="182"/>
      <c r="S938" s="182"/>
      <c r="T938" s="182"/>
      <c r="U938" s="182"/>
      <c r="V938" s="182"/>
      <c r="W938" s="182"/>
      <c r="X938" s="182"/>
      <c r="Y938" s="182"/>
      <c r="Z938" s="182"/>
    </row>
    <row r="939" spans="1:26" ht="26.25" customHeight="1" x14ac:dyDescent="0.4">
      <c r="A939" s="182"/>
      <c r="B939" s="182"/>
      <c r="C939" s="182"/>
      <c r="D939" s="182"/>
      <c r="E939" s="182"/>
      <c r="F939" s="182"/>
      <c r="G939" s="182"/>
      <c r="H939" s="182"/>
      <c r="I939" s="182"/>
      <c r="J939" s="182"/>
      <c r="K939" s="182"/>
      <c r="L939" s="182"/>
      <c r="M939" s="182"/>
      <c r="N939" s="182"/>
      <c r="O939" s="182"/>
      <c r="P939" s="182"/>
      <c r="Q939" s="182"/>
      <c r="R939" s="182"/>
      <c r="S939" s="182"/>
      <c r="T939" s="182"/>
      <c r="U939" s="182"/>
      <c r="V939" s="182"/>
      <c r="W939" s="182"/>
      <c r="X939" s="182"/>
      <c r="Y939" s="182"/>
      <c r="Z939" s="182"/>
    </row>
    <row r="940" spans="1:26" ht="26.25" customHeight="1" x14ac:dyDescent="0.4">
      <c r="A940" s="182"/>
      <c r="B940" s="182"/>
      <c r="C940" s="182"/>
      <c r="D940" s="182"/>
      <c r="E940" s="182"/>
      <c r="F940" s="182"/>
      <c r="G940" s="182"/>
      <c r="H940" s="182"/>
      <c r="I940" s="182"/>
      <c r="J940" s="182"/>
      <c r="K940" s="182"/>
      <c r="L940" s="182"/>
      <c r="M940" s="182"/>
      <c r="N940" s="182"/>
      <c r="O940" s="182"/>
      <c r="P940" s="182"/>
      <c r="Q940" s="182"/>
      <c r="R940" s="182"/>
      <c r="S940" s="182"/>
      <c r="T940" s="182"/>
      <c r="U940" s="182"/>
      <c r="V940" s="182"/>
      <c r="W940" s="182"/>
      <c r="X940" s="182"/>
      <c r="Y940" s="182"/>
      <c r="Z940" s="182"/>
    </row>
    <row r="941" spans="1:26" ht="26.25" customHeight="1" x14ac:dyDescent="0.4">
      <c r="A941" s="182"/>
      <c r="B941" s="182"/>
      <c r="C941" s="182"/>
      <c r="D941" s="182"/>
      <c r="E941" s="182"/>
      <c r="F941" s="182"/>
      <c r="G941" s="182"/>
      <c r="H941" s="182"/>
      <c r="I941" s="182"/>
      <c r="J941" s="182"/>
      <c r="K941" s="182"/>
      <c r="L941" s="182"/>
      <c r="M941" s="182"/>
      <c r="N941" s="182"/>
      <c r="O941" s="182"/>
      <c r="P941" s="182"/>
      <c r="Q941" s="182"/>
      <c r="R941" s="182"/>
      <c r="S941" s="182"/>
      <c r="T941" s="182"/>
      <c r="U941" s="182"/>
      <c r="V941" s="182"/>
      <c r="W941" s="182"/>
      <c r="X941" s="182"/>
      <c r="Y941" s="182"/>
      <c r="Z941" s="182"/>
    </row>
    <row r="942" spans="1:26" ht="26.25" customHeight="1" x14ac:dyDescent="0.4">
      <c r="A942" s="182"/>
      <c r="B942" s="182"/>
      <c r="C942" s="182"/>
      <c r="D942" s="182"/>
      <c r="E942" s="182"/>
      <c r="F942" s="182"/>
      <c r="G942" s="182"/>
      <c r="H942" s="182"/>
      <c r="I942" s="182"/>
      <c r="J942" s="182"/>
      <c r="K942" s="182"/>
      <c r="L942" s="182"/>
      <c r="M942" s="182"/>
      <c r="N942" s="182"/>
      <c r="O942" s="182"/>
      <c r="P942" s="182"/>
      <c r="Q942" s="182"/>
      <c r="R942" s="182"/>
      <c r="S942" s="182"/>
      <c r="T942" s="182"/>
      <c r="U942" s="182"/>
      <c r="V942" s="182"/>
      <c r="W942" s="182"/>
      <c r="X942" s="182"/>
      <c r="Y942" s="182"/>
      <c r="Z942" s="182"/>
    </row>
    <row r="943" spans="1:26" ht="26.25" customHeight="1" x14ac:dyDescent="0.4">
      <c r="A943" s="182"/>
      <c r="B943" s="182"/>
      <c r="C943" s="182"/>
      <c r="D943" s="182"/>
      <c r="E943" s="182"/>
      <c r="F943" s="182"/>
      <c r="G943" s="182"/>
      <c r="H943" s="182"/>
      <c r="I943" s="182"/>
      <c r="J943" s="182"/>
      <c r="K943" s="182"/>
      <c r="L943" s="182"/>
      <c r="M943" s="182"/>
      <c r="N943" s="182"/>
      <c r="O943" s="182"/>
      <c r="P943" s="182"/>
      <c r="Q943" s="182"/>
      <c r="R943" s="182"/>
      <c r="S943" s="182"/>
      <c r="T943" s="182"/>
      <c r="U943" s="182"/>
      <c r="V943" s="182"/>
      <c r="W943" s="182"/>
      <c r="X943" s="182"/>
      <c r="Y943" s="182"/>
      <c r="Z943" s="182"/>
    </row>
    <row r="944" spans="1:26" ht="26.25" customHeight="1" x14ac:dyDescent="0.4">
      <c r="A944" s="182"/>
      <c r="B944" s="182"/>
      <c r="C944" s="182"/>
      <c r="D944" s="182"/>
      <c r="E944" s="182"/>
      <c r="F944" s="182"/>
      <c r="G944" s="182"/>
      <c r="H944" s="182"/>
      <c r="I944" s="182"/>
      <c r="J944" s="182"/>
      <c r="K944" s="182"/>
      <c r="L944" s="182"/>
      <c r="M944" s="182"/>
      <c r="N944" s="182"/>
      <c r="O944" s="182"/>
      <c r="P944" s="182"/>
      <c r="Q944" s="182"/>
      <c r="R944" s="182"/>
      <c r="S944" s="182"/>
      <c r="T944" s="182"/>
      <c r="U944" s="182"/>
      <c r="V944" s="182"/>
      <c r="W944" s="182"/>
      <c r="X944" s="182"/>
      <c r="Y944" s="182"/>
      <c r="Z944" s="182"/>
    </row>
    <row r="945" spans="1:26" ht="26.25" customHeight="1" x14ac:dyDescent="0.4">
      <c r="A945" s="182"/>
      <c r="B945" s="182"/>
      <c r="C945" s="182"/>
      <c r="D945" s="182"/>
      <c r="E945" s="182"/>
      <c r="F945" s="182"/>
      <c r="G945" s="182"/>
      <c r="H945" s="182"/>
      <c r="I945" s="182"/>
      <c r="J945" s="182"/>
      <c r="K945" s="182"/>
      <c r="L945" s="182"/>
      <c r="M945" s="182"/>
      <c r="N945" s="182"/>
      <c r="O945" s="182"/>
      <c r="P945" s="182"/>
      <c r="Q945" s="182"/>
      <c r="R945" s="182"/>
      <c r="S945" s="182"/>
      <c r="T945" s="182"/>
      <c r="U945" s="182"/>
      <c r="V945" s="182"/>
      <c r="W945" s="182"/>
      <c r="X945" s="182"/>
      <c r="Y945" s="182"/>
      <c r="Z945" s="182"/>
    </row>
    <row r="946" spans="1:26" ht="26.25" customHeight="1" x14ac:dyDescent="0.4">
      <c r="A946" s="182"/>
      <c r="B946" s="182"/>
      <c r="C946" s="182"/>
      <c r="D946" s="182"/>
      <c r="E946" s="182"/>
      <c r="F946" s="182"/>
      <c r="G946" s="182"/>
      <c r="H946" s="182"/>
      <c r="I946" s="182"/>
      <c r="J946" s="182"/>
      <c r="K946" s="182"/>
      <c r="L946" s="182"/>
      <c r="M946" s="182"/>
      <c r="N946" s="182"/>
      <c r="O946" s="182"/>
      <c r="P946" s="182"/>
      <c r="Q946" s="182"/>
      <c r="R946" s="182"/>
      <c r="S946" s="182"/>
      <c r="T946" s="182"/>
      <c r="U946" s="182"/>
      <c r="V946" s="182"/>
      <c r="W946" s="182"/>
      <c r="X946" s="182"/>
      <c r="Y946" s="182"/>
      <c r="Z946" s="182"/>
    </row>
    <row r="947" spans="1:26" ht="26.25" customHeight="1" x14ac:dyDescent="0.4">
      <c r="A947" s="182"/>
      <c r="B947" s="182"/>
      <c r="C947" s="182"/>
      <c r="D947" s="182"/>
      <c r="E947" s="182"/>
      <c r="F947" s="182"/>
      <c r="G947" s="182"/>
      <c r="H947" s="182"/>
      <c r="I947" s="182"/>
      <c r="J947" s="182"/>
      <c r="K947" s="182"/>
      <c r="L947" s="182"/>
      <c r="M947" s="182"/>
      <c r="N947" s="182"/>
      <c r="O947" s="182"/>
      <c r="P947" s="182"/>
      <c r="Q947" s="182"/>
      <c r="R947" s="182"/>
      <c r="S947" s="182"/>
      <c r="T947" s="182"/>
      <c r="U947" s="182"/>
      <c r="V947" s="182"/>
      <c r="W947" s="182"/>
      <c r="X947" s="182"/>
      <c r="Y947" s="182"/>
      <c r="Z947" s="182"/>
    </row>
    <row r="948" spans="1:26" ht="26.25" customHeight="1" x14ac:dyDescent="0.4">
      <c r="A948" s="182"/>
      <c r="B948" s="182"/>
      <c r="C948" s="182"/>
      <c r="D948" s="182"/>
      <c r="E948" s="182"/>
      <c r="F948" s="182"/>
      <c r="G948" s="182"/>
      <c r="H948" s="182"/>
      <c r="I948" s="182"/>
      <c r="J948" s="182"/>
      <c r="K948" s="182"/>
      <c r="L948" s="182"/>
      <c r="M948" s="182"/>
      <c r="N948" s="182"/>
      <c r="O948" s="182"/>
      <c r="P948" s="182"/>
      <c r="Q948" s="182"/>
      <c r="R948" s="182"/>
      <c r="S948" s="182"/>
      <c r="T948" s="182"/>
      <c r="U948" s="182"/>
      <c r="V948" s="182"/>
      <c r="W948" s="182"/>
      <c r="X948" s="182"/>
      <c r="Y948" s="182"/>
      <c r="Z948" s="182"/>
    </row>
    <row r="949" spans="1:26" ht="26.25" customHeight="1" x14ac:dyDescent="0.4">
      <c r="A949" s="182"/>
      <c r="B949" s="182"/>
      <c r="C949" s="182"/>
      <c r="D949" s="182"/>
      <c r="E949" s="182"/>
      <c r="F949" s="182"/>
      <c r="G949" s="182"/>
      <c r="H949" s="182"/>
      <c r="I949" s="182"/>
      <c r="J949" s="182"/>
      <c r="K949" s="182"/>
      <c r="L949" s="182"/>
      <c r="M949" s="182"/>
      <c r="N949" s="182"/>
      <c r="O949" s="182"/>
      <c r="P949" s="182"/>
      <c r="Q949" s="182"/>
      <c r="R949" s="182"/>
      <c r="S949" s="182"/>
      <c r="T949" s="182"/>
      <c r="U949" s="182"/>
      <c r="V949" s="182"/>
      <c r="W949" s="182"/>
      <c r="X949" s="182"/>
      <c r="Y949" s="182"/>
      <c r="Z949" s="182"/>
    </row>
    <row r="950" spans="1:26" ht="26.25" customHeight="1" x14ac:dyDescent="0.4">
      <c r="A950" s="182"/>
      <c r="B950" s="182"/>
      <c r="C950" s="182"/>
      <c r="D950" s="182"/>
      <c r="E950" s="182"/>
      <c r="F950" s="182"/>
      <c r="G950" s="182"/>
      <c r="H950" s="182"/>
      <c r="I950" s="182"/>
      <c r="J950" s="182"/>
      <c r="K950" s="182"/>
      <c r="L950" s="182"/>
      <c r="M950" s="182"/>
      <c r="N950" s="182"/>
      <c r="O950" s="182"/>
      <c r="P950" s="182"/>
      <c r="Q950" s="182"/>
      <c r="R950" s="182"/>
      <c r="S950" s="182"/>
      <c r="T950" s="182"/>
      <c r="U950" s="182"/>
      <c r="V950" s="182"/>
      <c r="W950" s="182"/>
      <c r="X950" s="182"/>
      <c r="Y950" s="182"/>
      <c r="Z950" s="182"/>
    </row>
    <row r="951" spans="1:26" ht="26.25" customHeight="1" x14ac:dyDescent="0.4">
      <c r="A951" s="182"/>
      <c r="B951" s="182"/>
      <c r="C951" s="182"/>
      <c r="D951" s="182"/>
      <c r="E951" s="182"/>
      <c r="F951" s="182"/>
      <c r="G951" s="182"/>
      <c r="H951" s="182"/>
      <c r="I951" s="182"/>
      <c r="J951" s="182"/>
      <c r="K951" s="182"/>
      <c r="L951" s="182"/>
      <c r="M951" s="182"/>
      <c r="N951" s="182"/>
      <c r="O951" s="182"/>
      <c r="P951" s="182"/>
      <c r="Q951" s="182"/>
      <c r="R951" s="182"/>
      <c r="S951" s="182"/>
      <c r="T951" s="182"/>
      <c r="U951" s="182"/>
      <c r="V951" s="182"/>
      <c r="W951" s="182"/>
      <c r="X951" s="182"/>
      <c r="Y951" s="182"/>
      <c r="Z951" s="182"/>
    </row>
    <row r="952" spans="1:26" ht="26.25" customHeight="1" x14ac:dyDescent="0.4">
      <c r="A952" s="182"/>
      <c r="B952" s="182"/>
      <c r="C952" s="182"/>
      <c r="D952" s="182"/>
      <c r="E952" s="182"/>
      <c r="F952" s="182"/>
      <c r="G952" s="182"/>
      <c r="H952" s="182"/>
      <c r="I952" s="182"/>
      <c r="J952" s="182"/>
      <c r="K952" s="182"/>
      <c r="L952" s="182"/>
      <c r="M952" s="182"/>
      <c r="N952" s="182"/>
      <c r="O952" s="182"/>
      <c r="P952" s="182"/>
      <c r="Q952" s="182"/>
      <c r="R952" s="182"/>
      <c r="S952" s="182"/>
      <c r="T952" s="182"/>
      <c r="U952" s="182"/>
      <c r="V952" s="182"/>
      <c r="W952" s="182"/>
      <c r="X952" s="182"/>
      <c r="Y952" s="182"/>
      <c r="Z952" s="182"/>
    </row>
    <row r="953" spans="1:26" ht="26.25" customHeight="1" x14ac:dyDescent="0.4">
      <c r="A953" s="182"/>
      <c r="B953" s="182"/>
      <c r="C953" s="182"/>
      <c r="D953" s="182"/>
      <c r="E953" s="182"/>
      <c r="F953" s="182"/>
      <c r="G953" s="182"/>
      <c r="H953" s="182"/>
      <c r="I953" s="182"/>
      <c r="J953" s="182"/>
      <c r="K953" s="182"/>
      <c r="L953" s="182"/>
      <c r="M953" s="182"/>
      <c r="N953" s="182"/>
      <c r="O953" s="182"/>
      <c r="P953" s="182"/>
      <c r="Q953" s="182"/>
      <c r="R953" s="182"/>
      <c r="S953" s="182"/>
      <c r="T953" s="182"/>
      <c r="U953" s="182"/>
      <c r="V953" s="182"/>
      <c r="W953" s="182"/>
      <c r="X953" s="182"/>
      <c r="Y953" s="182"/>
      <c r="Z953" s="182"/>
    </row>
    <row r="954" spans="1:26" ht="26.25" customHeight="1" x14ac:dyDescent="0.4">
      <c r="A954" s="182"/>
      <c r="B954" s="182"/>
      <c r="C954" s="182"/>
      <c r="D954" s="182"/>
      <c r="E954" s="182"/>
      <c r="F954" s="182"/>
      <c r="G954" s="182"/>
      <c r="H954" s="182"/>
      <c r="I954" s="182"/>
      <c r="J954" s="182"/>
      <c r="K954" s="182"/>
      <c r="L954" s="182"/>
      <c r="M954" s="182"/>
      <c r="N954" s="182"/>
      <c r="O954" s="182"/>
      <c r="P954" s="182"/>
      <c r="Q954" s="182"/>
      <c r="R954" s="182"/>
      <c r="S954" s="182"/>
      <c r="T954" s="182"/>
      <c r="U954" s="182"/>
      <c r="V954" s="182"/>
      <c r="W954" s="182"/>
      <c r="X954" s="182"/>
      <c r="Y954" s="182"/>
      <c r="Z954" s="182"/>
    </row>
    <row r="955" spans="1:26" ht="26.25" customHeight="1" x14ac:dyDescent="0.4">
      <c r="A955" s="182"/>
      <c r="B955" s="182"/>
      <c r="C955" s="182"/>
      <c r="D955" s="182"/>
      <c r="E955" s="182"/>
      <c r="F955" s="182"/>
      <c r="G955" s="182"/>
      <c r="H955" s="182"/>
      <c r="I955" s="182"/>
      <c r="J955" s="182"/>
      <c r="K955" s="182"/>
      <c r="L955" s="182"/>
      <c r="M955" s="182"/>
      <c r="N955" s="182"/>
      <c r="O955" s="182"/>
      <c r="P955" s="182"/>
      <c r="Q955" s="182"/>
      <c r="R955" s="182"/>
      <c r="S955" s="182"/>
      <c r="T955" s="182"/>
      <c r="U955" s="182"/>
      <c r="V955" s="182"/>
      <c r="W955" s="182"/>
      <c r="X955" s="182"/>
      <c r="Y955" s="182"/>
      <c r="Z955" s="182"/>
    </row>
    <row r="956" spans="1:26" ht="26.25" customHeight="1" x14ac:dyDescent="0.4">
      <c r="A956" s="182"/>
      <c r="B956" s="182"/>
      <c r="C956" s="182"/>
      <c r="D956" s="182"/>
      <c r="E956" s="182"/>
      <c r="F956" s="182"/>
      <c r="G956" s="182"/>
      <c r="H956" s="182"/>
      <c r="I956" s="182"/>
      <c r="J956" s="182"/>
      <c r="K956" s="182"/>
      <c r="L956" s="182"/>
      <c r="M956" s="182"/>
      <c r="N956" s="182"/>
      <c r="O956" s="182"/>
      <c r="P956" s="182"/>
      <c r="Q956" s="182"/>
      <c r="R956" s="182"/>
      <c r="S956" s="182"/>
      <c r="T956" s="182"/>
      <c r="U956" s="182"/>
      <c r="V956" s="182"/>
      <c r="W956" s="182"/>
      <c r="X956" s="182"/>
      <c r="Y956" s="182"/>
      <c r="Z956" s="182"/>
    </row>
    <row r="957" spans="1:26" ht="26.25" customHeight="1" x14ac:dyDescent="0.4">
      <c r="A957" s="182"/>
      <c r="B957" s="182"/>
      <c r="C957" s="182"/>
      <c r="D957" s="182"/>
      <c r="E957" s="182"/>
      <c r="F957" s="182"/>
      <c r="G957" s="182"/>
      <c r="H957" s="182"/>
      <c r="I957" s="182"/>
      <c r="J957" s="182"/>
      <c r="K957" s="182"/>
      <c r="L957" s="182"/>
      <c r="M957" s="182"/>
      <c r="N957" s="182"/>
      <c r="O957" s="182"/>
      <c r="P957" s="182"/>
      <c r="Q957" s="182"/>
      <c r="R957" s="182"/>
      <c r="S957" s="182"/>
      <c r="T957" s="182"/>
      <c r="U957" s="182"/>
      <c r="V957" s="182"/>
      <c r="W957" s="182"/>
      <c r="X957" s="182"/>
      <c r="Y957" s="182"/>
      <c r="Z957" s="182"/>
    </row>
    <row r="958" spans="1:26" ht="26.25" customHeight="1" x14ac:dyDescent="0.4">
      <c r="A958" s="182"/>
      <c r="B958" s="182"/>
      <c r="C958" s="182"/>
      <c r="D958" s="182"/>
      <c r="E958" s="182"/>
      <c r="F958" s="182"/>
      <c r="G958" s="182"/>
      <c r="H958" s="182"/>
      <c r="I958" s="182"/>
      <c r="J958" s="182"/>
      <c r="K958" s="182"/>
      <c r="L958" s="182"/>
      <c r="M958" s="182"/>
      <c r="N958" s="182"/>
      <c r="O958" s="182"/>
      <c r="P958" s="182"/>
      <c r="Q958" s="182"/>
      <c r="R958" s="182"/>
      <c r="S958" s="182"/>
      <c r="T958" s="182"/>
      <c r="U958" s="182"/>
      <c r="V958" s="182"/>
      <c r="W958" s="182"/>
      <c r="X958" s="182"/>
      <c r="Y958" s="182"/>
      <c r="Z958" s="182"/>
    </row>
    <row r="959" spans="1:26" ht="26.25" customHeight="1" x14ac:dyDescent="0.4">
      <c r="A959" s="182"/>
      <c r="B959" s="182"/>
      <c r="C959" s="182"/>
      <c r="D959" s="182"/>
      <c r="E959" s="182"/>
      <c r="F959" s="182"/>
      <c r="G959" s="182"/>
      <c r="H959" s="182"/>
      <c r="I959" s="182"/>
      <c r="J959" s="182"/>
      <c r="K959" s="182"/>
      <c r="L959" s="182"/>
      <c r="M959" s="182"/>
      <c r="N959" s="182"/>
      <c r="O959" s="182"/>
      <c r="P959" s="182"/>
      <c r="Q959" s="182"/>
      <c r="R959" s="182"/>
      <c r="S959" s="182"/>
      <c r="T959" s="182"/>
      <c r="U959" s="182"/>
      <c r="V959" s="182"/>
      <c r="W959" s="182"/>
      <c r="X959" s="182"/>
      <c r="Y959" s="182"/>
      <c r="Z959" s="182"/>
    </row>
    <row r="960" spans="1:26" ht="26.25" customHeight="1" x14ac:dyDescent="0.4">
      <c r="A960" s="182"/>
      <c r="B960" s="182"/>
      <c r="C960" s="182"/>
      <c r="D960" s="182"/>
      <c r="E960" s="182"/>
      <c r="F960" s="182"/>
      <c r="G960" s="182"/>
      <c r="H960" s="182"/>
      <c r="I960" s="182"/>
      <c r="J960" s="182"/>
      <c r="K960" s="182"/>
      <c r="L960" s="182"/>
      <c r="M960" s="182"/>
      <c r="N960" s="182"/>
      <c r="O960" s="182"/>
      <c r="P960" s="182"/>
      <c r="Q960" s="182"/>
      <c r="R960" s="182"/>
      <c r="S960" s="182"/>
      <c r="T960" s="182"/>
      <c r="U960" s="182"/>
      <c r="V960" s="182"/>
      <c r="W960" s="182"/>
      <c r="X960" s="182"/>
      <c r="Y960" s="182"/>
      <c r="Z960" s="182"/>
    </row>
    <row r="961" spans="1:26" ht="26.25" customHeight="1" x14ac:dyDescent="0.4">
      <c r="A961" s="182"/>
      <c r="B961" s="182"/>
      <c r="C961" s="182"/>
      <c r="D961" s="182"/>
      <c r="E961" s="182"/>
      <c r="F961" s="182"/>
      <c r="G961" s="182"/>
      <c r="H961" s="182"/>
      <c r="I961" s="182"/>
      <c r="J961" s="182"/>
      <c r="K961" s="182"/>
      <c r="L961" s="182"/>
      <c r="M961" s="182"/>
      <c r="N961" s="182"/>
      <c r="O961" s="182"/>
      <c r="P961" s="182"/>
      <c r="Q961" s="182"/>
      <c r="R961" s="182"/>
      <c r="S961" s="182"/>
      <c r="T961" s="182"/>
      <c r="U961" s="182"/>
      <c r="V961" s="182"/>
      <c r="W961" s="182"/>
      <c r="X961" s="182"/>
      <c r="Y961" s="182"/>
      <c r="Z961" s="182"/>
    </row>
    <row r="962" spans="1:26" ht="26.25" customHeight="1" x14ac:dyDescent="0.4">
      <c r="A962" s="182"/>
      <c r="B962" s="182"/>
      <c r="C962" s="182"/>
      <c r="D962" s="182"/>
      <c r="E962" s="182"/>
      <c r="F962" s="182"/>
      <c r="G962" s="182"/>
      <c r="H962" s="182"/>
      <c r="I962" s="182"/>
      <c r="J962" s="182"/>
      <c r="K962" s="182"/>
      <c r="L962" s="182"/>
      <c r="M962" s="182"/>
      <c r="N962" s="182"/>
      <c r="O962" s="182"/>
      <c r="P962" s="182"/>
      <c r="Q962" s="182"/>
      <c r="R962" s="182"/>
      <c r="S962" s="182"/>
      <c r="T962" s="182"/>
      <c r="U962" s="182"/>
      <c r="V962" s="182"/>
      <c r="W962" s="182"/>
      <c r="X962" s="182"/>
      <c r="Y962" s="182"/>
      <c r="Z962" s="182"/>
    </row>
    <row r="963" spans="1:26" ht="26.25" customHeight="1" x14ac:dyDescent="0.4">
      <c r="A963" s="182"/>
      <c r="B963" s="182"/>
      <c r="C963" s="182"/>
      <c r="D963" s="182"/>
      <c r="E963" s="182"/>
      <c r="F963" s="182"/>
      <c r="G963" s="182"/>
      <c r="H963" s="182"/>
      <c r="I963" s="182"/>
      <c r="J963" s="182"/>
      <c r="K963" s="182"/>
      <c r="L963" s="182"/>
      <c r="M963" s="182"/>
      <c r="N963" s="182"/>
      <c r="O963" s="182"/>
      <c r="P963" s="182"/>
      <c r="Q963" s="182"/>
      <c r="R963" s="182"/>
      <c r="S963" s="182"/>
      <c r="T963" s="182"/>
      <c r="U963" s="182"/>
      <c r="V963" s="182"/>
      <c r="W963" s="182"/>
      <c r="X963" s="182"/>
      <c r="Y963" s="182"/>
      <c r="Z963" s="182"/>
    </row>
    <row r="964" spans="1:26" ht="26.25" customHeight="1" x14ac:dyDescent="0.4">
      <c r="A964" s="182"/>
      <c r="B964" s="182"/>
      <c r="C964" s="182"/>
      <c r="D964" s="182"/>
      <c r="E964" s="182"/>
      <c r="F964" s="182"/>
      <c r="G964" s="182"/>
      <c r="H964" s="182"/>
      <c r="I964" s="182"/>
      <c r="J964" s="182"/>
      <c r="K964" s="182"/>
      <c r="L964" s="182"/>
      <c r="M964" s="182"/>
      <c r="N964" s="182"/>
      <c r="O964" s="182"/>
      <c r="P964" s="182"/>
      <c r="Q964" s="182"/>
      <c r="R964" s="182"/>
      <c r="S964" s="182"/>
      <c r="T964" s="182"/>
      <c r="U964" s="182"/>
      <c r="V964" s="182"/>
      <c r="W964" s="182"/>
      <c r="X964" s="182"/>
      <c r="Y964" s="182"/>
      <c r="Z964" s="182"/>
    </row>
    <row r="965" spans="1:26" ht="26.25" customHeight="1" x14ac:dyDescent="0.4">
      <c r="A965" s="182"/>
      <c r="B965" s="182"/>
      <c r="C965" s="182"/>
      <c r="D965" s="182"/>
      <c r="E965" s="182"/>
      <c r="F965" s="182"/>
      <c r="G965" s="182"/>
      <c r="H965" s="182"/>
      <c r="I965" s="182"/>
      <c r="J965" s="182"/>
      <c r="K965" s="182"/>
      <c r="L965" s="182"/>
      <c r="M965" s="182"/>
      <c r="N965" s="182"/>
      <c r="O965" s="182"/>
      <c r="P965" s="182"/>
      <c r="Q965" s="182"/>
      <c r="R965" s="182"/>
      <c r="S965" s="182"/>
      <c r="T965" s="182"/>
      <c r="U965" s="182"/>
      <c r="V965" s="182"/>
      <c r="W965" s="182"/>
      <c r="X965" s="182"/>
      <c r="Y965" s="182"/>
      <c r="Z965" s="182"/>
    </row>
    <row r="966" spans="1:26" ht="26.25" customHeight="1" x14ac:dyDescent="0.4">
      <c r="A966" s="182"/>
      <c r="B966" s="182"/>
      <c r="C966" s="182"/>
      <c r="D966" s="182"/>
      <c r="E966" s="182"/>
      <c r="F966" s="182"/>
      <c r="G966" s="182"/>
      <c r="H966" s="182"/>
      <c r="I966" s="182"/>
      <c r="J966" s="182"/>
      <c r="K966" s="182"/>
      <c r="L966" s="182"/>
      <c r="M966" s="182"/>
      <c r="N966" s="182"/>
      <c r="O966" s="182"/>
      <c r="P966" s="182"/>
      <c r="Q966" s="182"/>
      <c r="R966" s="182"/>
      <c r="S966" s="182"/>
      <c r="T966" s="182"/>
      <c r="U966" s="182"/>
      <c r="V966" s="182"/>
      <c r="W966" s="182"/>
      <c r="X966" s="182"/>
      <c r="Y966" s="182"/>
      <c r="Z966" s="182"/>
    </row>
    <row r="967" spans="1:26" ht="26.25" customHeight="1" x14ac:dyDescent="0.4">
      <c r="A967" s="182"/>
      <c r="B967" s="182"/>
      <c r="C967" s="182"/>
      <c r="D967" s="182"/>
      <c r="E967" s="182"/>
      <c r="F967" s="182"/>
      <c r="G967" s="182"/>
      <c r="H967" s="182"/>
      <c r="I967" s="182"/>
      <c r="J967" s="182"/>
      <c r="K967" s="182"/>
      <c r="L967" s="182"/>
      <c r="M967" s="182"/>
      <c r="N967" s="182"/>
      <c r="O967" s="182"/>
      <c r="P967" s="182"/>
      <c r="Q967" s="182"/>
      <c r="R967" s="182"/>
      <c r="S967" s="182"/>
      <c r="T967" s="182"/>
      <c r="U967" s="182"/>
      <c r="V967" s="182"/>
      <c r="W967" s="182"/>
      <c r="X967" s="182"/>
      <c r="Y967" s="182"/>
      <c r="Z967" s="182"/>
    </row>
    <row r="968" spans="1:26" ht="26.25" customHeight="1" x14ac:dyDescent="0.4">
      <c r="A968" s="182"/>
      <c r="B968" s="182"/>
      <c r="C968" s="182"/>
      <c r="D968" s="182"/>
      <c r="E968" s="182"/>
      <c r="F968" s="182"/>
      <c r="G968" s="182"/>
      <c r="H968" s="182"/>
      <c r="I968" s="182"/>
      <c r="J968" s="182"/>
      <c r="K968" s="182"/>
      <c r="L968" s="182"/>
      <c r="M968" s="182"/>
      <c r="N968" s="182"/>
      <c r="O968" s="182"/>
      <c r="P968" s="182"/>
      <c r="Q968" s="182"/>
      <c r="R968" s="182"/>
      <c r="S968" s="182"/>
      <c r="T968" s="182"/>
      <c r="U968" s="182"/>
      <c r="V968" s="182"/>
      <c r="W968" s="182"/>
      <c r="X968" s="182"/>
      <c r="Y968" s="182"/>
      <c r="Z968" s="182"/>
    </row>
    <row r="969" spans="1:26" ht="26.25" customHeight="1" x14ac:dyDescent="0.4">
      <c r="A969" s="182"/>
      <c r="B969" s="182"/>
      <c r="C969" s="182"/>
      <c r="D969" s="182"/>
      <c r="E969" s="182"/>
      <c r="F969" s="182"/>
      <c r="G969" s="182"/>
      <c r="H969" s="182"/>
      <c r="I969" s="182"/>
      <c r="J969" s="182"/>
      <c r="K969" s="182"/>
      <c r="L969" s="182"/>
      <c r="M969" s="182"/>
      <c r="N969" s="182"/>
      <c r="O969" s="182"/>
      <c r="P969" s="182"/>
      <c r="Q969" s="182"/>
      <c r="R969" s="182"/>
      <c r="S969" s="182"/>
      <c r="T969" s="182"/>
      <c r="U969" s="182"/>
      <c r="V969" s="182"/>
      <c r="W969" s="182"/>
      <c r="X969" s="182"/>
      <c r="Y969" s="182"/>
      <c r="Z969" s="182"/>
    </row>
    <row r="970" spans="1:26" ht="26.25" customHeight="1" x14ac:dyDescent="0.4">
      <c r="A970" s="182"/>
      <c r="B970" s="182"/>
      <c r="C970" s="182"/>
      <c r="D970" s="182"/>
      <c r="E970" s="182"/>
      <c r="F970" s="182"/>
      <c r="G970" s="182"/>
      <c r="H970" s="182"/>
      <c r="I970" s="182"/>
      <c r="J970" s="182"/>
      <c r="K970" s="182"/>
      <c r="L970" s="182"/>
      <c r="M970" s="182"/>
      <c r="N970" s="182"/>
      <c r="O970" s="182"/>
      <c r="P970" s="182"/>
      <c r="Q970" s="182"/>
      <c r="R970" s="182"/>
      <c r="S970" s="182"/>
      <c r="T970" s="182"/>
      <c r="U970" s="182"/>
      <c r="V970" s="182"/>
      <c r="W970" s="182"/>
      <c r="X970" s="182"/>
      <c r="Y970" s="182"/>
      <c r="Z970" s="182"/>
    </row>
    <row r="971" spans="1:26" ht="26.25" customHeight="1" x14ac:dyDescent="0.4">
      <c r="A971" s="182"/>
      <c r="B971" s="182"/>
      <c r="C971" s="182"/>
      <c r="D971" s="182"/>
      <c r="E971" s="182"/>
      <c r="F971" s="182"/>
      <c r="G971" s="182"/>
      <c r="H971" s="182"/>
      <c r="I971" s="182"/>
      <c r="J971" s="182"/>
      <c r="K971" s="182"/>
      <c r="L971" s="182"/>
      <c r="M971" s="182"/>
      <c r="N971" s="182"/>
      <c r="O971" s="182"/>
      <c r="P971" s="182"/>
      <c r="Q971" s="182"/>
      <c r="R971" s="182"/>
      <c r="S971" s="182"/>
      <c r="T971" s="182"/>
      <c r="U971" s="182"/>
      <c r="V971" s="182"/>
      <c r="W971" s="182"/>
      <c r="X971" s="182"/>
      <c r="Y971" s="182"/>
      <c r="Z971" s="182"/>
    </row>
    <row r="972" spans="1:26" ht="26.25" customHeight="1" x14ac:dyDescent="0.4">
      <c r="A972" s="182"/>
      <c r="B972" s="182"/>
      <c r="C972" s="182"/>
      <c r="D972" s="182"/>
      <c r="E972" s="182"/>
      <c r="F972" s="182"/>
      <c r="G972" s="182"/>
      <c r="H972" s="182"/>
      <c r="I972" s="182"/>
      <c r="J972" s="182"/>
      <c r="K972" s="182"/>
      <c r="L972" s="182"/>
      <c r="M972" s="182"/>
      <c r="N972" s="182"/>
      <c r="O972" s="182"/>
      <c r="P972" s="182"/>
      <c r="Q972" s="182"/>
      <c r="R972" s="182"/>
      <c r="S972" s="182"/>
      <c r="T972" s="182"/>
      <c r="U972" s="182"/>
      <c r="V972" s="182"/>
      <c r="W972" s="182"/>
      <c r="X972" s="182"/>
      <c r="Y972" s="182"/>
      <c r="Z972" s="182"/>
    </row>
    <row r="973" spans="1:26" ht="26.25" customHeight="1" x14ac:dyDescent="0.4">
      <c r="A973" s="182"/>
      <c r="B973" s="182"/>
      <c r="C973" s="182"/>
      <c r="D973" s="182"/>
      <c r="E973" s="182"/>
      <c r="F973" s="182"/>
      <c r="G973" s="182"/>
      <c r="H973" s="182"/>
      <c r="I973" s="182"/>
      <c r="J973" s="182"/>
      <c r="K973" s="182"/>
      <c r="L973" s="182"/>
      <c r="M973" s="182"/>
      <c r="N973" s="182"/>
      <c r="O973" s="182"/>
      <c r="P973" s="182"/>
      <c r="Q973" s="182"/>
      <c r="R973" s="182"/>
      <c r="S973" s="182"/>
      <c r="T973" s="182"/>
      <c r="U973" s="182"/>
      <c r="V973" s="182"/>
      <c r="W973" s="182"/>
      <c r="X973" s="182"/>
      <c r="Y973" s="182"/>
      <c r="Z973" s="182"/>
    </row>
    <row r="974" spans="1:26" ht="26.25" customHeight="1" x14ac:dyDescent="0.4">
      <c r="A974" s="182"/>
      <c r="B974" s="182"/>
      <c r="C974" s="182"/>
      <c r="D974" s="182"/>
      <c r="E974" s="182"/>
      <c r="F974" s="182"/>
      <c r="G974" s="182"/>
      <c r="H974" s="182"/>
      <c r="I974" s="182"/>
      <c r="J974" s="182"/>
      <c r="K974" s="182"/>
      <c r="L974" s="182"/>
      <c r="M974" s="182"/>
      <c r="N974" s="182"/>
      <c r="O974" s="182"/>
      <c r="P974" s="182"/>
      <c r="Q974" s="182"/>
      <c r="R974" s="182"/>
      <c r="S974" s="182"/>
      <c r="T974" s="182"/>
      <c r="U974" s="182"/>
      <c r="V974" s="182"/>
      <c r="W974" s="182"/>
      <c r="X974" s="182"/>
      <c r="Y974" s="182"/>
      <c r="Z974" s="182"/>
    </row>
    <row r="975" spans="1:26" ht="26.25" customHeight="1" x14ac:dyDescent="0.4">
      <c r="A975" s="182"/>
      <c r="B975" s="182"/>
      <c r="C975" s="182"/>
      <c r="D975" s="182"/>
      <c r="E975" s="182"/>
      <c r="F975" s="182"/>
      <c r="G975" s="182"/>
      <c r="H975" s="182"/>
      <c r="I975" s="182"/>
      <c r="J975" s="182"/>
      <c r="K975" s="182"/>
      <c r="L975" s="182"/>
      <c r="M975" s="182"/>
      <c r="N975" s="182"/>
      <c r="O975" s="182"/>
      <c r="P975" s="182"/>
      <c r="Q975" s="182"/>
      <c r="R975" s="182"/>
      <c r="S975" s="182"/>
      <c r="T975" s="182"/>
      <c r="U975" s="182"/>
      <c r="V975" s="182"/>
      <c r="W975" s="182"/>
      <c r="X975" s="182"/>
      <c r="Y975" s="182"/>
      <c r="Z975" s="182"/>
    </row>
    <row r="976" spans="1:26" ht="26.25" customHeight="1" x14ac:dyDescent="0.4">
      <c r="A976" s="182"/>
      <c r="B976" s="182"/>
      <c r="C976" s="182"/>
      <c r="D976" s="182"/>
      <c r="E976" s="182"/>
      <c r="F976" s="182"/>
      <c r="G976" s="182"/>
      <c r="H976" s="182"/>
      <c r="I976" s="182"/>
      <c r="J976" s="182"/>
      <c r="K976" s="182"/>
      <c r="L976" s="182"/>
      <c r="M976" s="182"/>
      <c r="N976" s="182"/>
      <c r="O976" s="182"/>
      <c r="P976" s="182"/>
      <c r="Q976" s="182"/>
      <c r="R976" s="182"/>
      <c r="S976" s="182"/>
      <c r="T976" s="182"/>
      <c r="U976" s="182"/>
      <c r="V976" s="182"/>
      <c r="W976" s="182"/>
      <c r="X976" s="182"/>
      <c r="Y976" s="182"/>
      <c r="Z976" s="182"/>
    </row>
    <row r="977" spans="1:26" ht="26.25" customHeight="1" x14ac:dyDescent="0.4">
      <c r="A977" s="182"/>
      <c r="B977" s="182"/>
      <c r="C977" s="182"/>
      <c r="D977" s="182"/>
      <c r="E977" s="182"/>
      <c r="F977" s="182"/>
      <c r="G977" s="182"/>
      <c r="H977" s="182"/>
      <c r="I977" s="182"/>
      <c r="J977" s="182"/>
      <c r="K977" s="182"/>
      <c r="L977" s="182"/>
      <c r="M977" s="182"/>
      <c r="N977" s="182"/>
      <c r="O977" s="182"/>
      <c r="P977" s="182"/>
      <c r="Q977" s="182"/>
      <c r="R977" s="182"/>
      <c r="S977" s="182"/>
      <c r="T977" s="182"/>
      <c r="U977" s="182"/>
      <c r="V977" s="182"/>
      <c r="W977" s="182"/>
      <c r="X977" s="182"/>
      <c r="Y977" s="182"/>
      <c r="Z977" s="182"/>
    </row>
    <row r="978" spans="1:26" ht="26.25" customHeight="1" x14ac:dyDescent="0.4">
      <c r="A978" s="182"/>
      <c r="B978" s="182"/>
      <c r="C978" s="182"/>
      <c r="D978" s="182"/>
      <c r="E978" s="182"/>
      <c r="F978" s="182"/>
      <c r="G978" s="182"/>
      <c r="H978" s="182"/>
      <c r="I978" s="182"/>
      <c r="J978" s="182"/>
      <c r="K978" s="182"/>
      <c r="L978" s="182"/>
      <c r="M978" s="182"/>
      <c r="N978" s="182"/>
      <c r="O978" s="182"/>
      <c r="P978" s="182"/>
      <c r="Q978" s="182"/>
      <c r="R978" s="182"/>
      <c r="S978" s="182"/>
      <c r="T978" s="182"/>
      <c r="U978" s="182"/>
      <c r="V978" s="182"/>
      <c r="W978" s="182"/>
      <c r="X978" s="182"/>
      <c r="Y978" s="182"/>
      <c r="Z978" s="182"/>
    </row>
    <row r="979" spans="1:26" ht="26.25" customHeight="1" x14ac:dyDescent="0.4">
      <c r="A979" s="182"/>
      <c r="B979" s="182"/>
      <c r="C979" s="182"/>
      <c r="D979" s="182"/>
      <c r="E979" s="182"/>
      <c r="F979" s="182"/>
      <c r="G979" s="182"/>
      <c r="H979" s="182"/>
      <c r="I979" s="182"/>
      <c r="J979" s="182"/>
      <c r="K979" s="182"/>
      <c r="L979" s="182"/>
      <c r="M979" s="182"/>
      <c r="N979" s="182"/>
      <c r="O979" s="182"/>
      <c r="P979" s="182"/>
      <c r="Q979" s="182"/>
      <c r="R979" s="182"/>
      <c r="S979" s="182"/>
      <c r="T979" s="182"/>
      <c r="U979" s="182"/>
      <c r="V979" s="182"/>
      <c r="W979" s="182"/>
      <c r="X979" s="182"/>
      <c r="Y979" s="182"/>
      <c r="Z979" s="182"/>
    </row>
    <row r="980" spans="1:26" ht="26.25" customHeight="1" x14ac:dyDescent="0.4">
      <c r="A980" s="182"/>
      <c r="B980" s="182"/>
      <c r="C980" s="182"/>
      <c r="D980" s="182"/>
      <c r="E980" s="182"/>
      <c r="F980" s="182"/>
      <c r="G980" s="182"/>
      <c r="H980" s="182"/>
      <c r="I980" s="182"/>
      <c r="J980" s="182"/>
      <c r="K980" s="182"/>
      <c r="L980" s="182"/>
      <c r="M980" s="182"/>
      <c r="N980" s="182"/>
      <c r="O980" s="182"/>
      <c r="P980" s="182"/>
      <c r="Q980" s="182"/>
      <c r="R980" s="182"/>
      <c r="S980" s="182"/>
      <c r="T980" s="182"/>
      <c r="U980" s="182"/>
      <c r="V980" s="182"/>
      <c r="W980" s="182"/>
      <c r="X980" s="182"/>
      <c r="Y980" s="182"/>
      <c r="Z980" s="182"/>
    </row>
    <row r="981" spans="1:26" ht="26.25" customHeight="1" x14ac:dyDescent="0.4">
      <c r="A981" s="182"/>
      <c r="B981" s="182"/>
      <c r="C981" s="182"/>
      <c r="D981" s="182"/>
      <c r="E981" s="182"/>
      <c r="F981" s="182"/>
      <c r="G981" s="182"/>
      <c r="H981" s="182"/>
      <c r="I981" s="182"/>
      <c r="J981" s="182"/>
      <c r="K981" s="182"/>
      <c r="L981" s="182"/>
      <c r="M981" s="182"/>
      <c r="N981" s="182"/>
      <c r="O981" s="182"/>
      <c r="P981" s="182"/>
      <c r="Q981" s="182"/>
      <c r="R981" s="182"/>
      <c r="S981" s="182"/>
      <c r="T981" s="182"/>
      <c r="U981" s="182"/>
      <c r="V981" s="182"/>
      <c r="W981" s="182"/>
      <c r="X981" s="182"/>
      <c r="Y981" s="182"/>
      <c r="Z981" s="182"/>
    </row>
    <row r="982" spans="1:26" ht="26.25" customHeight="1" x14ac:dyDescent="0.4">
      <c r="A982" s="182"/>
      <c r="B982" s="182"/>
      <c r="C982" s="182"/>
      <c r="D982" s="182"/>
      <c r="E982" s="182"/>
      <c r="F982" s="182"/>
      <c r="G982" s="182"/>
      <c r="H982" s="182"/>
      <c r="I982" s="182"/>
      <c r="J982" s="182"/>
      <c r="K982" s="182"/>
      <c r="L982" s="182"/>
      <c r="M982" s="182"/>
      <c r="N982" s="182"/>
      <c r="O982" s="182"/>
      <c r="P982" s="182"/>
      <c r="Q982" s="182"/>
      <c r="R982" s="182"/>
      <c r="S982" s="182"/>
      <c r="T982" s="182"/>
      <c r="U982" s="182"/>
      <c r="V982" s="182"/>
      <c r="W982" s="182"/>
      <c r="X982" s="182"/>
      <c r="Y982" s="182"/>
      <c r="Z982" s="182"/>
    </row>
    <row r="983" spans="1:26" ht="26.25" customHeight="1" x14ac:dyDescent="0.4">
      <c r="A983" s="182"/>
      <c r="B983" s="182"/>
      <c r="C983" s="182"/>
      <c r="D983" s="182"/>
      <c r="E983" s="182"/>
      <c r="F983" s="182"/>
      <c r="G983" s="182"/>
      <c r="H983" s="182"/>
      <c r="I983" s="182"/>
      <c r="J983" s="182"/>
      <c r="K983" s="182"/>
      <c r="L983" s="182"/>
      <c r="M983" s="182"/>
      <c r="N983" s="182"/>
      <c r="O983" s="182"/>
      <c r="P983" s="182"/>
      <c r="Q983" s="182"/>
      <c r="R983" s="182"/>
      <c r="S983" s="182"/>
      <c r="T983" s="182"/>
      <c r="U983" s="182"/>
      <c r="V983" s="182"/>
      <c r="W983" s="182"/>
      <c r="X983" s="182"/>
      <c r="Y983" s="182"/>
      <c r="Z983" s="182"/>
    </row>
    <row r="984" spans="1:26" ht="26.25" customHeight="1" x14ac:dyDescent="0.4">
      <c r="A984" s="182"/>
      <c r="B984" s="182"/>
      <c r="C984" s="182"/>
      <c r="D984" s="182"/>
      <c r="E984" s="182"/>
      <c r="F984" s="182"/>
      <c r="G984" s="182"/>
      <c r="H984" s="182"/>
      <c r="I984" s="182"/>
      <c r="J984" s="182"/>
      <c r="K984" s="182"/>
      <c r="L984" s="182"/>
      <c r="M984" s="182"/>
      <c r="N984" s="182"/>
      <c r="O984" s="182"/>
      <c r="P984" s="182"/>
      <c r="Q984" s="182"/>
      <c r="R984" s="182"/>
      <c r="S984" s="182"/>
      <c r="T984" s="182"/>
      <c r="U984" s="182"/>
      <c r="V984" s="182"/>
      <c r="W984" s="182"/>
      <c r="X984" s="182"/>
      <c r="Y984" s="182"/>
      <c r="Z984" s="182"/>
    </row>
    <row r="985" spans="1:26" ht="26.25" customHeight="1" x14ac:dyDescent="0.4">
      <c r="A985" s="182"/>
      <c r="B985" s="182"/>
      <c r="C985" s="182"/>
      <c r="D985" s="182"/>
      <c r="E985" s="182"/>
      <c r="F985" s="182"/>
      <c r="G985" s="182"/>
      <c r="H985" s="182"/>
      <c r="I985" s="182"/>
      <c r="J985" s="182"/>
      <c r="K985" s="182"/>
      <c r="L985" s="182"/>
      <c r="M985" s="182"/>
      <c r="N985" s="182"/>
      <c r="O985" s="182"/>
      <c r="P985" s="182"/>
      <c r="Q985" s="182"/>
      <c r="R985" s="182"/>
      <c r="S985" s="182"/>
      <c r="T985" s="182"/>
      <c r="U985" s="182"/>
      <c r="V985" s="182"/>
      <c r="W985" s="182"/>
      <c r="X985" s="182"/>
      <c r="Y985" s="182"/>
      <c r="Z985" s="182"/>
    </row>
    <row r="986" spans="1:26" ht="26.25" customHeight="1" x14ac:dyDescent="0.4">
      <c r="A986" s="182"/>
      <c r="B986" s="182"/>
      <c r="C986" s="182"/>
      <c r="D986" s="182"/>
      <c r="E986" s="182"/>
      <c r="F986" s="182"/>
      <c r="G986" s="182"/>
      <c r="H986" s="182"/>
      <c r="I986" s="182"/>
      <c r="J986" s="182"/>
      <c r="K986" s="182"/>
      <c r="L986" s="182"/>
      <c r="M986" s="182"/>
      <c r="N986" s="182"/>
      <c r="O986" s="182"/>
      <c r="P986" s="182"/>
      <c r="Q986" s="182"/>
      <c r="R986" s="182"/>
      <c r="S986" s="182"/>
      <c r="T986" s="182"/>
      <c r="U986" s="182"/>
      <c r="V986" s="182"/>
      <c r="W986" s="182"/>
      <c r="X986" s="182"/>
      <c r="Y986" s="182"/>
      <c r="Z986" s="182"/>
    </row>
    <row r="987" spans="1:26" ht="26.25" customHeight="1" x14ac:dyDescent="0.4">
      <c r="A987" s="182"/>
      <c r="B987" s="182"/>
      <c r="C987" s="182"/>
      <c r="D987" s="182"/>
      <c r="E987" s="182"/>
      <c r="F987" s="182"/>
      <c r="G987" s="182"/>
      <c r="H987" s="182"/>
      <c r="I987" s="182"/>
      <c r="J987" s="182"/>
      <c r="K987" s="182"/>
      <c r="L987" s="182"/>
      <c r="M987" s="182"/>
      <c r="N987" s="182"/>
      <c r="O987" s="182"/>
      <c r="P987" s="182"/>
      <c r="Q987" s="182"/>
      <c r="R987" s="182"/>
      <c r="S987" s="182"/>
      <c r="T987" s="182"/>
      <c r="U987" s="182"/>
      <c r="V987" s="182"/>
      <c r="W987" s="182"/>
      <c r="X987" s="182"/>
      <c r="Y987" s="182"/>
      <c r="Z987" s="182"/>
    </row>
    <row r="988" spans="1:26" ht="26.25" customHeight="1" x14ac:dyDescent="0.4">
      <c r="A988" s="182"/>
      <c r="B988" s="182"/>
      <c r="C988" s="182"/>
      <c r="D988" s="182"/>
      <c r="E988" s="182"/>
      <c r="F988" s="182"/>
      <c r="G988" s="182"/>
      <c r="H988" s="182"/>
      <c r="I988" s="182"/>
      <c r="J988" s="182"/>
      <c r="K988" s="182"/>
      <c r="L988" s="182"/>
      <c r="M988" s="182"/>
      <c r="N988" s="182"/>
      <c r="O988" s="182"/>
      <c r="P988" s="182"/>
      <c r="Q988" s="182"/>
      <c r="R988" s="182"/>
      <c r="S988" s="182"/>
      <c r="T988" s="182"/>
      <c r="U988" s="182"/>
      <c r="V988" s="182"/>
      <c r="W988" s="182"/>
      <c r="X988" s="182"/>
      <c r="Y988" s="182"/>
      <c r="Z988" s="182"/>
    </row>
    <row r="989" spans="1:26" ht="26.25" customHeight="1" x14ac:dyDescent="0.4">
      <c r="A989" s="182"/>
      <c r="B989" s="182"/>
      <c r="C989" s="182"/>
      <c r="D989" s="182"/>
      <c r="E989" s="182"/>
      <c r="F989" s="182"/>
      <c r="G989" s="182"/>
      <c r="H989" s="182"/>
      <c r="I989" s="182"/>
      <c r="J989" s="182"/>
      <c r="K989" s="182"/>
      <c r="L989" s="182"/>
      <c r="M989" s="182"/>
      <c r="N989" s="182"/>
      <c r="O989" s="182"/>
      <c r="P989" s="182"/>
      <c r="Q989" s="182"/>
      <c r="R989" s="182"/>
      <c r="S989" s="182"/>
      <c r="T989" s="182"/>
      <c r="U989" s="182"/>
      <c r="V989" s="182"/>
      <c r="W989" s="182"/>
      <c r="X989" s="182"/>
      <c r="Y989" s="182"/>
      <c r="Z989" s="182"/>
    </row>
    <row r="990" spans="1:26" ht="26.25" customHeight="1" x14ac:dyDescent="0.4">
      <c r="A990" s="182"/>
      <c r="B990" s="182"/>
      <c r="C990" s="182"/>
      <c r="D990" s="182"/>
      <c r="E990" s="182"/>
      <c r="F990" s="182"/>
      <c r="G990" s="182"/>
      <c r="H990" s="182"/>
      <c r="I990" s="182"/>
      <c r="J990" s="182"/>
      <c r="K990" s="182"/>
      <c r="L990" s="182"/>
      <c r="M990" s="182"/>
      <c r="N990" s="182"/>
      <c r="O990" s="182"/>
      <c r="P990" s="182"/>
      <c r="Q990" s="182"/>
      <c r="R990" s="182"/>
      <c r="S990" s="182"/>
      <c r="T990" s="182"/>
      <c r="U990" s="182"/>
      <c r="V990" s="182"/>
      <c r="W990" s="182"/>
      <c r="X990" s="182"/>
      <c r="Y990" s="182"/>
      <c r="Z990" s="182"/>
    </row>
    <row r="991" spans="1:26" ht="26.25" customHeight="1" x14ac:dyDescent="0.4">
      <c r="A991" s="182"/>
      <c r="B991" s="182"/>
      <c r="C991" s="182"/>
      <c r="D991" s="182"/>
      <c r="E991" s="182"/>
      <c r="F991" s="182"/>
      <c r="G991" s="182"/>
      <c r="H991" s="182"/>
      <c r="I991" s="182"/>
      <c r="J991" s="182"/>
      <c r="K991" s="182"/>
      <c r="L991" s="182"/>
      <c r="M991" s="182"/>
      <c r="N991" s="182"/>
      <c r="O991" s="182"/>
      <c r="P991" s="182"/>
      <c r="Q991" s="182"/>
      <c r="R991" s="182"/>
      <c r="S991" s="182"/>
      <c r="T991" s="182"/>
      <c r="U991" s="182"/>
      <c r="V991" s="182"/>
      <c r="W991" s="182"/>
      <c r="X991" s="182"/>
      <c r="Y991" s="182"/>
      <c r="Z991" s="182"/>
    </row>
    <row r="992" spans="1:26" ht="26.25" customHeight="1" x14ac:dyDescent="0.4">
      <c r="A992" s="182"/>
      <c r="B992" s="182"/>
      <c r="C992" s="182"/>
      <c r="D992" s="182"/>
      <c r="E992" s="182"/>
      <c r="F992" s="182"/>
      <c r="G992" s="182"/>
      <c r="H992" s="182"/>
      <c r="I992" s="182"/>
      <c r="J992" s="182"/>
      <c r="K992" s="182"/>
      <c r="L992" s="182"/>
      <c r="M992" s="182"/>
      <c r="N992" s="182"/>
      <c r="O992" s="182"/>
      <c r="P992" s="182"/>
      <c r="Q992" s="182"/>
      <c r="R992" s="182"/>
      <c r="S992" s="182"/>
      <c r="T992" s="182"/>
      <c r="U992" s="182"/>
      <c r="V992" s="182"/>
      <c r="W992" s="182"/>
      <c r="X992" s="182"/>
      <c r="Y992" s="182"/>
      <c r="Z992" s="182"/>
    </row>
    <row r="993" spans="1:26" ht="26.25" customHeight="1" x14ac:dyDescent="0.4">
      <c r="A993" s="182"/>
      <c r="B993" s="182"/>
      <c r="C993" s="182"/>
      <c r="D993" s="182"/>
      <c r="E993" s="182"/>
      <c r="F993" s="182"/>
      <c r="G993" s="182"/>
      <c r="H993" s="182"/>
      <c r="I993" s="182"/>
      <c r="J993" s="182"/>
      <c r="K993" s="182"/>
      <c r="L993" s="182"/>
      <c r="M993" s="182"/>
      <c r="N993" s="182"/>
      <c r="O993" s="182"/>
      <c r="P993" s="182"/>
      <c r="Q993" s="182"/>
      <c r="R993" s="182"/>
      <c r="S993" s="182"/>
      <c r="T993" s="182"/>
      <c r="U993" s="182"/>
      <c r="V993" s="182"/>
      <c r="W993" s="182"/>
      <c r="X993" s="182"/>
      <c r="Y993" s="182"/>
      <c r="Z993" s="182"/>
    </row>
    <row r="994" spans="1:26" ht="26.25" customHeight="1" x14ac:dyDescent="0.4">
      <c r="A994" s="182"/>
      <c r="B994" s="182"/>
      <c r="C994" s="182"/>
      <c r="D994" s="182"/>
      <c r="E994" s="182"/>
      <c r="F994" s="182"/>
      <c r="G994" s="182"/>
      <c r="H994" s="182"/>
      <c r="I994" s="182"/>
      <c r="J994" s="182"/>
      <c r="K994" s="182"/>
      <c r="L994" s="182"/>
      <c r="M994" s="182"/>
      <c r="N994" s="182"/>
      <c r="O994" s="182"/>
      <c r="P994" s="182"/>
      <c r="Q994" s="182"/>
      <c r="R994" s="182"/>
      <c r="S994" s="182"/>
      <c r="T994" s="182"/>
      <c r="U994" s="182"/>
      <c r="V994" s="182"/>
      <c r="W994" s="182"/>
      <c r="X994" s="182"/>
      <c r="Y994" s="182"/>
      <c r="Z994" s="182"/>
    </row>
    <row r="995" spans="1:26" ht="26.25" customHeight="1" x14ac:dyDescent="0.4">
      <c r="A995" s="182"/>
      <c r="B995" s="182"/>
      <c r="C995" s="182"/>
      <c r="D995" s="182"/>
      <c r="E995" s="182"/>
      <c r="F995" s="182"/>
      <c r="G995" s="182"/>
      <c r="H995" s="182"/>
      <c r="I995" s="182"/>
      <c r="J995" s="182"/>
      <c r="K995" s="182"/>
      <c r="L995" s="182"/>
      <c r="M995" s="182"/>
      <c r="N995" s="182"/>
      <c r="O995" s="182"/>
      <c r="P995" s="182"/>
      <c r="Q995" s="182"/>
      <c r="R995" s="182"/>
      <c r="S995" s="182"/>
      <c r="T995" s="182"/>
      <c r="U995" s="182"/>
      <c r="V995" s="182"/>
      <c r="W995" s="182"/>
      <c r="X995" s="182"/>
      <c r="Y995" s="182"/>
      <c r="Z995" s="182"/>
    </row>
    <row r="996" spans="1:26" ht="26.25" customHeight="1" x14ac:dyDescent="0.4">
      <c r="A996" s="182"/>
      <c r="B996" s="182"/>
      <c r="C996" s="182"/>
      <c r="D996" s="182"/>
      <c r="E996" s="182"/>
      <c r="F996" s="182"/>
      <c r="G996" s="182"/>
      <c r="H996" s="182"/>
      <c r="I996" s="182"/>
      <c r="J996" s="182"/>
      <c r="K996" s="182"/>
      <c r="L996" s="182"/>
      <c r="M996" s="182"/>
      <c r="N996" s="182"/>
      <c r="O996" s="182"/>
      <c r="P996" s="182"/>
      <c r="Q996" s="182"/>
      <c r="R996" s="182"/>
      <c r="S996" s="182"/>
      <c r="T996" s="182"/>
      <c r="U996" s="182"/>
      <c r="V996" s="182"/>
      <c r="W996" s="182"/>
      <c r="X996" s="182"/>
      <c r="Y996" s="182"/>
      <c r="Z996" s="182"/>
    </row>
    <row r="997" spans="1:26" ht="26.25" customHeight="1" x14ac:dyDescent="0.4">
      <c r="A997" s="182"/>
      <c r="B997" s="182"/>
      <c r="C997" s="182"/>
      <c r="D997" s="182"/>
      <c r="E997" s="182"/>
      <c r="F997" s="182"/>
      <c r="G997" s="182"/>
      <c r="H997" s="182"/>
      <c r="I997" s="182"/>
      <c r="J997" s="182"/>
      <c r="K997" s="182"/>
      <c r="L997" s="182"/>
      <c r="M997" s="182"/>
      <c r="N997" s="182"/>
      <c r="O997" s="182"/>
      <c r="P997" s="182"/>
      <c r="Q997" s="182"/>
      <c r="R997" s="182"/>
      <c r="S997" s="182"/>
      <c r="T997" s="182"/>
      <c r="U997" s="182"/>
      <c r="V997" s="182"/>
      <c r="W997" s="182"/>
      <c r="X997" s="182"/>
      <c r="Y997" s="182"/>
      <c r="Z997" s="182"/>
    </row>
    <row r="998" spans="1:26" ht="26.25" customHeight="1" x14ac:dyDescent="0.4">
      <c r="A998" s="182"/>
      <c r="B998" s="182"/>
      <c r="C998" s="182"/>
      <c r="D998" s="182"/>
      <c r="E998" s="182"/>
      <c r="F998" s="182"/>
      <c r="G998" s="182"/>
      <c r="H998" s="182"/>
      <c r="I998" s="182"/>
      <c r="J998" s="182"/>
      <c r="K998" s="182"/>
      <c r="L998" s="182"/>
      <c r="M998" s="182"/>
      <c r="N998" s="182"/>
      <c r="O998" s="182"/>
      <c r="P998" s="182"/>
      <c r="Q998" s="182"/>
      <c r="R998" s="182"/>
      <c r="S998" s="182"/>
      <c r="T998" s="182"/>
      <c r="U998" s="182"/>
      <c r="V998" s="182"/>
      <c r="W998" s="182"/>
      <c r="X998" s="182"/>
      <c r="Y998" s="182"/>
      <c r="Z998" s="182"/>
    </row>
    <row r="999" spans="1:26" ht="26.25" customHeight="1" x14ac:dyDescent="0.4">
      <c r="A999" s="182"/>
      <c r="B999" s="182"/>
      <c r="C999" s="182"/>
      <c r="D999" s="182"/>
      <c r="E999" s="182"/>
      <c r="F999" s="182"/>
      <c r="G999" s="182"/>
      <c r="H999" s="182"/>
      <c r="I999" s="182"/>
      <c r="J999" s="182"/>
      <c r="K999" s="182"/>
      <c r="L999" s="182"/>
      <c r="M999" s="182"/>
      <c r="N999" s="182"/>
      <c r="O999" s="182"/>
      <c r="P999" s="182"/>
      <c r="Q999" s="182"/>
      <c r="R999" s="182"/>
      <c r="S999" s="182"/>
      <c r="T999" s="182"/>
      <c r="U999" s="182"/>
      <c r="V999" s="182"/>
      <c r="W999" s="182"/>
      <c r="X999" s="182"/>
      <c r="Y999" s="182"/>
      <c r="Z999" s="182"/>
    </row>
    <row r="1000" spans="1:26" ht="26.25" customHeight="1" x14ac:dyDescent="0.4">
      <c r="A1000" s="182"/>
      <c r="B1000" s="182"/>
      <c r="C1000" s="182"/>
      <c r="D1000" s="182"/>
      <c r="E1000" s="182"/>
      <c r="F1000" s="182"/>
      <c r="G1000" s="182"/>
      <c r="H1000" s="182"/>
      <c r="I1000" s="182"/>
      <c r="J1000" s="182"/>
      <c r="K1000" s="182"/>
      <c r="L1000" s="182"/>
      <c r="M1000" s="182"/>
      <c r="N1000" s="182"/>
      <c r="O1000" s="182"/>
      <c r="P1000" s="182"/>
      <c r="Q1000" s="182"/>
      <c r="R1000" s="182"/>
      <c r="S1000" s="182"/>
      <c r="T1000" s="182"/>
      <c r="U1000" s="182"/>
      <c r="V1000" s="182"/>
      <c r="W1000" s="182"/>
      <c r="X1000" s="182"/>
      <c r="Y1000" s="182"/>
      <c r="Z1000" s="182"/>
    </row>
  </sheetData>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30" priority="1">
      <formula>LEN(TRIM(C24))=0</formula>
    </cfRule>
  </conditionalFormatting>
  <conditionalFormatting sqref="C9:G11 C27:I27 H11 J9:K11 K27">
    <cfRule type="expression" dxfId="29" priority="2" stopIfTrue="1">
      <formula>$K$4=""</formula>
    </cfRule>
  </conditionalFormatting>
  <conditionalFormatting sqref="C2:C3 C5:E5 C6:G11 C12 C22:F22 C26:I27 C29:E29 E47:K49 G1:H1 G5:K5 G29 G46:K46 H8 H11 I2 J6:K6 J7 K3 K26:K27">
    <cfRule type="containsBlanks" dxfId="28" priority="3">
      <formula>LEN(TRIM(C2))=0</formula>
    </cfRule>
  </conditionalFormatting>
  <conditionalFormatting sqref="G48:K48">
    <cfRule type="expression" dxfId="27" priority="4" stopIfTrue="1">
      <formula>$E$48="なし"</formula>
    </cfRule>
  </conditionalFormatting>
  <conditionalFormatting sqref="I49:K49">
    <cfRule type="expression" dxfId="26" priority="5" stopIfTrue="1">
      <formula>$H$49="現物"</formula>
    </cfRule>
  </conditionalFormatting>
  <conditionalFormatting sqref="C2:H4 C5:E5 C6:G11 C12:K20 C22:H22 C24:H24 C26:K27 C29:K30 C32:K37 C39:K44 C55:K57 C60:K64 E47:F51 G5:K5 G23:H23 G46:K51 H8 H11 J2:K2 J6:K11 J22:K24 K3:K4">
    <cfRule type="expression" dxfId="25" priority="6">
      <formula>NOT(ISERROR(C2))</formula>
    </cfRule>
  </conditionalFormatting>
  <conditionalFormatting sqref="J8:K9 J10 J11:K11">
    <cfRule type="containsBlanks" dxfId="24" priority="7">
      <formula>LEN(TRIM(J8))=0</formula>
    </cfRule>
  </conditionalFormatting>
  <dataValidations count="2">
    <dataValidation type="list" allowBlank="1" showErrorMessage="1" sqref="J2" xr:uid="{93D0B360-E772-4F5C-8E3F-206E3ACF10F6}">
      <formula1>"保育所,認定こども園,小規模保育事業"</formula1>
    </dataValidation>
    <dataValidation type="decimal" operator="greaterThanOrEqual" allowBlank="1" showErrorMessage="1" sqref="C29:K29 E30:K30" xr:uid="{F27F72FB-1D52-4734-B6F7-530A19AF3AF4}">
      <formula1>0</formula1>
    </dataValidation>
  </dataValidations>
  <hyperlinks>
    <hyperlink ref="A1:B1" location="公表用一覧!A1" display=" &lt;戻る" xr:uid="{1DCA688F-E3AD-4D51-AA3F-DE7F4F625A77}"/>
  </hyperlinks>
  <pageMargins left="0.59055118110236227" right="0.39370078740157483" top="0.39370078740157483" bottom="0.39370078740157483" header="0" footer="0"/>
  <pageSetup paperSize="9" orientation="portrait" r:id="rId1"/>
  <headerFooter>
    <oddHeader>&amp;L&amp;P /  ページ</oddHeader>
  </headerFooter>
  <rowBreaks count="1" manualBreakCount="1">
    <brk id="66" man="1"/>
  </rowBreaks>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4871F8-BAC5-4D02-A9A3-1AC9AA635222}">
  <sheetPr codeName="Sheet103"/>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226" t="s">
        <v>361</v>
      </c>
      <c r="B1" s="226"/>
      <c r="C1" s="72"/>
      <c r="D1" s="72"/>
      <c r="E1" s="73"/>
      <c r="F1" s="32" t="s">
        <v>362</v>
      </c>
      <c r="G1" s="227">
        <v>45555</v>
      </c>
      <c r="H1" s="228"/>
      <c r="I1" s="33" t="s">
        <v>363</v>
      </c>
      <c r="J1" s="229">
        <v>46113</v>
      </c>
      <c r="K1" s="230"/>
      <c r="L1" s="34"/>
      <c r="M1" s="34"/>
      <c r="N1" s="34"/>
    </row>
    <row r="2" spans="1:14" ht="27" customHeight="1" x14ac:dyDescent="0.4">
      <c r="A2" s="231" t="s">
        <v>364</v>
      </c>
      <c r="B2" s="232"/>
      <c r="C2" s="235" t="s">
        <v>1619</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387</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1620</v>
      </c>
      <c r="D5" s="270"/>
      <c r="E5" s="271"/>
      <c r="F5" s="40" t="s">
        <v>369</v>
      </c>
      <c r="G5" s="376" t="str">
        <f>HYPERLINK("https://otakanomori.pluskids-hoikuen.com/")</f>
        <v>https://otakanomori.pluskids-hoikuen.com/</v>
      </c>
      <c r="H5" s="270"/>
      <c r="I5" s="270"/>
      <c r="J5" s="270"/>
      <c r="K5" s="272"/>
      <c r="L5" s="37"/>
      <c r="M5" s="37"/>
      <c r="N5" s="37"/>
    </row>
    <row r="6" spans="1:14" ht="27" customHeight="1" x14ac:dyDescent="0.4">
      <c r="A6" s="273" t="s">
        <v>371</v>
      </c>
      <c r="B6" s="274"/>
      <c r="C6" s="461" t="s">
        <v>1621</v>
      </c>
      <c r="D6" s="252"/>
      <c r="E6" s="252"/>
      <c r="F6" s="252"/>
      <c r="G6" s="252"/>
      <c r="H6" s="257" t="s">
        <v>372</v>
      </c>
      <c r="I6" s="101" t="s">
        <v>373</v>
      </c>
      <c r="J6" s="259">
        <v>2</v>
      </c>
      <c r="K6" s="260"/>
      <c r="L6" s="41"/>
      <c r="M6" s="41"/>
      <c r="N6" s="41"/>
    </row>
    <row r="7" spans="1:14" ht="27" customHeight="1" x14ac:dyDescent="0.4">
      <c r="A7" s="231"/>
      <c r="B7" s="232"/>
      <c r="C7" s="253"/>
      <c r="D7" s="254"/>
      <c r="E7" s="254"/>
      <c r="F7" s="254"/>
      <c r="G7" s="254"/>
      <c r="H7" s="258"/>
      <c r="I7" s="261" t="s">
        <v>374</v>
      </c>
      <c r="J7" s="263" t="s">
        <v>1622</v>
      </c>
      <c r="K7" s="264"/>
      <c r="L7" s="41"/>
      <c r="M7" s="41"/>
      <c r="N7" s="41"/>
    </row>
    <row r="8" spans="1:14" ht="27" customHeight="1" x14ac:dyDescent="0.4">
      <c r="A8" s="233"/>
      <c r="B8" s="234"/>
      <c r="C8" s="255"/>
      <c r="D8" s="256"/>
      <c r="E8" s="256"/>
      <c r="F8" s="256"/>
      <c r="G8" s="256"/>
      <c r="H8" s="42" t="s">
        <v>632</v>
      </c>
      <c r="I8" s="262"/>
      <c r="J8" s="265">
        <v>1</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1623</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388</v>
      </c>
      <c r="F22" s="280"/>
      <c r="G22" s="296"/>
      <c r="H22" s="297"/>
      <c r="I22" s="43" t="s">
        <v>389</v>
      </c>
      <c r="J22" s="275" t="s">
        <v>82</v>
      </c>
      <c r="K22" s="276"/>
      <c r="L22" s="41"/>
      <c r="M22" s="41"/>
      <c r="N22" s="41"/>
    </row>
    <row r="23" spans="1:14" ht="27" customHeight="1" x14ac:dyDescent="0.4">
      <c r="A23" s="231"/>
      <c r="B23" s="232"/>
      <c r="C23" s="277" t="s">
        <v>390</v>
      </c>
      <c r="D23" s="278"/>
      <c r="E23" s="277" t="s">
        <v>391</v>
      </c>
      <c r="F23" s="278"/>
      <c r="G23" s="298"/>
      <c r="H23" s="299"/>
      <c r="I23" s="43" t="s">
        <v>392</v>
      </c>
      <c r="J23" s="275" t="s">
        <v>82</v>
      </c>
      <c r="K23" s="276"/>
      <c r="L23" s="41"/>
      <c r="M23" s="41"/>
      <c r="N23" s="41"/>
    </row>
    <row r="24" spans="1:14" ht="27" customHeight="1" x14ac:dyDescent="0.4">
      <c r="A24" s="233"/>
      <c r="B24" s="234"/>
      <c r="C24" s="279" t="s">
        <v>481</v>
      </c>
      <c r="D24" s="280"/>
      <c r="E24" s="279" t="s">
        <v>393</v>
      </c>
      <c r="F24" s="280"/>
      <c r="G24" s="300"/>
      <c r="H24" s="301"/>
      <c r="I24" s="44" t="s">
        <v>394</v>
      </c>
      <c r="J24" s="281" t="s">
        <v>82</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0</v>
      </c>
      <c r="D26" s="50">
        <v>8</v>
      </c>
      <c r="E26" s="50">
        <v>8</v>
      </c>
      <c r="F26" s="50">
        <v>10</v>
      </c>
      <c r="G26" s="50">
        <v>10</v>
      </c>
      <c r="H26" s="50">
        <v>10</v>
      </c>
      <c r="I26" s="324">
        <f>SUM(C26:H26)</f>
        <v>46</v>
      </c>
      <c r="J26" s="325"/>
      <c r="K26" s="51" t="s">
        <v>273</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12</v>
      </c>
      <c r="F29" s="56">
        <v>1</v>
      </c>
      <c r="G29" s="56">
        <v>1</v>
      </c>
      <c r="H29" s="56">
        <v>1</v>
      </c>
      <c r="I29" s="56"/>
      <c r="J29" s="56">
        <v>2</v>
      </c>
      <c r="K29" s="57"/>
      <c r="L29" s="47"/>
      <c r="M29" s="47"/>
      <c r="N29" s="47"/>
    </row>
    <row r="30" spans="1:14" ht="27" customHeight="1" thickBot="1" x14ac:dyDescent="0.45">
      <c r="A30" s="96"/>
      <c r="B30" s="58" t="s">
        <v>417</v>
      </c>
      <c r="C30" s="59" t="s">
        <v>418</v>
      </c>
      <c r="D30" s="59" t="s">
        <v>418</v>
      </c>
      <c r="E30" s="59">
        <v>3</v>
      </c>
      <c r="F30" s="59"/>
      <c r="G30" s="59"/>
      <c r="H30" s="59"/>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1624</v>
      </c>
      <c r="D32" s="303"/>
      <c r="E32" s="304"/>
      <c r="F32" s="302" t="s">
        <v>1262</v>
      </c>
      <c r="G32" s="303"/>
      <c r="H32" s="304"/>
      <c r="I32" s="302" t="s">
        <v>1625</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1626</v>
      </c>
      <c r="D39" s="315"/>
      <c r="E39" s="316"/>
      <c r="F39" s="314" t="s">
        <v>1627</v>
      </c>
      <c r="G39" s="315"/>
      <c r="H39" s="316"/>
      <c r="I39" s="314" t="s">
        <v>1628</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t="s">
        <v>439</v>
      </c>
      <c r="H46" s="62" t="s">
        <v>1629</v>
      </c>
      <c r="I46" s="97" t="s">
        <v>441</v>
      </c>
      <c r="J46" s="348" t="s">
        <v>1630</v>
      </c>
      <c r="K46" s="349"/>
    </row>
    <row r="47" spans="1:11" ht="20.25" customHeight="1" x14ac:dyDescent="0.4">
      <c r="A47" s="328"/>
      <c r="B47" s="329"/>
      <c r="C47" s="345" t="s">
        <v>443</v>
      </c>
      <c r="D47" s="346"/>
      <c r="E47" s="350" t="s">
        <v>1631</v>
      </c>
      <c r="F47" s="350"/>
      <c r="G47" s="97" t="s">
        <v>1632</v>
      </c>
      <c r="H47" s="62" t="s">
        <v>1633</v>
      </c>
      <c r="I47" s="97" t="s">
        <v>677</v>
      </c>
      <c r="J47" s="348" t="s">
        <v>448</v>
      </c>
      <c r="K47" s="349"/>
    </row>
    <row r="48" spans="1:11" ht="20.25" customHeight="1" x14ac:dyDescent="0.4">
      <c r="A48" s="328"/>
      <c r="B48" s="329"/>
      <c r="C48" s="345" t="s">
        <v>449</v>
      </c>
      <c r="D48" s="346"/>
      <c r="E48" s="350" t="s">
        <v>370</v>
      </c>
      <c r="F48" s="350"/>
      <c r="G48" s="97"/>
      <c r="H48" s="62"/>
      <c r="I48" s="97"/>
      <c r="J48" s="348"/>
      <c r="K48" s="349"/>
    </row>
    <row r="49" spans="1:14" ht="20.25" customHeight="1" x14ac:dyDescent="0.4">
      <c r="A49" s="328"/>
      <c r="B49" s="329"/>
      <c r="C49" s="345" t="s">
        <v>450</v>
      </c>
      <c r="D49" s="346"/>
      <c r="E49" s="350" t="s">
        <v>1634</v>
      </c>
      <c r="F49" s="350"/>
      <c r="G49" s="97" t="s">
        <v>439</v>
      </c>
      <c r="H49" s="62" t="s">
        <v>1635</v>
      </c>
      <c r="I49" s="97" t="s">
        <v>441</v>
      </c>
      <c r="J49" s="348" t="s">
        <v>1636</v>
      </c>
      <c r="K49" s="349"/>
      <c r="L49" s="63"/>
      <c r="M49" s="63"/>
      <c r="N49" s="63"/>
    </row>
    <row r="50" spans="1:14" ht="20.25" customHeight="1" x14ac:dyDescent="0.4">
      <c r="A50" s="328"/>
      <c r="B50" s="329"/>
      <c r="C50" s="345" t="s">
        <v>454</v>
      </c>
      <c r="D50" s="346"/>
      <c r="E50" s="351"/>
      <c r="F50" s="351"/>
      <c r="G50" s="97"/>
      <c r="H50" s="62"/>
      <c r="I50" s="97"/>
      <c r="J50" s="348"/>
      <c r="K50" s="349"/>
      <c r="L50" s="63"/>
    </row>
    <row r="51" spans="1:14" ht="20.25" customHeight="1" x14ac:dyDescent="0.4">
      <c r="A51" s="328"/>
      <c r="B51" s="329"/>
      <c r="C51" s="345" t="s">
        <v>455</v>
      </c>
      <c r="D51" s="346"/>
      <c r="E51" s="351"/>
      <c r="F51" s="351"/>
      <c r="G51" s="97"/>
      <c r="H51" s="62"/>
      <c r="I51" s="97"/>
      <c r="J51" s="348"/>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t="s">
        <v>523</v>
      </c>
      <c r="D55" s="361"/>
      <c r="E55" s="362" t="s">
        <v>1637</v>
      </c>
      <c r="F55" s="362"/>
      <c r="G55" s="98" t="s">
        <v>684</v>
      </c>
      <c r="H55" s="66">
        <v>2400</v>
      </c>
      <c r="I55" s="66">
        <v>0</v>
      </c>
      <c r="J55" s="363" t="s">
        <v>1638</v>
      </c>
      <c r="K55" s="364"/>
    </row>
    <row r="56" spans="1:14" ht="20.25" customHeight="1" x14ac:dyDescent="0.4">
      <c r="A56" s="328"/>
      <c r="B56" s="329"/>
      <c r="C56" s="373" t="s">
        <v>1639</v>
      </c>
      <c r="D56" s="374"/>
      <c r="E56" s="350" t="s">
        <v>1637</v>
      </c>
      <c r="F56" s="350"/>
      <c r="G56" s="97" t="s">
        <v>684</v>
      </c>
      <c r="H56" s="67">
        <v>1400</v>
      </c>
      <c r="I56" s="67">
        <v>3300</v>
      </c>
      <c r="J56" s="348" t="s">
        <v>1638</v>
      </c>
      <c r="K56" s="349"/>
    </row>
    <row r="57" spans="1:14" ht="20.25" customHeight="1" x14ac:dyDescent="0.4">
      <c r="A57" s="328"/>
      <c r="B57" s="329"/>
      <c r="C57" s="373" t="s">
        <v>486</v>
      </c>
      <c r="D57" s="374"/>
      <c r="E57" s="350" t="s">
        <v>1640</v>
      </c>
      <c r="F57" s="350"/>
      <c r="G57" s="97" t="s">
        <v>1641</v>
      </c>
      <c r="H57" s="67" t="s">
        <v>370</v>
      </c>
      <c r="I57" s="67" t="s">
        <v>370</v>
      </c>
      <c r="J57" s="348" t="s">
        <v>465</v>
      </c>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1642</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23" priority="3">
      <formula>LEN(TRIM(C24))=0</formula>
    </cfRule>
  </conditionalFormatting>
  <conditionalFormatting sqref="C9:G11 J9:K11 H11 C27:I27 K27">
    <cfRule type="expression" dxfId="22" priority="2" stopIfTrue="1">
      <formula>$K$4=""</formula>
    </cfRule>
  </conditionalFormatting>
  <conditionalFormatting sqref="E47:K49 C6:G11 H11 C26:I27 K26:K27 G1:H1 I2 C2:C3 K3 C5:E5 G5:K5 J6:K6 J7 H8 C12 C22:F22 C29:E29 G29 G46:K46">
    <cfRule type="containsBlanks" dxfId="2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0" priority="6">
      <formula>LEN(TRIM(J8))=0</formula>
    </cfRule>
  </conditionalFormatting>
  <dataValidations count="2">
    <dataValidation type="whole" operator="greaterThanOrEqual" allowBlank="1" showInputMessage="1" showErrorMessage="1" sqref="E29:K30 C29:D29" xr:uid="{27617E35-FCC0-436F-909D-1670839C7490}">
      <formula1>0</formula1>
    </dataValidation>
    <dataValidation type="list" allowBlank="1" showInputMessage="1" showErrorMessage="1" sqref="J2:K2" xr:uid="{F26FA7C9-82E5-4F3D-944F-56E530D85AC5}">
      <formula1>"保育所,認定こども園,小規模保育事業"</formula1>
    </dataValidation>
  </dataValidations>
  <hyperlinks>
    <hyperlink ref="A1:B1" location="公表用一覧!A1" display="&lt; 戻る" xr:uid="{F6EEA730-E52F-40AA-BC58-35E3BFEE66AF}"/>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8DF80EF-91C1-4992-8A7F-AB4DA02E05C0}">
  <sheetPr codeName="Sheet104"/>
  <dimension ref="A1:N66"/>
  <sheetViews>
    <sheetView view="pageBreakPreview" topLeftCell="A19" zoomScaleNormal="100" zoomScaleSheetLayoutView="100" workbookViewId="0">
      <selection activeCell="K27" sqref="K27"/>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532</v>
      </c>
      <c r="B1" s="407"/>
      <c r="C1" s="72"/>
      <c r="D1" s="72"/>
      <c r="E1" s="73"/>
      <c r="F1" s="32" t="s">
        <v>362</v>
      </c>
      <c r="G1" s="227"/>
      <c r="H1" s="228"/>
      <c r="I1" s="33" t="s">
        <v>363</v>
      </c>
      <c r="J1" s="229">
        <v>46113</v>
      </c>
      <c r="K1" s="230"/>
      <c r="L1" s="34"/>
      <c r="M1" s="34"/>
      <c r="N1" s="34"/>
    </row>
    <row r="2" spans="1:14" ht="27" customHeight="1" x14ac:dyDescent="0.4">
      <c r="A2" s="231" t="s">
        <v>364</v>
      </c>
      <c r="B2" s="232"/>
      <c r="C2" s="235" t="s">
        <v>1504</v>
      </c>
      <c r="D2" s="236"/>
      <c r="E2" s="236"/>
      <c r="F2" s="236"/>
      <c r="G2" s="236"/>
      <c r="H2" s="237"/>
      <c r="I2" s="36" t="s">
        <v>92</v>
      </c>
      <c r="J2" s="241" t="s">
        <v>365</v>
      </c>
      <c r="K2" s="242"/>
      <c r="L2" s="37"/>
      <c r="M2" s="37"/>
      <c r="N2" s="37"/>
    </row>
    <row r="3" spans="1:14" ht="27" customHeight="1" x14ac:dyDescent="0.4">
      <c r="A3" s="231"/>
      <c r="B3" s="232"/>
      <c r="C3" s="235"/>
      <c r="D3" s="236"/>
      <c r="E3" s="236"/>
      <c r="F3" s="236"/>
      <c r="G3" s="236"/>
      <c r="H3" s="237"/>
      <c r="I3" s="243" t="s">
        <v>366</v>
      </c>
      <c r="J3" s="244"/>
      <c r="K3" s="38">
        <v>388</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1505</v>
      </c>
      <c r="D5" s="270"/>
      <c r="E5" s="271"/>
      <c r="F5" s="40" t="s">
        <v>369</v>
      </c>
      <c r="G5" s="376" t="str">
        <f>HYPERLINK("http://www.makoto-hoikuen.jp/")</f>
        <v>http://www.makoto-hoikuen.jp/</v>
      </c>
      <c r="H5" s="270"/>
      <c r="I5" s="270"/>
      <c r="J5" s="270"/>
      <c r="K5" s="272"/>
      <c r="L5" s="37"/>
      <c r="M5" s="37"/>
      <c r="N5" s="37"/>
    </row>
    <row r="6" spans="1:14" ht="27" customHeight="1" x14ac:dyDescent="0.4">
      <c r="A6" s="273" t="s">
        <v>371</v>
      </c>
      <c r="B6" s="274"/>
      <c r="C6" s="251" t="s">
        <v>1506</v>
      </c>
      <c r="D6" s="252"/>
      <c r="E6" s="252"/>
      <c r="F6" s="252"/>
      <c r="G6" s="252"/>
      <c r="H6" s="257" t="s">
        <v>372</v>
      </c>
      <c r="I6" s="101" t="s">
        <v>373</v>
      </c>
      <c r="J6" s="259">
        <v>30</v>
      </c>
      <c r="K6" s="260"/>
      <c r="L6" s="41"/>
      <c r="M6" s="41"/>
      <c r="N6" s="41"/>
    </row>
    <row r="7" spans="1:14" ht="27" customHeight="1" x14ac:dyDescent="0.4">
      <c r="A7" s="231"/>
      <c r="B7" s="232"/>
      <c r="C7" s="253"/>
      <c r="D7" s="254"/>
      <c r="E7" s="254"/>
      <c r="F7" s="254"/>
      <c r="G7" s="254"/>
      <c r="H7" s="258"/>
      <c r="I7" s="261" t="s">
        <v>374</v>
      </c>
      <c r="J7" s="263" t="s">
        <v>1507</v>
      </c>
      <c r="K7" s="264"/>
      <c r="L7" s="41"/>
      <c r="M7" s="41"/>
      <c r="N7" s="41"/>
    </row>
    <row r="8" spans="1:14" ht="27" customHeight="1" x14ac:dyDescent="0.4">
      <c r="A8" s="233"/>
      <c r="B8" s="234"/>
      <c r="C8" s="255"/>
      <c r="D8" s="256"/>
      <c r="E8" s="256"/>
      <c r="F8" s="256"/>
      <c r="G8" s="256"/>
      <c r="H8" s="42" t="s">
        <v>1508</v>
      </c>
      <c r="I8" s="262"/>
      <c r="J8" s="265">
        <v>15</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1509</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616</v>
      </c>
      <c r="D22" s="280"/>
      <c r="E22" s="279" t="s">
        <v>496</v>
      </c>
      <c r="F22" s="280"/>
      <c r="G22" s="296"/>
      <c r="H22" s="297"/>
      <c r="I22" s="43" t="s">
        <v>389</v>
      </c>
      <c r="J22" s="275"/>
      <c r="K22" s="276"/>
      <c r="L22" s="41"/>
      <c r="M22" s="41"/>
      <c r="N22" s="41"/>
    </row>
    <row r="23" spans="1:14" ht="27" customHeight="1" x14ac:dyDescent="0.4">
      <c r="A23" s="231"/>
      <c r="B23" s="232"/>
      <c r="C23" s="277" t="s">
        <v>390</v>
      </c>
      <c r="D23" s="278"/>
      <c r="E23" s="277" t="s">
        <v>391</v>
      </c>
      <c r="F23" s="278"/>
      <c r="G23" s="298"/>
      <c r="H23" s="299"/>
      <c r="I23" s="43" t="s">
        <v>392</v>
      </c>
      <c r="J23" s="275"/>
      <c r="K23" s="276"/>
      <c r="L23" s="41"/>
      <c r="M23" s="41"/>
      <c r="N23" s="41"/>
    </row>
    <row r="24" spans="1:14" ht="27" customHeight="1" x14ac:dyDescent="0.4">
      <c r="A24" s="233"/>
      <c r="B24" s="234"/>
      <c r="C24" s="279" t="s">
        <v>1510</v>
      </c>
      <c r="D24" s="280"/>
      <c r="E24" s="279" t="s">
        <v>1444</v>
      </c>
      <c r="F24" s="280"/>
      <c r="G24" s="300"/>
      <c r="H24" s="301"/>
      <c r="I24" s="44" t="s">
        <v>394</v>
      </c>
      <c r="J24" s="281"/>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6</v>
      </c>
      <c r="D26" s="50">
        <v>9</v>
      </c>
      <c r="E26" s="50">
        <v>9</v>
      </c>
      <c r="F26" s="50">
        <v>12</v>
      </c>
      <c r="G26" s="50">
        <v>12</v>
      </c>
      <c r="H26" s="50">
        <v>12</v>
      </c>
      <c r="I26" s="324">
        <f>SUM(C26:H26)</f>
        <v>60</v>
      </c>
      <c r="J26" s="325"/>
      <c r="K26" s="51" t="s">
        <v>642</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6</v>
      </c>
      <c r="F29" s="56">
        <v>1</v>
      </c>
      <c r="G29" s="56">
        <v>2</v>
      </c>
      <c r="H29" s="56">
        <v>1</v>
      </c>
      <c r="I29" s="56">
        <v>2</v>
      </c>
      <c r="J29" s="56"/>
      <c r="K29" s="57"/>
      <c r="L29" s="47"/>
      <c r="M29" s="47"/>
      <c r="N29" s="47"/>
    </row>
    <row r="30" spans="1:14" ht="27" customHeight="1" thickBot="1" x14ac:dyDescent="0.45">
      <c r="A30" s="96"/>
      <c r="B30" s="58" t="s">
        <v>417</v>
      </c>
      <c r="C30" s="59" t="s">
        <v>418</v>
      </c>
      <c r="D30" s="59" t="s">
        <v>418</v>
      </c>
      <c r="E30" s="59"/>
      <c r="F30" s="59"/>
      <c r="G30" s="59"/>
      <c r="H30" s="59"/>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1511</v>
      </c>
      <c r="D32" s="303"/>
      <c r="E32" s="304"/>
      <c r="F32" s="302" t="s">
        <v>1512</v>
      </c>
      <c r="G32" s="303"/>
      <c r="H32" s="304"/>
      <c r="I32" s="302" t="s">
        <v>1513</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1514</v>
      </c>
      <c r="D39" s="315"/>
      <c r="E39" s="316"/>
      <c r="F39" s="314" t="s">
        <v>1515</v>
      </c>
      <c r="G39" s="315"/>
      <c r="H39" s="316"/>
      <c r="I39" s="314" t="s">
        <v>1516</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t="s">
        <v>439</v>
      </c>
      <c r="H46" s="62">
        <v>7000</v>
      </c>
      <c r="I46" s="97" t="s">
        <v>554</v>
      </c>
      <c r="J46" s="348" t="s">
        <v>508</v>
      </c>
      <c r="K46" s="349"/>
    </row>
    <row r="47" spans="1:11" ht="20.25" customHeight="1" x14ac:dyDescent="0.4">
      <c r="A47" s="328"/>
      <c r="B47" s="329"/>
      <c r="C47" s="345" t="s">
        <v>443</v>
      </c>
      <c r="D47" s="346"/>
      <c r="E47" s="350" t="s">
        <v>953</v>
      </c>
      <c r="F47" s="350"/>
      <c r="G47" s="97" t="s">
        <v>445</v>
      </c>
      <c r="H47" s="62" t="s">
        <v>1517</v>
      </c>
      <c r="I47" s="97" t="s">
        <v>1518</v>
      </c>
      <c r="J47" s="348" t="s">
        <v>508</v>
      </c>
      <c r="K47" s="349"/>
    </row>
    <row r="48" spans="1:11" ht="20.25" customHeight="1" x14ac:dyDescent="0.4">
      <c r="A48" s="328"/>
      <c r="B48" s="329"/>
      <c r="C48" s="345" t="s">
        <v>449</v>
      </c>
      <c r="D48" s="346"/>
      <c r="E48" s="350" t="s">
        <v>1107</v>
      </c>
      <c r="F48" s="350"/>
      <c r="G48" s="97"/>
      <c r="H48" s="62"/>
      <c r="I48" s="97"/>
      <c r="J48" s="348"/>
      <c r="K48" s="349"/>
    </row>
    <row r="49" spans="1:14" ht="20.25" customHeight="1" x14ac:dyDescent="0.4">
      <c r="A49" s="328"/>
      <c r="B49" s="329"/>
      <c r="C49" s="345" t="s">
        <v>450</v>
      </c>
      <c r="D49" s="346"/>
      <c r="E49" s="350" t="s">
        <v>1314</v>
      </c>
      <c r="F49" s="350"/>
      <c r="G49" s="97" t="s">
        <v>439</v>
      </c>
      <c r="H49" s="62">
        <v>2508</v>
      </c>
      <c r="I49" s="97" t="s">
        <v>554</v>
      </c>
      <c r="J49" s="348" t="s">
        <v>1519</v>
      </c>
      <c r="K49" s="349"/>
      <c r="L49" s="63"/>
      <c r="M49" s="63"/>
      <c r="N49" s="63"/>
    </row>
    <row r="50" spans="1:14" ht="20.25" customHeight="1" x14ac:dyDescent="0.4">
      <c r="A50" s="328"/>
      <c r="B50" s="329"/>
      <c r="C50" s="345" t="s">
        <v>454</v>
      </c>
      <c r="D50" s="346"/>
      <c r="E50" s="351" t="s">
        <v>1520</v>
      </c>
      <c r="F50" s="351"/>
      <c r="G50" s="97" t="s">
        <v>439</v>
      </c>
      <c r="H50" s="62">
        <v>500</v>
      </c>
      <c r="I50" s="97" t="s">
        <v>554</v>
      </c>
      <c r="J50" s="348" t="s">
        <v>508</v>
      </c>
      <c r="K50" s="349"/>
      <c r="L50" s="63"/>
    </row>
    <row r="51" spans="1:14" ht="20.25" customHeight="1" x14ac:dyDescent="0.4">
      <c r="A51" s="328"/>
      <c r="B51" s="329"/>
      <c r="C51" s="345" t="s">
        <v>455</v>
      </c>
      <c r="D51" s="346"/>
      <c r="E51" s="351" t="s">
        <v>1521</v>
      </c>
      <c r="F51" s="351"/>
      <c r="G51" s="97" t="s">
        <v>439</v>
      </c>
      <c r="H51" s="62">
        <v>1265</v>
      </c>
      <c r="I51" s="97" t="s">
        <v>554</v>
      </c>
      <c r="J51" s="348" t="s">
        <v>508</v>
      </c>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1522</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19" priority="3">
      <formula>LEN(TRIM(C24))=0</formula>
    </cfRule>
  </conditionalFormatting>
  <conditionalFormatting sqref="C9:G11 J9:K11 H11 C27:I27 K27">
    <cfRule type="expression" dxfId="18" priority="2" stopIfTrue="1">
      <formula>$K$4=""</formula>
    </cfRule>
  </conditionalFormatting>
  <conditionalFormatting sqref="E47:K49 C6:G11 H11 C26:I27 K26:K27 G1:H1 I2 C2:C3 K3 C5:E5 G5:K5 J6:K6 J7 H8 C12 C22:F22 C29:E29 G29 G46:K46">
    <cfRule type="containsBlanks" dxfId="17"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6" priority="6">
      <formula>LEN(TRIM(J8))=0</formula>
    </cfRule>
  </conditionalFormatting>
  <dataValidations count="2">
    <dataValidation type="whole" operator="greaterThanOrEqual" allowBlank="1" showInputMessage="1" showErrorMessage="1" sqref="E29:K30 C29:D29" xr:uid="{BE63D85C-68DD-4AA3-A7F4-88AB3813BA6A}">
      <formula1>0</formula1>
    </dataValidation>
    <dataValidation type="list" allowBlank="1" showInputMessage="1" showErrorMessage="1" sqref="J2:K2" xr:uid="{FF54FC97-8346-436A-9AF7-5F7F14737D6B}">
      <formula1>"保育所,認定こども園,小規模保育事業"</formula1>
    </dataValidation>
  </dataValidations>
  <hyperlinks>
    <hyperlink ref="A1:B1" location="公表用一覧!A1" display=" &lt;戻る" xr:uid="{B14C0867-A310-49E8-96A8-241E447C7EEE}"/>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DD3969-023F-4FC8-BDF2-23F689AA0D44}">
  <sheetPr codeName="Sheet105"/>
  <dimension ref="A1:N122"/>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532</v>
      </c>
      <c r="B1" s="407"/>
      <c r="C1" s="72"/>
      <c r="D1" s="72"/>
      <c r="E1" s="73"/>
      <c r="F1" s="32" t="s">
        <v>362</v>
      </c>
      <c r="G1" s="227">
        <v>45566</v>
      </c>
      <c r="H1" s="228"/>
      <c r="I1" s="33" t="s">
        <v>363</v>
      </c>
      <c r="J1" s="229">
        <v>46113</v>
      </c>
      <c r="K1" s="230"/>
      <c r="L1" s="34"/>
      <c r="M1" s="34"/>
      <c r="N1" s="34"/>
    </row>
    <row r="2" spans="1:14" ht="27" customHeight="1" x14ac:dyDescent="0.4">
      <c r="A2" s="231" t="s">
        <v>364</v>
      </c>
      <c r="B2" s="232"/>
      <c r="C2" s="235" t="s">
        <v>1737</v>
      </c>
      <c r="D2" s="236"/>
      <c r="E2" s="236"/>
      <c r="F2" s="236"/>
      <c r="G2" s="236"/>
      <c r="H2" s="237"/>
      <c r="I2" s="36" t="s">
        <v>92</v>
      </c>
      <c r="J2" s="241"/>
      <c r="K2" s="242"/>
      <c r="L2" s="37"/>
      <c r="M2" s="37"/>
      <c r="N2" s="37"/>
    </row>
    <row r="3" spans="1:14" ht="27" customHeight="1" x14ac:dyDescent="0.4">
      <c r="A3" s="231"/>
      <c r="B3" s="232"/>
      <c r="C3" s="235"/>
      <c r="D3" s="236"/>
      <c r="E3" s="236"/>
      <c r="F3" s="236"/>
      <c r="G3" s="236"/>
      <c r="H3" s="237"/>
      <c r="I3" s="243" t="s">
        <v>366</v>
      </c>
      <c r="J3" s="244"/>
      <c r="K3" s="38">
        <v>389</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1738</v>
      </c>
      <c r="D5" s="270"/>
      <c r="E5" s="271"/>
      <c r="F5" s="40" t="s">
        <v>369</v>
      </c>
      <c r="G5" s="376" t="str">
        <f>HYPERLINK("https://minami-nagareyama.tksg.ed.jp/")</f>
        <v>https://minami-nagareyama.tksg.ed.jp/</v>
      </c>
      <c r="H5" s="270"/>
      <c r="I5" s="270"/>
      <c r="J5" s="270"/>
      <c r="K5" s="272"/>
      <c r="L5" s="37"/>
      <c r="M5" s="37"/>
      <c r="N5" s="37"/>
    </row>
    <row r="6" spans="1:14" ht="27" customHeight="1" x14ac:dyDescent="0.4">
      <c r="A6" s="273" t="s">
        <v>371</v>
      </c>
      <c r="B6" s="274"/>
      <c r="C6" s="461" t="s">
        <v>1739</v>
      </c>
      <c r="D6" s="252"/>
      <c r="E6" s="252"/>
      <c r="F6" s="252"/>
      <c r="G6" s="252"/>
      <c r="H6" s="257" t="s">
        <v>372</v>
      </c>
      <c r="I6" s="101" t="s">
        <v>373</v>
      </c>
      <c r="J6" s="259">
        <v>4</v>
      </c>
      <c r="K6" s="260"/>
      <c r="L6" s="41"/>
      <c r="M6" s="41"/>
      <c r="N6" s="41"/>
    </row>
    <row r="7" spans="1:14" ht="27" customHeight="1" x14ac:dyDescent="0.4">
      <c r="A7" s="231"/>
      <c r="B7" s="232"/>
      <c r="C7" s="253"/>
      <c r="D7" s="254"/>
      <c r="E7" s="254"/>
      <c r="F7" s="254"/>
      <c r="G7" s="254"/>
      <c r="H7" s="258"/>
      <c r="I7" s="261" t="s">
        <v>374</v>
      </c>
      <c r="J7" s="263" t="s">
        <v>638</v>
      </c>
      <c r="K7" s="264"/>
      <c r="L7" s="41"/>
      <c r="M7" s="41"/>
      <c r="N7" s="41"/>
    </row>
    <row r="8" spans="1:14" ht="27" customHeight="1" x14ac:dyDescent="0.4">
      <c r="A8" s="233"/>
      <c r="B8" s="234"/>
      <c r="C8" s="255"/>
      <c r="D8" s="256"/>
      <c r="E8" s="256"/>
      <c r="F8" s="256"/>
      <c r="G8" s="256"/>
      <c r="H8" s="42" t="s">
        <v>1508</v>
      </c>
      <c r="I8" s="262"/>
      <c r="J8" s="265">
        <v>5</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619" t="s">
        <v>1740</v>
      </c>
      <c r="D12" s="727"/>
      <c r="E12" s="727"/>
      <c r="F12" s="727"/>
      <c r="G12" s="727"/>
      <c r="H12" s="727"/>
      <c r="I12" s="727"/>
      <c r="J12" s="727"/>
      <c r="K12" s="728"/>
      <c r="L12" s="41"/>
      <c r="M12" s="41"/>
      <c r="N12" s="41"/>
    </row>
    <row r="13" spans="1:14" ht="27" customHeight="1" x14ac:dyDescent="0.4">
      <c r="A13" s="231"/>
      <c r="B13" s="232"/>
      <c r="C13" s="305"/>
      <c r="D13" s="306"/>
      <c r="E13" s="306"/>
      <c r="F13" s="306"/>
      <c r="G13" s="306"/>
      <c r="H13" s="306"/>
      <c r="I13" s="306"/>
      <c r="J13" s="306"/>
      <c r="K13" s="309"/>
      <c r="L13" s="41"/>
      <c r="M13" s="41"/>
      <c r="N13" s="41"/>
    </row>
    <row r="14" spans="1:14" ht="27" customHeight="1" x14ac:dyDescent="0.4">
      <c r="A14" s="231"/>
      <c r="B14" s="232"/>
      <c r="C14" s="305"/>
      <c r="D14" s="306"/>
      <c r="E14" s="306"/>
      <c r="F14" s="306"/>
      <c r="G14" s="306"/>
      <c r="H14" s="306"/>
      <c r="I14" s="306"/>
      <c r="J14" s="306"/>
      <c r="K14" s="309"/>
      <c r="L14" s="41"/>
      <c r="M14" s="41"/>
      <c r="N14" s="41"/>
    </row>
    <row r="15" spans="1:14" ht="27" customHeight="1" x14ac:dyDescent="0.4">
      <c r="A15" s="231"/>
      <c r="B15" s="232"/>
      <c r="C15" s="305"/>
      <c r="D15" s="306"/>
      <c r="E15" s="306"/>
      <c r="F15" s="306"/>
      <c r="G15" s="306"/>
      <c r="H15" s="306"/>
      <c r="I15" s="306"/>
      <c r="J15" s="306"/>
      <c r="K15" s="309"/>
      <c r="L15" s="41"/>
      <c r="M15" s="41"/>
      <c r="N15" s="41"/>
    </row>
    <row r="16" spans="1:14" ht="27" customHeight="1" x14ac:dyDescent="0.4">
      <c r="A16" s="231"/>
      <c r="B16" s="232"/>
      <c r="C16" s="305"/>
      <c r="D16" s="306"/>
      <c r="E16" s="306"/>
      <c r="F16" s="306"/>
      <c r="G16" s="306"/>
      <c r="H16" s="306"/>
      <c r="I16" s="306"/>
      <c r="J16" s="306"/>
      <c r="K16" s="309"/>
      <c r="L16" s="41"/>
      <c r="M16" s="41"/>
      <c r="N16" s="41"/>
    </row>
    <row r="17" spans="1:14" ht="27" customHeight="1" x14ac:dyDescent="0.4">
      <c r="A17" s="231"/>
      <c r="B17" s="232"/>
      <c r="C17" s="305"/>
      <c r="D17" s="306"/>
      <c r="E17" s="306"/>
      <c r="F17" s="306"/>
      <c r="G17" s="306"/>
      <c r="H17" s="306"/>
      <c r="I17" s="306"/>
      <c r="J17" s="306"/>
      <c r="K17" s="309"/>
      <c r="L17" s="41"/>
      <c r="M17" s="41"/>
      <c r="N17" s="41"/>
    </row>
    <row r="18" spans="1:14" ht="27" customHeight="1" x14ac:dyDescent="0.4">
      <c r="A18" s="231"/>
      <c r="B18" s="232"/>
      <c r="C18" s="305"/>
      <c r="D18" s="306"/>
      <c r="E18" s="306"/>
      <c r="F18" s="306"/>
      <c r="G18" s="306"/>
      <c r="H18" s="306"/>
      <c r="I18" s="306"/>
      <c r="J18" s="306"/>
      <c r="K18" s="309"/>
      <c r="L18" s="41"/>
      <c r="M18" s="41"/>
      <c r="N18" s="41"/>
    </row>
    <row r="19" spans="1:14" ht="27" customHeight="1" x14ac:dyDescent="0.4">
      <c r="A19" s="231"/>
      <c r="B19" s="232"/>
      <c r="C19" s="305"/>
      <c r="D19" s="306"/>
      <c r="E19" s="306"/>
      <c r="F19" s="306"/>
      <c r="G19" s="306"/>
      <c r="H19" s="306"/>
      <c r="I19" s="306"/>
      <c r="J19" s="306"/>
      <c r="K19" s="309"/>
      <c r="L19" s="41"/>
      <c r="M19" s="41"/>
      <c r="N19" s="41"/>
    </row>
    <row r="20" spans="1:14" ht="27" customHeight="1" x14ac:dyDescent="0.4">
      <c r="A20" s="233"/>
      <c r="B20" s="234"/>
      <c r="C20" s="557"/>
      <c r="D20" s="558"/>
      <c r="E20" s="558"/>
      <c r="F20" s="558"/>
      <c r="G20" s="558"/>
      <c r="H20" s="558"/>
      <c r="I20" s="558"/>
      <c r="J20" s="558"/>
      <c r="K20" s="729"/>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494</v>
      </c>
      <c r="D22" s="280"/>
      <c r="E22" s="279" t="s">
        <v>495</v>
      </c>
      <c r="F22" s="280"/>
      <c r="G22" s="296"/>
      <c r="H22" s="297"/>
      <c r="I22" s="43" t="s">
        <v>389</v>
      </c>
      <c r="J22" s="275" t="s">
        <v>1228</v>
      </c>
      <c r="K22" s="276"/>
      <c r="L22" s="41"/>
      <c r="M22" s="41"/>
      <c r="N22" s="41"/>
    </row>
    <row r="23" spans="1:14" ht="27" customHeight="1" x14ac:dyDescent="0.4">
      <c r="A23" s="231"/>
      <c r="B23" s="232"/>
      <c r="C23" s="277" t="s">
        <v>390</v>
      </c>
      <c r="D23" s="278"/>
      <c r="E23" s="277" t="s">
        <v>391</v>
      </c>
      <c r="F23" s="278"/>
      <c r="G23" s="298"/>
      <c r="H23" s="299"/>
      <c r="I23" s="43" t="s">
        <v>392</v>
      </c>
      <c r="J23" s="275" t="s">
        <v>445</v>
      </c>
      <c r="K23" s="276"/>
      <c r="L23" s="41"/>
      <c r="M23" s="41"/>
      <c r="N23" s="41"/>
    </row>
    <row r="24" spans="1:14" ht="27" customHeight="1" x14ac:dyDescent="0.4">
      <c r="A24" s="233"/>
      <c r="B24" s="234"/>
      <c r="C24" s="279" t="s">
        <v>1741</v>
      </c>
      <c r="D24" s="280"/>
      <c r="E24" s="279" t="s">
        <v>499</v>
      </c>
      <c r="F24" s="280"/>
      <c r="G24" s="300"/>
      <c r="H24" s="301"/>
      <c r="I24" s="44" t="s">
        <v>394</v>
      </c>
      <c r="J24" s="725" t="s">
        <v>1742</v>
      </c>
      <c r="K24" s="726"/>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6</v>
      </c>
      <c r="D26" s="50">
        <v>15</v>
      </c>
      <c r="E26" s="50">
        <v>15</v>
      </c>
      <c r="F26" s="50">
        <v>18</v>
      </c>
      <c r="G26" s="50">
        <v>18</v>
      </c>
      <c r="H26" s="50">
        <v>18</v>
      </c>
      <c r="I26" s="324">
        <f>SUM(C26:H26)</f>
        <v>90</v>
      </c>
      <c r="J26" s="325"/>
      <c r="K26" s="51" t="s">
        <v>642</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2</v>
      </c>
      <c r="E29" s="56">
        <v>10</v>
      </c>
      <c r="F29" s="56">
        <v>0</v>
      </c>
      <c r="G29" s="56">
        <v>1</v>
      </c>
      <c r="H29" s="56">
        <v>1</v>
      </c>
      <c r="I29" s="56">
        <v>0</v>
      </c>
      <c r="J29" s="56">
        <v>1</v>
      </c>
      <c r="K29" s="57">
        <v>0</v>
      </c>
      <c r="L29" s="47"/>
      <c r="M29" s="47"/>
      <c r="N29" s="47"/>
    </row>
    <row r="30" spans="1:14" ht="27" customHeight="1" thickBot="1" x14ac:dyDescent="0.45">
      <c r="A30" s="96"/>
      <c r="B30" s="58" t="s">
        <v>417</v>
      </c>
      <c r="C30" s="59" t="s">
        <v>418</v>
      </c>
      <c r="D30" s="59" t="s">
        <v>418</v>
      </c>
      <c r="E30" s="59">
        <v>5</v>
      </c>
      <c r="F30" s="59">
        <v>0</v>
      </c>
      <c r="G30" s="59">
        <v>0</v>
      </c>
      <c r="H30" s="59">
        <v>1</v>
      </c>
      <c r="I30" s="59">
        <v>2</v>
      </c>
      <c r="J30" s="59">
        <v>0</v>
      </c>
      <c r="K30" s="60">
        <v>0</v>
      </c>
      <c r="L30" s="47"/>
      <c r="M30" s="47"/>
      <c r="N30" s="47"/>
    </row>
    <row r="31" spans="1:14" ht="20.25" customHeight="1" x14ac:dyDescent="0.4">
      <c r="A31" s="328" t="s">
        <v>419</v>
      </c>
      <c r="B31" s="329"/>
      <c r="C31" s="332" t="s">
        <v>420</v>
      </c>
      <c r="D31" s="333"/>
      <c r="E31" s="334"/>
      <c r="F31" s="332" t="s">
        <v>421</v>
      </c>
      <c r="G31" s="333"/>
      <c r="H31" s="334"/>
      <c r="I31" s="332" t="s">
        <v>422</v>
      </c>
      <c r="J31" s="333"/>
      <c r="K31" s="588"/>
    </row>
    <row r="32" spans="1:14" ht="20.25" customHeight="1" x14ac:dyDescent="0.4">
      <c r="A32" s="328"/>
      <c r="B32" s="329"/>
      <c r="C32" s="302" t="s">
        <v>1743</v>
      </c>
      <c r="D32" s="303"/>
      <c r="E32" s="304"/>
      <c r="F32" s="302" t="s">
        <v>1744</v>
      </c>
      <c r="G32" s="303"/>
      <c r="H32" s="304"/>
      <c r="I32" s="302" t="s">
        <v>1745</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1746</v>
      </c>
      <c r="D39" s="315"/>
      <c r="E39" s="316"/>
      <c r="F39" s="314"/>
      <c r="G39" s="315"/>
      <c r="H39" s="316"/>
      <c r="I39" s="314" t="s">
        <v>1747</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1728</v>
      </c>
      <c r="F46" s="347"/>
      <c r="G46" s="97" t="s">
        <v>439</v>
      </c>
      <c r="H46" s="85" t="s">
        <v>1470</v>
      </c>
      <c r="I46" s="97" t="s">
        <v>441</v>
      </c>
      <c r="J46" s="348" t="s">
        <v>517</v>
      </c>
      <c r="K46" s="349"/>
    </row>
    <row r="47" spans="1:11" ht="20.25" customHeight="1" x14ac:dyDescent="0.4">
      <c r="A47" s="328"/>
      <c r="B47" s="329"/>
      <c r="C47" s="345" t="s">
        <v>443</v>
      </c>
      <c r="D47" s="346"/>
      <c r="E47" s="350" t="s">
        <v>444</v>
      </c>
      <c r="F47" s="350"/>
      <c r="G47" s="97" t="s">
        <v>439</v>
      </c>
      <c r="H47" s="85" t="s">
        <v>544</v>
      </c>
      <c r="I47" s="97" t="s">
        <v>441</v>
      </c>
      <c r="J47" s="348" t="s">
        <v>517</v>
      </c>
      <c r="K47" s="349"/>
    </row>
    <row r="48" spans="1:11" ht="20.25" customHeight="1" x14ac:dyDescent="0.4">
      <c r="A48" s="328"/>
      <c r="B48" s="329"/>
      <c r="C48" s="345" t="s">
        <v>449</v>
      </c>
      <c r="D48" s="346"/>
      <c r="E48" s="350" t="s">
        <v>1748</v>
      </c>
      <c r="F48" s="350"/>
      <c r="G48" s="97" t="s">
        <v>514</v>
      </c>
      <c r="H48" s="85" t="s">
        <v>1749</v>
      </c>
      <c r="I48" s="97" t="s">
        <v>548</v>
      </c>
      <c r="J48" s="348" t="s">
        <v>1750</v>
      </c>
      <c r="K48" s="349"/>
    </row>
    <row r="49" spans="1:14" ht="20.25" customHeight="1" x14ac:dyDescent="0.4">
      <c r="A49" s="328"/>
      <c r="B49" s="329"/>
      <c r="C49" s="345" t="s">
        <v>450</v>
      </c>
      <c r="D49" s="346"/>
      <c r="E49" s="350" t="s">
        <v>1751</v>
      </c>
      <c r="F49" s="350"/>
      <c r="G49" s="97" t="s">
        <v>439</v>
      </c>
      <c r="H49" s="85" t="s">
        <v>1311</v>
      </c>
      <c r="I49" s="97" t="s">
        <v>441</v>
      </c>
      <c r="J49" s="348" t="s">
        <v>552</v>
      </c>
      <c r="K49" s="349"/>
      <c r="L49" s="63"/>
      <c r="M49" s="63"/>
      <c r="N49" s="63"/>
    </row>
    <row r="50" spans="1:14" ht="20.25" customHeight="1" x14ac:dyDescent="0.4">
      <c r="A50" s="328"/>
      <c r="B50" s="329"/>
      <c r="C50" s="345" t="s">
        <v>454</v>
      </c>
      <c r="D50" s="346"/>
      <c r="E50" s="351"/>
      <c r="F50" s="351"/>
      <c r="G50" s="97"/>
      <c r="H50" s="62"/>
      <c r="I50" s="97"/>
      <c r="J50" s="348"/>
      <c r="K50" s="349"/>
      <c r="L50" s="63"/>
    </row>
    <row r="51" spans="1:14" ht="20.25" customHeight="1" x14ac:dyDescent="0.4">
      <c r="A51" s="328"/>
      <c r="B51" s="329"/>
      <c r="C51" s="345" t="s">
        <v>455</v>
      </c>
      <c r="D51" s="346"/>
      <c r="E51" s="351"/>
      <c r="F51" s="351"/>
      <c r="G51" s="97"/>
      <c r="H51" s="62"/>
      <c r="I51" s="97"/>
      <c r="J51" s="348"/>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t="s">
        <v>1752</v>
      </c>
      <c r="D55" s="361"/>
      <c r="E55" s="362" t="s">
        <v>1748</v>
      </c>
      <c r="F55" s="362"/>
      <c r="G55" s="98" t="s">
        <v>558</v>
      </c>
      <c r="H55" s="377" t="s">
        <v>1476</v>
      </c>
      <c r="I55" s="98" t="s">
        <v>1753</v>
      </c>
      <c r="J55" s="379" t="s">
        <v>709</v>
      </c>
      <c r="K55" s="380"/>
    </row>
    <row r="56" spans="1:14" ht="20.25" customHeight="1" x14ac:dyDescent="0.4">
      <c r="A56" s="328"/>
      <c r="B56" s="329"/>
      <c r="C56" s="373" t="s">
        <v>1754</v>
      </c>
      <c r="D56" s="374"/>
      <c r="E56" s="350" t="s">
        <v>1748</v>
      </c>
      <c r="F56" s="350"/>
      <c r="G56" s="97" t="s">
        <v>694</v>
      </c>
      <c r="H56" s="378"/>
      <c r="I56" s="97" t="s">
        <v>1753</v>
      </c>
      <c r="J56" s="381"/>
      <c r="K56" s="382"/>
    </row>
    <row r="57" spans="1:14" ht="20.25" customHeight="1" x14ac:dyDescent="0.4">
      <c r="A57" s="328"/>
      <c r="B57" s="329"/>
      <c r="C57" s="373" t="s">
        <v>1755</v>
      </c>
      <c r="D57" s="374"/>
      <c r="E57" s="350" t="s">
        <v>1748</v>
      </c>
      <c r="F57" s="350"/>
      <c r="G57" s="97" t="s">
        <v>558</v>
      </c>
      <c r="H57" s="363"/>
      <c r="I57" s="97" t="s">
        <v>1753</v>
      </c>
      <c r="J57" s="383"/>
      <c r="K57" s="384"/>
      <c r="N57"/>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1756</v>
      </c>
      <c r="D59" s="355"/>
      <c r="E59" s="355"/>
      <c r="F59" s="355"/>
      <c r="G59" s="355"/>
      <c r="H59" s="355"/>
      <c r="I59" s="355"/>
      <c r="J59" s="355"/>
      <c r="K59" s="356"/>
      <c r="L59" s="63"/>
      <c r="M59" s="63"/>
      <c r="N59"/>
    </row>
    <row r="60" spans="1:14" ht="20.25" customHeight="1" x14ac:dyDescent="0.4">
      <c r="A60" s="338" t="s">
        <v>468</v>
      </c>
      <c r="B60" s="274"/>
      <c r="C60" s="368" t="s">
        <v>1757</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thickBot="1" x14ac:dyDescent="0.45">
      <c r="A66" s="69" t="s">
        <v>470</v>
      </c>
      <c r="B66" s="70"/>
      <c r="C66" s="70"/>
      <c r="D66" s="70"/>
      <c r="E66" s="70"/>
      <c r="F66" s="70"/>
      <c r="G66" s="70"/>
      <c r="H66" s="70"/>
      <c r="I66" s="70"/>
      <c r="J66" s="70"/>
      <c r="K66" s="71"/>
    </row>
    <row r="67" spans="1:11" ht="26.25" customHeight="1" x14ac:dyDescent="0.4">
      <c r="A67" s="86"/>
      <c r="B67" s="87"/>
      <c r="C67" s="87"/>
      <c r="D67" s="87"/>
      <c r="E67" s="87"/>
      <c r="F67" s="87"/>
      <c r="G67" s="87"/>
      <c r="H67" s="87"/>
      <c r="I67" s="87"/>
      <c r="J67" s="87"/>
      <c r="K67" s="88"/>
    </row>
    <row r="68" spans="1:11" ht="26.25" customHeight="1" x14ac:dyDescent="0.4">
      <c r="A68" s="89"/>
      <c r="K68" s="100"/>
    </row>
    <row r="69" spans="1:11" ht="26.25" customHeight="1" x14ac:dyDescent="0.4">
      <c r="A69" s="89"/>
      <c r="K69" s="100"/>
    </row>
    <row r="70" spans="1:11" ht="26.25" customHeight="1" x14ac:dyDescent="0.4">
      <c r="A70" s="89"/>
      <c r="K70" s="100"/>
    </row>
    <row r="71" spans="1:11" ht="26.25" customHeight="1" x14ac:dyDescent="0.4">
      <c r="A71" s="89"/>
      <c r="K71" s="100"/>
    </row>
    <row r="72" spans="1:11" ht="26.25" customHeight="1" x14ac:dyDescent="0.4">
      <c r="A72" s="89"/>
      <c r="K72" s="100"/>
    </row>
    <row r="73" spans="1:11" ht="26.25" customHeight="1" x14ac:dyDescent="0.4">
      <c r="A73" s="89"/>
      <c r="K73" s="100"/>
    </row>
    <row r="74" spans="1:11" ht="26.25" customHeight="1" x14ac:dyDescent="0.4">
      <c r="A74" s="89"/>
      <c r="K74" s="100"/>
    </row>
    <row r="75" spans="1:11" ht="26.25" customHeight="1" x14ac:dyDescent="0.4">
      <c r="A75" s="89"/>
      <c r="K75" s="100"/>
    </row>
    <row r="76" spans="1:11" ht="26.25" customHeight="1" x14ac:dyDescent="0.4">
      <c r="A76" s="89"/>
      <c r="K76" s="100"/>
    </row>
    <row r="77" spans="1:11" ht="26.25" customHeight="1" x14ac:dyDescent="0.4">
      <c r="A77" s="89"/>
      <c r="K77" s="100"/>
    </row>
    <row r="78" spans="1:11" ht="26.25" customHeight="1" x14ac:dyDescent="0.4">
      <c r="A78" s="89"/>
      <c r="K78" s="100"/>
    </row>
    <row r="79" spans="1:11" ht="26.25" customHeight="1" x14ac:dyDescent="0.4">
      <c r="A79" s="89"/>
      <c r="K79" s="100"/>
    </row>
    <row r="80" spans="1:11" ht="26.25" customHeight="1" x14ac:dyDescent="0.4">
      <c r="A80" s="89"/>
      <c r="K80" s="100"/>
    </row>
    <row r="81" spans="1:11" ht="26.25" customHeight="1" x14ac:dyDescent="0.4">
      <c r="A81" s="89"/>
      <c r="K81" s="100"/>
    </row>
    <row r="82" spans="1:11" ht="26.25" customHeight="1" x14ac:dyDescent="0.4">
      <c r="A82" s="89"/>
      <c r="K82" s="100"/>
    </row>
    <row r="83" spans="1:11" ht="26.25" customHeight="1" x14ac:dyDescent="0.4">
      <c r="A83" s="89"/>
      <c r="K83" s="100"/>
    </row>
    <row r="84" spans="1:11" ht="26.25" customHeight="1" x14ac:dyDescent="0.4">
      <c r="A84" s="89"/>
      <c r="K84" s="100"/>
    </row>
    <row r="85" spans="1:11" ht="26.25" customHeight="1" x14ac:dyDescent="0.4">
      <c r="A85" s="89"/>
      <c r="K85" s="100"/>
    </row>
    <row r="86" spans="1:11" ht="26.25" customHeight="1" x14ac:dyDescent="0.4">
      <c r="A86" s="89"/>
      <c r="K86" s="100"/>
    </row>
    <row r="87" spans="1:11" ht="26.25" customHeight="1" x14ac:dyDescent="0.4">
      <c r="A87" s="89"/>
      <c r="K87" s="100"/>
    </row>
    <row r="88" spans="1:11" ht="26.25" customHeight="1" x14ac:dyDescent="0.4">
      <c r="A88" s="89"/>
      <c r="K88" s="100"/>
    </row>
    <row r="89" spans="1:11" ht="26.25" customHeight="1" x14ac:dyDescent="0.4">
      <c r="A89" s="89"/>
      <c r="K89" s="100"/>
    </row>
    <row r="90" spans="1:11" ht="26.25" customHeight="1" x14ac:dyDescent="0.4">
      <c r="A90" s="89"/>
      <c r="K90" s="100"/>
    </row>
    <row r="91" spans="1:11" ht="26.25" customHeight="1" x14ac:dyDescent="0.4">
      <c r="A91" s="89"/>
      <c r="K91" s="100"/>
    </row>
    <row r="92" spans="1:11" ht="26.25" customHeight="1" x14ac:dyDescent="0.4">
      <c r="A92" s="89"/>
      <c r="K92" s="100"/>
    </row>
    <row r="93" spans="1:11" ht="26.25" customHeight="1" x14ac:dyDescent="0.4">
      <c r="A93" s="89"/>
      <c r="K93" s="100"/>
    </row>
    <row r="94" spans="1:11" ht="26.25" customHeight="1" thickBot="1" x14ac:dyDescent="0.45">
      <c r="A94" s="90"/>
      <c r="B94" s="91"/>
      <c r="C94" s="91"/>
      <c r="D94" s="91"/>
      <c r="E94" s="91"/>
      <c r="F94" s="91"/>
      <c r="G94" s="91"/>
      <c r="H94" s="91"/>
      <c r="I94" s="91"/>
      <c r="J94" s="91"/>
      <c r="K94" s="92"/>
    </row>
    <row r="95" spans="1:11" ht="26.25" customHeight="1" x14ac:dyDescent="0.4">
      <c r="A95" s="86"/>
      <c r="B95" s="87"/>
      <c r="C95" s="87"/>
      <c r="D95" s="87"/>
      <c r="E95" s="87"/>
      <c r="F95" s="87"/>
      <c r="G95" s="87"/>
      <c r="H95" s="87"/>
      <c r="I95" s="87"/>
      <c r="J95" s="87"/>
      <c r="K95" s="88"/>
    </row>
    <row r="96" spans="1:11" ht="26.25" customHeight="1" x14ac:dyDescent="0.4">
      <c r="A96" s="89"/>
      <c r="K96" s="100"/>
    </row>
    <row r="97" spans="1:11" ht="26.25" customHeight="1" x14ac:dyDescent="0.4">
      <c r="A97" s="89"/>
      <c r="K97" s="100"/>
    </row>
    <row r="98" spans="1:11" ht="26.25" customHeight="1" x14ac:dyDescent="0.4">
      <c r="A98" s="89"/>
      <c r="K98" s="100"/>
    </row>
    <row r="99" spans="1:11" ht="26.25" customHeight="1" x14ac:dyDescent="0.4">
      <c r="A99" s="89"/>
      <c r="K99" s="100"/>
    </row>
    <row r="100" spans="1:11" ht="26.25" customHeight="1" x14ac:dyDescent="0.4">
      <c r="A100" s="89"/>
      <c r="K100" s="100"/>
    </row>
    <row r="101" spans="1:11" ht="26.25" customHeight="1" x14ac:dyDescent="0.4">
      <c r="A101" s="89"/>
      <c r="K101" s="100"/>
    </row>
    <row r="102" spans="1:11" ht="26.25" customHeight="1" x14ac:dyDescent="0.4">
      <c r="A102" s="89"/>
      <c r="K102" s="100"/>
    </row>
    <row r="103" spans="1:11" ht="26.25" customHeight="1" x14ac:dyDescent="0.4">
      <c r="A103" s="89"/>
      <c r="K103" s="100"/>
    </row>
    <row r="104" spans="1:11" ht="26.25" customHeight="1" x14ac:dyDescent="0.4">
      <c r="A104" s="89"/>
      <c r="K104" s="100"/>
    </row>
    <row r="105" spans="1:11" ht="26.25" customHeight="1" x14ac:dyDescent="0.4">
      <c r="A105" s="89"/>
      <c r="K105" s="100"/>
    </row>
    <row r="106" spans="1:11" ht="26.25" customHeight="1" x14ac:dyDescent="0.4">
      <c r="A106" s="89"/>
      <c r="K106" s="100"/>
    </row>
    <row r="107" spans="1:11" ht="26.25" customHeight="1" x14ac:dyDescent="0.4">
      <c r="A107" s="89"/>
      <c r="K107" s="100"/>
    </row>
    <row r="108" spans="1:11" ht="26.25" customHeight="1" x14ac:dyDescent="0.4">
      <c r="A108" s="89"/>
      <c r="K108" s="100"/>
    </row>
    <row r="109" spans="1:11" ht="26.25" customHeight="1" x14ac:dyDescent="0.4">
      <c r="A109" s="89"/>
      <c r="K109" s="100"/>
    </row>
    <row r="110" spans="1:11" ht="26.25" customHeight="1" x14ac:dyDescent="0.4">
      <c r="A110" s="89"/>
      <c r="K110" s="100"/>
    </row>
    <row r="111" spans="1:11" ht="26.25" customHeight="1" x14ac:dyDescent="0.4">
      <c r="A111" s="89"/>
      <c r="K111" s="100"/>
    </row>
    <row r="112" spans="1:11" ht="26.25" customHeight="1" x14ac:dyDescent="0.4">
      <c r="A112" s="89"/>
      <c r="K112" s="100"/>
    </row>
    <row r="113" spans="1:11" ht="26.25" customHeight="1" x14ac:dyDescent="0.4">
      <c r="A113" s="89"/>
      <c r="K113" s="100"/>
    </row>
    <row r="114" spans="1:11" ht="26.25" customHeight="1" x14ac:dyDescent="0.4">
      <c r="A114" s="89"/>
      <c r="K114" s="100"/>
    </row>
    <row r="115" spans="1:11" ht="26.25" customHeight="1" x14ac:dyDescent="0.4">
      <c r="A115" s="89"/>
      <c r="K115" s="100"/>
    </row>
    <row r="116" spans="1:11" ht="26.25" customHeight="1" x14ac:dyDescent="0.4">
      <c r="A116" s="89"/>
      <c r="K116" s="100"/>
    </row>
    <row r="117" spans="1:11" ht="26.25" customHeight="1" x14ac:dyDescent="0.4">
      <c r="A117" s="89"/>
      <c r="K117" s="100"/>
    </row>
    <row r="118" spans="1:11" ht="26.25" customHeight="1" x14ac:dyDescent="0.4">
      <c r="A118" s="89"/>
      <c r="K118" s="100"/>
    </row>
    <row r="119" spans="1:11" ht="26.25" customHeight="1" x14ac:dyDescent="0.4">
      <c r="A119" s="89"/>
      <c r="K119" s="100"/>
    </row>
    <row r="120" spans="1:11" ht="26.25" customHeight="1" x14ac:dyDescent="0.4">
      <c r="A120" s="89"/>
      <c r="K120" s="100"/>
    </row>
    <row r="121" spans="1:11" ht="26.25" customHeight="1" x14ac:dyDescent="0.4">
      <c r="A121" s="89"/>
      <c r="K121" s="100"/>
    </row>
    <row r="122" spans="1:11" ht="26.25" customHeight="1" thickBot="1" x14ac:dyDescent="0.45">
      <c r="A122" s="90"/>
      <c r="B122" s="91"/>
      <c r="C122" s="91"/>
      <c r="D122" s="91"/>
      <c r="E122" s="91"/>
      <c r="F122" s="91"/>
      <c r="G122" s="91"/>
      <c r="H122" s="91"/>
      <c r="I122" s="91"/>
      <c r="J122" s="91"/>
      <c r="K122" s="92"/>
    </row>
  </sheetData>
  <sheetProtection selectLockedCells="1"/>
  <mergeCells count="102">
    <mergeCell ref="A60:B64"/>
    <mergeCell ref="C60:K64"/>
    <mergeCell ref="A1:B1"/>
    <mergeCell ref="J55:K57"/>
    <mergeCell ref="C56:D56"/>
    <mergeCell ref="E56:F56"/>
    <mergeCell ref="C57:D57"/>
    <mergeCell ref="E57:F57"/>
    <mergeCell ref="B58:B59"/>
    <mergeCell ref="C58:K58"/>
    <mergeCell ref="C59:K59"/>
    <mergeCell ref="B52:B53"/>
    <mergeCell ref="C52:K52"/>
    <mergeCell ref="C53:K53"/>
    <mergeCell ref="A54:B57"/>
    <mergeCell ref="C54:D54"/>
    <mergeCell ref="E54:F54"/>
    <mergeCell ref="J54:K54"/>
    <mergeCell ref="C55:D55"/>
    <mergeCell ref="E55:F55"/>
    <mergeCell ref="H55:H57"/>
    <mergeCell ref="C50:D50"/>
    <mergeCell ref="E50:F50"/>
    <mergeCell ref="J50:K50"/>
    <mergeCell ref="A45:B51"/>
    <mergeCell ref="C45:D45"/>
    <mergeCell ref="E45:F45"/>
    <mergeCell ref="J45:K45"/>
    <mergeCell ref="C46:D46"/>
    <mergeCell ref="E46:F46"/>
    <mergeCell ref="J46:K46"/>
    <mergeCell ref="C47:D47"/>
    <mergeCell ref="E47:F47"/>
    <mergeCell ref="J47:K47"/>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15" priority="3">
      <formula>LEN(TRIM(C24))=0</formula>
    </cfRule>
  </conditionalFormatting>
  <conditionalFormatting sqref="C9:G11 J9:K11 H11 C27:I27 K27">
    <cfRule type="expression" dxfId="14" priority="2" stopIfTrue="1">
      <formula>$K$4=""</formula>
    </cfRule>
  </conditionalFormatting>
  <conditionalFormatting sqref="E47:K49 C6:G11 H11 C26:I27 K26:K27 G1:H1 I2 C2:C3 K3 C5:E5 G5:K5 J6:K6 J7 H8 C12 C22:F22 C29:E29 G29 G46:K46">
    <cfRule type="containsBlanks" dxfId="13"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J55 C56:G57 I56:I57 C60:K64">
    <cfRule type="notContainsErrors" priority="1">
      <formula>NOT(ISERROR(C2))</formula>
    </cfRule>
  </conditionalFormatting>
  <conditionalFormatting sqref="J8:K9 J10 J11:K11">
    <cfRule type="containsBlanks" dxfId="12" priority="6">
      <formula>LEN(TRIM(J8))=0</formula>
    </cfRule>
  </conditionalFormatting>
  <dataValidations count="2">
    <dataValidation type="whole" operator="greaterThanOrEqual" allowBlank="1" showInputMessage="1" showErrorMessage="1" sqref="E29:K30 C29:D29" xr:uid="{EEC17695-9CC9-46DA-9E5B-E7E4931E0E67}">
      <formula1>0</formula1>
    </dataValidation>
    <dataValidation type="list" allowBlank="1" showInputMessage="1" showErrorMessage="1" sqref="J2:K2" xr:uid="{92AFE831-F266-4DFB-A115-43B2257497AB}">
      <formula1>"保育所,認定こども園,小規模保育事業"</formula1>
    </dataValidation>
  </dataValidations>
  <hyperlinks>
    <hyperlink ref="G5" xr:uid="{CA74AB4E-3BB1-4B59-B7A7-48535DAD7385}"/>
    <hyperlink ref="A1:B1" location="公表用一覧!A1" display=" &lt;戻る" xr:uid="{392BCF7A-5306-4651-B95F-9C4C86136DEC}"/>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2" manualBreakCount="2">
    <brk id="30" max="10" man="1"/>
    <brk id="66" max="10" man="1"/>
  </rowBreaks>
  <drawing r:id="rId2"/>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C71A84D-E6B2-4C1F-8665-602399DAC609}">
  <sheetPr codeName="Sheet106"/>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532</v>
      </c>
      <c r="B1" s="407"/>
      <c r="C1" s="72"/>
      <c r="D1" s="72"/>
      <c r="E1" s="73"/>
      <c r="F1" s="32" t="s">
        <v>362</v>
      </c>
      <c r="G1" s="227">
        <v>45560</v>
      </c>
      <c r="H1" s="228"/>
      <c r="I1" s="33" t="s">
        <v>363</v>
      </c>
      <c r="J1" s="229">
        <v>46113</v>
      </c>
      <c r="K1" s="230"/>
      <c r="L1" s="34"/>
      <c r="M1" s="34"/>
      <c r="N1" s="34"/>
    </row>
    <row r="2" spans="1:14" ht="27" customHeight="1" x14ac:dyDescent="0.4">
      <c r="A2" s="231" t="s">
        <v>364</v>
      </c>
      <c r="B2" s="232"/>
      <c r="C2" s="235" t="s">
        <v>1595</v>
      </c>
      <c r="D2" s="236"/>
      <c r="E2" s="236"/>
      <c r="F2" s="236"/>
      <c r="G2" s="236"/>
      <c r="H2" s="237"/>
      <c r="I2" s="36" t="s">
        <v>92</v>
      </c>
      <c r="J2" s="241" t="s">
        <v>806</v>
      </c>
      <c r="K2" s="242"/>
      <c r="L2" s="37"/>
      <c r="M2" s="37"/>
      <c r="N2" s="37"/>
    </row>
    <row r="3" spans="1:14" ht="27" customHeight="1" x14ac:dyDescent="0.4">
      <c r="A3" s="231"/>
      <c r="B3" s="232"/>
      <c r="C3" s="235"/>
      <c r="D3" s="236"/>
      <c r="E3" s="236"/>
      <c r="F3" s="236"/>
      <c r="G3" s="236"/>
      <c r="H3" s="237"/>
      <c r="I3" s="243" t="s">
        <v>366</v>
      </c>
      <c r="J3" s="244"/>
      <c r="K3" s="38">
        <v>390</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1596</v>
      </c>
      <c r="D5" s="270"/>
      <c r="E5" s="271"/>
      <c r="F5" s="40" t="s">
        <v>369</v>
      </c>
      <c r="G5" s="376" t="str">
        <f>HYPERLINK("https://kids-lab.co.jp/minaminagareyamaninteikodomoen/")</f>
        <v>https://kids-lab.co.jp/minaminagareyamaninteikodomoen/</v>
      </c>
      <c r="H5" s="270"/>
      <c r="I5" s="270"/>
      <c r="J5" s="270"/>
      <c r="K5" s="272"/>
      <c r="L5" s="37"/>
      <c r="M5" s="37"/>
      <c r="N5" s="37"/>
    </row>
    <row r="6" spans="1:14" ht="27" customHeight="1" x14ac:dyDescent="0.4">
      <c r="A6" s="273" t="s">
        <v>371</v>
      </c>
      <c r="B6" s="274"/>
      <c r="C6" s="251" t="s">
        <v>1597</v>
      </c>
      <c r="D6" s="252"/>
      <c r="E6" s="252"/>
      <c r="F6" s="252"/>
      <c r="G6" s="252"/>
      <c r="H6" s="257" t="s">
        <v>372</v>
      </c>
      <c r="I6" s="101" t="s">
        <v>373</v>
      </c>
      <c r="J6" s="259">
        <v>5</v>
      </c>
      <c r="K6" s="260"/>
      <c r="L6" s="41"/>
      <c r="M6" s="41"/>
      <c r="N6" s="41"/>
    </row>
    <row r="7" spans="1:14" ht="27" customHeight="1" x14ac:dyDescent="0.4">
      <c r="A7" s="231"/>
      <c r="B7" s="232"/>
      <c r="C7" s="253"/>
      <c r="D7" s="254"/>
      <c r="E7" s="254"/>
      <c r="F7" s="254"/>
      <c r="G7" s="254"/>
      <c r="H7" s="258"/>
      <c r="I7" s="261" t="s">
        <v>374</v>
      </c>
      <c r="J7" s="263" t="s">
        <v>1598</v>
      </c>
      <c r="K7" s="264"/>
      <c r="L7" s="41"/>
      <c r="M7" s="41"/>
      <c r="N7" s="41"/>
    </row>
    <row r="8" spans="1:14" ht="27" customHeight="1" x14ac:dyDescent="0.4">
      <c r="A8" s="233"/>
      <c r="B8" s="234"/>
      <c r="C8" s="255"/>
      <c r="D8" s="256"/>
      <c r="E8" s="256"/>
      <c r="F8" s="256"/>
      <c r="G8" s="256"/>
      <c r="H8" s="42" t="s">
        <v>1508</v>
      </c>
      <c r="I8" s="262"/>
      <c r="J8" s="265">
        <v>20</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1599</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616</v>
      </c>
      <c r="D22" s="280"/>
      <c r="E22" s="279" t="s">
        <v>617</v>
      </c>
      <c r="F22" s="280"/>
      <c r="G22" s="296" t="s">
        <v>1600</v>
      </c>
      <c r="H22" s="297"/>
      <c r="I22" s="43" t="s">
        <v>389</v>
      </c>
      <c r="J22" s="275"/>
      <c r="K22" s="276"/>
      <c r="L22" s="41"/>
      <c r="M22" s="41"/>
      <c r="N22" s="41"/>
    </row>
    <row r="23" spans="1:14" ht="27" customHeight="1" x14ac:dyDescent="0.4">
      <c r="A23" s="231"/>
      <c r="B23" s="232"/>
      <c r="C23" s="277" t="s">
        <v>390</v>
      </c>
      <c r="D23" s="278"/>
      <c r="E23" s="277" t="s">
        <v>391</v>
      </c>
      <c r="F23" s="278"/>
      <c r="G23" s="298"/>
      <c r="H23" s="299"/>
      <c r="I23" s="43" t="s">
        <v>392</v>
      </c>
      <c r="J23" s="275"/>
      <c r="K23" s="276"/>
      <c r="L23" s="41"/>
      <c r="M23" s="41"/>
      <c r="N23" s="41"/>
    </row>
    <row r="24" spans="1:14" ht="27" customHeight="1" x14ac:dyDescent="0.4">
      <c r="A24" s="233"/>
      <c r="B24" s="234"/>
      <c r="C24" s="279" t="s">
        <v>619</v>
      </c>
      <c r="D24" s="280"/>
      <c r="E24" s="279" t="s">
        <v>616</v>
      </c>
      <c r="F24" s="280"/>
      <c r="G24" s="300"/>
      <c r="H24" s="301"/>
      <c r="I24" s="44" t="s">
        <v>394</v>
      </c>
      <c r="J24" s="281"/>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6</v>
      </c>
      <c r="D26" s="50">
        <v>12</v>
      </c>
      <c r="E26" s="50">
        <v>12</v>
      </c>
      <c r="F26" s="50">
        <v>16</v>
      </c>
      <c r="G26" s="50">
        <v>17</v>
      </c>
      <c r="H26" s="50">
        <v>17</v>
      </c>
      <c r="I26" s="324">
        <f>SUM(C26:H26)</f>
        <v>80</v>
      </c>
      <c r="J26" s="325"/>
      <c r="K26" s="51" t="s">
        <v>1601</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11</v>
      </c>
      <c r="F29" s="56">
        <v>1</v>
      </c>
      <c r="G29" s="56">
        <v>1</v>
      </c>
      <c r="H29" s="56">
        <v>2</v>
      </c>
      <c r="I29" s="56"/>
      <c r="J29" s="56"/>
      <c r="K29" s="57"/>
      <c r="L29" s="47"/>
      <c r="M29" s="47"/>
      <c r="N29" s="47"/>
    </row>
    <row r="30" spans="1:14" ht="27" customHeight="1" thickBot="1" x14ac:dyDescent="0.45">
      <c r="A30" s="96"/>
      <c r="B30" s="58" t="s">
        <v>417</v>
      </c>
      <c r="C30" s="59" t="s">
        <v>418</v>
      </c>
      <c r="D30" s="59" t="s">
        <v>418</v>
      </c>
      <c r="E30" s="59">
        <v>6</v>
      </c>
      <c r="F30" s="59"/>
      <c r="G30" s="59">
        <v>1</v>
      </c>
      <c r="H30" s="59"/>
      <c r="I30" s="59"/>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1602</v>
      </c>
      <c r="D32" s="303"/>
      <c r="E32" s="304"/>
      <c r="F32" s="302" t="s">
        <v>1603</v>
      </c>
      <c r="G32" s="303"/>
      <c r="H32" s="304"/>
      <c r="I32" s="302"/>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1604</v>
      </c>
      <c r="D39" s="315"/>
      <c r="E39" s="316"/>
      <c r="F39" s="314" t="s">
        <v>1605</v>
      </c>
      <c r="G39" s="315"/>
      <c r="H39" s="316"/>
      <c r="I39" s="314" t="s">
        <v>1606</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t="s">
        <v>439</v>
      </c>
      <c r="H46" s="62" t="s">
        <v>1607</v>
      </c>
      <c r="I46" s="97" t="s">
        <v>441</v>
      </c>
      <c r="J46" s="348" t="s">
        <v>1608</v>
      </c>
      <c r="K46" s="349"/>
    </row>
    <row r="47" spans="1:11" ht="20.25" customHeight="1" x14ac:dyDescent="0.4">
      <c r="A47" s="328"/>
      <c r="B47" s="329"/>
      <c r="C47" s="345" t="s">
        <v>443</v>
      </c>
      <c r="D47" s="346"/>
      <c r="E47" s="350" t="s">
        <v>444</v>
      </c>
      <c r="F47" s="350"/>
      <c r="G47" s="79" t="s">
        <v>1609</v>
      </c>
      <c r="H47" s="78" t="s">
        <v>1610</v>
      </c>
      <c r="I47" s="79" t="s">
        <v>1611</v>
      </c>
      <c r="J47" s="348" t="s">
        <v>1612</v>
      </c>
      <c r="K47" s="349"/>
    </row>
    <row r="48" spans="1:11" ht="20.25" customHeight="1" x14ac:dyDescent="0.4">
      <c r="A48" s="328"/>
      <c r="B48" s="329"/>
      <c r="C48" s="345" t="s">
        <v>449</v>
      </c>
      <c r="D48" s="346"/>
      <c r="E48" s="350" t="s">
        <v>1613</v>
      </c>
      <c r="F48" s="350"/>
      <c r="G48" s="97"/>
      <c r="H48" s="62"/>
      <c r="I48" s="97"/>
      <c r="J48" s="348"/>
      <c r="K48" s="349"/>
    </row>
    <row r="49" spans="1:14" ht="20.25" customHeight="1" x14ac:dyDescent="0.4">
      <c r="A49" s="328"/>
      <c r="B49" s="329"/>
      <c r="C49" s="345" t="s">
        <v>450</v>
      </c>
      <c r="D49" s="346"/>
      <c r="E49" s="350" t="s">
        <v>1614</v>
      </c>
      <c r="F49" s="350"/>
      <c r="G49" s="97"/>
      <c r="H49" s="62"/>
      <c r="I49" s="97"/>
      <c r="J49" s="348"/>
      <c r="K49" s="349"/>
      <c r="L49" s="63"/>
      <c r="M49" s="63"/>
      <c r="N49" s="63"/>
    </row>
    <row r="50" spans="1:14" ht="20.25" customHeight="1" x14ac:dyDescent="0.4">
      <c r="A50" s="328"/>
      <c r="B50" s="329"/>
      <c r="C50" s="345" t="s">
        <v>454</v>
      </c>
      <c r="D50" s="346"/>
      <c r="E50" s="351" t="s">
        <v>1615</v>
      </c>
      <c r="F50" s="351"/>
      <c r="G50" s="97" t="s">
        <v>439</v>
      </c>
      <c r="H50" s="62" t="s">
        <v>1616</v>
      </c>
      <c r="I50" s="97" t="s">
        <v>441</v>
      </c>
      <c r="J50" s="348" t="s">
        <v>1617</v>
      </c>
      <c r="K50" s="349"/>
      <c r="L50" s="63"/>
    </row>
    <row r="51" spans="1:14" ht="20.25" customHeight="1" x14ac:dyDescent="0.4">
      <c r="A51" s="328"/>
      <c r="B51" s="329"/>
      <c r="C51" s="345" t="s">
        <v>455</v>
      </c>
      <c r="D51" s="346"/>
      <c r="E51" s="351"/>
      <c r="F51" s="351"/>
      <c r="G51" s="97"/>
      <c r="H51" s="62"/>
      <c r="I51" s="97"/>
      <c r="J51" s="348"/>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c r="D55" s="361"/>
      <c r="E55" s="362"/>
      <c r="F55" s="362"/>
      <c r="G55" s="98"/>
      <c r="H55" s="66"/>
      <c r="I55" s="66"/>
      <c r="J55" s="363"/>
      <c r="K55" s="364"/>
    </row>
    <row r="56" spans="1:14" ht="20.25" customHeight="1" x14ac:dyDescent="0.4">
      <c r="A56" s="328"/>
      <c r="B56" s="329"/>
      <c r="C56" s="373"/>
      <c r="D56" s="374"/>
      <c r="E56" s="350"/>
      <c r="F56" s="350"/>
      <c r="G56" s="97"/>
      <c r="H56" s="67"/>
      <c r="I56" s="67"/>
      <c r="J56" s="348"/>
      <c r="K56" s="349"/>
    </row>
    <row r="57" spans="1:14" ht="20.25" customHeight="1" x14ac:dyDescent="0.4">
      <c r="A57" s="328"/>
      <c r="B57" s="329"/>
      <c r="C57" s="373"/>
      <c r="D57" s="374"/>
      <c r="E57" s="350"/>
      <c r="F57" s="350"/>
      <c r="G57" s="97"/>
      <c r="H57" s="67"/>
      <c r="I57" s="67"/>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1618</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11" priority="3">
      <formula>LEN(TRIM(C24))=0</formula>
    </cfRule>
  </conditionalFormatting>
  <conditionalFormatting sqref="C9:G11 J9:K11 H11 C27:I27 K27">
    <cfRule type="expression" dxfId="10" priority="2" stopIfTrue="1">
      <formula>$K$4=""</formula>
    </cfRule>
  </conditionalFormatting>
  <conditionalFormatting sqref="E47:K49 C6:G11 H11 C26:I27 K26:K27 G1:H1 I2 C2:C3 K3 C5:E5 G5:K5 J6:K6 J7 H8 C12 C22:F22 C29:E29 G29 G46:K46">
    <cfRule type="containsBlanks" dxfId="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8" priority="6">
      <formula>LEN(TRIM(J8))=0</formula>
    </cfRule>
  </conditionalFormatting>
  <dataValidations count="2">
    <dataValidation type="whole" operator="greaterThanOrEqual" allowBlank="1" showInputMessage="1" showErrorMessage="1" sqref="E29:K30 C29:D29" xr:uid="{489DBC71-C07F-413F-A4AE-B0DF0A4F3447}">
      <formula1>0</formula1>
    </dataValidation>
    <dataValidation type="list" allowBlank="1" showInputMessage="1" showErrorMessage="1" sqref="J2:K2" xr:uid="{4C50B884-D520-4016-95BE-59609CE3A662}">
      <formula1>"保育所,認定こども園,小規模保育事業"</formula1>
    </dataValidation>
  </dataValidations>
  <hyperlinks>
    <hyperlink ref="A1:B1" location="公表用一覧!A1" display=" &lt;戻る" xr:uid="{C06A7BC1-4F1C-4906-8282-418AE42FDBB2}"/>
  </hyperlinks>
  <pageMargins left="0.59055118110236227" right="0" top="0.39370078740157483" bottom="0.39370078740157483" header="0" footer="0"/>
  <pageSetup paperSize="9" scale="93" fitToWidth="0" fitToHeight="0" orientation="portrait" r:id="rId1"/>
  <headerFooter>
    <oddHeader>&amp;L&amp;P / &amp;N ページ</oddHeader>
  </headerFooter>
  <rowBreaks count="2" manualBreakCount="2">
    <brk id="28" max="10" man="1"/>
    <brk id="66" max="10" man="1"/>
  </rowBreaks>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7DADF2-56C1-4133-986F-AE9B1A285887}">
  <sheetPr codeName="Sheet107"/>
  <dimension ref="A1:N66"/>
  <sheetViews>
    <sheetView view="pageBreakPreview" topLeftCell="A19" zoomScaleNormal="100" zoomScaleSheetLayoutView="100" workbookViewId="0">
      <selection activeCell="G5" sqref="G5:K5"/>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07" t="s">
        <v>532</v>
      </c>
      <c r="B1" s="407"/>
      <c r="C1" s="72"/>
      <c r="D1" s="72"/>
      <c r="E1" s="73"/>
      <c r="F1" s="32" t="s">
        <v>362</v>
      </c>
      <c r="G1" s="227">
        <v>45562</v>
      </c>
      <c r="H1" s="228"/>
      <c r="I1" s="33" t="s">
        <v>363</v>
      </c>
      <c r="J1" s="229">
        <v>46113</v>
      </c>
      <c r="K1" s="230"/>
      <c r="L1" s="34"/>
      <c r="M1" s="34"/>
      <c r="N1" s="34"/>
    </row>
    <row r="2" spans="1:14" ht="27" customHeight="1" x14ac:dyDescent="0.4">
      <c r="A2" s="231" t="s">
        <v>364</v>
      </c>
      <c r="B2" s="232"/>
      <c r="C2" s="235" t="s">
        <v>1683</v>
      </c>
      <c r="D2" s="236"/>
      <c r="E2" s="236"/>
      <c r="F2" s="236"/>
      <c r="G2" s="236"/>
      <c r="H2" s="237"/>
      <c r="I2" s="36" t="s">
        <v>92</v>
      </c>
      <c r="J2" s="241" t="s">
        <v>806</v>
      </c>
      <c r="K2" s="242"/>
      <c r="L2" s="37"/>
      <c r="M2" s="37"/>
      <c r="N2" s="37"/>
    </row>
    <row r="3" spans="1:14" ht="27" customHeight="1" x14ac:dyDescent="0.4">
      <c r="A3" s="231"/>
      <c r="B3" s="232"/>
      <c r="C3" s="235"/>
      <c r="D3" s="236"/>
      <c r="E3" s="236"/>
      <c r="F3" s="236"/>
      <c r="G3" s="236"/>
      <c r="H3" s="237"/>
      <c r="I3" s="243" t="s">
        <v>366</v>
      </c>
      <c r="J3" s="244"/>
      <c r="K3" s="38">
        <v>391</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269" t="s">
        <v>1684</v>
      </c>
      <c r="D5" s="270"/>
      <c r="E5" s="271"/>
      <c r="F5" s="40" t="s">
        <v>369</v>
      </c>
      <c r="G5" s="376" t="str">
        <f>HYPERLINK("https://www.kouhoku.ed.jp/minami-nagareyama/")</f>
        <v>https://www.kouhoku.ed.jp/minami-nagareyama/</v>
      </c>
      <c r="H5" s="270"/>
      <c r="I5" s="270"/>
      <c r="J5" s="270"/>
      <c r="K5" s="272"/>
      <c r="L5" s="37"/>
      <c r="M5" s="37"/>
      <c r="N5" s="37"/>
    </row>
    <row r="6" spans="1:14" ht="27" customHeight="1" x14ac:dyDescent="0.4">
      <c r="A6" s="273" t="s">
        <v>371</v>
      </c>
      <c r="B6" s="274"/>
      <c r="C6" s="251" t="s">
        <v>1685</v>
      </c>
      <c r="D6" s="252"/>
      <c r="E6" s="252"/>
      <c r="F6" s="252"/>
      <c r="G6" s="252"/>
      <c r="H6" s="257" t="s">
        <v>372</v>
      </c>
      <c r="I6" s="101" t="s">
        <v>373</v>
      </c>
      <c r="J6" s="259">
        <v>4</v>
      </c>
      <c r="K6" s="260"/>
      <c r="L6" s="41"/>
      <c r="M6" s="41"/>
      <c r="N6" s="41"/>
    </row>
    <row r="7" spans="1:14" ht="27" customHeight="1" x14ac:dyDescent="0.4">
      <c r="A7" s="231"/>
      <c r="B7" s="232"/>
      <c r="C7" s="253"/>
      <c r="D7" s="254"/>
      <c r="E7" s="254"/>
      <c r="F7" s="254"/>
      <c r="G7" s="254"/>
      <c r="H7" s="258"/>
      <c r="I7" s="261" t="s">
        <v>374</v>
      </c>
      <c r="J7" s="263" t="s">
        <v>1686</v>
      </c>
      <c r="K7" s="264"/>
      <c r="L7" s="41"/>
      <c r="M7" s="41"/>
      <c r="N7" s="41"/>
    </row>
    <row r="8" spans="1:14" ht="27" customHeight="1" x14ac:dyDescent="0.4">
      <c r="A8" s="233"/>
      <c r="B8" s="234"/>
      <c r="C8" s="255"/>
      <c r="D8" s="256"/>
      <c r="E8" s="256"/>
      <c r="F8" s="256"/>
      <c r="G8" s="256"/>
      <c r="H8" s="42" t="s">
        <v>492</v>
      </c>
      <c r="I8" s="262"/>
      <c r="J8" s="265">
        <v>11</v>
      </c>
      <c r="K8" s="266"/>
      <c r="L8" s="41"/>
      <c r="M8" s="41"/>
      <c r="N8" s="41"/>
    </row>
    <row r="9" spans="1:14" ht="27" customHeight="1" x14ac:dyDescent="0.4">
      <c r="A9" s="245" t="s">
        <v>377</v>
      </c>
      <c r="B9" s="246"/>
      <c r="C9" s="251"/>
      <c r="D9" s="252"/>
      <c r="E9" s="252"/>
      <c r="F9" s="252"/>
      <c r="G9" s="252"/>
      <c r="H9" s="257" t="s">
        <v>372</v>
      </c>
      <c r="I9" s="101" t="s">
        <v>373</v>
      </c>
      <c r="J9" s="259" t="s">
        <v>378</v>
      </c>
      <c r="K9" s="260"/>
      <c r="L9" s="41"/>
      <c r="M9" s="41"/>
      <c r="N9" s="41"/>
    </row>
    <row r="10" spans="1:14" ht="27" customHeight="1" x14ac:dyDescent="0.4">
      <c r="A10" s="247"/>
      <c r="B10" s="248"/>
      <c r="C10" s="253"/>
      <c r="D10" s="254"/>
      <c r="E10" s="254"/>
      <c r="F10" s="254"/>
      <c r="G10" s="254"/>
      <c r="H10" s="258"/>
      <c r="I10" s="261" t="s">
        <v>374</v>
      </c>
      <c r="J10" s="263" t="s">
        <v>379</v>
      </c>
      <c r="K10" s="264"/>
      <c r="L10" s="41"/>
      <c r="M10" s="41"/>
      <c r="N10" s="41"/>
    </row>
    <row r="11" spans="1:14" ht="27" customHeight="1" x14ac:dyDescent="0.4">
      <c r="A11" s="249"/>
      <c r="B11" s="250"/>
      <c r="C11" s="255"/>
      <c r="D11" s="256"/>
      <c r="E11" s="256"/>
      <c r="F11" s="256"/>
      <c r="G11" s="256"/>
      <c r="H11" s="42"/>
      <c r="I11" s="262"/>
      <c r="J11" s="265" t="s">
        <v>378</v>
      </c>
      <c r="K11" s="266"/>
      <c r="L11" s="41"/>
      <c r="M11" s="41"/>
      <c r="N11" s="41"/>
    </row>
    <row r="12" spans="1:14" ht="27" customHeight="1" x14ac:dyDescent="0.4">
      <c r="A12" s="273" t="s">
        <v>380</v>
      </c>
      <c r="B12" s="274"/>
      <c r="C12" s="283" t="s">
        <v>1687</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387</v>
      </c>
      <c r="D22" s="280"/>
      <c r="E22" s="279" t="s">
        <v>388</v>
      </c>
      <c r="F22" s="280"/>
      <c r="G22" s="296"/>
      <c r="H22" s="297"/>
      <c r="I22" s="43" t="s">
        <v>389</v>
      </c>
      <c r="J22" s="275" t="s">
        <v>1688</v>
      </c>
      <c r="K22" s="276"/>
      <c r="L22" s="41"/>
      <c r="M22" s="41"/>
      <c r="N22" s="41"/>
    </row>
    <row r="23" spans="1:14" ht="27" customHeight="1" x14ac:dyDescent="0.4">
      <c r="A23" s="231"/>
      <c r="B23" s="232"/>
      <c r="C23" s="277" t="s">
        <v>390</v>
      </c>
      <c r="D23" s="278"/>
      <c r="E23" s="277" t="s">
        <v>391</v>
      </c>
      <c r="F23" s="278"/>
      <c r="G23" s="298"/>
      <c r="H23" s="299"/>
      <c r="I23" s="43" t="s">
        <v>392</v>
      </c>
      <c r="J23" s="275" t="s">
        <v>1689</v>
      </c>
      <c r="K23" s="276"/>
      <c r="L23" s="41"/>
      <c r="M23" s="41"/>
      <c r="N23" s="41"/>
    </row>
    <row r="24" spans="1:14" ht="27" customHeight="1" x14ac:dyDescent="0.4">
      <c r="A24" s="233"/>
      <c r="B24" s="234"/>
      <c r="C24" s="279" t="s">
        <v>393</v>
      </c>
      <c r="D24" s="280"/>
      <c r="E24" s="279" t="s">
        <v>664</v>
      </c>
      <c r="F24" s="280"/>
      <c r="G24" s="300"/>
      <c r="H24" s="301"/>
      <c r="I24" s="44" t="s">
        <v>394</v>
      </c>
      <c r="J24" s="281" t="s">
        <v>1690</v>
      </c>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9</v>
      </c>
      <c r="D26" s="50">
        <v>18</v>
      </c>
      <c r="E26" s="50">
        <v>18</v>
      </c>
      <c r="F26" s="50">
        <v>27</v>
      </c>
      <c r="G26" s="50">
        <v>27</v>
      </c>
      <c r="H26" s="50">
        <v>27</v>
      </c>
      <c r="I26" s="324">
        <f>SUM(C26:H26)</f>
        <v>126</v>
      </c>
      <c r="J26" s="325"/>
      <c r="K26" s="51" t="s">
        <v>1260</v>
      </c>
      <c r="L26" s="47"/>
      <c r="M26" s="47"/>
      <c r="N26" s="47"/>
    </row>
    <row r="27" spans="1:14" ht="27" customHeight="1" x14ac:dyDescent="0.4">
      <c r="A27" s="52"/>
      <c r="B27" s="53" t="s">
        <v>405</v>
      </c>
      <c r="C27" s="42"/>
      <c r="D27" s="42"/>
      <c r="E27" s="42"/>
      <c r="F27" s="42"/>
      <c r="G27" s="42"/>
      <c r="H27" s="42"/>
      <c r="I27" s="326">
        <f>SUM(C27:H27)</f>
        <v>0</v>
      </c>
      <c r="J27" s="327"/>
      <c r="K27" s="54"/>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13</v>
      </c>
      <c r="F29" s="56"/>
      <c r="G29" s="56">
        <v>3</v>
      </c>
      <c r="H29" s="56"/>
      <c r="I29" s="56"/>
      <c r="J29" s="56"/>
      <c r="K29" s="57"/>
      <c r="L29" s="47"/>
      <c r="M29" s="47"/>
      <c r="N29" s="47"/>
    </row>
    <row r="30" spans="1:14" ht="27" customHeight="1" thickBot="1" x14ac:dyDescent="0.45">
      <c r="A30" s="96"/>
      <c r="B30" s="58" t="s">
        <v>417</v>
      </c>
      <c r="C30" s="59" t="s">
        <v>418</v>
      </c>
      <c r="D30" s="59" t="s">
        <v>418</v>
      </c>
      <c r="E30" s="59">
        <v>3</v>
      </c>
      <c r="F30" s="59"/>
      <c r="G30" s="59"/>
      <c r="H30" s="59"/>
      <c r="I30" s="59">
        <v>4</v>
      </c>
      <c r="J30" s="59">
        <v>1</v>
      </c>
      <c r="K30" s="60">
        <v>3</v>
      </c>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1691</v>
      </c>
      <c r="D32" s="303"/>
      <c r="E32" s="304"/>
      <c r="F32" s="302" t="s">
        <v>1692</v>
      </c>
      <c r="G32" s="303"/>
      <c r="H32" s="304"/>
      <c r="I32" s="302" t="s">
        <v>1693</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1694</v>
      </c>
      <c r="D39" s="315"/>
      <c r="E39" s="316"/>
      <c r="F39" s="314" t="s">
        <v>1695</v>
      </c>
      <c r="G39" s="315"/>
      <c r="H39" s="316"/>
      <c r="I39" s="314" t="s">
        <v>1696</v>
      </c>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61" t="s">
        <v>434</v>
      </c>
      <c r="H45" s="61" t="s">
        <v>435</v>
      </c>
      <c r="I45" s="61" t="s">
        <v>92</v>
      </c>
      <c r="J45" s="343" t="s">
        <v>436</v>
      </c>
      <c r="K45" s="344"/>
    </row>
    <row r="46" spans="1:11" ht="20.25" customHeight="1" x14ac:dyDescent="0.4">
      <c r="A46" s="328"/>
      <c r="B46" s="329"/>
      <c r="C46" s="345" t="s">
        <v>437</v>
      </c>
      <c r="D46" s="346"/>
      <c r="E46" s="347" t="s">
        <v>438</v>
      </c>
      <c r="F46" s="347"/>
      <c r="G46" s="97" t="s">
        <v>439</v>
      </c>
      <c r="H46" s="62" t="s">
        <v>1697</v>
      </c>
      <c r="I46" s="97" t="s">
        <v>441</v>
      </c>
      <c r="J46" s="348" t="s">
        <v>517</v>
      </c>
      <c r="K46" s="349"/>
    </row>
    <row r="47" spans="1:11" ht="20.25" customHeight="1" x14ac:dyDescent="0.4">
      <c r="A47" s="328"/>
      <c r="B47" s="329"/>
      <c r="C47" s="345" t="s">
        <v>443</v>
      </c>
      <c r="D47" s="346"/>
      <c r="E47" s="350" t="s">
        <v>444</v>
      </c>
      <c r="F47" s="350"/>
      <c r="G47" s="97" t="s">
        <v>445</v>
      </c>
      <c r="H47" s="62" t="s">
        <v>1698</v>
      </c>
      <c r="I47" s="97" t="s">
        <v>1371</v>
      </c>
      <c r="J47" s="348" t="s">
        <v>517</v>
      </c>
      <c r="K47" s="349"/>
    </row>
    <row r="48" spans="1:11" ht="20.25" customHeight="1" x14ac:dyDescent="0.4">
      <c r="A48" s="328"/>
      <c r="B48" s="329"/>
      <c r="C48" s="345" t="s">
        <v>449</v>
      </c>
      <c r="D48" s="346"/>
      <c r="E48" s="350" t="s">
        <v>654</v>
      </c>
      <c r="F48" s="350"/>
      <c r="G48" s="97" t="s">
        <v>824</v>
      </c>
      <c r="H48" s="62" t="s">
        <v>1699</v>
      </c>
      <c r="I48" s="97" t="s">
        <v>1700</v>
      </c>
      <c r="J48" s="348" t="s">
        <v>517</v>
      </c>
      <c r="K48" s="349"/>
    </row>
    <row r="49" spans="1:14" ht="20.25" customHeight="1" x14ac:dyDescent="0.4">
      <c r="A49" s="328"/>
      <c r="B49" s="329"/>
      <c r="C49" s="345" t="s">
        <v>450</v>
      </c>
      <c r="D49" s="346"/>
      <c r="E49" s="350" t="s">
        <v>451</v>
      </c>
      <c r="F49" s="350"/>
      <c r="G49" s="97" t="s">
        <v>452</v>
      </c>
      <c r="H49" s="62" t="s">
        <v>453</v>
      </c>
      <c r="I49" s="97"/>
      <c r="J49" s="348"/>
      <c r="K49" s="349"/>
      <c r="L49" s="63"/>
      <c r="M49" s="63"/>
      <c r="N49" s="63"/>
    </row>
    <row r="50" spans="1:14" ht="20.25" customHeight="1" x14ac:dyDescent="0.4">
      <c r="A50" s="328"/>
      <c r="B50" s="329"/>
      <c r="C50" s="345" t="s">
        <v>454</v>
      </c>
      <c r="D50" s="346"/>
      <c r="E50" s="351" t="s">
        <v>1701</v>
      </c>
      <c r="F50" s="351"/>
      <c r="G50" s="97" t="s">
        <v>439</v>
      </c>
      <c r="H50" s="62" t="s">
        <v>1702</v>
      </c>
      <c r="I50" s="97" t="s">
        <v>441</v>
      </c>
      <c r="J50" s="348" t="s">
        <v>517</v>
      </c>
      <c r="K50" s="349"/>
      <c r="L50" s="63"/>
    </row>
    <row r="51" spans="1:14" ht="20.25" customHeight="1" x14ac:dyDescent="0.4">
      <c r="A51" s="328"/>
      <c r="B51" s="329"/>
      <c r="C51" s="345" t="s">
        <v>455</v>
      </c>
      <c r="D51" s="346"/>
      <c r="E51" s="351" t="s">
        <v>1703</v>
      </c>
      <c r="F51" s="351"/>
      <c r="G51" s="97" t="s">
        <v>775</v>
      </c>
      <c r="H51" s="62" t="s">
        <v>1704</v>
      </c>
      <c r="I51" s="97" t="s">
        <v>1705</v>
      </c>
      <c r="J51" s="348" t="s">
        <v>517</v>
      </c>
      <c r="K51" s="349"/>
      <c r="L51" s="63"/>
    </row>
    <row r="52" spans="1:14" ht="12" customHeight="1" x14ac:dyDescent="0.4">
      <c r="A52" s="95"/>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61" t="s">
        <v>461</v>
      </c>
      <c r="H54" s="61" t="s">
        <v>441</v>
      </c>
      <c r="I54" s="65" t="s">
        <v>462</v>
      </c>
      <c r="J54" s="343" t="s">
        <v>92</v>
      </c>
      <c r="K54" s="344"/>
    </row>
    <row r="55" spans="1:14" ht="20.25" customHeight="1" x14ac:dyDescent="0.4">
      <c r="A55" s="328"/>
      <c r="B55" s="329"/>
      <c r="C55" s="360" t="s">
        <v>1706</v>
      </c>
      <c r="D55" s="361"/>
      <c r="E55" s="362" t="s">
        <v>438</v>
      </c>
      <c r="F55" s="362"/>
      <c r="G55" s="98" t="s">
        <v>1296</v>
      </c>
      <c r="H55" s="66" t="s">
        <v>370</v>
      </c>
      <c r="I55" s="66" t="s">
        <v>370</v>
      </c>
      <c r="J55" s="363" t="s">
        <v>465</v>
      </c>
      <c r="K55" s="364"/>
    </row>
    <row r="56" spans="1:14" ht="20.25" customHeight="1" x14ac:dyDescent="0.4">
      <c r="A56" s="328"/>
      <c r="B56" s="329"/>
      <c r="C56" s="373" t="s">
        <v>1707</v>
      </c>
      <c r="D56" s="374"/>
      <c r="E56" s="350" t="s">
        <v>438</v>
      </c>
      <c r="F56" s="350"/>
      <c r="G56" s="97" t="s">
        <v>1296</v>
      </c>
      <c r="H56" s="67" t="s">
        <v>370</v>
      </c>
      <c r="I56" s="67" t="s">
        <v>370</v>
      </c>
      <c r="J56" s="348" t="s">
        <v>465</v>
      </c>
      <c r="K56" s="349"/>
    </row>
    <row r="57" spans="1:14" ht="20.25" customHeight="1" x14ac:dyDescent="0.4">
      <c r="A57" s="328"/>
      <c r="B57" s="329"/>
      <c r="C57" s="373" t="s">
        <v>1708</v>
      </c>
      <c r="D57" s="374"/>
      <c r="E57" s="350" t="s">
        <v>438</v>
      </c>
      <c r="F57" s="350"/>
      <c r="G57" s="97" t="s">
        <v>1296</v>
      </c>
      <c r="H57" s="67" t="s">
        <v>971</v>
      </c>
      <c r="I57" s="67" t="s">
        <v>1629</v>
      </c>
      <c r="J57" s="348" t="s">
        <v>803</v>
      </c>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1709</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s>
  <phoneticPr fontId="2"/>
  <conditionalFormatting sqref="C24:F24">
    <cfRule type="containsBlanks" dxfId="7" priority="3">
      <formula>LEN(TRIM(C24))=0</formula>
    </cfRule>
  </conditionalFormatting>
  <conditionalFormatting sqref="C9:G11 J9:K11 H11 C27:I27 K27">
    <cfRule type="expression" dxfId="6" priority="2" stopIfTrue="1">
      <formula>$K$4=""</formula>
    </cfRule>
  </conditionalFormatting>
  <conditionalFormatting sqref="E47:K49 C6:G11 H11 C26:I27 K26:K27 G1:H1 I2 C2:C3 K3 C5:E5 G5:K5 J6:K6 J7 H8 C12 C22:F22 C29:E29 G29 G46:K46">
    <cfRule type="containsBlanks" dxfId="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4" priority="6">
      <formula>LEN(TRIM(J8))=0</formula>
    </cfRule>
  </conditionalFormatting>
  <dataValidations count="2">
    <dataValidation type="whole" operator="greaterThanOrEqual" allowBlank="1" showInputMessage="1" showErrorMessage="1" sqref="E29:K30 C29:D29" xr:uid="{C6AB55CE-25A9-4BEF-82E1-96C54129EE64}">
      <formula1>0</formula1>
    </dataValidation>
    <dataValidation type="list" allowBlank="1" showInputMessage="1" showErrorMessage="1" sqref="J2:K2" xr:uid="{9B18F1C9-C344-4B93-9AE9-CA94EA853206}">
      <formula1>"保育所,認定こども園,小規模保育事業"</formula1>
    </dataValidation>
  </dataValidations>
  <hyperlinks>
    <hyperlink ref="A1:B1" location="公表用一覧!A1" display=" &lt;戻る" xr:uid="{3F68BB82-3448-41C6-A179-DAF34ECD7CBC}"/>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7D9B5E-10ED-48E3-B3D8-E244FC055B9F}">
  <sheetPr codeName="Sheet108"/>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407" t="s">
        <v>532</v>
      </c>
      <c r="B1" s="407"/>
      <c r="C1" s="72"/>
      <c r="D1" s="72"/>
      <c r="E1" s="73"/>
      <c r="F1" s="32" t="s">
        <v>362</v>
      </c>
      <c r="G1" s="227">
        <v>45908</v>
      </c>
      <c r="H1" s="228"/>
      <c r="I1" s="33" t="s">
        <v>363</v>
      </c>
      <c r="J1" s="229">
        <v>46113</v>
      </c>
      <c r="K1" s="230"/>
      <c r="L1" s="34"/>
      <c r="M1" s="34"/>
      <c r="N1" s="34"/>
    </row>
    <row r="2" spans="1:14" ht="27" customHeight="1" x14ac:dyDescent="0.4">
      <c r="A2" s="231" t="s">
        <v>364</v>
      </c>
      <c r="B2" s="232"/>
      <c r="C2" s="235" t="s">
        <v>2084</v>
      </c>
      <c r="D2" s="236"/>
      <c r="E2" s="236"/>
      <c r="F2" s="236"/>
      <c r="G2" s="236"/>
      <c r="H2" s="237"/>
      <c r="I2" s="36" t="s">
        <v>92</v>
      </c>
      <c r="J2" s="241" t="s">
        <v>763</v>
      </c>
      <c r="K2" s="242"/>
      <c r="L2" s="37"/>
      <c r="M2" s="37"/>
      <c r="N2" s="37"/>
    </row>
    <row r="3" spans="1:14" ht="27" customHeight="1" x14ac:dyDescent="0.4">
      <c r="A3" s="231"/>
      <c r="B3" s="232"/>
      <c r="C3" s="235"/>
      <c r="D3" s="236"/>
      <c r="E3" s="236"/>
      <c r="F3" s="236"/>
      <c r="G3" s="236"/>
      <c r="H3" s="237"/>
      <c r="I3" s="243" t="s">
        <v>366</v>
      </c>
      <c r="J3" s="244"/>
      <c r="K3" s="38">
        <v>392</v>
      </c>
      <c r="L3" s="37"/>
      <c r="M3" s="37"/>
      <c r="N3" s="37"/>
    </row>
    <row r="4" spans="1:14" ht="27" customHeight="1" x14ac:dyDescent="0.4">
      <c r="A4" s="233"/>
      <c r="B4" s="234"/>
      <c r="C4" s="238"/>
      <c r="D4" s="239"/>
      <c r="E4" s="239"/>
      <c r="F4" s="239"/>
      <c r="G4" s="239"/>
      <c r="H4" s="240"/>
      <c r="I4" s="243" t="s">
        <v>367</v>
      </c>
      <c r="J4" s="244"/>
      <c r="K4" s="39"/>
      <c r="L4" s="37"/>
      <c r="M4" s="37"/>
      <c r="N4" s="37"/>
    </row>
    <row r="5" spans="1:14" ht="27" customHeight="1" x14ac:dyDescent="0.4">
      <c r="A5" s="267" t="s">
        <v>368</v>
      </c>
      <c r="B5" s="268"/>
      <c r="C5" s="730" t="s">
        <v>2085</v>
      </c>
      <c r="D5" s="270"/>
      <c r="E5" s="271"/>
      <c r="F5" s="40" t="s">
        <v>369</v>
      </c>
      <c r="G5" s="376" t="str">
        <f>HYPERLINK("https://challengekids.info/")</f>
        <v>https://challengekids.info/</v>
      </c>
      <c r="H5" s="270"/>
      <c r="I5" s="270"/>
      <c r="J5" s="270"/>
      <c r="K5" s="272"/>
      <c r="L5" s="37"/>
      <c r="M5" s="37"/>
      <c r="N5" s="37"/>
    </row>
    <row r="6" spans="1:14" ht="27" customHeight="1" x14ac:dyDescent="0.4">
      <c r="A6" s="273" t="s">
        <v>371</v>
      </c>
      <c r="B6" s="274"/>
      <c r="C6" s="251" t="s">
        <v>2086</v>
      </c>
      <c r="D6" s="252"/>
      <c r="E6" s="252"/>
      <c r="F6" s="252"/>
      <c r="G6" s="252"/>
      <c r="H6" s="257" t="s">
        <v>372</v>
      </c>
      <c r="I6" s="144" t="s">
        <v>373</v>
      </c>
      <c r="J6" s="259">
        <v>4</v>
      </c>
      <c r="K6" s="260"/>
      <c r="L6" s="41"/>
      <c r="M6" s="41"/>
      <c r="N6" s="41"/>
    </row>
    <row r="7" spans="1:14" ht="27" customHeight="1" x14ac:dyDescent="0.4">
      <c r="A7" s="231"/>
      <c r="B7" s="232"/>
      <c r="C7" s="253"/>
      <c r="D7" s="254"/>
      <c r="E7" s="254"/>
      <c r="F7" s="254"/>
      <c r="G7" s="254"/>
      <c r="H7" s="258"/>
      <c r="I7" s="261" t="s">
        <v>374</v>
      </c>
      <c r="J7" s="263" t="s">
        <v>659</v>
      </c>
      <c r="K7" s="264"/>
      <c r="L7" s="41"/>
      <c r="M7" s="41"/>
      <c r="N7" s="41"/>
    </row>
    <row r="8" spans="1:14" ht="27" customHeight="1" x14ac:dyDescent="0.4">
      <c r="A8" s="233"/>
      <c r="B8" s="234"/>
      <c r="C8" s="255"/>
      <c r="D8" s="256"/>
      <c r="E8" s="256"/>
      <c r="F8" s="256"/>
      <c r="G8" s="256"/>
      <c r="H8" s="42" t="s">
        <v>788</v>
      </c>
      <c r="I8" s="262"/>
      <c r="J8" s="265">
        <v>10</v>
      </c>
      <c r="K8" s="266"/>
      <c r="L8" s="41"/>
      <c r="M8" s="41"/>
      <c r="N8" s="41"/>
    </row>
    <row r="9" spans="1:14" ht="27" customHeight="1" x14ac:dyDescent="0.4">
      <c r="A9" s="245" t="s">
        <v>377</v>
      </c>
      <c r="B9" s="246"/>
      <c r="C9" s="251"/>
      <c r="D9" s="252"/>
      <c r="E9" s="252"/>
      <c r="F9" s="252"/>
      <c r="G9" s="252"/>
      <c r="H9" s="257" t="s">
        <v>372</v>
      </c>
      <c r="I9" s="144" t="s">
        <v>373</v>
      </c>
      <c r="J9" s="259"/>
      <c r="K9" s="260"/>
      <c r="L9" s="41"/>
      <c r="M9" s="41"/>
      <c r="N9" s="41"/>
    </row>
    <row r="10" spans="1:14" ht="27" customHeight="1" x14ac:dyDescent="0.4">
      <c r="A10" s="247"/>
      <c r="B10" s="248"/>
      <c r="C10" s="253"/>
      <c r="D10" s="254"/>
      <c r="E10" s="254"/>
      <c r="F10" s="254"/>
      <c r="G10" s="254"/>
      <c r="H10" s="258"/>
      <c r="I10" s="261" t="s">
        <v>374</v>
      </c>
      <c r="J10" s="263"/>
      <c r="K10" s="264"/>
      <c r="L10" s="41"/>
      <c r="M10" s="41"/>
      <c r="N10" s="41"/>
    </row>
    <row r="11" spans="1:14" ht="27" customHeight="1" x14ac:dyDescent="0.4">
      <c r="A11" s="249"/>
      <c r="B11" s="250"/>
      <c r="C11" s="255"/>
      <c r="D11" s="256"/>
      <c r="E11" s="256"/>
      <c r="F11" s="256"/>
      <c r="G11" s="256"/>
      <c r="H11" s="42"/>
      <c r="I11" s="262"/>
      <c r="J11" s="265"/>
      <c r="K11" s="266"/>
      <c r="L11" s="41"/>
      <c r="M11" s="41"/>
      <c r="N11" s="41"/>
    </row>
    <row r="12" spans="1:14" ht="27" customHeight="1" x14ac:dyDescent="0.4">
      <c r="A12" s="273" t="s">
        <v>380</v>
      </c>
      <c r="B12" s="274"/>
      <c r="C12" s="283" t="s">
        <v>789</v>
      </c>
      <c r="D12" s="284"/>
      <c r="E12" s="284"/>
      <c r="F12" s="284"/>
      <c r="G12" s="284"/>
      <c r="H12" s="284"/>
      <c r="I12" s="284"/>
      <c r="J12" s="284"/>
      <c r="K12" s="285"/>
      <c r="L12" s="41"/>
      <c r="M12" s="41"/>
      <c r="N12" s="41"/>
    </row>
    <row r="13" spans="1:14" ht="27" customHeight="1" x14ac:dyDescent="0.4">
      <c r="A13" s="231"/>
      <c r="B13" s="232"/>
      <c r="C13" s="286"/>
      <c r="D13" s="287"/>
      <c r="E13" s="287"/>
      <c r="F13" s="287"/>
      <c r="G13" s="287"/>
      <c r="H13" s="287"/>
      <c r="I13" s="287"/>
      <c r="J13" s="287"/>
      <c r="K13" s="288"/>
      <c r="L13" s="41"/>
      <c r="M13" s="41"/>
      <c r="N13" s="41"/>
    </row>
    <row r="14" spans="1:14" ht="27" customHeight="1" x14ac:dyDescent="0.4">
      <c r="A14" s="231"/>
      <c r="B14" s="232"/>
      <c r="C14" s="286"/>
      <c r="D14" s="287"/>
      <c r="E14" s="287"/>
      <c r="F14" s="287"/>
      <c r="G14" s="287"/>
      <c r="H14" s="287"/>
      <c r="I14" s="287"/>
      <c r="J14" s="287"/>
      <c r="K14" s="288"/>
      <c r="L14" s="41"/>
      <c r="M14" s="41"/>
      <c r="N14" s="41"/>
    </row>
    <row r="15" spans="1:14" ht="27" customHeight="1" x14ac:dyDescent="0.4">
      <c r="A15" s="231"/>
      <c r="B15" s="232"/>
      <c r="C15" s="286"/>
      <c r="D15" s="287"/>
      <c r="E15" s="287"/>
      <c r="F15" s="287"/>
      <c r="G15" s="287"/>
      <c r="H15" s="287"/>
      <c r="I15" s="287"/>
      <c r="J15" s="287"/>
      <c r="K15" s="288"/>
      <c r="L15" s="41"/>
      <c r="M15" s="41"/>
      <c r="N15" s="41"/>
    </row>
    <row r="16" spans="1:14" ht="27" customHeight="1" x14ac:dyDescent="0.4">
      <c r="A16" s="231"/>
      <c r="B16" s="232"/>
      <c r="C16" s="286"/>
      <c r="D16" s="287"/>
      <c r="E16" s="287"/>
      <c r="F16" s="287"/>
      <c r="G16" s="287"/>
      <c r="H16" s="287"/>
      <c r="I16" s="287"/>
      <c r="J16" s="287"/>
      <c r="K16" s="288"/>
      <c r="L16" s="41"/>
      <c r="M16" s="41"/>
      <c r="N16" s="41"/>
    </row>
    <row r="17" spans="1:14" ht="27" customHeight="1" x14ac:dyDescent="0.4">
      <c r="A17" s="231"/>
      <c r="B17" s="232"/>
      <c r="C17" s="286"/>
      <c r="D17" s="287"/>
      <c r="E17" s="287"/>
      <c r="F17" s="287"/>
      <c r="G17" s="287"/>
      <c r="H17" s="287"/>
      <c r="I17" s="287"/>
      <c r="J17" s="287"/>
      <c r="K17" s="288"/>
      <c r="L17" s="41"/>
      <c r="M17" s="41"/>
      <c r="N17" s="41"/>
    </row>
    <row r="18" spans="1:14" ht="27" customHeight="1" x14ac:dyDescent="0.4">
      <c r="A18" s="231"/>
      <c r="B18" s="232"/>
      <c r="C18" s="286"/>
      <c r="D18" s="287"/>
      <c r="E18" s="287"/>
      <c r="F18" s="287"/>
      <c r="G18" s="287"/>
      <c r="H18" s="287"/>
      <c r="I18" s="287"/>
      <c r="J18" s="287"/>
      <c r="K18" s="288"/>
      <c r="L18" s="41"/>
      <c r="M18" s="41"/>
      <c r="N18" s="41"/>
    </row>
    <row r="19" spans="1:14" ht="27" customHeight="1" x14ac:dyDescent="0.4">
      <c r="A19" s="231"/>
      <c r="B19" s="232"/>
      <c r="C19" s="286"/>
      <c r="D19" s="287"/>
      <c r="E19" s="287"/>
      <c r="F19" s="287"/>
      <c r="G19" s="287"/>
      <c r="H19" s="287"/>
      <c r="I19" s="287"/>
      <c r="J19" s="287"/>
      <c r="K19" s="288"/>
      <c r="L19" s="41"/>
      <c r="M19" s="41"/>
      <c r="N19" s="41"/>
    </row>
    <row r="20" spans="1:14" ht="27" customHeight="1" x14ac:dyDescent="0.4">
      <c r="A20" s="233"/>
      <c r="B20" s="234"/>
      <c r="C20" s="289"/>
      <c r="D20" s="290"/>
      <c r="E20" s="290"/>
      <c r="F20" s="290"/>
      <c r="G20" s="290"/>
      <c r="H20" s="290"/>
      <c r="I20" s="290"/>
      <c r="J20" s="290"/>
      <c r="K20" s="291"/>
      <c r="L20" s="41"/>
      <c r="M20" s="41"/>
      <c r="N20" s="41"/>
    </row>
    <row r="21" spans="1:14" ht="27" customHeight="1" x14ac:dyDescent="0.4">
      <c r="A21" s="273" t="s">
        <v>382</v>
      </c>
      <c r="B21" s="274"/>
      <c r="C21" s="277" t="s">
        <v>383</v>
      </c>
      <c r="D21" s="278"/>
      <c r="E21" s="277" t="s">
        <v>384</v>
      </c>
      <c r="F21" s="278"/>
      <c r="G21" s="277" t="s">
        <v>385</v>
      </c>
      <c r="H21" s="292"/>
      <c r="I21" s="293" t="s">
        <v>386</v>
      </c>
      <c r="J21" s="294"/>
      <c r="K21" s="295"/>
      <c r="L21" s="41"/>
      <c r="M21" s="41"/>
      <c r="N21" s="41"/>
    </row>
    <row r="22" spans="1:14" ht="27" customHeight="1" x14ac:dyDescent="0.4">
      <c r="A22" s="231"/>
      <c r="B22" s="232"/>
      <c r="C22" s="279" t="s">
        <v>494</v>
      </c>
      <c r="D22" s="280"/>
      <c r="E22" s="279" t="s">
        <v>495</v>
      </c>
      <c r="F22" s="280"/>
      <c r="G22" s="296" t="s">
        <v>790</v>
      </c>
      <c r="H22" s="297"/>
      <c r="I22" s="43" t="s">
        <v>389</v>
      </c>
      <c r="J22" s="275"/>
      <c r="K22" s="276"/>
      <c r="L22" s="41"/>
      <c r="M22" s="41"/>
      <c r="N22" s="41"/>
    </row>
    <row r="23" spans="1:14" ht="27" customHeight="1" x14ac:dyDescent="0.4">
      <c r="A23" s="231"/>
      <c r="B23" s="232"/>
      <c r="C23" s="277" t="s">
        <v>390</v>
      </c>
      <c r="D23" s="278"/>
      <c r="E23" s="277" t="s">
        <v>391</v>
      </c>
      <c r="F23" s="278"/>
      <c r="G23" s="298"/>
      <c r="H23" s="299"/>
      <c r="I23" s="43" t="s">
        <v>392</v>
      </c>
      <c r="J23" s="275"/>
      <c r="K23" s="276"/>
      <c r="L23" s="41"/>
      <c r="M23" s="41"/>
      <c r="N23" s="41"/>
    </row>
    <row r="24" spans="1:14" ht="27" customHeight="1" x14ac:dyDescent="0.4">
      <c r="A24" s="233"/>
      <c r="B24" s="234"/>
      <c r="C24" s="279" t="s">
        <v>498</v>
      </c>
      <c r="D24" s="280"/>
      <c r="E24" s="279" t="s">
        <v>499</v>
      </c>
      <c r="F24" s="280"/>
      <c r="G24" s="300"/>
      <c r="H24" s="301"/>
      <c r="I24" s="44" t="s">
        <v>394</v>
      </c>
      <c r="J24" s="281"/>
      <c r="K24" s="282"/>
      <c r="L24" s="41"/>
      <c r="M24" s="41"/>
      <c r="N24" s="41"/>
    </row>
    <row r="25" spans="1:14" ht="27" customHeight="1" x14ac:dyDescent="0.4">
      <c r="A25" s="273" t="s">
        <v>395</v>
      </c>
      <c r="B25" s="274"/>
      <c r="C25" s="45" t="s">
        <v>396</v>
      </c>
      <c r="D25" s="45" t="s">
        <v>397</v>
      </c>
      <c r="E25" s="45" t="s">
        <v>398</v>
      </c>
      <c r="F25" s="45" t="s">
        <v>399</v>
      </c>
      <c r="G25" s="45" t="s">
        <v>400</v>
      </c>
      <c r="H25" s="45" t="s">
        <v>401</v>
      </c>
      <c r="I25" s="322" t="s">
        <v>402</v>
      </c>
      <c r="J25" s="323"/>
      <c r="K25" s="46" t="s">
        <v>403</v>
      </c>
      <c r="L25" s="47"/>
      <c r="M25" s="47"/>
      <c r="N25" s="47"/>
    </row>
    <row r="26" spans="1:14" ht="27" customHeight="1" x14ac:dyDescent="0.4">
      <c r="A26" s="48"/>
      <c r="B26" s="49" t="s">
        <v>404</v>
      </c>
      <c r="C26" s="50">
        <v>0</v>
      </c>
      <c r="D26" s="50">
        <v>9</v>
      </c>
      <c r="E26" s="50">
        <v>10</v>
      </c>
      <c r="F26" s="50">
        <v>0</v>
      </c>
      <c r="G26" s="50">
        <v>0</v>
      </c>
      <c r="H26" s="50">
        <v>0</v>
      </c>
      <c r="I26" s="324">
        <f>SUM(C26:H26)</f>
        <v>19</v>
      </c>
      <c r="J26" s="325"/>
      <c r="K26" s="51" t="s">
        <v>642</v>
      </c>
      <c r="L26" s="47"/>
      <c r="M26" s="47"/>
      <c r="N26" s="47"/>
    </row>
    <row r="27" spans="1:14" ht="27" customHeight="1" x14ac:dyDescent="0.4">
      <c r="A27" s="52"/>
      <c r="B27" s="53" t="s">
        <v>405</v>
      </c>
      <c r="C27" s="42"/>
      <c r="D27" s="42"/>
      <c r="E27" s="42"/>
      <c r="F27" s="42"/>
      <c r="G27" s="42"/>
      <c r="H27" s="42"/>
      <c r="I27" s="326">
        <f>SUM(C27:H27)</f>
        <v>0</v>
      </c>
      <c r="J27" s="327"/>
      <c r="K27" s="54" t="s">
        <v>642</v>
      </c>
      <c r="L27" s="47"/>
      <c r="M27" s="47"/>
      <c r="N27" s="47"/>
    </row>
    <row r="28" spans="1:14" ht="27" customHeight="1" x14ac:dyDescent="0.4">
      <c r="A28" s="273" t="s">
        <v>406</v>
      </c>
      <c r="B28" s="274"/>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0</v>
      </c>
      <c r="E29" s="56">
        <v>7</v>
      </c>
      <c r="F29" s="56">
        <v>0</v>
      </c>
      <c r="G29" s="56">
        <v>1</v>
      </c>
      <c r="H29" s="56">
        <v>0</v>
      </c>
      <c r="I29" s="56">
        <v>0</v>
      </c>
      <c r="J29" s="56">
        <v>0</v>
      </c>
      <c r="K29" s="57">
        <v>0</v>
      </c>
      <c r="L29" s="47"/>
      <c r="M29" s="47"/>
      <c r="N29" s="47"/>
    </row>
    <row r="30" spans="1:14" ht="27" customHeight="1" thickBot="1" x14ac:dyDescent="0.45">
      <c r="A30" s="140"/>
      <c r="B30" s="58" t="s">
        <v>417</v>
      </c>
      <c r="C30" s="59" t="s">
        <v>418</v>
      </c>
      <c r="D30" s="59" t="s">
        <v>418</v>
      </c>
      <c r="E30" s="59">
        <v>3</v>
      </c>
      <c r="F30" s="59"/>
      <c r="G30" s="59"/>
      <c r="H30" s="59">
        <v>1</v>
      </c>
      <c r="I30" s="59">
        <v>1</v>
      </c>
      <c r="J30" s="59"/>
      <c r="K30" s="60"/>
      <c r="L30" s="47"/>
      <c r="M30" s="47"/>
      <c r="N30" s="47"/>
    </row>
    <row r="31" spans="1:14" ht="20.25" customHeight="1" x14ac:dyDescent="0.4">
      <c r="A31" s="328" t="s">
        <v>419</v>
      </c>
      <c r="B31" s="329"/>
      <c r="C31" s="332" t="s">
        <v>420</v>
      </c>
      <c r="D31" s="333"/>
      <c r="E31" s="334"/>
      <c r="F31" s="332" t="s">
        <v>421</v>
      </c>
      <c r="G31" s="333"/>
      <c r="H31" s="334"/>
      <c r="I31" s="335" t="s">
        <v>422</v>
      </c>
      <c r="J31" s="336"/>
      <c r="K31" s="337"/>
    </row>
    <row r="32" spans="1:14" ht="20.25" customHeight="1" x14ac:dyDescent="0.4">
      <c r="A32" s="328"/>
      <c r="B32" s="329"/>
      <c r="C32" s="302" t="s">
        <v>791</v>
      </c>
      <c r="D32" s="303"/>
      <c r="E32" s="304"/>
      <c r="F32" s="302" t="s">
        <v>792</v>
      </c>
      <c r="G32" s="303"/>
      <c r="H32" s="304"/>
      <c r="I32" s="302" t="s">
        <v>791</v>
      </c>
      <c r="J32" s="303"/>
      <c r="K32" s="308"/>
    </row>
    <row r="33" spans="1:11" ht="20.25" customHeight="1" x14ac:dyDescent="0.4">
      <c r="A33" s="328"/>
      <c r="B33" s="329"/>
      <c r="C33" s="305"/>
      <c r="D33" s="306"/>
      <c r="E33" s="307"/>
      <c r="F33" s="305"/>
      <c r="G33" s="306"/>
      <c r="H33" s="307"/>
      <c r="I33" s="305"/>
      <c r="J33" s="306"/>
      <c r="K33" s="309"/>
    </row>
    <row r="34" spans="1:11" ht="20.25" customHeight="1" x14ac:dyDescent="0.4">
      <c r="A34" s="328"/>
      <c r="B34" s="329"/>
      <c r="C34" s="305"/>
      <c r="D34" s="306"/>
      <c r="E34" s="307"/>
      <c r="F34" s="305"/>
      <c r="G34" s="306"/>
      <c r="H34" s="307"/>
      <c r="I34" s="305"/>
      <c r="J34" s="306"/>
      <c r="K34" s="309"/>
    </row>
    <row r="35" spans="1:11" ht="20.25" customHeight="1" x14ac:dyDescent="0.4">
      <c r="A35" s="328"/>
      <c r="B35" s="329"/>
      <c r="C35" s="305"/>
      <c r="D35" s="306"/>
      <c r="E35" s="307"/>
      <c r="F35" s="305"/>
      <c r="G35" s="306"/>
      <c r="H35" s="307"/>
      <c r="I35" s="305"/>
      <c r="J35" s="306"/>
      <c r="K35" s="309"/>
    </row>
    <row r="36" spans="1:11" ht="20.25" customHeight="1" x14ac:dyDescent="0.4">
      <c r="A36" s="328"/>
      <c r="B36" s="329"/>
      <c r="C36" s="305"/>
      <c r="D36" s="306"/>
      <c r="E36" s="307"/>
      <c r="F36" s="305"/>
      <c r="G36" s="306"/>
      <c r="H36" s="307"/>
      <c r="I36" s="305"/>
      <c r="J36" s="306"/>
      <c r="K36" s="309"/>
    </row>
    <row r="37" spans="1:11" ht="20.25" customHeight="1" x14ac:dyDescent="0.4">
      <c r="A37" s="328"/>
      <c r="B37" s="329"/>
      <c r="C37" s="305"/>
      <c r="D37" s="306"/>
      <c r="E37" s="307"/>
      <c r="F37" s="305"/>
      <c r="G37" s="306"/>
      <c r="H37" s="307"/>
      <c r="I37" s="305"/>
      <c r="J37" s="306"/>
      <c r="K37" s="309"/>
    </row>
    <row r="38" spans="1:11" ht="20.25" customHeight="1" x14ac:dyDescent="0.4">
      <c r="A38" s="328"/>
      <c r="B38" s="329"/>
      <c r="C38" s="310" t="s">
        <v>426</v>
      </c>
      <c r="D38" s="311"/>
      <c r="E38" s="312"/>
      <c r="F38" s="310" t="s">
        <v>427</v>
      </c>
      <c r="G38" s="311"/>
      <c r="H38" s="312"/>
      <c r="I38" s="310" t="s">
        <v>415</v>
      </c>
      <c r="J38" s="311"/>
      <c r="K38" s="313"/>
    </row>
    <row r="39" spans="1:11" ht="20.25" customHeight="1" x14ac:dyDescent="0.4">
      <c r="A39" s="328"/>
      <c r="B39" s="329"/>
      <c r="C39" s="314" t="s">
        <v>791</v>
      </c>
      <c r="D39" s="315"/>
      <c r="E39" s="316"/>
      <c r="F39" s="314" t="s">
        <v>791</v>
      </c>
      <c r="G39" s="315"/>
      <c r="H39" s="316"/>
      <c r="I39" s="314"/>
      <c r="J39" s="315"/>
      <c r="K39" s="320"/>
    </row>
    <row r="40" spans="1:11" ht="20.25" customHeight="1" x14ac:dyDescent="0.4">
      <c r="A40" s="328"/>
      <c r="B40" s="329"/>
      <c r="C40" s="314"/>
      <c r="D40" s="315"/>
      <c r="E40" s="316"/>
      <c r="F40" s="314"/>
      <c r="G40" s="315"/>
      <c r="H40" s="316"/>
      <c r="I40" s="314"/>
      <c r="J40" s="315"/>
      <c r="K40" s="320"/>
    </row>
    <row r="41" spans="1:11" ht="20.25" customHeight="1" x14ac:dyDescent="0.4">
      <c r="A41" s="328"/>
      <c r="B41" s="329"/>
      <c r="C41" s="314"/>
      <c r="D41" s="315"/>
      <c r="E41" s="316"/>
      <c r="F41" s="314"/>
      <c r="G41" s="315"/>
      <c r="H41" s="316"/>
      <c r="I41" s="314"/>
      <c r="J41" s="315"/>
      <c r="K41" s="320"/>
    </row>
    <row r="42" spans="1:11" ht="20.25" customHeight="1" x14ac:dyDescent="0.4">
      <c r="A42" s="328"/>
      <c r="B42" s="329"/>
      <c r="C42" s="314"/>
      <c r="D42" s="315"/>
      <c r="E42" s="316"/>
      <c r="F42" s="314"/>
      <c r="G42" s="315"/>
      <c r="H42" s="316"/>
      <c r="I42" s="314"/>
      <c r="J42" s="315"/>
      <c r="K42" s="320"/>
    </row>
    <row r="43" spans="1:11" ht="20.25" customHeight="1" x14ac:dyDescent="0.4">
      <c r="A43" s="328"/>
      <c r="B43" s="329"/>
      <c r="C43" s="314"/>
      <c r="D43" s="315"/>
      <c r="E43" s="316"/>
      <c r="F43" s="314"/>
      <c r="G43" s="315"/>
      <c r="H43" s="316"/>
      <c r="I43" s="314"/>
      <c r="J43" s="315"/>
      <c r="K43" s="320"/>
    </row>
    <row r="44" spans="1:11" ht="20.25" customHeight="1" x14ac:dyDescent="0.4">
      <c r="A44" s="330"/>
      <c r="B44" s="331"/>
      <c r="C44" s="317"/>
      <c r="D44" s="318"/>
      <c r="E44" s="319"/>
      <c r="F44" s="317"/>
      <c r="G44" s="318"/>
      <c r="H44" s="319"/>
      <c r="I44" s="317"/>
      <c r="J44" s="318"/>
      <c r="K44" s="321"/>
    </row>
    <row r="45" spans="1:11" ht="20.25" customHeight="1" x14ac:dyDescent="0.4">
      <c r="A45" s="338" t="s">
        <v>431</v>
      </c>
      <c r="B45" s="339"/>
      <c r="C45" s="340" t="s">
        <v>432</v>
      </c>
      <c r="D45" s="341"/>
      <c r="E45" s="342" t="s">
        <v>433</v>
      </c>
      <c r="F45" s="342"/>
      <c r="G45" s="155" t="s">
        <v>434</v>
      </c>
      <c r="H45" s="155" t="s">
        <v>435</v>
      </c>
      <c r="I45" s="155" t="s">
        <v>92</v>
      </c>
      <c r="J45" s="343" t="s">
        <v>436</v>
      </c>
      <c r="K45" s="344"/>
    </row>
    <row r="46" spans="1:11" ht="20.25" customHeight="1" x14ac:dyDescent="0.4">
      <c r="A46" s="328"/>
      <c r="B46" s="329"/>
      <c r="C46" s="345" t="s">
        <v>437</v>
      </c>
      <c r="D46" s="346"/>
      <c r="E46" s="347" t="s">
        <v>438</v>
      </c>
      <c r="F46" s="347"/>
      <c r="G46" s="156"/>
      <c r="H46" s="62"/>
      <c r="I46" s="156"/>
      <c r="J46" s="348"/>
      <c r="K46" s="349"/>
    </row>
    <row r="47" spans="1:11" ht="20.25" customHeight="1" x14ac:dyDescent="0.4">
      <c r="A47" s="328"/>
      <c r="B47" s="329"/>
      <c r="C47" s="345" t="s">
        <v>443</v>
      </c>
      <c r="D47" s="346"/>
      <c r="E47" s="350" t="s">
        <v>444</v>
      </c>
      <c r="F47" s="350"/>
      <c r="G47" s="156" t="s">
        <v>445</v>
      </c>
      <c r="H47" s="62" t="s">
        <v>794</v>
      </c>
      <c r="I47" s="156" t="s">
        <v>795</v>
      </c>
      <c r="J47" s="348" t="s">
        <v>796</v>
      </c>
      <c r="K47" s="349"/>
    </row>
    <row r="48" spans="1:11" ht="20.25" customHeight="1" x14ac:dyDescent="0.4">
      <c r="A48" s="328"/>
      <c r="B48" s="329"/>
      <c r="C48" s="345" t="s">
        <v>449</v>
      </c>
      <c r="D48" s="346"/>
      <c r="E48" s="350" t="s">
        <v>370</v>
      </c>
      <c r="F48" s="350"/>
      <c r="G48" s="156"/>
      <c r="H48" s="62"/>
      <c r="I48" s="156"/>
      <c r="J48" s="348"/>
      <c r="K48" s="349"/>
    </row>
    <row r="49" spans="1:14" ht="20.25" customHeight="1" x14ac:dyDescent="0.4">
      <c r="A49" s="328"/>
      <c r="B49" s="329"/>
      <c r="C49" s="345" t="s">
        <v>450</v>
      </c>
      <c r="D49" s="346"/>
      <c r="E49" s="350" t="s">
        <v>797</v>
      </c>
      <c r="F49" s="350"/>
      <c r="G49" s="156"/>
      <c r="H49" s="62"/>
      <c r="I49" s="156"/>
      <c r="J49" s="348"/>
      <c r="K49" s="349"/>
      <c r="L49" s="63"/>
      <c r="M49" s="63"/>
      <c r="N49" s="63"/>
    </row>
    <row r="50" spans="1:14" ht="20.25" customHeight="1" x14ac:dyDescent="0.4">
      <c r="A50" s="328"/>
      <c r="B50" s="329"/>
      <c r="C50" s="345" t="s">
        <v>454</v>
      </c>
      <c r="D50" s="346"/>
      <c r="E50" s="351" t="s">
        <v>798</v>
      </c>
      <c r="F50" s="351"/>
      <c r="G50" s="156" t="s">
        <v>439</v>
      </c>
      <c r="H50" s="62" t="s">
        <v>799</v>
      </c>
      <c r="I50" s="156" t="s">
        <v>441</v>
      </c>
      <c r="J50" s="348" t="s">
        <v>793</v>
      </c>
      <c r="K50" s="349"/>
      <c r="L50" s="63"/>
    </row>
    <row r="51" spans="1:14" ht="20.25" customHeight="1" x14ac:dyDescent="0.4">
      <c r="A51" s="328"/>
      <c r="B51" s="329"/>
      <c r="C51" s="345" t="s">
        <v>455</v>
      </c>
      <c r="D51" s="346"/>
      <c r="E51" s="351"/>
      <c r="F51" s="351"/>
      <c r="G51" s="156"/>
      <c r="H51" s="62"/>
      <c r="I51" s="156"/>
      <c r="J51" s="348"/>
      <c r="K51" s="349"/>
      <c r="L51" s="63"/>
    </row>
    <row r="52" spans="1:14" ht="12" customHeight="1" x14ac:dyDescent="0.4">
      <c r="A52" s="139"/>
      <c r="B52" s="352" t="s">
        <v>456</v>
      </c>
      <c r="C52" s="354" t="s">
        <v>457</v>
      </c>
      <c r="D52" s="355"/>
      <c r="E52" s="355"/>
      <c r="F52" s="355"/>
      <c r="G52" s="355"/>
      <c r="H52" s="355"/>
      <c r="I52" s="355"/>
      <c r="J52" s="355"/>
      <c r="K52" s="356"/>
      <c r="L52" s="63"/>
    </row>
    <row r="53" spans="1:14" ht="12" customHeight="1" x14ac:dyDescent="0.4">
      <c r="A53" s="64"/>
      <c r="B53" s="353"/>
      <c r="C53" s="357" t="s">
        <v>458</v>
      </c>
      <c r="D53" s="358"/>
      <c r="E53" s="358"/>
      <c r="F53" s="358"/>
      <c r="G53" s="358"/>
      <c r="H53" s="358"/>
      <c r="I53" s="358"/>
      <c r="J53" s="358"/>
      <c r="K53" s="359"/>
      <c r="L53" s="63"/>
      <c r="M53" s="63"/>
      <c r="N53" s="63"/>
    </row>
    <row r="54" spans="1:14" ht="20.25" customHeight="1" x14ac:dyDescent="0.4">
      <c r="A54" s="338" t="s">
        <v>459</v>
      </c>
      <c r="B54" s="339"/>
      <c r="C54" s="340" t="s">
        <v>460</v>
      </c>
      <c r="D54" s="341"/>
      <c r="E54" s="342" t="s">
        <v>433</v>
      </c>
      <c r="F54" s="342"/>
      <c r="G54" s="155" t="s">
        <v>461</v>
      </c>
      <c r="H54" s="155" t="s">
        <v>441</v>
      </c>
      <c r="I54" s="157" t="s">
        <v>462</v>
      </c>
      <c r="J54" s="343" t="s">
        <v>92</v>
      </c>
      <c r="K54" s="344"/>
    </row>
    <row r="55" spans="1:14" ht="20.25" customHeight="1" x14ac:dyDescent="0.4">
      <c r="A55" s="328"/>
      <c r="B55" s="329"/>
      <c r="C55" s="360"/>
      <c r="D55" s="361"/>
      <c r="E55" s="362"/>
      <c r="F55" s="362"/>
      <c r="G55" s="158"/>
      <c r="H55" s="159"/>
      <c r="I55" s="159"/>
      <c r="J55" s="363"/>
      <c r="K55" s="364"/>
    </row>
    <row r="56" spans="1:14" ht="20.25" customHeight="1" x14ac:dyDescent="0.4">
      <c r="A56" s="328"/>
      <c r="B56" s="329"/>
      <c r="C56" s="373"/>
      <c r="D56" s="374"/>
      <c r="E56" s="350"/>
      <c r="F56" s="350"/>
      <c r="G56" s="156"/>
      <c r="H56" s="160"/>
      <c r="I56" s="160"/>
      <c r="J56" s="348"/>
      <c r="K56" s="349"/>
    </row>
    <row r="57" spans="1:14" ht="20.25" customHeight="1" x14ac:dyDescent="0.4">
      <c r="A57" s="328"/>
      <c r="B57" s="329"/>
      <c r="C57" s="373"/>
      <c r="D57" s="374"/>
      <c r="E57" s="350"/>
      <c r="F57" s="350"/>
      <c r="G57" s="156"/>
      <c r="H57" s="160"/>
      <c r="I57" s="160"/>
      <c r="J57" s="348"/>
      <c r="K57" s="349"/>
    </row>
    <row r="58" spans="1:14" ht="11.25" customHeight="1" x14ac:dyDescent="0.4">
      <c r="A58" s="68"/>
      <c r="B58" s="352" t="s">
        <v>456</v>
      </c>
      <c r="C58" s="354" t="s">
        <v>466</v>
      </c>
      <c r="D58" s="355"/>
      <c r="E58" s="355"/>
      <c r="F58" s="355"/>
      <c r="G58" s="355"/>
      <c r="H58" s="355"/>
      <c r="I58" s="355"/>
      <c r="J58" s="355"/>
      <c r="K58" s="356"/>
      <c r="L58" s="63"/>
      <c r="M58" s="63"/>
      <c r="N58" s="63"/>
    </row>
    <row r="59" spans="1:14" ht="11.25" customHeight="1" x14ac:dyDescent="0.4">
      <c r="A59" s="68"/>
      <c r="B59" s="365"/>
      <c r="C59" s="354" t="s">
        <v>467</v>
      </c>
      <c r="D59" s="355"/>
      <c r="E59" s="355"/>
      <c r="F59" s="355"/>
      <c r="G59" s="355"/>
      <c r="H59" s="355"/>
      <c r="I59" s="355"/>
      <c r="J59" s="355"/>
      <c r="K59" s="356"/>
      <c r="L59" s="63"/>
      <c r="M59" s="63"/>
      <c r="N59" s="63"/>
    </row>
    <row r="60" spans="1:14" ht="20.25" customHeight="1" x14ac:dyDescent="0.4">
      <c r="A60" s="338" t="s">
        <v>468</v>
      </c>
      <c r="B60" s="274"/>
      <c r="C60" s="368" t="s">
        <v>2087</v>
      </c>
      <c r="D60" s="369"/>
      <c r="E60" s="369"/>
      <c r="F60" s="369"/>
      <c r="G60" s="369"/>
      <c r="H60" s="369"/>
      <c r="I60" s="369"/>
      <c r="J60" s="369"/>
      <c r="K60" s="370"/>
    </row>
    <row r="61" spans="1:14" ht="20.25" customHeight="1" x14ac:dyDescent="0.4">
      <c r="A61" s="328"/>
      <c r="B61" s="232"/>
      <c r="C61" s="368"/>
      <c r="D61" s="369"/>
      <c r="E61" s="369"/>
      <c r="F61" s="369"/>
      <c r="G61" s="369"/>
      <c r="H61" s="369"/>
      <c r="I61" s="369"/>
      <c r="J61" s="369"/>
      <c r="K61" s="370"/>
    </row>
    <row r="62" spans="1:14" ht="20.25" customHeight="1" x14ac:dyDescent="0.4">
      <c r="A62" s="328"/>
      <c r="B62" s="232"/>
      <c r="C62" s="368"/>
      <c r="D62" s="369"/>
      <c r="E62" s="369"/>
      <c r="F62" s="369"/>
      <c r="G62" s="369"/>
      <c r="H62" s="369"/>
      <c r="I62" s="369"/>
      <c r="J62" s="369"/>
      <c r="K62" s="370"/>
    </row>
    <row r="63" spans="1:14" ht="20.25" customHeight="1" x14ac:dyDescent="0.4">
      <c r="A63" s="231"/>
      <c r="B63" s="232"/>
      <c r="C63" s="369"/>
      <c r="D63" s="369"/>
      <c r="E63" s="369"/>
      <c r="F63" s="369"/>
      <c r="G63" s="369"/>
      <c r="H63" s="369"/>
      <c r="I63" s="369"/>
      <c r="J63" s="369"/>
      <c r="K63" s="370"/>
    </row>
    <row r="64" spans="1:14" ht="20.25" customHeight="1" thickBot="1" x14ac:dyDescent="0.45">
      <c r="A64" s="366"/>
      <c r="B64" s="367"/>
      <c r="C64" s="371"/>
      <c r="D64" s="371"/>
      <c r="E64" s="371"/>
      <c r="F64" s="371"/>
      <c r="G64" s="371"/>
      <c r="H64" s="371"/>
      <c r="I64" s="371"/>
      <c r="J64" s="371"/>
      <c r="K64" s="37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3" priority="3">
      <formula>LEN(TRIM(C24))=0</formula>
    </cfRule>
  </conditionalFormatting>
  <conditionalFormatting sqref="C9:G11 J9:K11 H11 C27:I27 K27">
    <cfRule type="expression" dxfId="2" priority="2" stopIfTrue="1">
      <formula>$K$4=""</formula>
    </cfRule>
  </conditionalFormatting>
  <conditionalFormatting sqref="E47:K49 C6:G11 H11 C26:I27 K26:K27 G1:H1 I2 C2:C3 K3 C5:E5 G5:K5 J6:K6 J7 H8 C12 C22:F22 C29:E29 G29 G46:K46">
    <cfRule type="containsBlanks" dxfId="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0" priority="6">
      <formula>LEN(TRIM(J8))=0</formula>
    </cfRule>
  </conditionalFormatting>
  <dataValidations count="2">
    <dataValidation type="whole" operator="greaterThanOrEqual" allowBlank="1" showInputMessage="1" showErrorMessage="1" sqref="E29:K30 C29:D29" xr:uid="{B6C86EAB-0F09-4E1B-A1E1-CFFA0C322BF6}">
      <formula1>0</formula1>
    </dataValidation>
    <dataValidation type="list" allowBlank="1" showInputMessage="1" showErrorMessage="1" sqref="J2:K2" xr:uid="{664B6D68-3128-4B99-B97E-791FDD962D96}">
      <formula1>"保育所,認定こども園,小規模保育事業"</formula1>
    </dataValidation>
  </dataValidations>
  <hyperlinks>
    <hyperlink ref="A1:B1" location="公表用一覧!A1" display=" &lt;戻る" xr:uid="{01B44F9C-403A-4AAA-A498-44B359C73F4F}"/>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docProps/app.xml><?xml version="1.0" encoding="utf-8"?>
<Properties xmlns:vt="http://schemas.openxmlformats.org/officeDocument/2006/docPropsVTypes" xmlns="http://schemas.openxmlformats.org/officeDocument/2006/extended-properties">
  <DocSecurity>0</DocSecurity>
  <ScaleCrop>false</ScaleCrop>
  <HeadingPairs>
    <vt:vector baseType="variant" size="4">
      <vt:variant>
        <vt:lpstr>ワークシート</vt:lpstr>
      </vt:variant>
      <vt:variant>
        <vt:i4>106</vt:i4>
      </vt:variant>
      <vt:variant>
        <vt:lpstr>名前付き一覧</vt:lpstr>
      </vt:variant>
      <vt:variant>
        <vt:i4>207</vt:i4>
      </vt:variant>
    </vt:vector>
  </HeadingPairs>
  <TitlesOfParts>
    <vt:vector baseType="lpstr" size="313">
      <vt:lpstr>公表用一覧</vt:lpstr>
      <vt:lpstr>1</vt:lpstr>
      <vt:lpstr>2</vt:lpstr>
      <vt:lpstr>3</vt:lpstr>
      <vt:lpstr>7</vt:lpstr>
      <vt:lpstr>8</vt:lpstr>
      <vt:lpstr>11</vt:lpstr>
      <vt:lpstr>12</vt:lpstr>
      <vt:lpstr>14</vt:lpstr>
      <vt:lpstr>16</vt:lpstr>
      <vt:lpstr>17</vt:lpstr>
      <vt:lpstr>18</vt:lpstr>
      <vt:lpstr>19</vt:lpstr>
      <vt:lpstr>116</vt:lpstr>
      <vt:lpstr>117</vt:lpstr>
      <vt:lpstr>119</vt:lpstr>
      <vt:lpstr>120</vt:lpstr>
      <vt:lpstr>121</vt:lpstr>
      <vt:lpstr>122</vt:lpstr>
      <vt:lpstr>123</vt:lpstr>
      <vt:lpstr>124</vt:lpstr>
      <vt:lpstr>125</vt:lpstr>
      <vt:lpstr>126</vt:lpstr>
      <vt:lpstr>300</vt:lpstr>
      <vt:lpstr>301</vt:lpstr>
      <vt:lpstr>302</vt:lpstr>
      <vt:lpstr>303</vt:lpstr>
      <vt:lpstr>304</vt:lpstr>
      <vt:lpstr>305</vt:lpstr>
      <vt:lpstr>306</vt:lpstr>
      <vt:lpstr>308</vt:lpstr>
      <vt:lpstr>309</vt:lpstr>
      <vt:lpstr>310</vt:lpstr>
      <vt:lpstr>311</vt:lpstr>
      <vt:lpstr>312</vt:lpstr>
      <vt:lpstr>313</vt:lpstr>
      <vt:lpstr>314</vt:lpstr>
      <vt:lpstr>315</vt:lpstr>
      <vt:lpstr>316</vt:lpstr>
      <vt:lpstr>317</vt:lpstr>
      <vt:lpstr>318</vt:lpstr>
      <vt:lpstr>319</vt:lpstr>
      <vt:lpstr>320</vt:lpstr>
      <vt:lpstr>321</vt:lpstr>
      <vt:lpstr>322</vt:lpstr>
      <vt:lpstr>323</vt:lpstr>
      <vt:lpstr>324</vt:lpstr>
      <vt:lpstr>325</vt:lpstr>
      <vt:lpstr>326</vt:lpstr>
      <vt:lpstr>327</vt:lpstr>
      <vt:lpstr>328</vt:lpstr>
      <vt:lpstr>329</vt:lpstr>
      <vt:lpstr>330</vt:lpstr>
      <vt:lpstr>332</vt:lpstr>
      <vt:lpstr>333</vt:lpstr>
      <vt:lpstr>334</vt:lpstr>
      <vt:lpstr>335</vt:lpstr>
      <vt:lpstr>336</vt:lpstr>
      <vt:lpstr>337</vt:lpstr>
      <vt:lpstr>340</vt:lpstr>
      <vt:lpstr>341</vt:lpstr>
      <vt:lpstr>342</vt:lpstr>
      <vt:lpstr>343</vt:lpstr>
      <vt:lpstr>344</vt:lpstr>
      <vt:lpstr>345</vt:lpstr>
      <vt:lpstr>346</vt:lpstr>
      <vt:lpstr>348</vt:lpstr>
      <vt:lpstr>349</vt:lpstr>
      <vt:lpstr>351</vt:lpstr>
      <vt:lpstr>352</vt:lpstr>
      <vt:lpstr>353</vt:lpstr>
      <vt:lpstr>354</vt:lpstr>
      <vt:lpstr>355</vt:lpstr>
      <vt:lpstr>356</vt:lpstr>
      <vt:lpstr>357</vt:lpstr>
      <vt:lpstr>358</vt:lpstr>
      <vt:lpstr>361</vt:lpstr>
      <vt:lpstr>362</vt:lpstr>
      <vt:lpstr>363</vt:lpstr>
      <vt:lpstr>365</vt:lpstr>
      <vt:lpstr>366</vt:lpstr>
      <vt:lpstr>367</vt:lpstr>
      <vt:lpstr>368</vt:lpstr>
      <vt:lpstr>369</vt:lpstr>
      <vt:lpstr>370</vt:lpstr>
      <vt:lpstr>371</vt:lpstr>
      <vt:lpstr>372</vt:lpstr>
      <vt:lpstr>373</vt:lpstr>
      <vt:lpstr>375</vt:lpstr>
      <vt:lpstr>376</vt:lpstr>
      <vt:lpstr>377</vt:lpstr>
      <vt:lpstr>378</vt:lpstr>
      <vt:lpstr>379</vt:lpstr>
      <vt:lpstr>380</vt:lpstr>
      <vt:lpstr>381</vt:lpstr>
      <vt:lpstr>382</vt:lpstr>
      <vt:lpstr>383</vt:lpstr>
      <vt:lpstr>384</vt:lpstr>
      <vt:lpstr>385</vt:lpstr>
      <vt:lpstr>386</vt:lpstr>
      <vt:lpstr>387</vt:lpstr>
      <vt:lpstr>388</vt:lpstr>
      <vt:lpstr>389</vt:lpstr>
      <vt:lpstr>390</vt:lpstr>
      <vt:lpstr>391</vt:lpstr>
      <vt:lpstr>392</vt:lpstr>
      <vt:lpstr>'1'!Print_Area</vt:lpstr>
      <vt:lpstr>'11'!Print_Area</vt:lpstr>
      <vt:lpstr>'116'!Print_Area</vt:lpstr>
      <vt:lpstr>'117'!Print_Area</vt:lpstr>
      <vt:lpstr>'119'!Print_Area</vt:lpstr>
      <vt:lpstr>'12'!Print_Area</vt:lpstr>
      <vt:lpstr>'120'!Print_Area</vt:lpstr>
      <vt:lpstr>'121'!Print_Area</vt:lpstr>
      <vt:lpstr>'122'!Print_Area</vt:lpstr>
      <vt:lpstr>'123'!Print_Area</vt:lpstr>
      <vt:lpstr>'124'!Print_Area</vt:lpstr>
      <vt:lpstr>'125'!Print_Area</vt:lpstr>
      <vt:lpstr>'126'!Print_Area</vt:lpstr>
      <vt:lpstr>'14'!Print_Area</vt:lpstr>
      <vt:lpstr>'17'!Print_Area</vt:lpstr>
      <vt:lpstr>'18'!Print_Area</vt:lpstr>
      <vt:lpstr>'19'!Print_Area</vt:lpstr>
      <vt:lpstr>'2'!Print_Area</vt:lpstr>
      <vt:lpstr>'3'!Print_Area</vt:lpstr>
      <vt:lpstr>'300'!Print_Area</vt:lpstr>
      <vt:lpstr>'301'!Print_Area</vt:lpstr>
      <vt:lpstr>'302'!Print_Area</vt:lpstr>
      <vt:lpstr>'303'!Print_Area</vt:lpstr>
      <vt:lpstr>'304'!Print_Area</vt:lpstr>
      <vt:lpstr>'305'!Print_Area</vt:lpstr>
      <vt:lpstr>'306'!Print_Area</vt:lpstr>
      <vt:lpstr>'308'!Print_Area</vt:lpstr>
      <vt:lpstr>'309'!Print_Area</vt:lpstr>
      <vt:lpstr>'310'!Print_Area</vt:lpstr>
      <vt:lpstr>'311'!Print_Area</vt:lpstr>
      <vt:lpstr>'312'!Print_Area</vt:lpstr>
      <vt:lpstr>'313'!Print_Area</vt:lpstr>
      <vt:lpstr>'314'!Print_Area</vt:lpstr>
      <vt:lpstr>'315'!Print_Area</vt:lpstr>
      <vt:lpstr>'316'!Print_Area</vt:lpstr>
      <vt:lpstr>'317'!Print_Area</vt:lpstr>
      <vt:lpstr>'318'!Print_Area</vt:lpstr>
      <vt:lpstr>'319'!Print_Area</vt:lpstr>
      <vt:lpstr>'320'!Print_Area</vt:lpstr>
      <vt:lpstr>'321'!Print_Area</vt:lpstr>
      <vt:lpstr>'322'!Print_Area</vt:lpstr>
      <vt:lpstr>'323'!Print_Area</vt:lpstr>
      <vt:lpstr>'324'!Print_Area</vt:lpstr>
      <vt:lpstr>'325'!Print_Area</vt:lpstr>
      <vt:lpstr>'326'!Print_Area</vt:lpstr>
      <vt:lpstr>'327'!Print_Area</vt:lpstr>
      <vt:lpstr>'328'!Print_Area</vt:lpstr>
      <vt:lpstr>'329'!Print_Area</vt:lpstr>
      <vt:lpstr>'330'!Print_Area</vt:lpstr>
      <vt:lpstr>'332'!Print_Area</vt:lpstr>
      <vt:lpstr>'333'!Print_Area</vt:lpstr>
      <vt:lpstr>'334'!Print_Area</vt:lpstr>
      <vt:lpstr>'335'!Print_Area</vt:lpstr>
      <vt:lpstr>'336'!Print_Area</vt:lpstr>
      <vt:lpstr>'337'!Print_Area</vt:lpstr>
      <vt:lpstr>'340'!Print_Area</vt:lpstr>
      <vt:lpstr>'341'!Print_Area</vt:lpstr>
      <vt:lpstr>'342'!Print_Area</vt:lpstr>
      <vt:lpstr>'343'!Print_Area</vt:lpstr>
      <vt:lpstr>'345'!Print_Area</vt:lpstr>
      <vt:lpstr>'346'!Print_Area</vt:lpstr>
      <vt:lpstr>'348'!Print_Area</vt:lpstr>
      <vt:lpstr>'349'!Print_Area</vt:lpstr>
      <vt:lpstr>'351'!Print_Area</vt:lpstr>
      <vt:lpstr>'352'!Print_Area</vt:lpstr>
      <vt:lpstr>'353'!Print_Area</vt:lpstr>
      <vt:lpstr>'354'!Print_Area</vt:lpstr>
      <vt:lpstr>'355'!Print_Area</vt:lpstr>
      <vt:lpstr>'356'!Print_Area</vt:lpstr>
      <vt:lpstr>'357'!Print_Area</vt:lpstr>
      <vt:lpstr>'358'!Print_Area</vt:lpstr>
      <vt:lpstr>'361'!Print_Area</vt:lpstr>
      <vt:lpstr>'362'!Print_Area</vt:lpstr>
      <vt:lpstr>'363'!Print_Area</vt:lpstr>
      <vt:lpstr>'365'!Print_Area</vt:lpstr>
      <vt:lpstr>'366'!Print_Area</vt:lpstr>
      <vt:lpstr>'367'!Print_Area</vt:lpstr>
      <vt:lpstr>'368'!Print_Area</vt:lpstr>
      <vt:lpstr>'369'!Print_Area</vt:lpstr>
      <vt:lpstr>'370'!Print_Area</vt:lpstr>
      <vt:lpstr>'371'!Print_Area</vt:lpstr>
      <vt:lpstr>'372'!Print_Area</vt:lpstr>
      <vt:lpstr>'373'!Print_Area</vt:lpstr>
      <vt:lpstr>'375'!Print_Area</vt:lpstr>
      <vt:lpstr>'376'!Print_Area</vt:lpstr>
      <vt:lpstr>'377'!Print_Area</vt:lpstr>
      <vt:lpstr>'378'!Print_Area</vt:lpstr>
      <vt:lpstr>'379'!Print_Area</vt:lpstr>
      <vt:lpstr>'380'!Print_Area</vt:lpstr>
      <vt:lpstr>'381'!Print_Area</vt:lpstr>
      <vt:lpstr>'382'!Print_Area</vt:lpstr>
      <vt:lpstr>'383'!Print_Area</vt:lpstr>
      <vt:lpstr>'384'!Print_Area</vt:lpstr>
      <vt:lpstr>'385'!Print_Area</vt:lpstr>
      <vt:lpstr>'387'!Print_Area</vt:lpstr>
      <vt:lpstr>'388'!Print_Area</vt:lpstr>
      <vt:lpstr>'389'!Print_Area</vt:lpstr>
      <vt:lpstr>'390'!Print_Area</vt:lpstr>
      <vt:lpstr>'391'!Print_Area</vt:lpstr>
      <vt:lpstr>'392'!Print_Area</vt:lpstr>
      <vt:lpstr>'7'!Print_Area</vt:lpstr>
      <vt:lpstr>'8'!Print_Area</vt:lpstr>
      <vt:lpstr>公表用一覧!Print_Area</vt:lpstr>
      <vt:lpstr>'1'!Print_Titles</vt:lpstr>
      <vt:lpstr>'11'!Print_Titles</vt:lpstr>
      <vt:lpstr>'116'!Print_Titles</vt:lpstr>
      <vt:lpstr>'117'!Print_Titles</vt:lpstr>
      <vt:lpstr>'119'!Print_Titles</vt:lpstr>
      <vt:lpstr>'12'!Print_Titles</vt:lpstr>
      <vt:lpstr>'120'!Print_Titles</vt:lpstr>
      <vt:lpstr>'121'!Print_Titles</vt:lpstr>
      <vt:lpstr>'122'!Print_Titles</vt:lpstr>
      <vt:lpstr>'123'!Print_Titles</vt:lpstr>
      <vt:lpstr>'124'!Print_Titles</vt:lpstr>
      <vt:lpstr>'125'!Print_Titles</vt:lpstr>
      <vt:lpstr>'126'!Print_Titles</vt:lpstr>
      <vt:lpstr>'14'!Print_Titles</vt:lpstr>
      <vt:lpstr>'16'!Print_Titles</vt:lpstr>
      <vt:lpstr>'17'!Print_Titles</vt:lpstr>
      <vt:lpstr>'18'!Print_Titles</vt:lpstr>
      <vt:lpstr>'19'!Print_Titles</vt:lpstr>
      <vt:lpstr>'2'!Print_Titles</vt:lpstr>
      <vt:lpstr>'3'!Print_Titles</vt:lpstr>
      <vt:lpstr>'300'!Print_Titles</vt:lpstr>
      <vt:lpstr>'301'!Print_Titles</vt:lpstr>
      <vt:lpstr>'302'!Print_Titles</vt:lpstr>
      <vt:lpstr>'303'!Print_Titles</vt:lpstr>
      <vt:lpstr>'304'!Print_Titles</vt:lpstr>
      <vt:lpstr>'305'!Print_Titles</vt:lpstr>
      <vt:lpstr>'306'!Print_Titles</vt:lpstr>
      <vt:lpstr>'308'!Print_Titles</vt:lpstr>
      <vt:lpstr>'309'!Print_Titles</vt:lpstr>
      <vt:lpstr>'310'!Print_Titles</vt:lpstr>
      <vt:lpstr>'311'!Print_Titles</vt:lpstr>
      <vt:lpstr>'312'!Print_Titles</vt:lpstr>
      <vt:lpstr>'313'!Print_Titles</vt:lpstr>
      <vt:lpstr>'314'!Print_Titles</vt:lpstr>
      <vt:lpstr>'315'!Print_Titles</vt:lpstr>
      <vt:lpstr>'316'!Print_Titles</vt:lpstr>
      <vt:lpstr>'317'!Print_Titles</vt:lpstr>
      <vt:lpstr>'318'!Print_Titles</vt:lpstr>
      <vt:lpstr>'319'!Print_Titles</vt:lpstr>
      <vt:lpstr>'320'!Print_Titles</vt:lpstr>
      <vt:lpstr>'321'!Print_Titles</vt:lpstr>
      <vt:lpstr>'322'!Print_Titles</vt:lpstr>
      <vt:lpstr>'323'!Print_Titles</vt:lpstr>
      <vt:lpstr>'324'!Print_Titles</vt:lpstr>
      <vt:lpstr>'325'!Print_Titles</vt:lpstr>
      <vt:lpstr>'326'!Print_Titles</vt:lpstr>
      <vt:lpstr>'327'!Print_Titles</vt:lpstr>
      <vt:lpstr>'328'!Print_Titles</vt:lpstr>
      <vt:lpstr>'329'!Print_Titles</vt:lpstr>
      <vt:lpstr>'330'!Print_Titles</vt:lpstr>
      <vt:lpstr>'332'!Print_Titles</vt:lpstr>
      <vt:lpstr>'333'!Print_Titles</vt:lpstr>
      <vt:lpstr>'334'!Print_Titles</vt:lpstr>
      <vt:lpstr>'335'!Print_Titles</vt:lpstr>
      <vt:lpstr>'336'!Print_Titles</vt:lpstr>
      <vt:lpstr>'337'!Print_Titles</vt:lpstr>
      <vt:lpstr>'340'!Print_Titles</vt:lpstr>
      <vt:lpstr>'341'!Print_Titles</vt:lpstr>
      <vt:lpstr>'342'!Print_Titles</vt:lpstr>
      <vt:lpstr>'343'!Print_Titles</vt:lpstr>
      <vt:lpstr>'345'!Print_Titles</vt:lpstr>
      <vt:lpstr>'346'!Print_Titles</vt:lpstr>
      <vt:lpstr>'348'!Print_Titles</vt:lpstr>
      <vt:lpstr>'349'!Print_Titles</vt:lpstr>
      <vt:lpstr>'351'!Print_Titles</vt:lpstr>
      <vt:lpstr>'352'!Print_Titles</vt:lpstr>
      <vt:lpstr>'353'!Print_Titles</vt:lpstr>
      <vt:lpstr>'354'!Print_Titles</vt:lpstr>
      <vt:lpstr>'355'!Print_Titles</vt:lpstr>
      <vt:lpstr>'356'!Print_Titles</vt:lpstr>
      <vt:lpstr>'357'!Print_Titles</vt:lpstr>
      <vt:lpstr>'358'!Print_Titles</vt:lpstr>
      <vt:lpstr>'361'!Print_Titles</vt:lpstr>
      <vt:lpstr>'362'!Print_Titles</vt:lpstr>
      <vt:lpstr>'363'!Print_Titles</vt:lpstr>
      <vt:lpstr>'365'!Print_Titles</vt:lpstr>
      <vt:lpstr>'366'!Print_Titles</vt:lpstr>
      <vt:lpstr>'367'!Print_Titles</vt:lpstr>
      <vt:lpstr>'368'!Print_Titles</vt:lpstr>
      <vt:lpstr>'369'!Print_Titles</vt:lpstr>
      <vt:lpstr>'370'!Print_Titles</vt:lpstr>
      <vt:lpstr>'371'!Print_Titles</vt:lpstr>
      <vt:lpstr>'372'!Print_Titles</vt:lpstr>
      <vt:lpstr>'373'!Print_Titles</vt:lpstr>
      <vt:lpstr>'375'!Print_Titles</vt:lpstr>
      <vt:lpstr>'376'!Print_Titles</vt:lpstr>
      <vt:lpstr>'377'!Print_Titles</vt:lpstr>
      <vt:lpstr>'378'!Print_Titles</vt:lpstr>
      <vt:lpstr>'379'!Print_Titles</vt:lpstr>
      <vt:lpstr>'380'!Print_Titles</vt:lpstr>
      <vt:lpstr>'381'!Print_Titles</vt:lpstr>
      <vt:lpstr>'382'!Print_Titles</vt:lpstr>
      <vt:lpstr>'383'!Print_Titles</vt:lpstr>
      <vt:lpstr>'384'!Print_Titles</vt:lpstr>
      <vt:lpstr>'385'!Print_Titles</vt:lpstr>
      <vt:lpstr>'387'!Print_Titles</vt:lpstr>
      <vt:lpstr>'388'!Print_Titles</vt:lpstr>
      <vt:lpstr>'389'!Print_Titles</vt:lpstr>
      <vt:lpstr>'390'!Print_Titles</vt:lpstr>
      <vt:lpstr>'391'!Print_Titles</vt:lpstr>
      <vt:lpstr>'392'!Print_Titles</vt:lpstr>
      <vt:lpstr>'7'!Print_Titles</vt:lpstr>
      <vt:lpstr>'8'!Print_Titles</vt:lpstr>
      <vt:lpstr>公表用一覧!Print_Titles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mitype="http://purl.org/dc/dcmitype/" xmlns:dcterms="http://purl.org/dc/terms/" xmlns:xsi="http://www.w3.org/2001/XMLSchema-instance">
  <cp:lastPrinted>2024-10-04T06:28:00Z</cp:lastPrinted>
  <dcterms:created xsi:type="dcterms:W3CDTF">2021-10-04T05:34:50Z</dcterms:created>
  <dcterms:modified xsi:type="dcterms:W3CDTF">2026-02-18T06:47:51Z</dcterms:modified>
</cp:coreProperties>
</file>