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tmp" ContentType="image/p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2"/>
  <workbookPr codeName="ThisWorkbook" defaultThemeVersion="166925"/>
  <mc:AlternateContent xmlns:mc="http://schemas.openxmlformats.org/markup-compatibility/2006">
    <mc:Choice Requires="x15">
      <x15ac:absPath xmlns:x15ac="http://schemas.microsoft.com/office/spreadsheetml/2010/11/ac" url="\\Srfile\流山市役所\05子ども家庭部\保育課\★令和７年度\01 入所係\R7園一覧関係\R7.4~\"/>
    </mc:Choice>
  </mc:AlternateContent>
  <xr:revisionPtr revIDLastSave="0" documentId="13_ncr:1_{C1841C43-1D9D-44DD-A7FD-673E6367CFBD}" xr6:coauthVersionLast="47" xr6:coauthVersionMax="47" xr10:uidLastSave="{00000000-0000-0000-0000-000000000000}"/>
  <bookViews>
    <workbookView xWindow="-120" yWindow="-120" windowWidth="20730" windowHeight="11160" tabRatio="883" xr2:uid="{00000000-000D-0000-FFFF-FFFF00000000}"/>
  </bookViews>
  <sheets>
    <sheet name="公表用一覧" sheetId="120" r:id="rId1"/>
    <sheet name="1" sheetId="564" r:id="rId2"/>
    <sheet name="2" sheetId="565" r:id="rId3"/>
    <sheet name="3" sheetId="566" r:id="rId4"/>
    <sheet name="7" sheetId="567" r:id="rId5"/>
    <sheet name="8" sheetId="568" r:id="rId6"/>
    <sheet name="11" sheetId="569" r:id="rId7"/>
    <sheet name="12" sheetId="725" r:id="rId8"/>
    <sheet name="14" sheetId="571" r:id="rId9"/>
    <sheet name="16" sheetId="711" r:id="rId10"/>
    <sheet name="17" sheetId="573" r:id="rId11"/>
    <sheet name="18" sheetId="712" r:id="rId12"/>
    <sheet name="19" sheetId="575" r:id="rId13"/>
    <sheet name="116" sheetId="576" r:id="rId14"/>
    <sheet name="117" sheetId="577" r:id="rId15"/>
    <sheet name="119" sheetId="578" r:id="rId16"/>
    <sheet name="120" sheetId="579" r:id="rId17"/>
    <sheet name="121" sheetId="580" r:id="rId18"/>
    <sheet name="122" sheetId="713" r:id="rId19"/>
    <sheet name="123" sheetId="582" r:id="rId20"/>
    <sheet name="124" sheetId="583" r:id="rId21"/>
    <sheet name="125" sheetId="584" r:id="rId22"/>
    <sheet name="126" sheetId="585" r:id="rId23"/>
    <sheet name="300" sheetId="586" r:id="rId24"/>
    <sheet name="301" sheetId="587" r:id="rId25"/>
    <sheet name="302" sheetId="714" r:id="rId26"/>
    <sheet name="303" sheetId="589" r:id="rId27"/>
    <sheet name="304" sheetId="590" r:id="rId28"/>
    <sheet name="305" sheetId="591" r:id="rId29"/>
    <sheet name="306" sheetId="592" r:id="rId30"/>
    <sheet name="308" sheetId="593" r:id="rId31"/>
    <sheet name="309" sheetId="594" r:id="rId32"/>
    <sheet name="310" sheetId="595" r:id="rId33"/>
    <sheet name="311" sheetId="596" r:id="rId34"/>
    <sheet name="312" sheetId="597" r:id="rId35"/>
    <sheet name="313" sheetId="598" r:id="rId36"/>
    <sheet name="314" sheetId="715" r:id="rId37"/>
    <sheet name="315" sheetId="600" r:id="rId38"/>
    <sheet name="316" sheetId="716" r:id="rId39"/>
    <sheet name="317" sheetId="717" r:id="rId40"/>
    <sheet name="318" sheetId="603" r:id="rId41"/>
    <sheet name="319" sheetId="604" r:id="rId42"/>
    <sheet name="320" sheetId="605" r:id="rId43"/>
    <sheet name="321" sheetId="606" r:id="rId44"/>
    <sheet name="322" sheetId="607" r:id="rId45"/>
    <sheet name="323" sheetId="608" r:id="rId46"/>
    <sheet name="324" sheetId="609" r:id="rId47"/>
    <sheet name="325" sheetId="610" r:id="rId48"/>
    <sheet name="326" sheetId="611" r:id="rId49"/>
    <sheet name="327" sheetId="612" r:id="rId50"/>
    <sheet name="328" sheetId="613" r:id="rId51"/>
    <sheet name="329" sheetId="614" r:id="rId52"/>
    <sheet name="330" sheetId="615" r:id="rId53"/>
    <sheet name="332" sheetId="616" r:id="rId54"/>
    <sheet name="333" sheetId="617" r:id="rId55"/>
    <sheet name="334" sheetId="718" r:id="rId56"/>
    <sheet name="335" sheetId="619" r:id="rId57"/>
    <sheet name="336" sheetId="620" r:id="rId58"/>
    <sheet name="337" sheetId="719" r:id="rId59"/>
    <sheet name="340" sheetId="622" r:id="rId60"/>
    <sheet name="341" sheetId="623" r:id="rId61"/>
    <sheet name="342" sheetId="624" r:id="rId62"/>
    <sheet name="343" sheetId="625" r:id="rId63"/>
    <sheet name="344" sheetId="724" r:id="rId64"/>
    <sheet name="345" sheetId="627" r:id="rId65"/>
    <sheet name="346" sheetId="628" r:id="rId66"/>
    <sheet name="348" sheetId="629" r:id="rId67"/>
    <sheet name="349" sheetId="630" r:id="rId68"/>
    <sheet name="351" sheetId="631" r:id="rId69"/>
    <sheet name="352" sheetId="632" r:id="rId70"/>
    <sheet name="353" sheetId="633" r:id="rId71"/>
    <sheet name="354" sheetId="720" r:id="rId72"/>
    <sheet name="355" sheetId="635" r:id="rId73"/>
    <sheet name="356" sheetId="636" r:id="rId74"/>
    <sheet name="357" sheetId="637" r:id="rId75"/>
    <sheet name="358" sheetId="638" r:id="rId76"/>
    <sheet name="361" sheetId="639" r:id="rId77"/>
    <sheet name="362" sheetId="640" r:id="rId78"/>
    <sheet name="363" sheetId="641" r:id="rId79"/>
    <sheet name="365" sheetId="642" r:id="rId80"/>
    <sheet name="366" sheetId="643" r:id="rId81"/>
    <sheet name="367" sheetId="721" r:id="rId82"/>
    <sheet name="368" sheetId="645" r:id="rId83"/>
    <sheet name="369" sheetId="646" r:id="rId84"/>
    <sheet name="370" sheetId="647" r:id="rId85"/>
    <sheet name="371" sheetId="648" r:id="rId86"/>
    <sheet name="372" sheetId="649" r:id="rId87"/>
    <sheet name="373" sheetId="650" r:id="rId88"/>
    <sheet name="375" sheetId="651" r:id="rId89"/>
    <sheet name="376" sheetId="652" r:id="rId90"/>
    <sheet name="377" sheetId="653" r:id="rId91"/>
    <sheet name="378" sheetId="722" r:id="rId92"/>
    <sheet name="379" sheetId="723" r:id="rId93"/>
    <sheet name="380" sheetId="656" r:id="rId94"/>
    <sheet name="381" sheetId="657" r:id="rId95"/>
    <sheet name="382" sheetId="658" r:id="rId96"/>
    <sheet name="383" sheetId="659" r:id="rId97"/>
    <sheet name="384" sheetId="660" r:id="rId98"/>
    <sheet name="385" sheetId="661" r:id="rId99"/>
    <sheet name="386" sheetId="662" r:id="rId100"/>
    <sheet name="387" sheetId="663" r:id="rId101"/>
    <sheet name="388" sheetId="664" r:id="rId102"/>
    <sheet name="389" sheetId="665" r:id="rId103"/>
    <sheet name="390" sheetId="666" r:id="rId104"/>
    <sheet name="391" sheetId="667" r:id="rId105"/>
  </sheets>
  <definedNames>
    <definedName name="_xlnm._FilterDatabase" localSheetId="0" hidden="1">公表用一覧!$A$7:$Y$119</definedName>
    <definedName name="_xlnm.Print_Area" localSheetId="1">'1'!$A$1:$K$118</definedName>
    <definedName name="_xlnm.Print_Area" localSheetId="6">'11'!$A$1:$K$92</definedName>
    <definedName name="_xlnm.Print_Area" localSheetId="13">'116'!$A$1:$K$144</definedName>
    <definedName name="_xlnm.Print_Area" localSheetId="14">'117'!$A$1:$K$92</definedName>
    <definedName name="_xlnm.Print_Area" localSheetId="15">'119'!$A$1:$K$93</definedName>
    <definedName name="_xlnm.Print_Area" localSheetId="7">'12'!$A$1:$K$66</definedName>
    <definedName name="_xlnm.Print_Area" localSheetId="16">'120'!$A$1:$K$92</definedName>
    <definedName name="_xlnm.Print_Area" localSheetId="17">'121'!$A$1:$K$92</definedName>
    <definedName name="_xlnm.Print_Area" localSheetId="18">'122'!$A$1:$K$92</definedName>
    <definedName name="_xlnm.Print_Area" localSheetId="19">'123'!$A$1:$K$92</definedName>
    <definedName name="_xlnm.Print_Area" localSheetId="20">'124'!$A$1:$K$66</definedName>
    <definedName name="_xlnm.Print_Area" localSheetId="21">'125'!$A$1:$K$92</definedName>
    <definedName name="_xlnm.Print_Area" localSheetId="22">'126'!$A$1:$K$66</definedName>
    <definedName name="_xlnm.Print_Area" localSheetId="8">'14'!$A$1:$K$94</definedName>
    <definedName name="_xlnm.Print_Area" localSheetId="10">'17'!$A$1:$K$92</definedName>
    <definedName name="_xlnm.Print_Area" localSheetId="11">'18'!$A$1:$K$92</definedName>
    <definedName name="_xlnm.Print_Area" localSheetId="12">'19'!$A$1:$K$66</definedName>
    <definedName name="_xlnm.Print_Area" localSheetId="2">'2'!$A$1:$K$118</definedName>
    <definedName name="_xlnm.Print_Area" localSheetId="3">'3'!$A$1:$K$118</definedName>
    <definedName name="_xlnm.Print_Area" localSheetId="23">'300'!$A$1:$K$70</definedName>
    <definedName name="_xlnm.Print_Area" localSheetId="24">'301'!$A$1:$K$66</definedName>
    <definedName name="_xlnm.Print_Area" localSheetId="25">'302'!$A$1:$K$92</definedName>
    <definedName name="_xlnm.Print_Area" localSheetId="26">'303'!$A$1:$K$92</definedName>
    <definedName name="_xlnm.Print_Area" localSheetId="27">'304'!$A$1:$K$92</definedName>
    <definedName name="_xlnm.Print_Area" localSheetId="28">'305'!$A$1:$K$92</definedName>
    <definedName name="_xlnm.Print_Area" localSheetId="29">'306'!$A$1:$K$92</definedName>
    <definedName name="_xlnm.Print_Area" localSheetId="30">'308'!$A$1:$K$92</definedName>
    <definedName name="_xlnm.Print_Area" localSheetId="31">'309'!$A$1:$K$94</definedName>
    <definedName name="_xlnm.Print_Area" localSheetId="32">'310'!$A$1:$K$92</definedName>
    <definedName name="_xlnm.Print_Area" localSheetId="33">'311'!$A$1:$K$92</definedName>
    <definedName name="_xlnm.Print_Area" localSheetId="34">'312'!$A$1:$K$92</definedName>
    <definedName name="_xlnm.Print_Area" localSheetId="35">'313'!$A$1:$K$92</definedName>
    <definedName name="_xlnm.Print_Area" localSheetId="36">'314'!$A$1:$K$60</definedName>
    <definedName name="_xlnm.Print_Area" localSheetId="37">'315'!$A$1:$K$66</definedName>
    <definedName name="_xlnm.Print_Area" localSheetId="38">'316'!$A$1:$K$66</definedName>
    <definedName name="_xlnm.Print_Area" localSheetId="39">'317'!$A$1:$K$92</definedName>
    <definedName name="_xlnm.Print_Area" localSheetId="40">'318'!$A$1:$K$92</definedName>
    <definedName name="_xlnm.Print_Area" localSheetId="41">'319'!$A$1:$K$92</definedName>
    <definedName name="_xlnm.Print_Area" localSheetId="42">'320'!$A$1:$K$92</definedName>
    <definedName name="_xlnm.Print_Area" localSheetId="43">'321'!$A$1:$K$92</definedName>
    <definedName name="_xlnm.Print_Area" localSheetId="44">'322'!$A$1:$K$92</definedName>
    <definedName name="_xlnm.Print_Area" localSheetId="45">'323'!$A$1:$K$92</definedName>
    <definedName name="_xlnm.Print_Area" localSheetId="46">'324'!$A$1:$K$66</definedName>
    <definedName name="_xlnm.Print_Area" localSheetId="47">'325'!$A$1:$K$92</definedName>
    <definedName name="_xlnm.Print_Area" localSheetId="48">'326'!$A$1:$K$92</definedName>
    <definedName name="_xlnm.Print_Area" localSheetId="49">'327'!$A$1:$K$92</definedName>
    <definedName name="_xlnm.Print_Area" localSheetId="50">'328'!$A$1:$K$92</definedName>
    <definedName name="_xlnm.Print_Area" localSheetId="51">'329'!$A$1:$K$92</definedName>
    <definedName name="_xlnm.Print_Area" localSheetId="52">'330'!$A$1:$K$92</definedName>
    <definedName name="_xlnm.Print_Area" localSheetId="53">'332'!$A$1:$K$92</definedName>
    <definedName name="_xlnm.Print_Area" localSheetId="54">'333'!$A$1:$K$92</definedName>
    <definedName name="_xlnm.Print_Area" localSheetId="55">'334'!$A$1:$K$66</definedName>
    <definedName name="_xlnm.Print_Area" localSheetId="56">'335'!$A$1:$K$122</definedName>
    <definedName name="_xlnm.Print_Area" localSheetId="57">'336'!$A$1:$K$92</definedName>
    <definedName name="_xlnm.Print_Area" localSheetId="58">'337'!$A$1:$K$116</definedName>
    <definedName name="_xlnm.Print_Area" localSheetId="59">'340'!$A$1:$K$66</definedName>
    <definedName name="_xlnm.Print_Area" localSheetId="60">'341'!$A$1:$K$66</definedName>
    <definedName name="_xlnm.Print_Area" localSheetId="61">'342'!$A$1:$K$174</definedName>
    <definedName name="_xlnm.Print_Area" localSheetId="62">'343'!$A$1:$K$92</definedName>
    <definedName name="_xlnm.Print_Area" localSheetId="64">'345'!$A$1:$K$92</definedName>
    <definedName name="_xlnm.Print_Area" localSheetId="65">'346'!$A$1:$K$92</definedName>
    <definedName name="_xlnm.Print_Area" localSheetId="66">'348'!$A$1:$K$92</definedName>
    <definedName name="_xlnm.Print_Area" localSheetId="67">'349'!$A$1:$K$92</definedName>
    <definedName name="_xlnm.Print_Area" localSheetId="68">'351'!$A$1:$K$92</definedName>
    <definedName name="_xlnm.Print_Area" localSheetId="69">'352'!$A$1:$K$92</definedName>
    <definedName name="_xlnm.Print_Area" localSheetId="70">'353'!$A$1:$K$92</definedName>
    <definedName name="_xlnm.Print_Area" localSheetId="71">'354'!$A$1:$K$92</definedName>
    <definedName name="_xlnm.Print_Area" localSheetId="72">'355'!$A$1:$K$92</definedName>
    <definedName name="_xlnm.Print_Area" localSheetId="73">'356'!$A$1:$K$120</definedName>
    <definedName name="_xlnm.Print_Area" localSheetId="74">'357'!$A$1:$K$92</definedName>
    <definedName name="_xlnm.Print_Area" localSheetId="75">'358'!$A$1:$K$92</definedName>
    <definedName name="_xlnm.Print_Area" localSheetId="76">'361'!$A$1:$K$92</definedName>
    <definedName name="_xlnm.Print_Area" localSheetId="77">'362'!$A$1:$K$93</definedName>
    <definedName name="_xlnm.Print_Area" localSheetId="78">'363'!$A$1:$K$92</definedName>
    <definedName name="_xlnm.Print_Area" localSheetId="79">'365'!$A$1:$K$92</definedName>
    <definedName name="_xlnm.Print_Area" localSheetId="80">'366'!$A$1:$K$92</definedName>
    <definedName name="_xlnm.Print_Area" localSheetId="81">'367'!$A$1:$K$92</definedName>
    <definedName name="_xlnm.Print_Area" localSheetId="82">'368'!$A$1:$K$92</definedName>
    <definedName name="_xlnm.Print_Area" localSheetId="83">'369'!$A$1:$K$92</definedName>
    <definedName name="_xlnm.Print_Area" localSheetId="84">'370'!$A$1:$K$92</definedName>
    <definedName name="_xlnm.Print_Area" localSheetId="85">'371'!$A$1:$K$92</definedName>
    <definedName name="_xlnm.Print_Area" localSheetId="86">'372'!$A$1:$K$92</definedName>
    <definedName name="_xlnm.Print_Area" localSheetId="87">'373'!$A$1:$K$92</definedName>
    <definedName name="_xlnm.Print_Area" localSheetId="88">'375'!$A$1:$K$92</definedName>
    <definedName name="_xlnm.Print_Area" localSheetId="89">'376'!$A$1:$K$66</definedName>
    <definedName name="_xlnm.Print_Area" localSheetId="90">'377'!$A$1:$K$92</definedName>
    <definedName name="_xlnm.Print_Area" localSheetId="91">'378'!$A$1:$K$92</definedName>
    <definedName name="_xlnm.Print_Area" localSheetId="92">'379'!$A$1:$K$66</definedName>
    <definedName name="_xlnm.Print_Area" localSheetId="93">'380'!$A$1:$K$94</definedName>
    <definedName name="_xlnm.Print_Area" localSheetId="94">'381'!$A$1:$K$92</definedName>
    <definedName name="_xlnm.Print_Area" localSheetId="95">'382'!$A$1:$K$92</definedName>
    <definedName name="_xlnm.Print_Area" localSheetId="96">'383'!$A$1:$K$66</definedName>
    <definedName name="_xlnm.Print_Area" localSheetId="97">'384'!$A$1:$K$92</definedName>
    <definedName name="_xlnm.Print_Area" localSheetId="98">'385'!$A$1:$K$92</definedName>
    <definedName name="_xlnm.Print_Area" localSheetId="99">'386'!$A$1:$K$92</definedName>
    <definedName name="_xlnm.Print_Area" localSheetId="100">'387'!$A$1:$K$92</definedName>
    <definedName name="_xlnm.Print_Area" localSheetId="101">'388'!$A$1:$K$92</definedName>
    <definedName name="_xlnm.Print_Area" localSheetId="102">'389'!$A$1:$K$122</definedName>
    <definedName name="_xlnm.Print_Area" localSheetId="103">'390'!$A$1:$K$92</definedName>
    <definedName name="_xlnm.Print_Area" localSheetId="104">'391'!$A$1:$K$66</definedName>
    <definedName name="_xlnm.Print_Area" localSheetId="4">'7'!$A$1:$K$118</definedName>
    <definedName name="_xlnm.Print_Area" localSheetId="5">'8'!$A$1:$K$118</definedName>
    <definedName name="_xlnm.Print_Area" localSheetId="0">公表用一覧!$A$1:$N$123</definedName>
    <definedName name="_xlnm.Print_Titles" localSheetId="1">'1'!$1:$4</definedName>
    <definedName name="_xlnm.Print_Titles" localSheetId="6">'11'!$1:$4</definedName>
    <definedName name="_xlnm.Print_Titles" localSheetId="13">'116'!$1:$4</definedName>
    <definedName name="_xlnm.Print_Titles" localSheetId="14">'117'!$1:$4</definedName>
    <definedName name="_xlnm.Print_Titles" localSheetId="15">'119'!$1:$4</definedName>
    <definedName name="_xlnm.Print_Titles" localSheetId="7">'12'!$1:$4</definedName>
    <definedName name="_xlnm.Print_Titles" localSheetId="16">'120'!$1:$4</definedName>
    <definedName name="_xlnm.Print_Titles" localSheetId="17">'121'!$1:$4</definedName>
    <definedName name="_xlnm.Print_Titles" localSheetId="18">'122'!$1:$4</definedName>
    <definedName name="_xlnm.Print_Titles" localSheetId="19">'123'!$1:$4</definedName>
    <definedName name="_xlnm.Print_Titles" localSheetId="20">'124'!$1:$4</definedName>
    <definedName name="_xlnm.Print_Titles" localSheetId="21">'125'!$1:$4</definedName>
    <definedName name="_xlnm.Print_Titles" localSheetId="22">'126'!$1:$4</definedName>
    <definedName name="_xlnm.Print_Titles" localSheetId="8">'14'!$1:$4</definedName>
    <definedName name="_xlnm.Print_Titles" localSheetId="9">'16'!$1:$4</definedName>
    <definedName name="_xlnm.Print_Titles" localSheetId="10">'17'!$1:$4</definedName>
    <definedName name="_xlnm.Print_Titles" localSheetId="11">'18'!$1:$4</definedName>
    <definedName name="_xlnm.Print_Titles" localSheetId="12">'19'!$1:$4</definedName>
    <definedName name="_xlnm.Print_Titles" localSheetId="2">'2'!$1:$4</definedName>
    <definedName name="_xlnm.Print_Titles" localSheetId="3">'3'!$1:$4</definedName>
    <definedName name="_xlnm.Print_Titles" localSheetId="23">'300'!$1:$4</definedName>
    <definedName name="_xlnm.Print_Titles" localSheetId="24">'301'!$1:$4</definedName>
    <definedName name="_xlnm.Print_Titles" localSheetId="25">'302'!$1:$4</definedName>
    <definedName name="_xlnm.Print_Titles" localSheetId="26">'303'!$1:$4</definedName>
    <definedName name="_xlnm.Print_Titles" localSheetId="27">'304'!$1:$4</definedName>
    <definedName name="_xlnm.Print_Titles" localSheetId="28">'305'!$1:$4</definedName>
    <definedName name="_xlnm.Print_Titles" localSheetId="29">'306'!$1:$4</definedName>
    <definedName name="_xlnm.Print_Titles" localSheetId="30">'308'!$1:$4</definedName>
    <definedName name="_xlnm.Print_Titles" localSheetId="31">'309'!$1:$4</definedName>
    <definedName name="_xlnm.Print_Titles" localSheetId="32">'310'!$1:$4</definedName>
    <definedName name="_xlnm.Print_Titles" localSheetId="33">'311'!$1:$4</definedName>
    <definedName name="_xlnm.Print_Titles" localSheetId="34">'312'!$1:$4</definedName>
    <definedName name="_xlnm.Print_Titles" localSheetId="35">'313'!$1:$4</definedName>
    <definedName name="_xlnm.Print_Titles" localSheetId="36">'314'!$1:$4</definedName>
    <definedName name="_xlnm.Print_Titles" localSheetId="37">'315'!$1:$4</definedName>
    <definedName name="_xlnm.Print_Titles" localSheetId="38">'316'!$1:$4</definedName>
    <definedName name="_xlnm.Print_Titles" localSheetId="39">'317'!$1:$4</definedName>
    <definedName name="_xlnm.Print_Titles" localSheetId="40">'318'!$1:$4</definedName>
    <definedName name="_xlnm.Print_Titles" localSheetId="41">'319'!$1:$4</definedName>
    <definedName name="_xlnm.Print_Titles" localSheetId="42">'320'!$1:$4</definedName>
    <definedName name="_xlnm.Print_Titles" localSheetId="43">'321'!$1:$4</definedName>
    <definedName name="_xlnm.Print_Titles" localSheetId="44">'322'!$1:$4</definedName>
    <definedName name="_xlnm.Print_Titles" localSheetId="45">'323'!$1:$4</definedName>
    <definedName name="_xlnm.Print_Titles" localSheetId="46">'324'!$1:$4</definedName>
    <definedName name="_xlnm.Print_Titles" localSheetId="47">'325'!$1:$4</definedName>
    <definedName name="_xlnm.Print_Titles" localSheetId="48">'326'!$1:$4</definedName>
    <definedName name="_xlnm.Print_Titles" localSheetId="49">'327'!$1:$4</definedName>
    <definedName name="_xlnm.Print_Titles" localSheetId="50">'328'!$1:$4</definedName>
    <definedName name="_xlnm.Print_Titles" localSheetId="51">'329'!$1:$4</definedName>
    <definedName name="_xlnm.Print_Titles" localSheetId="52">'330'!$1:$4</definedName>
    <definedName name="_xlnm.Print_Titles" localSheetId="53">'332'!$1:$4</definedName>
    <definedName name="_xlnm.Print_Titles" localSheetId="54">'333'!$1:$4</definedName>
    <definedName name="_xlnm.Print_Titles" localSheetId="55">'334'!$1:$4</definedName>
    <definedName name="_xlnm.Print_Titles" localSheetId="56">'335'!$1:$4</definedName>
    <definedName name="_xlnm.Print_Titles" localSheetId="57">'336'!$1:$4</definedName>
    <definedName name="_xlnm.Print_Titles" localSheetId="58">'337'!$1:$4</definedName>
    <definedName name="_xlnm.Print_Titles" localSheetId="59">'340'!$1:$4</definedName>
    <definedName name="_xlnm.Print_Titles" localSheetId="60">'341'!$1:$4</definedName>
    <definedName name="_xlnm.Print_Titles" localSheetId="61">'342'!$1:$4</definedName>
    <definedName name="_xlnm.Print_Titles" localSheetId="62">'343'!$1:$4</definedName>
    <definedName name="_xlnm.Print_Titles" localSheetId="64">'345'!$1:$4</definedName>
    <definedName name="_xlnm.Print_Titles" localSheetId="65">'346'!$1:$4</definedName>
    <definedName name="_xlnm.Print_Titles" localSheetId="66">'348'!$1:$4</definedName>
    <definedName name="_xlnm.Print_Titles" localSheetId="67">'349'!$1:$4</definedName>
    <definedName name="_xlnm.Print_Titles" localSheetId="68">'351'!$1:$4</definedName>
    <definedName name="_xlnm.Print_Titles" localSheetId="69">'352'!$1:$4</definedName>
    <definedName name="_xlnm.Print_Titles" localSheetId="70">'353'!$1:$4</definedName>
    <definedName name="_xlnm.Print_Titles" localSheetId="71">'354'!$1:$4</definedName>
    <definedName name="_xlnm.Print_Titles" localSheetId="72">'355'!$1:$4</definedName>
    <definedName name="_xlnm.Print_Titles" localSheetId="73">'356'!$1:$4</definedName>
    <definedName name="_xlnm.Print_Titles" localSheetId="74">'357'!$1:$4</definedName>
    <definedName name="_xlnm.Print_Titles" localSheetId="75">'358'!$1:$4</definedName>
    <definedName name="_xlnm.Print_Titles" localSheetId="76">'361'!$1:$4</definedName>
    <definedName name="_xlnm.Print_Titles" localSheetId="77">'362'!$1:$4</definedName>
    <definedName name="_xlnm.Print_Titles" localSheetId="78">'363'!$1:$4</definedName>
    <definedName name="_xlnm.Print_Titles" localSheetId="79">'365'!$1:$4</definedName>
    <definedName name="_xlnm.Print_Titles" localSheetId="80">'366'!$1:$4</definedName>
    <definedName name="_xlnm.Print_Titles" localSheetId="81">'367'!$1:$4</definedName>
    <definedName name="_xlnm.Print_Titles" localSheetId="82">'368'!$1:$4</definedName>
    <definedName name="_xlnm.Print_Titles" localSheetId="83">'369'!$1:$4</definedName>
    <definedName name="_xlnm.Print_Titles" localSheetId="84">'370'!$1:$4</definedName>
    <definedName name="_xlnm.Print_Titles" localSheetId="85">'371'!$1:$4</definedName>
    <definedName name="_xlnm.Print_Titles" localSheetId="86">'372'!$1:$4</definedName>
    <definedName name="_xlnm.Print_Titles" localSheetId="87">'373'!$1:$4</definedName>
    <definedName name="_xlnm.Print_Titles" localSheetId="88">'375'!$1:$4</definedName>
    <definedName name="_xlnm.Print_Titles" localSheetId="89">'376'!$1:$4</definedName>
    <definedName name="_xlnm.Print_Titles" localSheetId="90">'377'!$1:$4</definedName>
    <definedName name="_xlnm.Print_Titles" localSheetId="91">'378'!$1:$4</definedName>
    <definedName name="_xlnm.Print_Titles" localSheetId="92">'379'!$1:$4</definedName>
    <definedName name="_xlnm.Print_Titles" localSheetId="93">'380'!$1:$4</definedName>
    <definedName name="_xlnm.Print_Titles" localSheetId="94">'381'!$1:$4</definedName>
    <definedName name="_xlnm.Print_Titles" localSheetId="95">'382'!$1:$4</definedName>
    <definedName name="_xlnm.Print_Titles" localSheetId="96">'383'!$1:$4</definedName>
    <definedName name="_xlnm.Print_Titles" localSheetId="97">'384'!$1:$4</definedName>
    <definedName name="_xlnm.Print_Titles" localSheetId="98">'385'!$1:$4</definedName>
    <definedName name="_xlnm.Print_Titles" localSheetId="99">'386'!$1:$4</definedName>
    <definedName name="_xlnm.Print_Titles" localSheetId="100">'387'!$1:$4</definedName>
    <definedName name="_xlnm.Print_Titles" localSheetId="101">'388'!$1:$4</definedName>
    <definedName name="_xlnm.Print_Titles" localSheetId="102">'389'!$1:$4</definedName>
    <definedName name="_xlnm.Print_Titles" localSheetId="103">'390'!$1:$4</definedName>
    <definedName name="_xlnm.Print_Titles" localSheetId="104">'391'!$1:$4</definedName>
    <definedName name="_xlnm.Print_Titles" localSheetId="4">'7'!$1:$4</definedName>
    <definedName name="_xlnm.Print_Titles" localSheetId="5">'8'!$1:$4</definedName>
    <definedName name="_xlnm.Print_Titles" localSheetId="0">公表用一覧!$1:$6</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I27" i="725" l="1"/>
  <c r="I26" i="725"/>
  <c r="I27" i="724" l="1"/>
  <c r="I26" i="724"/>
  <c r="G5" i="724"/>
  <c r="G5" i="723"/>
  <c r="I27" i="723"/>
  <c r="I26" i="723"/>
  <c r="G5" i="722"/>
  <c r="I27" i="722"/>
  <c r="I26" i="722"/>
  <c r="G5" i="721"/>
  <c r="I27" i="721"/>
  <c r="I26" i="721"/>
  <c r="G5" i="720"/>
  <c r="I27" i="720"/>
  <c r="I26" i="720"/>
  <c r="G5" i="719"/>
  <c r="I27" i="719"/>
  <c r="I26" i="719"/>
  <c r="G5" i="718"/>
  <c r="I27" i="718"/>
  <c r="I26" i="718"/>
  <c r="G5" i="717"/>
  <c r="I27" i="717"/>
  <c r="I26" i="717"/>
  <c r="G5" i="716"/>
  <c r="I27" i="716"/>
  <c r="I26" i="716"/>
  <c r="G5" i="715"/>
  <c r="I21" i="715"/>
  <c r="I20" i="715"/>
  <c r="G5" i="714"/>
  <c r="I27" i="714"/>
  <c r="I26" i="714"/>
  <c r="G5" i="713"/>
  <c r="I27" i="713"/>
  <c r="I26" i="713"/>
  <c r="G5" i="712"/>
  <c r="I27" i="712"/>
  <c r="I26" i="712"/>
  <c r="G5" i="711"/>
  <c r="I27" i="711"/>
  <c r="I26" i="711"/>
  <c r="I27" i="667" l="1"/>
  <c r="I26" i="667"/>
  <c r="G5" i="667"/>
  <c r="I27" i="666"/>
  <c r="I26" i="666"/>
  <c r="G5" i="666"/>
  <c r="I27" i="665"/>
  <c r="I26" i="665"/>
  <c r="G5" i="665"/>
  <c r="I27" i="664"/>
  <c r="I26" i="664"/>
  <c r="G5" i="664"/>
  <c r="I27" i="663"/>
  <c r="I26" i="663"/>
  <c r="G5" i="663"/>
  <c r="I27" i="662"/>
  <c r="I26" i="662"/>
  <c r="G5" i="662"/>
  <c r="I27" i="661"/>
  <c r="I26" i="661"/>
  <c r="G5" i="661"/>
  <c r="I27" i="660"/>
  <c r="I26" i="660"/>
  <c r="I27" i="659"/>
  <c r="I26" i="659"/>
  <c r="G5" i="659"/>
  <c r="I27" i="658"/>
  <c r="I26" i="658"/>
  <c r="I27" i="657"/>
  <c r="I26" i="657"/>
  <c r="G5" i="657"/>
  <c r="I27" i="656"/>
  <c r="I26" i="656"/>
  <c r="G5" i="656"/>
  <c r="I27" i="653"/>
  <c r="I26" i="653"/>
  <c r="G5" i="653"/>
  <c r="I27" i="652"/>
  <c r="I26" i="652"/>
  <c r="G5" i="652"/>
  <c r="I27" i="651"/>
  <c r="I26" i="651"/>
  <c r="I27" i="650"/>
  <c r="I26" i="650"/>
  <c r="I27" i="649"/>
  <c r="I26" i="649"/>
  <c r="G5" i="649"/>
  <c r="I27" i="648"/>
  <c r="I26" i="648"/>
  <c r="G5" i="648"/>
  <c r="I27" i="647"/>
  <c r="I26" i="647"/>
  <c r="G5" i="647"/>
  <c r="I27" i="646"/>
  <c r="I26" i="646"/>
  <c r="G5" i="646"/>
  <c r="I27" i="645"/>
  <c r="I26" i="645"/>
  <c r="G5" i="645"/>
  <c r="I27" i="643"/>
  <c r="I26" i="643"/>
  <c r="G5" i="643"/>
  <c r="I27" i="642"/>
  <c r="I26" i="642"/>
  <c r="G5" i="642"/>
  <c r="I27" i="641"/>
  <c r="I26" i="641"/>
  <c r="I27" i="640"/>
  <c r="I26" i="640"/>
  <c r="G5" i="640"/>
  <c r="I27" i="639"/>
  <c r="I26" i="639"/>
  <c r="G5" i="639"/>
  <c r="I27" i="638"/>
  <c r="I26" i="638"/>
  <c r="G5" i="638"/>
  <c r="I27" i="637"/>
  <c r="I26" i="637"/>
  <c r="G5" i="637"/>
  <c r="I27" i="636"/>
  <c r="I26" i="636"/>
  <c r="G5" i="636"/>
  <c r="I27" i="635"/>
  <c r="I26" i="635"/>
  <c r="G5" i="635"/>
  <c r="I27" i="633"/>
  <c r="I26" i="633"/>
  <c r="G5" i="633"/>
  <c r="I27" i="632"/>
  <c r="I26" i="632"/>
  <c r="I27" i="631"/>
  <c r="I26" i="631"/>
  <c r="G5" i="631"/>
  <c r="I27" i="630"/>
  <c r="I26" i="630"/>
  <c r="G5" i="630"/>
  <c r="I27" i="629"/>
  <c r="I26" i="629"/>
  <c r="G5" i="629"/>
  <c r="I27" i="628"/>
  <c r="I26" i="628"/>
  <c r="G5" i="628"/>
  <c r="I27" i="627"/>
  <c r="I26" i="627"/>
  <c r="G5" i="627"/>
  <c r="I27" i="625"/>
  <c r="I26" i="625"/>
  <c r="G5" i="625"/>
  <c r="E29" i="624"/>
  <c r="I27" i="624"/>
  <c r="I26" i="624"/>
  <c r="G5" i="624"/>
  <c r="I27" i="623"/>
  <c r="I26" i="623"/>
  <c r="I27" i="622"/>
  <c r="I26" i="622"/>
  <c r="I27" i="620"/>
  <c r="I26" i="620"/>
  <c r="G5" i="620"/>
  <c r="I27" i="619"/>
  <c r="I26" i="619"/>
  <c r="G5" i="619"/>
  <c r="I27" i="617"/>
  <c r="I26" i="617"/>
  <c r="G5" i="617"/>
  <c r="I27" i="616"/>
  <c r="I26" i="616"/>
  <c r="G5" i="616"/>
  <c r="I27" i="615"/>
  <c r="I26" i="615"/>
  <c r="G5" i="615"/>
  <c r="I27" i="614"/>
  <c r="I26" i="614"/>
  <c r="I27" i="613"/>
  <c r="I26" i="613"/>
  <c r="G5" i="613"/>
  <c r="I27" i="612"/>
  <c r="I26" i="612"/>
  <c r="G5" i="612"/>
  <c r="I27" i="611"/>
  <c r="I26" i="611"/>
  <c r="G5" i="611"/>
  <c r="I27" i="610"/>
  <c r="I26" i="610"/>
  <c r="G5" i="610"/>
  <c r="I27" i="609"/>
  <c r="I26" i="609"/>
  <c r="I27" i="608"/>
  <c r="I26" i="608"/>
  <c r="G5" i="608"/>
  <c r="I27" i="607"/>
  <c r="I26" i="607"/>
  <c r="G5" i="607"/>
  <c r="I27" i="606"/>
  <c r="I26" i="606"/>
  <c r="I27" i="605"/>
  <c r="I26" i="605"/>
  <c r="G5" i="605"/>
  <c r="I27" i="604"/>
  <c r="I26" i="604"/>
  <c r="G5" i="604"/>
  <c r="I27" i="603"/>
  <c r="I26" i="603"/>
  <c r="G5" i="603"/>
  <c r="I27" i="600"/>
  <c r="I26" i="600"/>
  <c r="I27" i="598"/>
  <c r="I26" i="598"/>
  <c r="G5" i="598"/>
  <c r="I27" i="597"/>
  <c r="I26" i="597"/>
  <c r="G5" i="597"/>
  <c r="I27" i="596"/>
  <c r="I26" i="596"/>
  <c r="G5" i="596"/>
  <c r="I27" i="595"/>
  <c r="I26" i="595"/>
  <c r="G5" i="595"/>
  <c r="I27" i="594"/>
  <c r="I26" i="594"/>
  <c r="G5" i="594"/>
  <c r="I27" i="593"/>
  <c r="I26" i="593"/>
  <c r="G5" i="593"/>
  <c r="I27" i="592"/>
  <c r="I26" i="592"/>
  <c r="G5" i="592"/>
  <c r="I27" i="591"/>
  <c r="I26" i="591"/>
  <c r="G5" i="591"/>
  <c r="I27" i="590"/>
  <c r="I26" i="590"/>
  <c r="G5" i="590"/>
  <c r="I27" i="589"/>
  <c r="I26" i="589"/>
  <c r="G5" i="589"/>
  <c r="I27" i="587"/>
  <c r="I26" i="587"/>
  <c r="I27" i="586"/>
  <c r="I26" i="586"/>
  <c r="G5" i="586"/>
  <c r="I27" i="585"/>
  <c r="I26" i="585"/>
  <c r="I27" i="584"/>
  <c r="I26" i="584"/>
  <c r="G5" i="584"/>
  <c r="I27" i="583"/>
  <c r="I26" i="583"/>
  <c r="G5" i="583"/>
  <c r="I27" i="582" l="1"/>
  <c r="I26" i="582"/>
  <c r="G5" i="582"/>
  <c r="I27" i="580"/>
  <c r="I26" i="580"/>
  <c r="G5" i="580"/>
  <c r="I27" i="579"/>
  <c r="I26" i="579"/>
  <c r="G5" i="579"/>
  <c r="I27" i="578"/>
  <c r="I26" i="578"/>
  <c r="G5" i="578"/>
  <c r="I27" i="577"/>
  <c r="I26" i="577"/>
  <c r="G5" i="577"/>
  <c r="I27" i="576"/>
  <c r="I26" i="576"/>
  <c r="G5" i="576"/>
  <c r="I27" i="575"/>
  <c r="I26" i="575"/>
  <c r="G5" i="575"/>
  <c r="I27" i="573"/>
  <c r="I26" i="573"/>
  <c r="G5" i="573"/>
  <c r="I27" i="571"/>
  <c r="I26" i="571"/>
  <c r="G5" i="571"/>
  <c r="I27" i="569"/>
  <c r="I26" i="569"/>
  <c r="G5" i="569"/>
  <c r="I27" i="568"/>
  <c r="I26" i="568"/>
  <c r="I27" i="567"/>
  <c r="I26" i="567"/>
  <c r="I27" i="566"/>
  <c r="I26" i="566"/>
  <c r="I27" i="565"/>
  <c r="I26" i="565"/>
  <c r="I27" i="564"/>
  <c r="I26" i="564"/>
  <c r="P8" i="120" l="1"/>
  <c r="P9" i="120"/>
  <c r="P10" i="120"/>
  <c r="P11" i="120"/>
  <c r="P12" i="120"/>
  <c r="P13" i="120"/>
  <c r="P14" i="120"/>
  <c r="P15" i="120"/>
  <c r="P16" i="120"/>
  <c r="P17" i="120"/>
  <c r="P18" i="120"/>
  <c r="P19" i="120"/>
  <c r="P20" i="120"/>
  <c r="P21" i="120"/>
  <c r="P22" i="120"/>
  <c r="P23" i="120"/>
  <c r="P24" i="120"/>
  <c r="P25" i="120"/>
  <c r="P26" i="120"/>
  <c r="P27" i="120"/>
  <c r="P28" i="120"/>
  <c r="P29" i="120"/>
  <c r="P30" i="120"/>
  <c r="P31" i="120"/>
  <c r="P32" i="120"/>
  <c r="P33" i="120"/>
  <c r="P34" i="120"/>
  <c r="P35" i="120"/>
  <c r="P36" i="120"/>
  <c r="P37" i="120"/>
  <c r="P38" i="120"/>
  <c r="P39" i="120"/>
  <c r="P40" i="120"/>
  <c r="P41" i="120"/>
  <c r="P42" i="120"/>
  <c r="P43" i="120"/>
  <c r="P44" i="120"/>
  <c r="P45" i="120"/>
  <c r="P46" i="120"/>
  <c r="P47" i="120"/>
  <c r="P48" i="120"/>
  <c r="P49" i="120"/>
  <c r="P50" i="120"/>
  <c r="P51" i="120"/>
  <c r="P52" i="120"/>
  <c r="P53" i="120"/>
  <c r="P54" i="120"/>
  <c r="P55" i="120"/>
  <c r="P56" i="120"/>
  <c r="P57" i="120"/>
  <c r="P58" i="120"/>
  <c r="P59" i="120"/>
  <c r="P60" i="120"/>
  <c r="P61" i="120"/>
  <c r="P62" i="120"/>
  <c r="P63" i="120"/>
  <c r="P64" i="120"/>
  <c r="P65" i="120"/>
  <c r="P66" i="120"/>
  <c r="P67" i="120"/>
  <c r="P68" i="120"/>
  <c r="P69" i="120"/>
  <c r="P70" i="120"/>
  <c r="P71" i="120"/>
  <c r="P72" i="120"/>
  <c r="P73" i="120"/>
  <c r="P74" i="120"/>
  <c r="P75" i="120"/>
  <c r="P76" i="120"/>
  <c r="P77" i="120"/>
  <c r="P78" i="120"/>
  <c r="P79" i="120"/>
  <c r="P80" i="120"/>
  <c r="P81" i="120"/>
  <c r="P82" i="120"/>
  <c r="P83" i="120"/>
  <c r="P84" i="120"/>
  <c r="P85" i="120"/>
  <c r="P86" i="120"/>
  <c r="P87" i="120"/>
  <c r="P88" i="120"/>
  <c r="P89" i="120"/>
  <c r="P90" i="120"/>
  <c r="P91" i="120"/>
  <c r="P92" i="120"/>
  <c r="P93" i="120"/>
  <c r="P94" i="120"/>
  <c r="P95" i="120"/>
  <c r="P96" i="120"/>
  <c r="P97" i="120"/>
  <c r="P98" i="120"/>
  <c r="P99" i="120"/>
  <c r="P100" i="120"/>
  <c r="P101" i="120"/>
  <c r="P102" i="120"/>
  <c r="P103" i="120"/>
  <c r="P104" i="120"/>
  <c r="P105" i="120"/>
  <c r="P106" i="120"/>
  <c r="P107" i="120"/>
  <c r="P108" i="120"/>
  <c r="P109" i="120"/>
  <c r="P110" i="120"/>
  <c r="P111" i="120"/>
  <c r="P112" i="120"/>
  <c r="P113" i="120"/>
  <c r="P114" i="120"/>
  <c r="P115" i="120"/>
  <c r="P116" i="120"/>
  <c r="P117" i="120"/>
  <c r="P118" i="120"/>
  <c r="P119" i="120"/>
</calcChain>
</file>

<file path=xl/sharedStrings.xml><?xml version="1.0" encoding="utf-8"?>
<sst xmlns="http://schemas.openxmlformats.org/spreadsheetml/2006/main" count="15053" uniqueCount="1947">
  <si>
    <t>平和台保育所</t>
  </si>
  <si>
    <t>江戸川台保育所</t>
  </si>
  <si>
    <t>向小金保育所</t>
  </si>
  <si>
    <t>東深井保育所</t>
  </si>
  <si>
    <t>八木北保育園</t>
  </si>
  <si>
    <t>南流山聖華保育園</t>
  </si>
  <si>
    <t>えどがわ森の保育園</t>
  </si>
  <si>
    <t>ロータスキッズスクエア</t>
  </si>
  <si>
    <t>おおたかの森聖華保育園</t>
  </si>
  <si>
    <t>城の星おおたかの森保育園</t>
  </si>
  <si>
    <t>えどがわ南流山保育園</t>
  </si>
  <si>
    <t>聖華マリン保育園</t>
  </si>
  <si>
    <t>慶櫻おおたかの森保育園</t>
  </si>
  <si>
    <t>アートチャイルドケア南流山保育園</t>
  </si>
  <si>
    <t>ピオーネ流山保育園</t>
  </si>
  <si>
    <t>慶櫻ハナミズキ保育園</t>
  </si>
  <si>
    <t>生後57日から</t>
  </si>
  <si>
    <t>生後43日から</t>
  </si>
  <si>
    <t>ぽけっとランド江戸川台駅前保育園</t>
  </si>
  <si>
    <t>流山市江戸川台西2-3-1</t>
  </si>
  <si>
    <t>エンゼルゆめの保育室南流山</t>
  </si>
  <si>
    <t>流山市南流山1-9-14</t>
  </si>
  <si>
    <t>6カ月から</t>
  </si>
  <si>
    <t>エンゼルみらい保育室南流山</t>
  </si>
  <si>
    <t>流山市流山9-500-42</t>
  </si>
  <si>
    <t>流山市流山8-1177-4</t>
  </si>
  <si>
    <t>04-7197-7068</t>
  </si>
  <si>
    <t>04-7196-6797</t>
  </si>
  <si>
    <t>04-7189-7191</t>
  </si>
  <si>
    <t>04-7150-1236</t>
  </si>
  <si>
    <t>04-7178-9830</t>
  </si>
  <si>
    <t>04-7152-0921</t>
  </si>
  <si>
    <t>流山市中野久木373</t>
  </si>
  <si>
    <t>04-7158-1424</t>
  </si>
  <si>
    <t>流山市平和台2-6-3</t>
  </si>
  <si>
    <t>04-7152-0611</t>
  </si>
  <si>
    <t>流山市江戸川台東3-5</t>
  </si>
  <si>
    <t>04-7174-5217</t>
  </si>
  <si>
    <t>流山市向小金3-102-1</t>
  </si>
  <si>
    <t>04-7154-6025</t>
  </si>
  <si>
    <t>流山市東深井177-2</t>
  </si>
  <si>
    <t>04-7159-3401</t>
  </si>
  <si>
    <t>流山市南流山2-29-4</t>
  </si>
  <si>
    <t>04-7146-0303</t>
  </si>
  <si>
    <t>流山市長崎2-24-1</t>
  </si>
  <si>
    <t>04-7178-7311</t>
  </si>
  <si>
    <t>04-7199-2083</t>
  </si>
  <si>
    <t>04-7170-4031</t>
  </si>
  <si>
    <t>04-7196-6706</t>
  </si>
  <si>
    <t>04-7190-5302</t>
  </si>
  <si>
    <t>04-7192-7366</t>
  </si>
  <si>
    <t>04-7190-5572</t>
  </si>
  <si>
    <t>04-7189-8281</t>
  </si>
  <si>
    <t>04-7126-0560</t>
  </si>
  <si>
    <t>04-7136-2618</t>
  </si>
  <si>
    <t>04-7197-2478</t>
  </si>
  <si>
    <t>04-7193-8106</t>
  </si>
  <si>
    <t>04-7186-6699</t>
  </si>
  <si>
    <t>04-7157-4087</t>
  </si>
  <si>
    <t>04-7146-9330</t>
  </si>
  <si>
    <t>園コード</t>
    <rPh sb="0" eb="1">
      <t>エン</t>
    </rPh>
    <phoneticPr fontId="2"/>
  </si>
  <si>
    <t>04-7199-2755</t>
  </si>
  <si>
    <t>04-7158-0123</t>
  </si>
  <si>
    <t>04-7156-7555</t>
  </si>
  <si>
    <t>04-7186-7031</t>
  </si>
  <si>
    <t>流山市おおたかの森南1-20-8</t>
  </si>
  <si>
    <t>04-7157-6464</t>
  </si>
  <si>
    <t>流山市おおたかの森西１丁目20番地の1</t>
  </si>
  <si>
    <t>04-7157-9900</t>
  </si>
  <si>
    <t>04-7197-4346</t>
  </si>
  <si>
    <t>04-7137-9645</t>
  </si>
  <si>
    <t>流山市市野谷字梶内397-1</t>
  </si>
  <si>
    <t>04-7157-0346</t>
  </si>
  <si>
    <t>4カ月から</t>
  </si>
  <si>
    <t>中野久木保育所</t>
  </si>
  <si>
    <t>04-7154-5252</t>
  </si>
  <si>
    <t>04-7189-8900</t>
  </si>
  <si>
    <t>けやきの森保育園西初石園</t>
  </si>
  <si>
    <t>地区</t>
    <rPh sb="0" eb="2">
      <t>チク</t>
    </rPh>
    <phoneticPr fontId="2"/>
  </si>
  <si>
    <t>北部</t>
  </si>
  <si>
    <t>南部</t>
  </si>
  <si>
    <t>東部</t>
  </si>
  <si>
    <t>中部</t>
  </si>
  <si>
    <t>-</t>
  </si>
  <si>
    <t>04-7170-1417</t>
  </si>
  <si>
    <t>04-7199-7039</t>
  </si>
  <si>
    <t>04-7179-5594</t>
  </si>
  <si>
    <t>04-7186-7887</t>
  </si>
  <si>
    <t>04-7157-0636</t>
  </si>
  <si>
    <t>04-7157-1972</t>
  </si>
  <si>
    <t>04-7199-8614</t>
  </si>
  <si>
    <t>04-7150-1173</t>
  </si>
  <si>
    <t>04-7159-2954</t>
  </si>
  <si>
    <t>区分</t>
    <rPh sb="0" eb="2">
      <t>クブン</t>
    </rPh>
    <phoneticPr fontId="2"/>
  </si>
  <si>
    <t>幼保連携型認定こども園たかさごスクールおおたかの森</t>
  </si>
  <si>
    <t>04-7154-2448</t>
  </si>
  <si>
    <t>流山市おおたかの森東四丁目99番地の4</t>
  </si>
  <si>
    <t>流山市おおたかの森東一丁目2番地の1
ライフガーデン流山おおたかの森401</t>
  </si>
  <si>
    <t>幼保連携型認定こども園たかさごスクールセントラル</t>
  </si>
  <si>
    <t>04-7159-7473</t>
  </si>
  <si>
    <t>流山市西平井三丁目2番地の9</t>
  </si>
  <si>
    <t>流山市前平井119
フォンテーヌ1F</t>
  </si>
  <si>
    <t>認定こども園みやぞの幼稚園</t>
  </si>
  <si>
    <t>流山市宮園2-8-11</t>
  </si>
  <si>
    <t>たかさごスクール南流山</t>
  </si>
  <si>
    <t>04-7157-8300</t>
  </si>
  <si>
    <t>流山市南流山2-8-3</t>
  </si>
  <si>
    <t>キッズラボ南流山認定こども園</t>
  </si>
  <si>
    <t>流山市木二丁目19番地の3</t>
  </si>
  <si>
    <t>認定こども園南流山そらいろ保育園</t>
  </si>
  <si>
    <t>04-7158-5500</t>
  </si>
  <si>
    <t>流山市南流山7-5-1</t>
  </si>
  <si>
    <t>04-7152-0504</t>
  </si>
  <si>
    <t>流山市駒木台118-1</t>
  </si>
  <si>
    <t>松の実保育園</t>
  </si>
  <si>
    <t>04-7145-4312</t>
  </si>
  <si>
    <t>流山市名都借464</t>
  </si>
  <si>
    <t>かやの木保育園</t>
  </si>
  <si>
    <t>04-7159-2700</t>
  </si>
  <si>
    <t>流山市大畔198番地</t>
  </si>
  <si>
    <t>生活クラブ風の村わらしこ保育園流山</t>
  </si>
  <si>
    <t>04-7150-2654</t>
  </si>
  <si>
    <t>流山市加4-12</t>
  </si>
  <si>
    <t>城の星保育園</t>
  </si>
  <si>
    <t>04-7170-2111</t>
  </si>
  <si>
    <t>聖華いつき保育園</t>
  </si>
  <si>
    <t>04-7158-1145</t>
  </si>
  <si>
    <t>流山市南流山1-17-4</t>
  </si>
  <si>
    <t>流山市南流山4-2-9</t>
  </si>
  <si>
    <t>森の葉保育園</t>
  </si>
  <si>
    <t>04-7138-5105</t>
  </si>
  <si>
    <t>流山市上新宿字芝山111番8</t>
  </si>
  <si>
    <t>04-7152-1155</t>
  </si>
  <si>
    <t>流山市駒木474番地</t>
  </si>
  <si>
    <t>04-7136-1020</t>
  </si>
  <si>
    <t>流山市おおたかの森東1-10-3
ロータススクエアおおたかの森1F</t>
  </si>
  <si>
    <t>名都借みらい保育園</t>
  </si>
  <si>
    <t>流山市名都借289</t>
  </si>
  <si>
    <t>04-7197-2666</t>
  </si>
  <si>
    <t>流山市野々下1-292</t>
  </si>
  <si>
    <t>流山市おおたかの森南1-3-1
こもれびテラス2F</t>
  </si>
  <si>
    <t>04-7157-8855</t>
  </si>
  <si>
    <t>流山市南流山10-30-1</t>
  </si>
  <si>
    <t>04-7156-3155</t>
  </si>
  <si>
    <t>けやきの森保育園おおたかの森園</t>
  </si>
  <si>
    <t>04-7155-8022</t>
  </si>
  <si>
    <t>流山市おおたかの森北2-8</t>
  </si>
  <si>
    <t>おおたかの森ヒルズナーサリースクール</t>
  </si>
  <si>
    <t>流山市おおたかの森東1-2-1
ﾗｲﾌｶﾞｰﾃﾞﾝ流山おおたかの森301</t>
  </si>
  <si>
    <t>2歳児クラスから</t>
  </si>
  <si>
    <t>流山市おおたかの森北1-2-3-107</t>
  </si>
  <si>
    <t>流山市おおたかの森北3-9-1</t>
  </si>
  <si>
    <t>流山市おおたかの森南1-23-11</t>
  </si>
  <si>
    <t>暁の星保育園</t>
  </si>
  <si>
    <t>04-7197-7756</t>
  </si>
  <si>
    <t>流山市おおたかの森西4-17-1</t>
  </si>
  <si>
    <t>南流山保育園ひびき</t>
  </si>
  <si>
    <t>04-7199-7815</t>
  </si>
  <si>
    <t>流山市南流山6-13-4</t>
  </si>
  <si>
    <t>けやきの森保育園おおたかの森第二</t>
  </si>
  <si>
    <t>04-7197-1880</t>
  </si>
  <si>
    <t>流山市おおたかの森北1丁目11番地１</t>
  </si>
  <si>
    <t>南流山ちとせ保育園</t>
  </si>
  <si>
    <t>04-7157-6002</t>
  </si>
  <si>
    <t>流山市南流山10丁目24番地の1</t>
  </si>
  <si>
    <t>流山市南流山9丁目3番地の1</t>
  </si>
  <si>
    <t>流山市西初石4丁目1408番地2</t>
  </si>
  <si>
    <t>流山市西平井二丁目17番地の3</t>
  </si>
  <si>
    <t>ミルキーホーム向小金園</t>
  </si>
  <si>
    <t>流山市向小金3-174-1</t>
  </si>
  <si>
    <t>流山おおたかの森きらきら保育園</t>
  </si>
  <si>
    <t>ソラストおおたかのもり保育園</t>
  </si>
  <si>
    <t>流山市おおたかの森東3丁目15番地の2
アリエッタ・ボスカート1階</t>
  </si>
  <si>
    <t>森のまち南流山保育園</t>
  </si>
  <si>
    <t>流山市木一丁目7番地の28</t>
  </si>
  <si>
    <t>市野谷つばさ保育園</t>
  </si>
  <si>
    <t>流山市市野谷117-27</t>
  </si>
  <si>
    <t>流山さんぴこ保育園</t>
  </si>
  <si>
    <t>慶櫻市野谷保育園</t>
  </si>
  <si>
    <t>流山市市野谷562番地
(運A28-1街区2)</t>
  </si>
  <si>
    <t>そらまめ保育園おおたかの森</t>
  </si>
  <si>
    <t>流山市おおたかの森西1-14-4</t>
  </si>
  <si>
    <t>流山こばと保育園</t>
  </si>
  <si>
    <t>流山市おおたかの森東2-12-1</t>
  </si>
  <si>
    <t>アスクおおたかの森保育園</t>
  </si>
  <si>
    <t>流山市おおたかの森南3-8
LEVENおおたかの森2F</t>
  </si>
  <si>
    <t>流山市後平井170番地</t>
  </si>
  <si>
    <t>慶櫻ゆりのき保育園</t>
  </si>
  <si>
    <t>流山市おおたかの森北2-27-3</t>
  </si>
  <si>
    <t>チャレンジキッズおおたかの森園本園</t>
  </si>
  <si>
    <t>04-7157-0615</t>
  </si>
  <si>
    <t>流山市おおたかの森西1-22-1</t>
  </si>
  <si>
    <t>流山市おおたかの森北1-19-5</t>
  </si>
  <si>
    <t>森のまちひなた保育園</t>
  </si>
  <si>
    <t>04-7189-8988</t>
  </si>
  <si>
    <t>流山市南流山6-2-3</t>
  </si>
  <si>
    <t>けやきの森保育園おおたかの森第三</t>
  </si>
  <si>
    <t>04-7155-0700</t>
  </si>
  <si>
    <t>流山市おおたかの森北1丁目11番地４</t>
  </si>
  <si>
    <t>Nest南流山保育園</t>
  </si>
  <si>
    <t>流山市南流山２－４－１
ザ・サバービア</t>
  </si>
  <si>
    <t>AIAINURSERY流山おおたかの森</t>
  </si>
  <si>
    <t>流山市市野谷244番地
（運A1-2街区5）</t>
  </si>
  <si>
    <t>ことのは保育園</t>
  </si>
  <si>
    <t>04-7189-7135</t>
  </si>
  <si>
    <t>流山市おおたかの森西4-20-1</t>
  </si>
  <si>
    <t>オハナゆめ保育園</t>
  </si>
  <si>
    <t>04-7170-0895</t>
  </si>
  <si>
    <t>流山市中116番地の1</t>
  </si>
  <si>
    <t>チャレンジキッズ第二おおたかの森園</t>
  </si>
  <si>
    <t>04-7128-8361</t>
  </si>
  <si>
    <t>流山市おおたかの森西1-22-5</t>
  </si>
  <si>
    <t>流山さんぴこ第２保育園</t>
  </si>
  <si>
    <t>04-7186-7541</t>
  </si>
  <si>
    <t>流山市市野谷397
(運A42街区11画地)</t>
  </si>
  <si>
    <t>森のまちはやて保育園</t>
  </si>
  <si>
    <t>04-7186-7800</t>
  </si>
  <si>
    <t>流山市木一丁目24番地の4</t>
  </si>
  <si>
    <t>AIAINURSERY第二流山おおたかの森</t>
  </si>
  <si>
    <t>04-7193-8745</t>
  </si>
  <si>
    <t>流山市市野谷204-2
（運A5街区3）</t>
  </si>
  <si>
    <t>ありす南流山保育園</t>
  </si>
  <si>
    <t>04-7197-5766</t>
  </si>
  <si>
    <t>流山市南流山10丁目13番地の15</t>
  </si>
  <si>
    <t>エンゼルあいりす保育園南流山</t>
  </si>
  <si>
    <t>04-7197-7901</t>
  </si>
  <si>
    <t>流山市南流山1-10-1
ロッシェル南流山1-2F</t>
  </si>
  <si>
    <t>きゃんばす流山おおたかの森保育園</t>
  </si>
  <si>
    <t>04-7170-4035</t>
  </si>
  <si>
    <t>流山市おおたかの森南2丁目30-2</t>
  </si>
  <si>
    <t>コビープリスクールみなみながれやま</t>
  </si>
  <si>
    <t>04-7136-1677</t>
  </si>
  <si>
    <t>流山市思井一丁目3番地の4</t>
  </si>
  <si>
    <t>城の星第二保育園</t>
  </si>
  <si>
    <t>04-7197-7495</t>
  </si>
  <si>
    <t>流山市流山9-500-31</t>
  </si>
  <si>
    <t>スターリーフ</t>
  </si>
  <si>
    <t>04-7199-7082</t>
  </si>
  <si>
    <t>流山市市野谷441番地の3
(運A85街区6)</t>
  </si>
  <si>
    <t>ちゃいれっく初石保育園</t>
  </si>
  <si>
    <t>04-7155-8561</t>
  </si>
  <si>
    <t>流山市西初石2-930</t>
  </si>
  <si>
    <t>流山さんぴこ第３保育園</t>
  </si>
  <si>
    <t>04-7197-7847</t>
  </si>
  <si>
    <t>流山市西平井2丁目22-5</t>
  </si>
  <si>
    <t>森のまちあおば保育園</t>
  </si>
  <si>
    <t>04-7190-5566</t>
  </si>
  <si>
    <t>流山市南流山10-1-4</t>
  </si>
  <si>
    <t>Nestおおたかの森保育園</t>
  </si>
  <si>
    <t>04-7156-8560</t>
  </si>
  <si>
    <t>流山市おおたかの森北1-6-1
果樹園ST-2階</t>
  </si>
  <si>
    <t>コビープリスクールおおたかのもり</t>
  </si>
  <si>
    <t>流山市おおたかの森北1-4-1
ソライエスクエア</t>
  </si>
  <si>
    <t>AIAINURSERY南流山</t>
  </si>
  <si>
    <t>流山市木三丁目12番地の1</t>
  </si>
  <si>
    <t>城の星バンビーノ保育園</t>
  </si>
  <si>
    <t>流山市おおたかの森西1丁目2番の3
アゼリアテラス低層棟3F</t>
  </si>
  <si>
    <t>おおたかの森せせらぎ保育園</t>
  </si>
  <si>
    <t>流山市おおたかの森南三丁目12番地9</t>
  </si>
  <si>
    <t>くすの木保育園</t>
  </si>
  <si>
    <t>流山市大畔544-5</t>
  </si>
  <si>
    <t>「こころの花」ほいくえん南流山駅前</t>
  </si>
  <si>
    <t>流山市南流山2丁目23番地14</t>
  </si>
  <si>
    <t>Nest名都借保育園</t>
  </si>
  <si>
    <t>流山市名都借1108番地</t>
  </si>
  <si>
    <t>ミラッツ流山向小金第二保育園</t>
  </si>
  <si>
    <t>04-7197-3644</t>
  </si>
  <si>
    <t>流山市向小金2-542-1</t>
  </si>
  <si>
    <t>森のまちおおたかの森ナーサリースクール</t>
  </si>
  <si>
    <t>04-7186-7177</t>
  </si>
  <si>
    <t>トレジャーキッズおおたかのもり保育園</t>
  </si>
  <si>
    <t>04-7157-3813</t>
  </si>
  <si>
    <t>流山市おおたかの森南2丁目4-2</t>
  </si>
  <si>
    <t>プラスキッズおおたかの森保育園</t>
  </si>
  <si>
    <t>04-7128-4000</t>
  </si>
  <si>
    <t>流山市おおたかの森北1丁目6-8
ラシーネおおたかの森2F</t>
  </si>
  <si>
    <t>満1歳から</t>
  </si>
  <si>
    <t>まことひがしふかい保育園</t>
  </si>
  <si>
    <t>04-7179-5317</t>
  </si>
  <si>
    <t>流山市東深井50番2</t>
  </si>
  <si>
    <t>スターキッズ</t>
  </si>
  <si>
    <t>04-7178-7234</t>
  </si>
  <si>
    <t>流山市おおたかの森南一丁目25番地の2</t>
  </si>
  <si>
    <t>キッズルームアリス南流山保育園</t>
  </si>
  <si>
    <t>流山市南流山2-21-6</t>
  </si>
  <si>
    <t>リリィキッズルームおおたかの森駅前</t>
  </si>
  <si>
    <t>04-7193-8041</t>
  </si>
  <si>
    <t>流山市おおたかの森西1-6-1
レフィナード2号室</t>
  </si>
  <si>
    <t>オハナゆめキッズハウス南流山</t>
  </si>
  <si>
    <t>04-7197-7642</t>
  </si>
  <si>
    <t>流山市南流山4-13-8
MOM-HOUSE1F</t>
  </si>
  <si>
    <t>リリィキッズルームおおたかの森第２</t>
  </si>
  <si>
    <t>流山市おおたかの森東3-38-1
けやきロード彩101</t>
  </si>
  <si>
    <t>リリィキッズルームおおたかの森第３</t>
  </si>
  <si>
    <t>04-7128-7783</t>
  </si>
  <si>
    <t>流山市おおたかの森西1-8-6
クオリスタおおたかの森1階</t>
  </si>
  <si>
    <t>04-7159-3373</t>
  </si>
  <si>
    <t>04-7157-6227</t>
  </si>
  <si>
    <t>キッズフィールドおおたかの森園</t>
  </si>
  <si>
    <t>04-7128-9250</t>
  </si>
  <si>
    <t>流山市おおたかの森西2丁目20－6
アイリス1階</t>
  </si>
  <si>
    <t>オハナゆめキッズハウスおおたかの森</t>
  </si>
  <si>
    <t>04-7199-2093</t>
  </si>
  <si>
    <t>流山市おおたかの森西2-10-19
ルピナスおおたかの森1F</t>
  </si>
  <si>
    <t>スタービスケ</t>
  </si>
  <si>
    <t>04-7189-7606</t>
  </si>
  <si>
    <t>流山市おおたかの森北一丁目26番地</t>
  </si>
  <si>
    <t>アルタベビーおおたかの森園</t>
  </si>
  <si>
    <t>流山市おおたかの森南1-6-13</t>
  </si>
  <si>
    <t>ゆずのき保育おおたかのもり園</t>
  </si>
  <si>
    <t>04-7193-8093</t>
  </si>
  <si>
    <t>流山市おおたかの森西四丁目1-3</t>
  </si>
  <si>
    <t>生活クラブ虹の街小規模保育おおたかの森</t>
  </si>
  <si>
    <t>04-7193-8925</t>
  </si>
  <si>
    <t>流山市おおたかの森北2-50-2</t>
  </si>
  <si>
    <t>MIRATZ流山向小金園</t>
  </si>
  <si>
    <t>04-7193-8158</t>
  </si>
  <si>
    <t>アルタベビーセントラルおおたかの森園</t>
  </si>
  <si>
    <t>流山市おおたかの森北3-40-1-1F</t>
  </si>
  <si>
    <t>キッズルームアリス南流山駅前園</t>
  </si>
  <si>
    <t>流山市南流山1-6-10</t>
  </si>
  <si>
    <t>エンゼルさくら保育室南流山</t>
  </si>
  <si>
    <t>流山市南流山4-1-16</t>
  </si>
  <si>
    <t>Nest松ケ丘保育室</t>
  </si>
  <si>
    <t>04-7145-8101</t>
  </si>
  <si>
    <t>流山市松ヶ丘5-692-28</t>
  </si>
  <si>
    <t>エンゼルつばさ保育室おおたかの森</t>
  </si>
  <si>
    <t>流山市おおたかの森北1-9-10</t>
  </si>
  <si>
    <t>エンゼルくるみ保育室おおたかの森</t>
  </si>
  <si>
    <t>流山市おおたかの森南1-3-4</t>
  </si>
  <si>
    <t>延長保育</t>
  </si>
  <si>
    <t>通し</t>
    <rPh sb="0" eb="1">
      <t>トオ</t>
    </rPh>
    <phoneticPr fontId="2"/>
  </si>
  <si>
    <t>詳細</t>
    <rPh sb="0" eb="2">
      <t>ショウサイ</t>
    </rPh>
    <phoneticPr fontId="2"/>
  </si>
  <si>
    <t>保育定員</t>
    <rPh sb="0" eb="2">
      <t>ホイク</t>
    </rPh>
    <phoneticPr fontId="2"/>
  </si>
  <si>
    <t>受入時期</t>
    <rPh sb="2" eb="4">
      <t>ジキ</t>
    </rPh>
    <phoneticPr fontId="2"/>
  </si>
  <si>
    <t>ソート用フラグ</t>
    <rPh sb="3" eb="4">
      <t>ヨウ</t>
    </rPh>
    <phoneticPr fontId="2"/>
  </si>
  <si>
    <t>色付け用フラグ</t>
    <rPh sb="0" eb="2">
      <t>イロツ</t>
    </rPh>
    <rPh sb="3" eb="4">
      <t>ヨウ</t>
    </rPh>
    <phoneticPr fontId="2"/>
  </si>
  <si>
    <t>次のとおり略称にて表示しています。公立保育所="公保"／私立保育所="私保"／私立認定こども園="私認"／私立小規模保育事業="私小"</t>
    <rPh sb="0" eb="1">
      <t>ツギ</t>
    </rPh>
    <rPh sb="5" eb="7">
      <t>リャクショウ</t>
    </rPh>
    <rPh sb="9" eb="11">
      <t>ヒョウジ</t>
    </rPh>
    <rPh sb="17" eb="22">
      <t>コウリツホイクショ</t>
    </rPh>
    <rPh sb="24" eb="25">
      <t>コウ</t>
    </rPh>
    <rPh sb="25" eb="26">
      <t>ホ</t>
    </rPh>
    <rPh sb="28" eb="33">
      <t>シリツホイクショ</t>
    </rPh>
    <rPh sb="35" eb="36">
      <t>ワタシ</t>
    </rPh>
    <rPh sb="36" eb="37">
      <t>ホ</t>
    </rPh>
    <rPh sb="41" eb="43">
      <t>ニンテイ</t>
    </rPh>
    <rPh sb="46" eb="47">
      <t>エン</t>
    </rPh>
    <rPh sb="50" eb="51">
      <t>ニン</t>
    </rPh>
    <rPh sb="55" eb="62">
      <t>ショウキボホイクジギョウ</t>
    </rPh>
    <rPh sb="65" eb="66">
      <t>ショウ</t>
    </rPh>
    <phoneticPr fontId="2"/>
  </si>
  <si>
    <t>入所月の１日時点で条件を満たしている必要があります。</t>
    <rPh sb="0" eb="3">
      <t>ニュウショヅキ</t>
    </rPh>
    <rPh sb="5" eb="6">
      <t>ニチ</t>
    </rPh>
    <rPh sb="6" eb="8">
      <t>ジテン</t>
    </rPh>
    <rPh sb="9" eb="11">
      <t>ジョウケン</t>
    </rPh>
    <rPh sb="12" eb="13">
      <t>ミ</t>
    </rPh>
    <rPh sb="18" eb="20">
      <t>ヒツヨウ</t>
    </rPh>
    <phoneticPr fontId="2"/>
  </si>
  <si>
    <t>延長保育に『本園』『分園』等の記載がある施設については、延長保育を対応する施設で行います。また、数字の記載がある施設については、延長保育を対応するコードの施設で行います。</t>
  </si>
  <si>
    <t>※1</t>
  </si>
  <si>
    <t>※2</t>
  </si>
  <si>
    <t>※3</t>
  </si>
  <si>
    <t>私認</t>
  </si>
  <si>
    <t>～19:00</t>
  </si>
  <si>
    <t>1</t>
  </si>
  <si>
    <t>（分園）</t>
  </si>
  <si>
    <t>04-7153-4123</t>
  </si>
  <si>
    <t>～20:00</t>
  </si>
  <si>
    <t>私保</t>
  </si>
  <si>
    <t>～17:30</t>
  </si>
  <si>
    <t>～18:30</t>
  </si>
  <si>
    <t>～19:30</t>
  </si>
  <si>
    <t>～18:00</t>
  </si>
  <si>
    <t>～21:00</t>
  </si>
  <si>
    <t>04-7170-0901</t>
  </si>
  <si>
    <t>私小</t>
  </si>
  <si>
    <t>公保</t>
  </si>
  <si>
    <t>2</t>
  </si>
  <si>
    <t>3</t>
  </si>
  <si>
    <t>（第一分園）</t>
  </si>
  <si>
    <t>流山市南流山4-1-14
パティーナ南流山1F</t>
  </si>
  <si>
    <t>04-7159-7475</t>
  </si>
  <si>
    <t>（第二分園）</t>
  </si>
  <si>
    <t>04-7190-5064</t>
  </si>
  <si>
    <t>04-7157-1151</t>
  </si>
  <si>
    <t>4</t>
  </si>
  <si>
    <t>04-7179-5485</t>
  </si>
  <si>
    <t>&lt; 戻る</t>
    <rPh sb="2" eb="3">
      <t>モド</t>
    </rPh>
    <phoneticPr fontId="2"/>
  </si>
  <si>
    <t>作成日</t>
    <rPh sb="0" eb="3">
      <t>サクセイビ</t>
    </rPh>
    <phoneticPr fontId="2"/>
  </si>
  <si>
    <t>時点</t>
    <rPh sb="0" eb="2">
      <t>ジテン</t>
    </rPh>
    <phoneticPr fontId="2"/>
  </si>
  <si>
    <t>施設名称</t>
  </si>
  <si>
    <t>保育所</t>
  </si>
  <si>
    <t>コード（本園）</t>
    <rPh sb="4" eb="6">
      <t>ホンエン</t>
    </rPh>
    <phoneticPr fontId="2"/>
  </si>
  <si>
    <t>コード（分園）</t>
    <rPh sb="4" eb="5">
      <t>ブン</t>
    </rPh>
    <phoneticPr fontId="2"/>
  </si>
  <si>
    <t>電話</t>
    <rPh sb="0" eb="2">
      <t>デンワ</t>
    </rPh>
    <phoneticPr fontId="2"/>
  </si>
  <si>
    <t>ホームページ</t>
    <phoneticPr fontId="2"/>
  </si>
  <si>
    <t>なし</t>
    <phoneticPr fontId="2"/>
  </si>
  <si>
    <t>所在地</t>
  </si>
  <si>
    <t>園庭</t>
    <rPh sb="0" eb="2">
      <t>エンテイ</t>
    </rPh>
    <phoneticPr fontId="2"/>
  </si>
  <si>
    <t>送迎用駐車場</t>
    <rPh sb="0" eb="6">
      <t>ソウゲイヨウチュウシャジョウ</t>
    </rPh>
    <phoneticPr fontId="2"/>
  </si>
  <si>
    <t>アクセス</t>
    <phoneticPr fontId="2"/>
  </si>
  <si>
    <t>江戸川台</t>
    <rPh sb="0" eb="4">
      <t>エドガワダイ</t>
    </rPh>
    <phoneticPr fontId="2"/>
  </si>
  <si>
    <t>○</t>
  </si>
  <si>
    <t>（分園）</t>
    <rPh sb="1" eb="3">
      <t>ブンエン</t>
    </rPh>
    <phoneticPr fontId="2"/>
  </si>
  <si>
    <t>　</t>
    <phoneticPr fontId="2"/>
  </si>
  <si>
    <t>　　　　　　　</t>
    <phoneticPr fontId="2"/>
  </si>
  <si>
    <t>保育目標</t>
    <rPh sb="0" eb="4">
      <t>ホイクモクヒョウ</t>
    </rPh>
    <phoneticPr fontId="2"/>
  </si>
  <si>
    <t>◎　健康な子
心身ともに健やかな子ども
◎　思いやりのある子
友だちと仲よくできるやさしい子ども
◎　意欲のある子
自分で考え、積極的にとりくみ、最後までやりとげる子ども</t>
    <phoneticPr fontId="2"/>
  </si>
  <si>
    <t>保育時間</t>
    <rPh sb="0" eb="4">
      <t>ホイクジカン</t>
    </rPh>
    <phoneticPr fontId="2"/>
  </si>
  <si>
    <t>保育標準時間</t>
    <rPh sb="0" eb="6">
      <t>ホイクヒョウジュンジカン</t>
    </rPh>
    <phoneticPr fontId="2"/>
  </si>
  <si>
    <t>保育短時間</t>
    <rPh sb="0" eb="2">
      <t>ホイク</t>
    </rPh>
    <rPh sb="2" eb="5">
      <t>タンジカン</t>
    </rPh>
    <phoneticPr fontId="2"/>
  </si>
  <si>
    <t>備考</t>
    <rPh sb="0" eb="2">
      <t>ビコウ</t>
    </rPh>
    <phoneticPr fontId="2"/>
  </si>
  <si>
    <t>一時保育</t>
    <rPh sb="0" eb="4">
      <t>イチジホイク</t>
    </rPh>
    <phoneticPr fontId="2"/>
  </si>
  <si>
    <t>7:00～18:00</t>
  </si>
  <si>
    <t>8:00～16:00</t>
  </si>
  <si>
    <t>時間</t>
    <rPh sb="0" eb="2">
      <t>ジカン</t>
    </rPh>
    <phoneticPr fontId="2"/>
  </si>
  <si>
    <t>最大利用時間（平日）</t>
    <rPh sb="0" eb="2">
      <t>サイダイ</t>
    </rPh>
    <rPh sb="2" eb="4">
      <t>リヨウ</t>
    </rPh>
    <rPh sb="4" eb="6">
      <t>ジカン</t>
    </rPh>
    <rPh sb="7" eb="9">
      <t>ヘイジツ</t>
    </rPh>
    <phoneticPr fontId="2"/>
  </si>
  <si>
    <t>最大利用時間（土曜）</t>
    <rPh sb="0" eb="2">
      <t>サイダイ</t>
    </rPh>
    <rPh sb="2" eb="4">
      <t>リヨウ</t>
    </rPh>
    <rPh sb="4" eb="6">
      <t>ジカン</t>
    </rPh>
    <rPh sb="7" eb="9">
      <t>ドヨウ</t>
    </rPh>
    <phoneticPr fontId="2"/>
  </si>
  <si>
    <t>定員</t>
    <rPh sb="0" eb="2">
      <t>テイイン</t>
    </rPh>
    <phoneticPr fontId="2"/>
  </si>
  <si>
    <t>7:00～19:00</t>
  </si>
  <si>
    <t>費用</t>
    <rPh sb="0" eb="2">
      <t>ヒヨウ</t>
    </rPh>
    <phoneticPr fontId="2"/>
  </si>
  <si>
    <t>利用定員</t>
    <rPh sb="0" eb="2">
      <t>リヨウ</t>
    </rPh>
    <rPh sb="2" eb="4">
      <t>テイイン</t>
    </rPh>
    <phoneticPr fontId="2"/>
  </si>
  <si>
    <t>０歳児</t>
    <rPh sb="1" eb="3">
      <t>サイジ</t>
    </rPh>
    <phoneticPr fontId="2"/>
  </si>
  <si>
    <t>１歳児</t>
    <rPh sb="1" eb="3">
      <t>サイジ</t>
    </rPh>
    <phoneticPr fontId="2"/>
  </si>
  <si>
    <t>２歳児</t>
    <rPh sb="1" eb="3">
      <t>サイジ</t>
    </rPh>
    <phoneticPr fontId="2"/>
  </si>
  <si>
    <t>３歳児</t>
    <rPh sb="1" eb="3">
      <t>サイジ</t>
    </rPh>
    <phoneticPr fontId="2"/>
  </si>
  <si>
    <t>４歳児</t>
    <rPh sb="1" eb="3">
      <t>サイジ</t>
    </rPh>
    <phoneticPr fontId="2"/>
  </si>
  <si>
    <t>５歳児</t>
    <rPh sb="1" eb="3">
      <t>サイジ</t>
    </rPh>
    <phoneticPr fontId="2"/>
  </si>
  <si>
    <t>計</t>
    <rPh sb="0" eb="1">
      <t>ケイ</t>
    </rPh>
    <phoneticPr fontId="2"/>
  </si>
  <si>
    <t>受入時期</t>
    <rPh sb="0" eb="1">
      <t>ウ</t>
    </rPh>
    <rPh sb="2" eb="4">
      <t>ジキ</t>
    </rPh>
    <phoneticPr fontId="2"/>
  </si>
  <si>
    <t>本園</t>
    <rPh sb="0" eb="2">
      <t>ホンエン</t>
    </rPh>
    <phoneticPr fontId="2"/>
  </si>
  <si>
    <t>分園</t>
    <rPh sb="0" eb="2">
      <t>ブンエン</t>
    </rPh>
    <phoneticPr fontId="2"/>
  </si>
  <si>
    <t>職員（人）</t>
    <rPh sb="0" eb="2">
      <t>ショクイン</t>
    </rPh>
    <rPh sb="3" eb="4">
      <t>ニン</t>
    </rPh>
    <phoneticPr fontId="2"/>
  </si>
  <si>
    <t>園長</t>
    <rPh sb="0" eb="2">
      <t>エンチョウ</t>
    </rPh>
    <phoneticPr fontId="2"/>
  </si>
  <si>
    <t>主任保育士</t>
    <rPh sb="0" eb="5">
      <t>シュニンホイクシ</t>
    </rPh>
    <phoneticPr fontId="2"/>
  </si>
  <si>
    <t>保育士</t>
    <rPh sb="0" eb="3">
      <t>ホイクシ</t>
    </rPh>
    <phoneticPr fontId="2"/>
  </si>
  <si>
    <t>保健師・看護師</t>
    <rPh sb="0" eb="3">
      <t>ホケンシ</t>
    </rPh>
    <rPh sb="4" eb="7">
      <t>カンゴシ</t>
    </rPh>
    <phoneticPr fontId="2"/>
  </si>
  <si>
    <t>調理員</t>
    <rPh sb="0" eb="3">
      <t>チョウリイン</t>
    </rPh>
    <phoneticPr fontId="2"/>
  </si>
  <si>
    <t>栄養士</t>
    <rPh sb="0" eb="3">
      <t>エイヨウシ</t>
    </rPh>
    <phoneticPr fontId="2"/>
  </si>
  <si>
    <t>保育補助</t>
    <rPh sb="0" eb="4">
      <t>ホイクホジョ</t>
    </rPh>
    <phoneticPr fontId="2"/>
  </si>
  <si>
    <t>事務</t>
    <rPh sb="0" eb="2">
      <t>ジム</t>
    </rPh>
    <phoneticPr fontId="2"/>
  </si>
  <si>
    <t>その他</t>
    <rPh sb="2" eb="3">
      <t>タ</t>
    </rPh>
    <phoneticPr fontId="2"/>
  </si>
  <si>
    <t>常勤</t>
    <rPh sb="0" eb="2">
      <t>ジョウキン</t>
    </rPh>
    <phoneticPr fontId="2"/>
  </si>
  <si>
    <t>非常勤</t>
    <rPh sb="0" eb="3">
      <t>ヒジョウキン</t>
    </rPh>
    <phoneticPr fontId="2"/>
  </si>
  <si>
    <t>-</t>
    <phoneticPr fontId="2"/>
  </si>
  <si>
    <r>
      <t xml:space="preserve">必要な物品等
</t>
    </r>
    <r>
      <rPr>
        <sz val="8"/>
        <color theme="1"/>
        <rFont val="BIZ UD明朝 Medium"/>
        <family val="1"/>
        <charset val="128"/>
      </rPr>
      <t>※色や形の指定があることがありますので、入園決定後は施設からの案内を受けてから購入してください。</t>
    </r>
    <rPh sb="0" eb="2">
      <t>ヒツヨウ</t>
    </rPh>
    <rPh sb="3" eb="6">
      <t>ブッピンナド</t>
    </rPh>
    <rPh sb="9" eb="10">
      <t>イロ</t>
    </rPh>
    <rPh sb="11" eb="12">
      <t>カタチ</t>
    </rPh>
    <rPh sb="13" eb="15">
      <t>シテイ</t>
    </rPh>
    <rPh sb="28" eb="33">
      <t>ニュウエンケッテイゴ</t>
    </rPh>
    <rPh sb="34" eb="36">
      <t>シセツ</t>
    </rPh>
    <rPh sb="39" eb="41">
      <t>アンナイ</t>
    </rPh>
    <rPh sb="42" eb="43">
      <t>ウ</t>
    </rPh>
    <rPh sb="47" eb="49">
      <t>コウニュウ</t>
    </rPh>
    <phoneticPr fontId="2"/>
  </si>
  <si>
    <t>寝具類</t>
    <rPh sb="0" eb="3">
      <t>シングルイ</t>
    </rPh>
    <phoneticPr fontId="2"/>
  </si>
  <si>
    <t>衣類</t>
    <rPh sb="0" eb="2">
      <t>イルイ</t>
    </rPh>
    <phoneticPr fontId="2"/>
  </si>
  <si>
    <t>保育用品</t>
    <rPh sb="0" eb="4">
      <t>ホイクヨウヒン</t>
    </rPh>
    <phoneticPr fontId="2"/>
  </si>
  <si>
    <t>・布団
・布団カバー
（毎週持ち帰り）
・タオルケット等
（毎週持ち帰り）
・布団カバー入れ</t>
    <rPh sb="1" eb="3">
      <t>フトン</t>
    </rPh>
    <rPh sb="5" eb="7">
      <t>フトン</t>
    </rPh>
    <rPh sb="12" eb="15">
      <t>マイシュウモ</t>
    </rPh>
    <rPh sb="16" eb="17">
      <t>カエ</t>
    </rPh>
    <rPh sb="27" eb="28">
      <t>ナド</t>
    </rPh>
    <rPh sb="30" eb="33">
      <t>マイシュウモ</t>
    </rPh>
    <rPh sb="34" eb="35">
      <t>カエ</t>
    </rPh>
    <rPh sb="39" eb="41">
      <t>フトン</t>
    </rPh>
    <rPh sb="44" eb="45">
      <t>イ</t>
    </rPh>
    <phoneticPr fontId="2"/>
  </si>
  <si>
    <t>・着替え（毎日持ち帰り）
・着替えを入れる袋（エコバッグ等）
・着替え（常備用）
・クラスカラーの帽子
・靴
・上履き・上履き入れ
・エプロン（０，1歳児）</t>
    <rPh sb="1" eb="3">
      <t>キガ</t>
    </rPh>
    <rPh sb="5" eb="7">
      <t>マイニチ</t>
    </rPh>
    <rPh sb="7" eb="8">
      <t>モ</t>
    </rPh>
    <rPh sb="9" eb="10">
      <t>カエ</t>
    </rPh>
    <rPh sb="14" eb="16">
      <t>キガ</t>
    </rPh>
    <rPh sb="18" eb="19">
      <t>イ</t>
    </rPh>
    <rPh sb="21" eb="22">
      <t>フクロ</t>
    </rPh>
    <rPh sb="28" eb="29">
      <t>トウ</t>
    </rPh>
    <rPh sb="32" eb="34">
      <t>キガ</t>
    </rPh>
    <rPh sb="36" eb="39">
      <t>ジョウビヨウ</t>
    </rPh>
    <rPh sb="49" eb="51">
      <t>ボウシ</t>
    </rPh>
    <rPh sb="53" eb="54">
      <t>クツ</t>
    </rPh>
    <rPh sb="56" eb="58">
      <t>ウワバ</t>
    </rPh>
    <rPh sb="60" eb="62">
      <t>ウワバ</t>
    </rPh>
    <rPh sb="63" eb="64">
      <t>イ</t>
    </rPh>
    <rPh sb="75" eb="77">
      <t>サイジ</t>
    </rPh>
    <phoneticPr fontId="2"/>
  </si>
  <si>
    <t>・粘土セット（２歳～）
・クレヨン（３歳～）
・色鉛筆（４歳～）
・水性マーカー（５歳）</t>
    <rPh sb="1" eb="3">
      <t>ネンド</t>
    </rPh>
    <rPh sb="8" eb="9">
      <t>サイ</t>
    </rPh>
    <rPh sb="19" eb="20">
      <t>サイ</t>
    </rPh>
    <rPh sb="24" eb="27">
      <t>イロエンピツ</t>
    </rPh>
    <rPh sb="29" eb="30">
      <t>サイ</t>
    </rPh>
    <rPh sb="34" eb="36">
      <t>スイセイ</t>
    </rPh>
    <rPh sb="42" eb="43">
      <t>サイ</t>
    </rPh>
    <phoneticPr fontId="2"/>
  </si>
  <si>
    <t>食器類</t>
    <rPh sb="0" eb="3">
      <t>ショッキルイ</t>
    </rPh>
    <phoneticPr fontId="2"/>
  </si>
  <si>
    <t>消耗品</t>
    <rPh sb="0" eb="3">
      <t>ショウモウヒン</t>
    </rPh>
    <phoneticPr fontId="2"/>
  </si>
  <si>
    <t>・コップ、コップ袋（毎日持ち帰り）</t>
    <rPh sb="8" eb="9">
      <t>フクロ</t>
    </rPh>
    <rPh sb="10" eb="12">
      <t>マイニチ</t>
    </rPh>
    <rPh sb="12" eb="13">
      <t>モ</t>
    </rPh>
    <rPh sb="14" eb="15">
      <t>カエ</t>
    </rPh>
    <phoneticPr fontId="2"/>
  </si>
  <si>
    <t>・おむつ（必要な期間）
（毎日持参）
・おしりふき（必要な期間）
（無くなり次第随時）</t>
    <rPh sb="5" eb="7">
      <t>ヒツヨウ</t>
    </rPh>
    <rPh sb="8" eb="10">
      <t>キカン</t>
    </rPh>
    <rPh sb="13" eb="15">
      <t>マイニチ</t>
    </rPh>
    <rPh sb="15" eb="17">
      <t>ジサン</t>
    </rPh>
    <rPh sb="26" eb="28">
      <t>ヒツヨウ</t>
    </rPh>
    <rPh sb="29" eb="31">
      <t>キカン</t>
    </rPh>
    <rPh sb="34" eb="35">
      <t>ナ</t>
    </rPh>
    <rPh sb="38" eb="40">
      <t>シダイ</t>
    </rPh>
    <rPh sb="40" eb="42">
      <t>ズイジ</t>
    </rPh>
    <phoneticPr fontId="2"/>
  </si>
  <si>
    <t>・リュック
・防災頭巾
・体操服（３，４，５歳）
・A5メッシュポーチ</t>
    <rPh sb="7" eb="9">
      <t>ボウサイ</t>
    </rPh>
    <rPh sb="9" eb="11">
      <t>ズキン</t>
    </rPh>
    <rPh sb="13" eb="16">
      <t>タイソウフク</t>
    </rPh>
    <rPh sb="22" eb="23">
      <t>サイ</t>
    </rPh>
    <phoneticPr fontId="2"/>
  </si>
  <si>
    <t>費用関係</t>
    <rPh sb="0" eb="4">
      <t>ヒヨウカンケイ</t>
    </rPh>
    <phoneticPr fontId="2"/>
  </si>
  <si>
    <t>品目</t>
    <rPh sb="0" eb="2">
      <t>ヒンモク</t>
    </rPh>
    <phoneticPr fontId="2"/>
  </si>
  <si>
    <t>対象児童</t>
    <rPh sb="0" eb="4">
      <t>タイショウジドウ</t>
    </rPh>
    <phoneticPr fontId="2"/>
  </si>
  <si>
    <t>時期</t>
    <rPh sb="0" eb="2">
      <t>ジキ</t>
    </rPh>
    <phoneticPr fontId="2"/>
  </si>
  <si>
    <t>金額</t>
    <rPh sb="0" eb="2">
      <t>キンガク</t>
    </rPh>
    <phoneticPr fontId="2"/>
  </si>
  <si>
    <t>納入方法</t>
    <rPh sb="0" eb="4">
      <t>ノウニュウホウホウ</t>
    </rPh>
    <phoneticPr fontId="2"/>
  </si>
  <si>
    <t>給食費</t>
    <rPh sb="0" eb="3">
      <t>キュウショクヒ</t>
    </rPh>
    <phoneticPr fontId="2"/>
  </si>
  <si>
    <t>３～５歳児クラス</t>
    <rPh sb="3" eb="5">
      <t>サイジ</t>
    </rPh>
    <phoneticPr fontId="2"/>
  </si>
  <si>
    <t>毎月</t>
    <rPh sb="0" eb="2">
      <t>マイツキ</t>
    </rPh>
    <phoneticPr fontId="2"/>
  </si>
  <si>
    <t>5,400円</t>
    <rPh sb="5" eb="6">
      <t>エン</t>
    </rPh>
    <phoneticPr fontId="2"/>
  </si>
  <si>
    <t>月額</t>
    <rPh sb="0" eb="2">
      <t>ゲツガク</t>
    </rPh>
    <phoneticPr fontId="2"/>
  </si>
  <si>
    <t>納付書払い、口座振替</t>
    <rPh sb="0" eb="4">
      <t>ノウフショバラ</t>
    </rPh>
    <rPh sb="6" eb="10">
      <t>コウザフリカエ</t>
    </rPh>
    <phoneticPr fontId="2"/>
  </si>
  <si>
    <t>延長保育料</t>
    <rPh sb="0" eb="5">
      <t>エンチョウホイクリョウ</t>
    </rPh>
    <phoneticPr fontId="2"/>
  </si>
  <si>
    <t>全員</t>
    <rPh sb="0" eb="2">
      <t>ゼンイン</t>
    </rPh>
    <phoneticPr fontId="2"/>
  </si>
  <si>
    <t>随時</t>
    <rPh sb="0" eb="2">
      <t>ズイジ</t>
    </rPh>
    <phoneticPr fontId="2"/>
  </si>
  <si>
    <t>100円</t>
    <rPh sb="3" eb="4">
      <t>エン</t>
    </rPh>
    <phoneticPr fontId="2"/>
  </si>
  <si>
    <t>1時間</t>
    <rPh sb="1" eb="3">
      <t>ジカン</t>
    </rPh>
    <phoneticPr fontId="2"/>
  </si>
  <si>
    <t>現金</t>
    <rPh sb="0" eb="2">
      <t>ゲンキン</t>
    </rPh>
    <phoneticPr fontId="2"/>
  </si>
  <si>
    <t>制服代</t>
    <rPh sb="0" eb="3">
      <t>セイフクダイ</t>
    </rPh>
    <phoneticPr fontId="2"/>
  </si>
  <si>
    <t>おむつ代</t>
    <rPh sb="3" eb="4">
      <t>ダイ</t>
    </rPh>
    <phoneticPr fontId="2"/>
  </si>
  <si>
    <t>必要な期間</t>
    <rPh sb="0" eb="2">
      <t>ヒツヨウ</t>
    </rPh>
    <rPh sb="3" eb="5">
      <t>キカン</t>
    </rPh>
    <phoneticPr fontId="2"/>
  </si>
  <si>
    <t>毎日</t>
    <rPh sb="0" eb="2">
      <t>マイニチ</t>
    </rPh>
    <phoneticPr fontId="2"/>
  </si>
  <si>
    <t>現物</t>
    <rPh sb="0" eb="2">
      <t>ゲンブツ</t>
    </rPh>
    <phoneticPr fontId="2"/>
  </si>
  <si>
    <t>その他（毎月徴収）</t>
    <rPh sb="2" eb="3">
      <t>タ</t>
    </rPh>
    <rPh sb="4" eb="6">
      <t>マイツキ</t>
    </rPh>
    <rPh sb="6" eb="8">
      <t>チョウシュウ</t>
    </rPh>
    <phoneticPr fontId="2"/>
  </si>
  <si>
    <t>その他（随時徴収）</t>
    <rPh sb="2" eb="3">
      <t>タ</t>
    </rPh>
    <rPh sb="4" eb="8">
      <t>ズイジチョウシュウ</t>
    </rPh>
    <phoneticPr fontId="2"/>
  </si>
  <si>
    <t>注意事項</t>
    <phoneticPr fontId="2"/>
  </si>
  <si>
    <t>・０～２歳児クラスの児童は、上記とは別に、税額を基に市が決定する保育料が必要です（最大７万円／月）</t>
    <rPh sb="10" eb="12">
      <t>ジドウ</t>
    </rPh>
    <rPh sb="14" eb="16">
      <t>ジョウキ</t>
    </rPh>
    <rPh sb="18" eb="19">
      <t>ベツ</t>
    </rPh>
    <rPh sb="21" eb="23">
      <t>ゼイガク</t>
    </rPh>
    <rPh sb="32" eb="35">
      <t>ホイクリョウ</t>
    </rPh>
    <rPh sb="36" eb="38">
      <t>ヒツヨウ</t>
    </rPh>
    <rPh sb="41" eb="43">
      <t>サイダイ</t>
    </rPh>
    <rPh sb="44" eb="46">
      <t>マンエン</t>
    </rPh>
    <rPh sb="47" eb="48">
      <t>ツキ</t>
    </rPh>
    <phoneticPr fontId="2"/>
  </si>
  <si>
    <t>・主な費用を作成時点の内容（又は翌４月時点の予定）で記載しており、変更される可能性があります。</t>
    <rPh sb="1" eb="2">
      <t>オモ</t>
    </rPh>
    <rPh sb="3" eb="5">
      <t>ヒヨウ</t>
    </rPh>
    <rPh sb="33" eb="35">
      <t>ヘンコウ</t>
    </rPh>
    <rPh sb="38" eb="41">
      <t>カノウセイ</t>
    </rPh>
    <phoneticPr fontId="2"/>
  </si>
  <si>
    <t>園独自のプログラム等</t>
    <rPh sb="0" eb="1">
      <t>エン</t>
    </rPh>
    <rPh sb="1" eb="3">
      <t>ドクジ</t>
    </rPh>
    <rPh sb="9" eb="10">
      <t>ナド</t>
    </rPh>
    <phoneticPr fontId="2"/>
  </si>
  <si>
    <t>内容</t>
    <rPh sb="0" eb="2">
      <t>ナイヨウ</t>
    </rPh>
    <phoneticPr fontId="2"/>
  </si>
  <si>
    <t>頻度</t>
    <rPh sb="0" eb="2">
      <t>ヒンド</t>
    </rPh>
    <phoneticPr fontId="2"/>
  </si>
  <si>
    <t>初期費用</t>
    <rPh sb="0" eb="4">
      <t>ショキヒヨウ</t>
    </rPh>
    <phoneticPr fontId="2"/>
  </si>
  <si>
    <t>運動</t>
    <rPh sb="0" eb="2">
      <t>ウンドウ</t>
    </rPh>
    <phoneticPr fontId="2"/>
  </si>
  <si>
    <t>月１～２回</t>
    <rPh sb="0" eb="1">
      <t>ツキ</t>
    </rPh>
    <rPh sb="4" eb="5">
      <t>カイ</t>
    </rPh>
    <phoneticPr fontId="2"/>
  </si>
  <si>
    <t>無料サービス</t>
    <rPh sb="0" eb="2">
      <t>ムリョウ</t>
    </rPh>
    <phoneticPr fontId="2"/>
  </si>
  <si>
    <t>有料プログラムについて、コアタイム（8:00～16:00）中に行われるものは上乗せ徴収、それ以外はその他と区分しています。</t>
    <rPh sb="0" eb="2">
      <t>ユウリョウ</t>
    </rPh>
    <rPh sb="31" eb="32">
      <t>オコナ</t>
    </rPh>
    <rPh sb="38" eb="40">
      <t>ウワノ</t>
    </rPh>
    <rPh sb="41" eb="43">
      <t>チョウシュウ</t>
    </rPh>
    <rPh sb="46" eb="48">
      <t>イガイ</t>
    </rPh>
    <rPh sb="51" eb="52">
      <t>タ</t>
    </rPh>
    <rPh sb="53" eb="55">
      <t>クブン</t>
    </rPh>
    <phoneticPr fontId="2"/>
  </si>
  <si>
    <t>上乗せ徴収のプログラムは原則全員参加、その他は任意参加となります。</t>
    <rPh sb="0" eb="2">
      <t>ウワノ</t>
    </rPh>
    <rPh sb="3" eb="5">
      <t>チョウシュウ</t>
    </rPh>
    <rPh sb="12" eb="14">
      <t>ゲンソク</t>
    </rPh>
    <rPh sb="14" eb="18">
      <t>ゼンインサンカ</t>
    </rPh>
    <rPh sb="21" eb="22">
      <t>タ</t>
    </rPh>
    <rPh sb="23" eb="25">
      <t>ニンイ</t>
    </rPh>
    <rPh sb="25" eb="27">
      <t>サンカ</t>
    </rPh>
    <phoneticPr fontId="2"/>
  </si>
  <si>
    <t>自由記述欄
（各園のPR）</t>
    <rPh sb="0" eb="5">
      <t>ジユウキジュツラン</t>
    </rPh>
    <rPh sb="7" eb="9">
      <t>カクエン</t>
    </rPh>
    <phoneticPr fontId="2"/>
  </si>
  <si>
    <t>・遊びを通して、考える力やコミュニケーション能力を育てています。
・旬の食材を使用したおいしいおやつや給食を提供しています。
・統合保育実施施設
・職員のその他は用務員</t>
    <rPh sb="64" eb="68">
      <t>トウゴウホイク</t>
    </rPh>
    <rPh sb="68" eb="72">
      <t>ジッシシセツ</t>
    </rPh>
    <rPh sb="74" eb="76">
      <t>ショクイン</t>
    </rPh>
    <rPh sb="79" eb="80">
      <t>タ</t>
    </rPh>
    <rPh sb="81" eb="84">
      <t>ヨウムイン</t>
    </rPh>
    <phoneticPr fontId="2"/>
  </si>
  <si>
    <t>この調書は各施設が作成し、市で取りまとめて掲載しているものとなります。不明点がある場合、直接施設へご連絡ください。</t>
    <rPh sb="2" eb="4">
      <t>チョウショ</t>
    </rPh>
    <rPh sb="5" eb="8">
      <t>カクシセツ</t>
    </rPh>
    <rPh sb="9" eb="11">
      <t>サクセイ</t>
    </rPh>
    <rPh sb="13" eb="14">
      <t>シ</t>
    </rPh>
    <rPh sb="15" eb="16">
      <t>ト</t>
    </rPh>
    <rPh sb="21" eb="23">
      <t>ケイサイ</t>
    </rPh>
    <rPh sb="35" eb="38">
      <t>フメイテン</t>
    </rPh>
    <rPh sb="41" eb="43">
      <t>バアイ</t>
    </rPh>
    <rPh sb="44" eb="46">
      <t>チョクセツ</t>
    </rPh>
    <rPh sb="46" eb="48">
      <t>シセツ</t>
    </rPh>
    <rPh sb="50" eb="52">
      <t>レンラク</t>
    </rPh>
    <phoneticPr fontId="2"/>
  </si>
  <si>
    <t>流山</t>
    <rPh sb="0" eb="2">
      <t>ナガレヤマ</t>
    </rPh>
    <phoneticPr fontId="2"/>
  </si>
  <si>
    <t>◎　健康な子
心身ともに健やかな子ども
◎　思いやりのある子
友だちと仲よくできるやさしい子ども
◎　意欲のある子
自分で考え、積極的にとりくみ、最後までやりとげる子ども</t>
  </si>
  <si>
    <t>・遊びを通して、考える力やコミュニケーション能力を育てています。
・旬の食材を使用したおいしいおやつや給食を提供しています。
・医療的ケア児受け入れ施設（希望する場合は、早めに保育課へご相談ください。）
・職員のその他は用務員</t>
    <rPh sb="64" eb="67">
      <t>イリョウテキ</t>
    </rPh>
    <rPh sb="69" eb="70">
      <t>ジ</t>
    </rPh>
    <rPh sb="70" eb="71">
      <t>ウ</t>
    </rPh>
    <rPh sb="72" eb="73">
      <t>イ</t>
    </rPh>
    <rPh sb="74" eb="76">
      <t>シセツ</t>
    </rPh>
    <rPh sb="77" eb="79">
      <t>キボウ</t>
    </rPh>
    <rPh sb="81" eb="83">
      <t>バアイ</t>
    </rPh>
    <rPh sb="85" eb="86">
      <t>ハヤ</t>
    </rPh>
    <rPh sb="88" eb="91">
      <t>ホイクカ</t>
    </rPh>
    <rPh sb="93" eb="95">
      <t>ソウダン</t>
    </rPh>
    <rPh sb="103" eb="105">
      <t>ショクイン</t>
    </rPh>
    <rPh sb="108" eb="109">
      <t>タ</t>
    </rPh>
    <rPh sb="110" eb="113">
      <t>ヨウムイン</t>
    </rPh>
    <phoneticPr fontId="2"/>
  </si>
  <si>
    <t>体操教室</t>
    <rPh sb="0" eb="2">
      <t>タイソウ</t>
    </rPh>
    <rPh sb="2" eb="4">
      <t>キョウシツ</t>
    </rPh>
    <phoneticPr fontId="2"/>
  </si>
  <si>
    <t>・遊びを通して、考える力やコミュニケーション能力を育てています。
・旬の食材を使用したおいしいおやつや給食を提供しています。
・職員のその他は用務員</t>
    <rPh sb="1" eb="2">
      <t>アソ</t>
    </rPh>
    <rPh sb="4" eb="5">
      <t>トオ</t>
    </rPh>
    <rPh sb="8" eb="9">
      <t>カンガ</t>
    </rPh>
    <rPh sb="11" eb="12">
      <t>チカラ</t>
    </rPh>
    <rPh sb="22" eb="24">
      <t>ノウリョク</t>
    </rPh>
    <rPh sb="25" eb="26">
      <t>ソダ</t>
    </rPh>
    <rPh sb="34" eb="35">
      <t>シュン</t>
    </rPh>
    <rPh sb="36" eb="38">
      <t>ショクザイ</t>
    </rPh>
    <rPh sb="39" eb="41">
      <t>シヨウ</t>
    </rPh>
    <rPh sb="51" eb="53">
      <t>キュウショク</t>
    </rPh>
    <rPh sb="54" eb="56">
      <t>テイキョウ</t>
    </rPh>
    <rPh sb="64" eb="66">
      <t>ショクイン</t>
    </rPh>
    <rPh sb="69" eb="70">
      <t>タ</t>
    </rPh>
    <rPh sb="71" eb="74">
      <t>ヨウムイン</t>
    </rPh>
    <phoneticPr fontId="2"/>
  </si>
  <si>
    <t>南柏</t>
    <rPh sb="0" eb="2">
      <t>ミナミカシワ</t>
    </rPh>
    <phoneticPr fontId="2"/>
  </si>
  <si>
    <t>職員のその他は用務員</t>
    <rPh sb="0" eb="2">
      <t>ショクイン</t>
    </rPh>
    <rPh sb="5" eb="6">
      <t>タ</t>
    </rPh>
    <rPh sb="7" eb="10">
      <t>ヨウムイン</t>
    </rPh>
    <phoneticPr fontId="2"/>
  </si>
  <si>
    <t>運河駅</t>
    <rPh sb="0" eb="2">
      <t>ウンガ</t>
    </rPh>
    <rPh sb="2" eb="3">
      <t>エキ</t>
    </rPh>
    <phoneticPr fontId="2"/>
  </si>
  <si>
    <t>初石</t>
    <rPh sb="0" eb="2">
      <t>ハツイシ</t>
    </rPh>
    <phoneticPr fontId="2"/>
  </si>
  <si>
    <t>【保育目標】
　　　あかるい子　・　じょうぶな子　・　やさしい子
・細やかな保育を第一に考え、基本的な生活習慣（排泄、食事、睡眠、清潔、衣服の着脱）が身につく子どもを目指します。
・自然遊び、散歩、食育活動を通じて、健康な子どもを目指します。　
・さまざまな活動、遊び、行事から、仲間と一緒に行動したり、力を合わせて創造できる子どもを目指します。
・子どもたちが多くの経験を得ることが出来る課題を提案し、自分なりに物事に挑戦できる子どもを目指します。
・日々の生活で積極的にあいさつができ、「ありがとう」と心から言える子どもを目指します。
・異年齢保育を実践し、思いやり、やさしさ、友達を尊重する気持ちが持てる子どもを目指します。</t>
    <phoneticPr fontId="2"/>
  </si>
  <si>
    <t>7:00～20:00</t>
  </si>
  <si>
    <t>7:00～17:30</t>
  </si>
  <si>
    <t>全クラス</t>
    <rPh sb="0" eb="1">
      <t>ゼン</t>
    </rPh>
    <phoneticPr fontId="2"/>
  </si>
  <si>
    <t>体育指導</t>
    <rPh sb="0" eb="4">
      <t>タイイクシドウ</t>
    </rPh>
    <phoneticPr fontId="2"/>
  </si>
  <si>
    <t>週１日</t>
    <rPh sb="0" eb="1">
      <t>シュウ</t>
    </rPh>
    <rPh sb="2" eb="3">
      <t>ニチ</t>
    </rPh>
    <phoneticPr fontId="2"/>
  </si>
  <si>
    <t>リトミック</t>
    <phoneticPr fontId="2"/>
  </si>
  <si>
    <t>２カ月毎</t>
    <rPh sb="2" eb="4">
      <t>ゲツゴト</t>
    </rPh>
    <phoneticPr fontId="2"/>
  </si>
  <si>
    <t>南流山聖華保育園</t>
    <rPh sb="0" eb="3">
      <t>ミナミリュウヤマ</t>
    </rPh>
    <rPh sb="3" eb="5">
      <t>セイカ</t>
    </rPh>
    <rPh sb="5" eb="8">
      <t>ホイクエン</t>
    </rPh>
    <phoneticPr fontId="2"/>
  </si>
  <si>
    <t>04-7159-3401</t>
    <phoneticPr fontId="2"/>
  </si>
  <si>
    <t>千葉県流山市南流山2丁目29番地4</t>
    <rPh sb="0" eb="3">
      <t>チバケン</t>
    </rPh>
    <rPh sb="3" eb="6">
      <t>ナガレヤマシ</t>
    </rPh>
    <rPh sb="6" eb="9">
      <t>ミナミナガレヤマ</t>
    </rPh>
    <rPh sb="10" eb="12">
      <t>チョウメ</t>
    </rPh>
    <rPh sb="14" eb="16">
      <t>バンチ</t>
    </rPh>
    <phoneticPr fontId="2"/>
  </si>
  <si>
    <t>　　　南流山　　　　</t>
    <rPh sb="3" eb="6">
      <t>ミナミナガレヤマ</t>
    </rPh>
    <phoneticPr fontId="2"/>
  </si>
  <si>
    <t>〇</t>
    <phoneticPr fontId="2"/>
  </si>
  <si>
    <t>保育理念
「養護と教育が一体となって豊かな人間性をもった子どもを育成すること」
　子どもの健全な心身の発達を図る４つの柱を基本方針として
　運営を行っております。
保育目標
『丈夫な体』　『広い社会性』　『豊かな情操』　『確かな基礎能力』
　乳幼児は遊びを通して、心身の様々な能力を発達させていきます。
　発達の主体は子ども自身です。
　子どものあるがままを受容し、その気持ちに共感して養護と教育を通して
　子どもの発達を援助していくことが大切だと考えています。
　大切な時期にお子様をお預かりするという責任と自覚を持って、
　愛情豊かに一人ひとりと向き合い保育をしていきます。</t>
    <rPh sb="0" eb="4">
      <t>ホイクリネン</t>
    </rPh>
    <rPh sb="6" eb="8">
      <t>ヨウゴ</t>
    </rPh>
    <rPh sb="9" eb="11">
      <t>キョウイク</t>
    </rPh>
    <rPh sb="12" eb="14">
      <t>イッタイ</t>
    </rPh>
    <rPh sb="18" eb="19">
      <t>ユタ</t>
    </rPh>
    <rPh sb="21" eb="24">
      <t>ニンゲンセイ</t>
    </rPh>
    <rPh sb="28" eb="29">
      <t>コ</t>
    </rPh>
    <rPh sb="32" eb="34">
      <t>イクセイ</t>
    </rPh>
    <rPh sb="83" eb="85">
      <t>ホイク</t>
    </rPh>
    <rPh sb="85" eb="87">
      <t>モクヒョウ</t>
    </rPh>
    <phoneticPr fontId="2"/>
  </si>
  <si>
    <t>7：00～18：00</t>
    <phoneticPr fontId="2"/>
  </si>
  <si>
    <t>8：00～16：00</t>
    <phoneticPr fontId="2"/>
  </si>
  <si>
    <t>8:30～16:30</t>
    <phoneticPr fontId="2"/>
  </si>
  <si>
    <t>余裕活用型</t>
    <rPh sb="0" eb="2">
      <t>ヨユウ</t>
    </rPh>
    <rPh sb="2" eb="5">
      <t>カツヨウガタ</t>
    </rPh>
    <phoneticPr fontId="2"/>
  </si>
  <si>
    <t>7：00～20：00</t>
    <phoneticPr fontId="2"/>
  </si>
  <si>
    <t>7：00～19：00</t>
    <phoneticPr fontId="2"/>
  </si>
  <si>
    <t>年齢と時間による</t>
    <phoneticPr fontId="2"/>
  </si>
  <si>
    <t>57日から</t>
    <rPh sb="2" eb="3">
      <t>ニチ</t>
    </rPh>
    <phoneticPr fontId="2"/>
  </si>
  <si>
    <t>・布団
・布団カバー
・タオルケット/毛布等
・敷カバー、防水パット
　掛け布団
（毎週持ち帰り）</t>
    <rPh sb="19" eb="21">
      <t>モウフ</t>
    </rPh>
    <rPh sb="24" eb="25">
      <t>シキ</t>
    </rPh>
    <rPh sb="29" eb="31">
      <t>ボウスイ</t>
    </rPh>
    <rPh sb="36" eb="37">
      <t>カ</t>
    </rPh>
    <rPh sb="38" eb="40">
      <t>ブトン</t>
    </rPh>
    <phoneticPr fontId="2"/>
  </si>
  <si>
    <t>・着替え(毎日持ち帰り）
・着替え(常備用）
・帽子
・靴
・上履き(２歳～)
・制服・制帽(３歳～)
・園指定リュック(３歳～)
・体操服(３歳～)</t>
    <rPh sb="1" eb="3">
      <t>キガ</t>
    </rPh>
    <rPh sb="5" eb="7">
      <t>マイニチ</t>
    </rPh>
    <rPh sb="7" eb="8">
      <t>モ</t>
    </rPh>
    <rPh sb="9" eb="10">
      <t>カエ</t>
    </rPh>
    <rPh sb="14" eb="16">
      <t>キガ</t>
    </rPh>
    <rPh sb="18" eb="21">
      <t>ジョウビヨウ</t>
    </rPh>
    <rPh sb="24" eb="26">
      <t>ボウシ</t>
    </rPh>
    <rPh sb="28" eb="29">
      <t>クツ</t>
    </rPh>
    <rPh sb="31" eb="33">
      <t>ウワバ</t>
    </rPh>
    <rPh sb="36" eb="37">
      <t>サイ</t>
    </rPh>
    <rPh sb="41" eb="43">
      <t>セイフク</t>
    </rPh>
    <rPh sb="44" eb="46">
      <t>セイボウ</t>
    </rPh>
    <rPh sb="48" eb="49">
      <t>サイ</t>
    </rPh>
    <rPh sb="53" eb="56">
      <t>エンシテイ</t>
    </rPh>
    <rPh sb="67" eb="70">
      <t>タイソウフク</t>
    </rPh>
    <phoneticPr fontId="2"/>
  </si>
  <si>
    <t>・防災頭巾（２歳～）
・名札
・クレヨン、のり、
　自由画帳（３歳～）
・色鉛筆、はさみ、
　なわとび（４歳～）
・ワーク
・ピアニカ拭き口（５歳）
・月刊絵本（4歳～）</t>
    <rPh sb="1" eb="5">
      <t>ボウサイズキン</t>
    </rPh>
    <rPh sb="7" eb="8">
      <t>サイ</t>
    </rPh>
    <rPh sb="12" eb="14">
      <t>ナフダ</t>
    </rPh>
    <rPh sb="26" eb="30">
      <t>ジユウガチョウ</t>
    </rPh>
    <rPh sb="32" eb="33">
      <t>サイ</t>
    </rPh>
    <rPh sb="37" eb="40">
      <t>イロエンピツ</t>
    </rPh>
    <rPh sb="53" eb="54">
      <t>サイ</t>
    </rPh>
    <rPh sb="67" eb="68">
      <t>フ</t>
    </rPh>
    <rPh sb="69" eb="70">
      <t>グチ</t>
    </rPh>
    <rPh sb="72" eb="73">
      <t>サイ</t>
    </rPh>
    <phoneticPr fontId="2"/>
  </si>
  <si>
    <r>
      <t>・エプロン
・口拭き
(</t>
    </r>
    <r>
      <rPr>
        <sz val="8"/>
        <color theme="1"/>
        <rFont val="BIZ UD明朝 Medium"/>
        <family val="1"/>
        <charset val="128"/>
      </rPr>
      <t xml:space="preserve">サブスク契約者の方は必要なし)
</t>
    </r>
    <r>
      <rPr>
        <sz val="10"/>
        <color theme="1"/>
        <rFont val="BIZ UD明朝 Medium"/>
        <family val="1"/>
        <charset val="128"/>
      </rPr>
      <t>・コップ
・水筒
（毎日持ち帰り）</t>
    </r>
    <rPh sb="7" eb="9">
      <t>クチフ</t>
    </rPh>
    <rPh sb="16" eb="19">
      <t>ケイヤクシャ</t>
    </rPh>
    <rPh sb="20" eb="21">
      <t>カタ</t>
    </rPh>
    <rPh sb="22" eb="24">
      <t>ヒツヨウ</t>
    </rPh>
    <rPh sb="35" eb="37">
      <t>スイトウ</t>
    </rPh>
    <rPh sb="39" eb="41">
      <t>マイニチ</t>
    </rPh>
    <rPh sb="41" eb="42">
      <t>モ</t>
    </rPh>
    <rPh sb="43" eb="44">
      <t>カエ</t>
    </rPh>
    <phoneticPr fontId="2"/>
  </si>
  <si>
    <r>
      <t xml:space="preserve">・おむつ
・おしりふき
</t>
    </r>
    <r>
      <rPr>
        <sz val="9"/>
        <color theme="1"/>
        <rFont val="BIZ UD明朝 Medium"/>
        <family val="1"/>
        <charset val="128"/>
      </rPr>
      <t>(必要な期間、無くなり次第随時)</t>
    </r>
    <r>
      <rPr>
        <sz val="10"/>
        <color theme="1"/>
        <rFont val="BIZ UD明朝 Medium"/>
        <family val="1"/>
        <charset val="128"/>
      </rPr>
      <t xml:space="preserve">
</t>
    </r>
    <r>
      <rPr>
        <sz val="9"/>
        <color theme="1"/>
        <rFont val="BIZ UD明朝 Medium"/>
        <family val="1"/>
        <charset val="128"/>
      </rPr>
      <t>(サブスク契約者の方は必要なし)</t>
    </r>
    <rPh sb="13" eb="15">
      <t>ヒツヨウ</t>
    </rPh>
    <rPh sb="16" eb="18">
      <t>キカン</t>
    </rPh>
    <rPh sb="19" eb="20">
      <t>ナ</t>
    </rPh>
    <rPh sb="23" eb="25">
      <t>シダイ</t>
    </rPh>
    <rPh sb="25" eb="27">
      <t>ズイジ</t>
    </rPh>
    <phoneticPr fontId="2"/>
  </si>
  <si>
    <t xml:space="preserve">
・エプロン・三角巾
　（3歳～、食育実施時）
</t>
    <rPh sb="7" eb="10">
      <t>サンカクキン</t>
    </rPh>
    <rPh sb="14" eb="15">
      <t>サイ</t>
    </rPh>
    <rPh sb="17" eb="19">
      <t>ショクイク</t>
    </rPh>
    <rPh sb="19" eb="21">
      <t>ジッシ</t>
    </rPh>
    <rPh sb="21" eb="22">
      <t>ジ</t>
    </rPh>
    <phoneticPr fontId="2"/>
  </si>
  <si>
    <t>口座振替</t>
    <rPh sb="0" eb="2">
      <t>コウザ</t>
    </rPh>
    <rPh sb="2" eb="4">
      <t>フリカエ</t>
    </rPh>
    <phoneticPr fontId="2"/>
  </si>
  <si>
    <t>利用時</t>
    <rPh sb="0" eb="3">
      <t>リヨウジ</t>
    </rPh>
    <phoneticPr fontId="2"/>
  </si>
  <si>
    <t>100～750円</t>
    <rPh sb="7" eb="8">
      <t>エン</t>
    </rPh>
    <phoneticPr fontId="2"/>
  </si>
  <si>
    <t>日額</t>
    <rPh sb="0" eb="2">
      <t>ニチガク</t>
    </rPh>
    <phoneticPr fontId="2"/>
  </si>
  <si>
    <t>制服・リュック代</t>
    <rPh sb="0" eb="2">
      <t>セイフク</t>
    </rPh>
    <rPh sb="7" eb="8">
      <t>ダイ</t>
    </rPh>
    <phoneticPr fontId="2"/>
  </si>
  <si>
    <t>３～５歳児クラス</t>
    <phoneticPr fontId="2"/>
  </si>
  <si>
    <t>購入時</t>
    <rPh sb="0" eb="3">
      <t>コウニュウジ</t>
    </rPh>
    <phoneticPr fontId="2"/>
  </si>
  <si>
    <t>18,535円</t>
    <rPh sb="6" eb="7">
      <t>エン</t>
    </rPh>
    <phoneticPr fontId="2"/>
  </si>
  <si>
    <t>総額</t>
    <rPh sb="0" eb="2">
      <t>ソウガク</t>
    </rPh>
    <phoneticPr fontId="2"/>
  </si>
  <si>
    <t>口座振替</t>
    <rPh sb="0" eb="4">
      <t>コウザフリカエ</t>
    </rPh>
    <phoneticPr fontId="2"/>
  </si>
  <si>
    <t>おむつ処理代</t>
    <rPh sb="3" eb="6">
      <t>ショリダイ</t>
    </rPh>
    <phoneticPr fontId="2"/>
  </si>
  <si>
    <t>400円</t>
    <rPh sb="3" eb="4">
      <t>エン</t>
    </rPh>
    <phoneticPr fontId="2"/>
  </si>
  <si>
    <t>布団乾燥代</t>
    <rPh sb="0" eb="5">
      <t>フトンカンソウダイ</t>
    </rPh>
    <phoneticPr fontId="2"/>
  </si>
  <si>
    <t>253円</t>
    <rPh sb="3" eb="4">
      <t>エン</t>
    </rPh>
    <phoneticPr fontId="2"/>
  </si>
  <si>
    <t>口座振替手数料</t>
    <rPh sb="0" eb="7">
      <t>コウザフリカエテスウリョウ</t>
    </rPh>
    <phoneticPr fontId="2"/>
  </si>
  <si>
    <t>96円</t>
    <rPh sb="2" eb="3">
      <t>エン</t>
    </rPh>
    <phoneticPr fontId="2"/>
  </si>
  <si>
    <t>英語</t>
    <rPh sb="0" eb="2">
      <t>エイゴ</t>
    </rPh>
    <phoneticPr fontId="2"/>
  </si>
  <si>
    <t>２～５歳児</t>
    <rPh sb="3" eb="5">
      <t>サイジ</t>
    </rPh>
    <phoneticPr fontId="2"/>
  </si>
  <si>
    <t>月２～４回</t>
    <rPh sb="0" eb="1">
      <t>ツキ</t>
    </rPh>
    <rPh sb="4" eb="5">
      <t>カイ</t>
    </rPh>
    <phoneticPr fontId="2"/>
  </si>
  <si>
    <t>体育</t>
    <rPh sb="0" eb="2">
      <t>タイイク</t>
    </rPh>
    <phoneticPr fontId="2"/>
  </si>
  <si>
    <t>３～５歳児</t>
    <rPh sb="3" eb="5">
      <t>サイジ</t>
    </rPh>
    <phoneticPr fontId="2"/>
  </si>
  <si>
    <t>月３～４回</t>
    <rPh sb="0" eb="1">
      <t>ツキ</t>
    </rPh>
    <rPh sb="4" eb="5">
      <t>カイ</t>
    </rPh>
    <phoneticPr fontId="2"/>
  </si>
  <si>
    <t>和太鼓</t>
    <rPh sb="0" eb="1">
      <t>ワ</t>
    </rPh>
    <rPh sb="1" eb="3">
      <t>タイコ</t>
    </rPh>
    <phoneticPr fontId="2"/>
  </si>
  <si>
    <t>４～５歳児</t>
    <rPh sb="3" eb="5">
      <t>サイジ</t>
    </rPh>
    <phoneticPr fontId="2"/>
  </si>
  <si>
    <t>月1回</t>
    <rPh sb="0" eb="1">
      <t>ツキ</t>
    </rPh>
    <rPh sb="2" eb="3">
      <t>カイ</t>
    </rPh>
    <phoneticPr fontId="2"/>
  </si>
  <si>
    <t>＊本物に触れる機会を大切にしています。
　4歳からは和太鼓指導があり、日本の心を学び、日本のリズムを体に刻みます。
　園庭がミニ動物園になり、様々な動物と触れ合える機会があったりと、
　子どもたちが直に体験できる行事を年度ごとに行っています。
＊おむつ・おしりふき・エプロン・手口拭きのサブスクが利用できます。
＊習い事として、ピアノ・ダンス・英語が園内で受けられます。(有料)</t>
    <rPh sb="139" eb="142">
      <t>テクチフ</t>
    </rPh>
    <rPh sb="149" eb="151">
      <t>リヨウ</t>
    </rPh>
    <rPh sb="158" eb="159">
      <t>ナラ</t>
    </rPh>
    <rPh sb="160" eb="161">
      <t>ゴト</t>
    </rPh>
    <rPh sb="173" eb="175">
      <t>エイゴ</t>
    </rPh>
    <rPh sb="176" eb="178">
      <t>エンナイ</t>
    </rPh>
    <rPh sb="179" eb="180">
      <t>ウ</t>
    </rPh>
    <rPh sb="187" eb="189">
      <t>ユウリョウ</t>
    </rPh>
    <phoneticPr fontId="2"/>
  </si>
  <si>
    <t xml:space="preserve"> &lt;戻る</t>
  </si>
  <si>
    <t>平和台</t>
    <rPh sb="0" eb="3">
      <t>ヘイワダイ</t>
    </rPh>
    <phoneticPr fontId="2"/>
  </si>
  <si>
    <t>◎健康で明るい子
◎よく遊び、意欲のある子
◎思いやりのあるやさしい子
◎豊かな感性と創造性のある子</t>
    <rPh sb="1" eb="3">
      <t>ケンコウ</t>
    </rPh>
    <rPh sb="4" eb="5">
      <t>アカ</t>
    </rPh>
    <rPh sb="7" eb="8">
      <t>コ</t>
    </rPh>
    <rPh sb="12" eb="13">
      <t>アソ</t>
    </rPh>
    <rPh sb="15" eb="17">
      <t>イヨク</t>
    </rPh>
    <rPh sb="20" eb="21">
      <t>コ</t>
    </rPh>
    <rPh sb="23" eb="24">
      <t>オモ</t>
    </rPh>
    <rPh sb="34" eb="35">
      <t>コ</t>
    </rPh>
    <rPh sb="37" eb="38">
      <t>ユタ</t>
    </rPh>
    <rPh sb="40" eb="42">
      <t>カンセイ</t>
    </rPh>
    <rPh sb="43" eb="46">
      <t>ソウゾウセイ</t>
    </rPh>
    <rPh sb="49" eb="50">
      <t>コ</t>
    </rPh>
    <phoneticPr fontId="2"/>
  </si>
  <si>
    <t>土曜は本園にて分園の児童と合同保育</t>
    <rPh sb="0" eb="2">
      <t>ドヨウ</t>
    </rPh>
    <rPh sb="3" eb="5">
      <t>ホンエン</t>
    </rPh>
    <rPh sb="7" eb="9">
      <t>ブンエン</t>
    </rPh>
    <rPh sb="10" eb="12">
      <t>ジドウ</t>
    </rPh>
    <rPh sb="13" eb="17">
      <t>ゴウドウホイク</t>
    </rPh>
    <phoneticPr fontId="2"/>
  </si>
  <si>
    <t>8：30～17：30</t>
    <phoneticPr fontId="2"/>
  </si>
  <si>
    <t>7:00～19:30</t>
  </si>
  <si>
    <t>300円～/時</t>
    <rPh sb="3" eb="4">
      <t>エン</t>
    </rPh>
    <rPh sb="5" eb="7">
      <t>･ジ</t>
    </rPh>
    <phoneticPr fontId="2"/>
  </si>
  <si>
    <t>・敷布団
・敷布団カバー
（毎週持ち帰り）
・タオルケット等
（月末持ち帰り）</t>
    <rPh sb="1" eb="2">
      <t>シキ</t>
    </rPh>
    <rPh sb="2" eb="4">
      <t>フトン</t>
    </rPh>
    <rPh sb="6" eb="7">
      <t>シキ</t>
    </rPh>
    <rPh sb="7" eb="9">
      <t>フトン</t>
    </rPh>
    <rPh sb="14" eb="17">
      <t>マイシュウモ</t>
    </rPh>
    <rPh sb="18" eb="19">
      <t>カエ</t>
    </rPh>
    <rPh sb="29" eb="30">
      <t>ナド</t>
    </rPh>
    <rPh sb="32" eb="34">
      <t>ゲツマツ</t>
    </rPh>
    <rPh sb="34" eb="35">
      <t>モ</t>
    </rPh>
    <rPh sb="36" eb="37">
      <t>カエ</t>
    </rPh>
    <phoneticPr fontId="2"/>
  </si>
  <si>
    <t>・コップ（毎日持ち帰り）
　１才児以上</t>
    <rPh sb="5" eb="7">
      <t>マイニチ</t>
    </rPh>
    <rPh sb="7" eb="8">
      <t>モ</t>
    </rPh>
    <rPh sb="9" eb="10">
      <t>カエ</t>
    </rPh>
    <rPh sb="15" eb="17">
      <t>サイジ</t>
    </rPh>
    <rPh sb="17" eb="19">
      <t>イジョウ</t>
    </rPh>
    <phoneticPr fontId="2"/>
  </si>
  <si>
    <t>・月間購読絵本（3歳～）
　　　　　　　　5,520円
・制作帳（3歳～）480円
・もじあそび（5歳）390円
・ピアニカ唄口（5歳）400円
・書道ケース（5歳）210円
・袋（エコバッグ等）</t>
    <rPh sb="34" eb="36">
      <t>サイカラ</t>
    </rPh>
    <rPh sb="40" eb="41">
      <t>エン</t>
    </rPh>
    <rPh sb="50" eb="51">
      <t>サイ</t>
    </rPh>
    <rPh sb="66" eb="67">
      <t>サイ</t>
    </rPh>
    <rPh sb="71" eb="72">
      <t>エン</t>
    </rPh>
    <rPh sb="81" eb="82">
      <t>サイ</t>
    </rPh>
    <rPh sb="90" eb="91">
      <t>フクロ</t>
    </rPh>
    <rPh sb="97" eb="98">
      <t>ナド</t>
    </rPh>
    <phoneticPr fontId="2"/>
  </si>
  <si>
    <t>5400円</t>
    <rPh sb="4" eb="5">
      <t>エン</t>
    </rPh>
    <phoneticPr fontId="2"/>
  </si>
  <si>
    <t>０～５歳児クラス</t>
    <rPh sb="3" eb="5">
      <t>サイジ</t>
    </rPh>
    <phoneticPr fontId="2"/>
  </si>
  <si>
    <t>100円～</t>
    <rPh sb="3" eb="4">
      <t>エン</t>
    </rPh>
    <phoneticPr fontId="2"/>
  </si>
  <si>
    <t>一時間当たり・15分毎</t>
    <rPh sb="0" eb="4">
      <t>イチジカンア</t>
    </rPh>
    <rPh sb="9" eb="10">
      <t>フン</t>
    </rPh>
    <rPh sb="10" eb="11">
      <t>ゴト</t>
    </rPh>
    <phoneticPr fontId="2"/>
  </si>
  <si>
    <t>口座振替・現金集金</t>
    <rPh sb="0" eb="4">
      <t>コウザフリカエ</t>
    </rPh>
    <rPh sb="5" eb="9">
      <t>ゲンキンシュウキン</t>
    </rPh>
    <phoneticPr fontId="2"/>
  </si>
  <si>
    <t>33000円～</t>
    <rPh sb="5" eb="6">
      <t>エン</t>
    </rPh>
    <phoneticPr fontId="2"/>
  </si>
  <si>
    <t>一式</t>
    <rPh sb="0" eb="2">
      <t>イッシキ</t>
    </rPh>
    <phoneticPr fontId="2"/>
  </si>
  <si>
    <t>現金支払</t>
    <rPh sb="0" eb="2">
      <t>ゲンキン</t>
    </rPh>
    <rPh sb="2" eb="4">
      <t>シハライ</t>
    </rPh>
    <phoneticPr fontId="2"/>
  </si>
  <si>
    <t>０歳～</t>
    <rPh sb="1" eb="2">
      <t>サイ</t>
    </rPh>
    <phoneticPr fontId="2"/>
  </si>
  <si>
    <t>2508円</t>
    <rPh sb="4" eb="5">
      <t>エン</t>
    </rPh>
    <phoneticPr fontId="2"/>
  </si>
  <si>
    <t>サブスク</t>
    <phoneticPr fontId="2"/>
  </si>
  <si>
    <t>クレジット・口座振替</t>
    <rPh sb="6" eb="10">
      <t>コウザフリカエ</t>
    </rPh>
    <phoneticPr fontId="2"/>
  </si>
  <si>
    <t>月額</t>
    <rPh sb="0" eb="2">
      <t>ツキガク</t>
    </rPh>
    <phoneticPr fontId="2"/>
  </si>
  <si>
    <t>月3回</t>
    <rPh sb="0" eb="1">
      <t>ツキ</t>
    </rPh>
    <rPh sb="2" eb="3">
      <t>カイ</t>
    </rPh>
    <phoneticPr fontId="2"/>
  </si>
  <si>
    <t>なし</t>
  </si>
  <si>
    <t>英語教室</t>
    <rPh sb="0" eb="2">
      <t>エイゴ</t>
    </rPh>
    <rPh sb="2" eb="4">
      <t>キョウシツ</t>
    </rPh>
    <phoneticPr fontId="2"/>
  </si>
  <si>
    <t>月２回</t>
    <rPh sb="0" eb="1">
      <t>ツキ</t>
    </rPh>
    <rPh sb="2" eb="3">
      <t>カイ</t>
    </rPh>
    <phoneticPr fontId="2"/>
  </si>
  <si>
    <t>書道教室</t>
    <rPh sb="0" eb="4">
      <t>ショドウキョウシツ</t>
    </rPh>
    <phoneticPr fontId="2"/>
  </si>
  <si>
    <t>森の葉保育園</t>
    <rPh sb="0" eb="1">
      <t>モリ</t>
    </rPh>
    <rPh sb="2" eb="6">
      <t>ハホイクエン</t>
    </rPh>
    <phoneticPr fontId="2"/>
  </si>
  <si>
    <t>04-7138-5105</t>
    <phoneticPr fontId="2"/>
  </si>
  <si>
    <t>流山市上新宿芝山111-8</t>
    <rPh sb="0" eb="3">
      <t>ナガレヤマシ</t>
    </rPh>
    <rPh sb="3" eb="6">
      <t>カミシンジュク</t>
    </rPh>
    <rPh sb="6" eb="8">
      <t>シバヤマ</t>
    </rPh>
    <phoneticPr fontId="2"/>
  </si>
  <si>
    <t>　　　　初石　　　</t>
    <rPh sb="4" eb="6">
      <t>ハツイシ</t>
    </rPh>
    <phoneticPr fontId="2"/>
  </si>
  <si>
    <t>「元気に遊べる子」
「思いやりのある子」
「考えて行動できる子」</t>
    <rPh sb="1" eb="3">
      <t>ゲンキ</t>
    </rPh>
    <rPh sb="4" eb="5">
      <t>アソ</t>
    </rPh>
    <rPh sb="7" eb="8">
      <t>コ</t>
    </rPh>
    <rPh sb="11" eb="12">
      <t>オモ</t>
    </rPh>
    <rPh sb="18" eb="19">
      <t>コ</t>
    </rPh>
    <rPh sb="22" eb="23">
      <t>カンガ</t>
    </rPh>
    <rPh sb="25" eb="27">
      <t>コウドウ</t>
    </rPh>
    <rPh sb="30" eb="31">
      <t>コ</t>
    </rPh>
    <phoneticPr fontId="2"/>
  </si>
  <si>
    <t>7:00～19:30</t>
    <phoneticPr fontId="2"/>
  </si>
  <si>
    <t>7:00～19:00</t>
    <phoneticPr fontId="2"/>
  </si>
  <si>
    <t>57日から</t>
    <rPh sb="2" eb="3">
      <t>ヒ</t>
    </rPh>
    <phoneticPr fontId="2"/>
  </si>
  <si>
    <t>業者より布団一式レンタルのため保護者の準備はありません。</t>
    <rPh sb="0" eb="2">
      <t>ギョウシャ</t>
    </rPh>
    <rPh sb="4" eb="6">
      <t>フトン</t>
    </rPh>
    <rPh sb="6" eb="8">
      <t>イッシキ</t>
    </rPh>
    <rPh sb="15" eb="18">
      <t>ホゴシャ</t>
    </rPh>
    <rPh sb="19" eb="21">
      <t>ジュンビ</t>
    </rPh>
    <phoneticPr fontId="2"/>
  </si>
  <si>
    <t>・着替え（毎日持ち帰り）
・着替え（常備用）
・制服・体操服(３歳児～)
・帽子（週末持ち帰り）
・靴
・上履き（4,5歳児）
・パジャマ(週末持ち帰り)
・ﾙｰﾌﾟ付ﾀｵﾙ(毎日持ち帰り)
・ｴﾌﾟﾛﾝ（0～2歳児/毎日持ち帰り）
・手拭きﾀｵﾙ(0～2歳児/毎日持ち帰り</t>
    <rPh sb="1" eb="3">
      <t>キガ</t>
    </rPh>
    <rPh sb="5" eb="7">
      <t>マイニチ</t>
    </rPh>
    <rPh sb="7" eb="8">
      <t>モ</t>
    </rPh>
    <rPh sb="9" eb="10">
      <t>カエ</t>
    </rPh>
    <rPh sb="14" eb="16">
      <t>キガ</t>
    </rPh>
    <rPh sb="18" eb="21">
      <t>ジョウビヨウ</t>
    </rPh>
    <rPh sb="24" eb="26">
      <t>セイフク</t>
    </rPh>
    <rPh sb="27" eb="30">
      <t>タイソウフク</t>
    </rPh>
    <rPh sb="32" eb="34">
      <t>サイジ</t>
    </rPh>
    <rPh sb="38" eb="40">
      <t>ボウシ</t>
    </rPh>
    <rPh sb="41" eb="43">
      <t>シュウマツ</t>
    </rPh>
    <rPh sb="43" eb="44">
      <t>モ</t>
    </rPh>
    <rPh sb="45" eb="46">
      <t>カエ</t>
    </rPh>
    <rPh sb="50" eb="51">
      <t>クツ</t>
    </rPh>
    <rPh sb="53" eb="55">
      <t>ウワバ</t>
    </rPh>
    <rPh sb="60" eb="62">
      <t>サイジ</t>
    </rPh>
    <rPh sb="70" eb="72">
      <t>シュウマツ</t>
    </rPh>
    <rPh sb="72" eb="73">
      <t>モ</t>
    </rPh>
    <rPh sb="74" eb="75">
      <t>カエ</t>
    </rPh>
    <rPh sb="83" eb="84">
      <t>ツキ</t>
    </rPh>
    <rPh sb="88" eb="90">
      <t>マイニチ</t>
    </rPh>
    <rPh sb="90" eb="91">
      <t>モ</t>
    </rPh>
    <rPh sb="92" eb="93">
      <t>カエ</t>
    </rPh>
    <rPh sb="106" eb="108">
      <t>サイジ</t>
    </rPh>
    <rPh sb="109" eb="111">
      <t>マイニチ</t>
    </rPh>
    <rPh sb="111" eb="112">
      <t>モ</t>
    </rPh>
    <rPh sb="113" eb="114">
      <t>カエ</t>
    </rPh>
    <rPh sb="118" eb="120">
      <t>テフ</t>
    </rPh>
    <rPh sb="128" eb="130">
      <t>サイジ</t>
    </rPh>
    <rPh sb="131" eb="133">
      <t>マイニチ</t>
    </rPh>
    <rPh sb="133" eb="134">
      <t>モ</t>
    </rPh>
    <rPh sb="135" eb="136">
      <t>カエ</t>
    </rPh>
    <phoneticPr fontId="2"/>
  </si>
  <si>
    <t xml:space="preserve">・粘土セット（２歳児～）
・クレヨン（３歳児～）
・はさみ（３歳児～）
・スティックのり
・水性マーカー(４歳児～)
・絵具（５歳児～）
・もじとかずワーク
</t>
    <rPh sb="1" eb="3">
      <t>ネンド</t>
    </rPh>
    <rPh sb="8" eb="10">
      <t>サイジ</t>
    </rPh>
    <rPh sb="20" eb="22">
      <t>サイジ</t>
    </rPh>
    <rPh sb="31" eb="33">
      <t>サイジ</t>
    </rPh>
    <rPh sb="46" eb="48">
      <t>スイセイ</t>
    </rPh>
    <rPh sb="54" eb="56">
      <t>サイジ</t>
    </rPh>
    <rPh sb="60" eb="62">
      <t>エノグ</t>
    </rPh>
    <rPh sb="64" eb="66">
      <t>サイジ</t>
    </rPh>
    <phoneticPr fontId="2"/>
  </si>
  <si>
    <t xml:space="preserve">・哺乳瓶(0歳児/毎日持ち帰り）
・コップ（毎日持ち帰り）
</t>
    <rPh sb="1" eb="4">
      <t>ホニュウビン</t>
    </rPh>
    <rPh sb="6" eb="8">
      <t>サイジ</t>
    </rPh>
    <rPh sb="9" eb="11">
      <t>マイニチ</t>
    </rPh>
    <rPh sb="11" eb="12">
      <t>モ</t>
    </rPh>
    <rPh sb="13" eb="14">
      <t>カエ</t>
    </rPh>
    <rPh sb="22" eb="24">
      <t>マイニチ</t>
    </rPh>
    <rPh sb="24" eb="25">
      <t>モ</t>
    </rPh>
    <rPh sb="26" eb="27">
      <t>カエ</t>
    </rPh>
    <phoneticPr fontId="2"/>
  </si>
  <si>
    <t xml:space="preserve">・おむつ（必要な期間）
　　　　　（毎日持参）
・お尻ふき(必要な期間）
　　　　　(無くなり次第随時）
・ﾎﾞｯｸｽﾃｨｯｼｭ（３歳児～）
</t>
    <rPh sb="5" eb="7">
      <t>ヒツヨウ</t>
    </rPh>
    <rPh sb="8" eb="10">
      <t>キカン</t>
    </rPh>
    <rPh sb="18" eb="20">
      <t>マイニチ</t>
    </rPh>
    <rPh sb="20" eb="22">
      <t>ジサン</t>
    </rPh>
    <rPh sb="26" eb="27">
      <t>シリ</t>
    </rPh>
    <rPh sb="30" eb="32">
      <t>ヒツヨウ</t>
    </rPh>
    <rPh sb="33" eb="35">
      <t>キカン</t>
    </rPh>
    <rPh sb="43" eb="44">
      <t>ナ</t>
    </rPh>
    <rPh sb="47" eb="49">
      <t>シダイ</t>
    </rPh>
    <rPh sb="49" eb="51">
      <t>ズイジ</t>
    </rPh>
    <rPh sb="66" eb="68">
      <t>サイジ</t>
    </rPh>
    <phoneticPr fontId="2"/>
  </si>
  <si>
    <t>・通園かばん（２歳児～）
・レジ袋（汚れもの入れ）</t>
    <rPh sb="1" eb="3">
      <t>ツウエン</t>
    </rPh>
    <rPh sb="8" eb="10">
      <t>サイジ</t>
    </rPh>
    <rPh sb="16" eb="17">
      <t>フクロ</t>
    </rPh>
    <rPh sb="18" eb="19">
      <t>ヨゴ</t>
    </rPh>
    <rPh sb="22" eb="23">
      <t>イ</t>
    </rPh>
    <phoneticPr fontId="2"/>
  </si>
  <si>
    <t>6,400円</t>
    <rPh sb="5" eb="6">
      <t>エン</t>
    </rPh>
    <phoneticPr fontId="2"/>
  </si>
  <si>
    <t>100円～500円</t>
    <rPh sb="3" eb="4">
      <t>エン</t>
    </rPh>
    <rPh sb="8" eb="9">
      <t>エン</t>
    </rPh>
    <phoneticPr fontId="2"/>
  </si>
  <si>
    <t>一時間あたり
15分あたり</t>
    <rPh sb="0" eb="3">
      <t>イチジカン</t>
    </rPh>
    <rPh sb="9" eb="10">
      <t>フン</t>
    </rPh>
    <phoneticPr fontId="2"/>
  </si>
  <si>
    <t>別紙参照</t>
    <rPh sb="0" eb="4">
      <t>ベッシサンショウ</t>
    </rPh>
    <phoneticPr fontId="2"/>
  </si>
  <si>
    <t>おむつ処理代</t>
    <rPh sb="3" eb="5">
      <t>ショリ</t>
    </rPh>
    <rPh sb="5" eb="6">
      <t>ダイ</t>
    </rPh>
    <phoneticPr fontId="2"/>
  </si>
  <si>
    <t>100円～300円</t>
    <rPh sb="3" eb="4">
      <t>エン</t>
    </rPh>
    <rPh sb="8" eb="9">
      <t>エン</t>
    </rPh>
    <phoneticPr fontId="2"/>
  </si>
  <si>
    <t>布団レンタル
教材費</t>
    <rPh sb="0" eb="2">
      <t>フトン</t>
    </rPh>
    <rPh sb="7" eb="10">
      <t>キョウザイヒ</t>
    </rPh>
    <phoneticPr fontId="2"/>
  </si>
  <si>
    <t>2,090円
770円</t>
    <rPh sb="5" eb="6">
      <t>エン</t>
    </rPh>
    <rPh sb="10" eb="11">
      <t>エン</t>
    </rPh>
    <phoneticPr fontId="2"/>
  </si>
  <si>
    <t>お泊り会(５歳児ｸﾗｽ）</t>
    <rPh sb="1" eb="2">
      <t>トマ</t>
    </rPh>
    <rPh sb="3" eb="4">
      <t>カイ</t>
    </rPh>
    <rPh sb="6" eb="8">
      <t>サイジ</t>
    </rPh>
    <phoneticPr fontId="2"/>
  </si>
  <si>
    <t>８月</t>
    <rPh sb="1" eb="2">
      <t>ガツ</t>
    </rPh>
    <phoneticPr fontId="2"/>
  </si>
  <si>
    <t>1,000円</t>
    <rPh sb="5" eb="6">
      <t>エン</t>
    </rPh>
    <phoneticPr fontId="2"/>
  </si>
  <si>
    <t>該当月のみ</t>
    <rPh sb="0" eb="3">
      <t>ガイトウヅキ</t>
    </rPh>
    <phoneticPr fontId="2"/>
  </si>
  <si>
    <t>課外体操教室</t>
    <rPh sb="0" eb="2">
      <t>カガイ</t>
    </rPh>
    <rPh sb="2" eb="6">
      <t>タイソウキョウシツ</t>
    </rPh>
    <phoneticPr fontId="2"/>
  </si>
  <si>
    <t>月４回</t>
    <rPh sb="0" eb="1">
      <t>ツキ</t>
    </rPh>
    <rPh sb="2" eb="3">
      <t>カイ</t>
    </rPh>
    <phoneticPr fontId="2"/>
  </si>
  <si>
    <t>7,000円～8,500円</t>
    <rPh sb="5" eb="6">
      <t>エン</t>
    </rPh>
    <rPh sb="12" eb="13">
      <t>エン</t>
    </rPh>
    <phoneticPr fontId="2"/>
  </si>
  <si>
    <t>課外柏洋スイマーズ</t>
    <rPh sb="0" eb="2">
      <t>カガイ</t>
    </rPh>
    <rPh sb="2" eb="3">
      <t>カシワ</t>
    </rPh>
    <rPh sb="3" eb="4">
      <t>ヨウ</t>
    </rPh>
    <phoneticPr fontId="2"/>
  </si>
  <si>
    <t>6,930円</t>
    <rPh sb="5" eb="6">
      <t>エン</t>
    </rPh>
    <phoneticPr fontId="2"/>
  </si>
  <si>
    <t xml:space="preserve">※延長保育料は、【保育標準時間】18：01～19：00は100円、19：01～15分毎にﾌﾟﾗｽ200円
　　　　　　　　【保育短時間】　7：00～7：59は100円、
　　　　　　　　　　　　　　　　16：01～17：00は100円、17：01～15分毎にﾌﾟﾗｽ200円
※手ぶら登園サービス（利用者のみ）月額3,278円　　オムツは持参でも可
　オムツ処理代　（オムツ使用中のお子様）300円、（午睡時使用のみのお子様）100円
※費用関係　カラー帽子（1歳児～）、通園カバン（2歳児～）、体操服（3歳児～）、
　制服（3歳児～）の購入が必要　
※課外体操教室　月額料金　3歳児　7,000円、4歳児　7,500円、5歳児　8,500円　
</t>
    <rPh sb="1" eb="6">
      <t>エンチョウホイクリョウ</t>
    </rPh>
    <rPh sb="9" eb="15">
      <t>ホイクヒョウジュンジカン</t>
    </rPh>
    <rPh sb="31" eb="32">
      <t>エン</t>
    </rPh>
    <rPh sb="41" eb="43">
      <t>フンゴト</t>
    </rPh>
    <rPh sb="51" eb="52">
      <t>エン</t>
    </rPh>
    <rPh sb="62" eb="64">
      <t>ホイク</t>
    </rPh>
    <rPh sb="64" eb="67">
      <t>タンジカン</t>
    </rPh>
    <rPh sb="82" eb="83">
      <t>エン</t>
    </rPh>
    <rPh sb="116" eb="117">
      <t>エン</t>
    </rPh>
    <rPh sb="126" eb="128">
      <t>フンゴト</t>
    </rPh>
    <rPh sb="136" eb="137">
      <t>エン</t>
    </rPh>
    <rPh sb="139" eb="140">
      <t>テ</t>
    </rPh>
    <rPh sb="142" eb="144">
      <t>トウエン</t>
    </rPh>
    <rPh sb="149" eb="152">
      <t>リヨウシャ</t>
    </rPh>
    <rPh sb="155" eb="157">
      <t>ゲツガク</t>
    </rPh>
    <rPh sb="162" eb="163">
      <t>エン</t>
    </rPh>
    <rPh sb="169" eb="171">
      <t>ジサン</t>
    </rPh>
    <rPh sb="173" eb="174">
      <t>カ</t>
    </rPh>
    <rPh sb="179" eb="182">
      <t>ショリダイ</t>
    </rPh>
    <rPh sb="187" eb="190">
      <t>シヨウチュウ</t>
    </rPh>
    <rPh sb="192" eb="194">
      <t>コサマ</t>
    </rPh>
    <rPh sb="198" eb="199">
      <t>エン</t>
    </rPh>
    <rPh sb="201" eb="203">
      <t>ゴスイ</t>
    </rPh>
    <rPh sb="203" eb="212">
      <t>ジシヨウノミノオコサマ</t>
    </rPh>
    <rPh sb="216" eb="217">
      <t>エン</t>
    </rPh>
    <rPh sb="260" eb="262">
      <t>カガイタ</t>
    </rPh>
    <rPh sb="264" eb="266">
      <t>イソウ</t>
    </rPh>
    <rPh sb="269" eb="271">
      <t>キョウシツ</t>
    </rPh>
    <rPh sb="272" eb="274">
      <t/>
    </rPh>
    <rPh sb="277" eb="283">
      <t>カガイタイソウキョウシツ</t>
    </rPh>
    <rPh sb="284" eb="286">
      <t>ゲツガク</t>
    </rPh>
    <rPh sb="286" eb="288">
      <t>リョウキン</t>
    </rPh>
    <rPh sb="290" eb="292">
      <t>サイジ</t>
    </rPh>
    <rPh sb="298" eb="299">
      <t>エン</t>
    </rPh>
    <rPh sb="301" eb="303">
      <t>サイジ</t>
    </rPh>
    <rPh sb="309" eb="310">
      <t>エン</t>
    </rPh>
    <rPh sb="312" eb="314">
      <t>サイジ</t>
    </rPh>
    <rPh sb="320" eb="321">
      <t>エン</t>
    </rPh>
    <phoneticPr fontId="2"/>
  </si>
  <si>
    <t>千葉県流山市名都借289</t>
    <rPh sb="0" eb="3">
      <t>チバケン</t>
    </rPh>
    <phoneticPr fontId="2"/>
  </si>
  <si>
    <t>　　　南柏　　　</t>
    <rPh sb="3" eb="5">
      <t>ミナミカシワ</t>
    </rPh>
    <phoneticPr fontId="2"/>
  </si>
  <si>
    <t>8:00～16：00</t>
    <phoneticPr fontId="2"/>
  </si>
  <si>
    <t>年齢、時間で別</t>
    <rPh sb="0" eb="2">
      <t>ネンレイ</t>
    </rPh>
    <rPh sb="3" eb="5">
      <t>ジカン</t>
    </rPh>
    <rPh sb="6" eb="7">
      <t>ベツ</t>
    </rPh>
    <phoneticPr fontId="2"/>
  </si>
  <si>
    <t>○布団一式（0歳児）　　　　　月末持ち帰り　　　　　　　　　　　　　　　　　　　　　○ベットパット　　　　　　○タオルケット等　　　　　○パジャマ　　　　　　　　　毎週持ち帰り</t>
    <rPh sb="1" eb="3">
      <t>フトン</t>
    </rPh>
    <rPh sb="3" eb="5">
      <t>イッシキ</t>
    </rPh>
    <rPh sb="7" eb="9">
      <t>サイジ</t>
    </rPh>
    <rPh sb="15" eb="17">
      <t>ゲツマツ</t>
    </rPh>
    <rPh sb="17" eb="18">
      <t>モ</t>
    </rPh>
    <rPh sb="19" eb="20">
      <t>カエ</t>
    </rPh>
    <rPh sb="62" eb="63">
      <t>トウ</t>
    </rPh>
    <rPh sb="82" eb="84">
      <t>マイシュウ</t>
    </rPh>
    <rPh sb="84" eb="85">
      <t>モ</t>
    </rPh>
    <rPh sb="86" eb="87">
      <t>カエ</t>
    </rPh>
    <phoneticPr fontId="2"/>
  </si>
  <si>
    <t>○着替え　　　　　　　　　○着替え一式（常備用）　　　　○うわばき</t>
    <rPh sb="1" eb="3">
      <t>キガ</t>
    </rPh>
    <rPh sb="14" eb="16">
      <t>キガ</t>
    </rPh>
    <rPh sb="17" eb="19">
      <t>イッシキ</t>
    </rPh>
    <rPh sb="20" eb="23">
      <t>ジョウビヨウ</t>
    </rPh>
    <phoneticPr fontId="2"/>
  </si>
  <si>
    <t>○通園用リュック　　　　　　○のり　　　○クレヨン　　○粘土　　○粘土板　　　　○はさみ　○お絵描き帳　　○おどうぐばこ　　　　　　○体操服（4.5歳児)</t>
    <rPh sb="28" eb="30">
      <t>ネンド</t>
    </rPh>
    <rPh sb="33" eb="36">
      <t>ネンドバン</t>
    </rPh>
    <rPh sb="47" eb="49">
      <t>エカ</t>
    </rPh>
    <rPh sb="50" eb="51">
      <t>チョウ</t>
    </rPh>
    <rPh sb="67" eb="70">
      <t>タイソウフク</t>
    </rPh>
    <rPh sb="74" eb="76">
      <t>サイジ</t>
    </rPh>
    <phoneticPr fontId="2"/>
  </si>
  <si>
    <t>○コップ（毎日持ち帰り）　　○水筒　　　</t>
    <rPh sb="5" eb="7">
      <t>マイニチ</t>
    </rPh>
    <rPh sb="7" eb="8">
      <t>モ</t>
    </rPh>
    <rPh sb="9" eb="10">
      <t>カエ</t>
    </rPh>
    <rPh sb="15" eb="17">
      <t>スイトウ</t>
    </rPh>
    <phoneticPr fontId="2"/>
  </si>
  <si>
    <t>○おむつ（必要な期間）　　　○おしりふき　　　　　　　　　　　　　　　　希望者はサブスクあり　　　　　※花王のメリーズおむつ・おしりふき・食事用紙エプロン・手口拭き　　　　　　　</t>
    <rPh sb="5" eb="7">
      <t>ヒツヨウ</t>
    </rPh>
    <rPh sb="8" eb="10">
      <t>キカン</t>
    </rPh>
    <rPh sb="36" eb="39">
      <t>キボウシャ</t>
    </rPh>
    <rPh sb="52" eb="54">
      <t>カオウ</t>
    </rPh>
    <rPh sb="69" eb="72">
      <t>ショクジヨウ</t>
    </rPh>
    <rPh sb="72" eb="73">
      <t>カミ</t>
    </rPh>
    <rPh sb="78" eb="81">
      <t>テクチフ</t>
    </rPh>
    <phoneticPr fontId="2"/>
  </si>
  <si>
    <t>○カラー帽子（1～5歳児）　　○通園スモック（3～5歳児）　　　○通園用リュック　　　　　　○汚れもの入れ/エコバック　　　　　　　　　　　　　　○食事用エプロン・口拭き（乳児）　　　　　　　　　　　　　　　　　　　　　○食育用スモック・給食帽（幼児）</t>
    <phoneticPr fontId="2"/>
  </si>
  <si>
    <t>５２００円</t>
    <rPh sb="4" eb="5">
      <t>エン</t>
    </rPh>
    <phoneticPr fontId="2"/>
  </si>
  <si>
    <t>延長利用者</t>
    <rPh sb="0" eb="2">
      <t>エンチョウ</t>
    </rPh>
    <rPh sb="2" eb="5">
      <t>リヨウシャ</t>
    </rPh>
    <phoneticPr fontId="2"/>
  </si>
  <si>
    <t>１００円～</t>
    <rPh sb="3" eb="4">
      <t>エン</t>
    </rPh>
    <phoneticPr fontId="2"/>
  </si>
  <si>
    <t>利用時間、日</t>
    <rPh sb="0" eb="4">
      <t>リヨウジカン</t>
    </rPh>
    <rPh sb="5" eb="6">
      <t>ヒ</t>
    </rPh>
    <phoneticPr fontId="2"/>
  </si>
  <si>
    <t>〃</t>
    <phoneticPr fontId="2"/>
  </si>
  <si>
    <t>０～２歳児クラス</t>
    <rPh sb="3" eb="4">
      <t>サイ</t>
    </rPh>
    <rPh sb="4" eb="5">
      <t>ジ</t>
    </rPh>
    <phoneticPr fontId="2"/>
  </si>
  <si>
    <t>持込またはサブスク円3,278円</t>
    <rPh sb="0" eb="2">
      <t>モチコミ</t>
    </rPh>
    <rPh sb="9" eb="10">
      <t>エン</t>
    </rPh>
    <rPh sb="11" eb="16">
      <t>278エン</t>
    </rPh>
    <phoneticPr fontId="2"/>
  </si>
  <si>
    <t>4００円～８００円</t>
    <rPh sb="3" eb="4">
      <t>エン</t>
    </rPh>
    <rPh sb="8" eb="9">
      <t>エン</t>
    </rPh>
    <phoneticPr fontId="2"/>
  </si>
  <si>
    <t>毎週、講師による英語の時間や月一回の体操教室、リトミックの時間があります。　　　　　　　　　食育活動で園内で野菜等の栽培、収穫、調理をしたり、園外にも畑があり様々な野菜、果物の収穫体験を行っています。STEAM保育を取り入れ、わくわくドキドキしながら遊びを広げたり、疑問に思ったことを調べてみたり、生きる力を育んでいきます。　　　　　　　　　　　　　　　　　　毎日の様子は、インスタグラムで発信しています。また、日々の様子や行事も写真撮影していてネットで購入ができます。園庭には、大きなドラえもんや風のデッキという大型遊具やのびのび遊ぶことが出来る環境です。おむつやおしりふき、食事用エプロン、口拭きもサブスク利用があり、忙しい保護者の方にはおすすめです。園舎は、平屋で全体が見渡せて開放的になっています。　</t>
    <rPh sb="0" eb="2">
      <t>マイシュウ</t>
    </rPh>
    <rPh sb="3" eb="5">
      <t>コウシ</t>
    </rPh>
    <rPh sb="8" eb="10">
      <t>エイゴ</t>
    </rPh>
    <rPh sb="11" eb="13">
      <t>ジカン</t>
    </rPh>
    <rPh sb="14" eb="15">
      <t>ツキ</t>
    </rPh>
    <rPh sb="15" eb="17">
      <t>イッカイ</t>
    </rPh>
    <rPh sb="18" eb="20">
      <t>タイソウ</t>
    </rPh>
    <rPh sb="20" eb="22">
      <t>キョウシツ</t>
    </rPh>
    <rPh sb="29" eb="31">
      <t>ジカン</t>
    </rPh>
    <rPh sb="46" eb="48">
      <t>ショクイク</t>
    </rPh>
    <rPh sb="48" eb="50">
      <t>カツドウ</t>
    </rPh>
    <rPh sb="51" eb="53">
      <t>エンナイ</t>
    </rPh>
    <rPh sb="54" eb="56">
      <t>ヤサイ</t>
    </rPh>
    <rPh sb="56" eb="57">
      <t>トウ</t>
    </rPh>
    <rPh sb="58" eb="60">
      <t>サイバイ</t>
    </rPh>
    <rPh sb="61" eb="63">
      <t>シュウカク</t>
    </rPh>
    <rPh sb="64" eb="66">
      <t>チョウリ</t>
    </rPh>
    <rPh sb="71" eb="73">
      <t>エンガイ</t>
    </rPh>
    <rPh sb="75" eb="76">
      <t>ハタケ</t>
    </rPh>
    <rPh sb="79" eb="81">
      <t>サマザマ</t>
    </rPh>
    <rPh sb="82" eb="84">
      <t>ヤサイ</t>
    </rPh>
    <rPh sb="85" eb="87">
      <t>クダモノ</t>
    </rPh>
    <rPh sb="88" eb="90">
      <t>シュウカク</t>
    </rPh>
    <rPh sb="90" eb="92">
      <t>タイケン</t>
    </rPh>
    <rPh sb="93" eb="94">
      <t>オコナ</t>
    </rPh>
    <rPh sb="105" eb="107">
      <t>ホイク</t>
    </rPh>
    <rPh sb="108" eb="109">
      <t>ト</t>
    </rPh>
    <rPh sb="110" eb="111">
      <t>イ</t>
    </rPh>
    <rPh sb="125" eb="126">
      <t>アソ</t>
    </rPh>
    <rPh sb="128" eb="129">
      <t>ヒロ</t>
    </rPh>
    <rPh sb="133" eb="135">
      <t>ギモン</t>
    </rPh>
    <rPh sb="136" eb="137">
      <t>オモ</t>
    </rPh>
    <rPh sb="142" eb="143">
      <t>シラ</t>
    </rPh>
    <rPh sb="149" eb="150">
      <t>イ</t>
    </rPh>
    <rPh sb="152" eb="153">
      <t>チカラ</t>
    </rPh>
    <rPh sb="154" eb="155">
      <t>ハグク</t>
    </rPh>
    <rPh sb="180" eb="182">
      <t>マイニチ</t>
    </rPh>
    <rPh sb="183" eb="185">
      <t>ヨウス</t>
    </rPh>
    <rPh sb="235" eb="237">
      <t>エンテイ</t>
    </rPh>
    <rPh sb="240" eb="241">
      <t>オオ</t>
    </rPh>
    <rPh sb="249" eb="250">
      <t>カゼ</t>
    </rPh>
    <rPh sb="257" eb="261">
      <t>オオガタユウグ</t>
    </rPh>
    <rPh sb="266" eb="267">
      <t>アソ</t>
    </rPh>
    <rPh sb="271" eb="273">
      <t>デキ</t>
    </rPh>
    <rPh sb="274" eb="276">
      <t>カンキョウ</t>
    </rPh>
    <rPh sb="289" eb="292">
      <t>ショクジヨウ</t>
    </rPh>
    <rPh sb="297" eb="299">
      <t>クチフ</t>
    </rPh>
    <rPh sb="305" eb="307">
      <t>リヨウ</t>
    </rPh>
    <rPh sb="311" eb="312">
      <t>イソガ</t>
    </rPh>
    <rPh sb="314" eb="317">
      <t>ホゴシャ</t>
    </rPh>
    <rPh sb="318" eb="319">
      <t>カタ</t>
    </rPh>
    <rPh sb="328" eb="330">
      <t>エンシャ</t>
    </rPh>
    <rPh sb="332" eb="334">
      <t>ヒラヤ</t>
    </rPh>
    <rPh sb="335" eb="337">
      <t>ゼンタイ</t>
    </rPh>
    <rPh sb="338" eb="340">
      <t>ミワタ</t>
    </rPh>
    <rPh sb="342" eb="345">
      <t>カイホウテキ</t>
    </rPh>
    <phoneticPr fontId="2"/>
  </si>
  <si>
    <t>おおたかの森聖華保育園</t>
    <rPh sb="5" eb="6">
      <t>モリ</t>
    </rPh>
    <rPh sb="6" eb="8">
      <t>セイカ</t>
    </rPh>
    <rPh sb="8" eb="11">
      <t>ホイクエン</t>
    </rPh>
    <phoneticPr fontId="2"/>
  </si>
  <si>
    <t>04-7146-0303</t>
    <phoneticPr fontId="2"/>
  </si>
  <si>
    <t>　千葉県流山市長崎2-24-1</t>
    <rPh sb="1" eb="4">
      <t>チバケン</t>
    </rPh>
    <rPh sb="4" eb="7">
      <t>ナガレヤマシ</t>
    </rPh>
    <rPh sb="7" eb="9">
      <t>ナガサキ</t>
    </rPh>
    <phoneticPr fontId="2"/>
  </si>
  <si>
    <t>園内に、５台
園外に、17</t>
    <rPh sb="0" eb="2">
      <t>エンナイ</t>
    </rPh>
    <rPh sb="5" eb="6">
      <t>ダイ</t>
    </rPh>
    <rPh sb="7" eb="9">
      <t>エンガイ</t>
    </rPh>
    <phoneticPr fontId="2"/>
  </si>
  <si>
    <t>　　　　　　　豊四季</t>
    <rPh sb="7" eb="10">
      <t>トヨシキ</t>
    </rPh>
    <phoneticPr fontId="2"/>
  </si>
  <si>
    <t xml:space="preserve"> </t>
    <phoneticPr fontId="2"/>
  </si>
  <si>
    <t>7:00～18:00</t>
    <phoneticPr fontId="2"/>
  </si>
  <si>
    <t>8:00～16:00</t>
    <phoneticPr fontId="2"/>
  </si>
  <si>
    <t>余裕活用型</t>
    <phoneticPr fontId="2"/>
  </si>
  <si>
    <t>7:00～20:00</t>
    <phoneticPr fontId="2"/>
  </si>
  <si>
    <t>年齢と時間による</t>
    <rPh sb="0" eb="2">
      <t>ネンレイ</t>
    </rPh>
    <rPh sb="3" eb="5">
      <t>ジカン</t>
    </rPh>
    <phoneticPr fontId="2"/>
  </si>
  <si>
    <t>・防災頭巾（２歳～）
・名札
・クレヨン、のり、
　自由画帳（３歳～）
・色鉛筆、はさみ、
　なわとび（４歳～）
・ワーク(3歳～)
・ピアニカ拭き口（５歳）</t>
    <rPh sb="1" eb="5">
      <t>ボウサイズキン</t>
    </rPh>
    <rPh sb="7" eb="8">
      <t>サイ</t>
    </rPh>
    <rPh sb="12" eb="14">
      <t>ナフダ</t>
    </rPh>
    <rPh sb="26" eb="30">
      <t>ジユウガチョウ</t>
    </rPh>
    <rPh sb="32" eb="33">
      <t>サイ</t>
    </rPh>
    <rPh sb="37" eb="40">
      <t>イロエンピツ</t>
    </rPh>
    <rPh sb="53" eb="54">
      <t>サイ</t>
    </rPh>
    <rPh sb="63" eb="64">
      <t>サイ</t>
    </rPh>
    <rPh sb="72" eb="73">
      <t>フ</t>
    </rPh>
    <rPh sb="74" eb="75">
      <t>グチ</t>
    </rPh>
    <rPh sb="77" eb="78">
      <t>サイ</t>
    </rPh>
    <phoneticPr fontId="2"/>
  </si>
  <si>
    <t>月額</t>
    <rPh sb="0" eb="2">
      <t>ガツガク</t>
    </rPh>
    <phoneticPr fontId="2"/>
  </si>
  <si>
    <t>2～5歳児クラス</t>
    <rPh sb="3" eb="5">
      <t>サイジ</t>
    </rPh>
    <phoneticPr fontId="2"/>
  </si>
  <si>
    <t>週1回</t>
    <rPh sb="0" eb="1">
      <t>シュウ</t>
    </rPh>
    <rPh sb="2" eb="3">
      <t>カイ</t>
    </rPh>
    <phoneticPr fontId="2"/>
  </si>
  <si>
    <t>3～5歳児クラス</t>
    <phoneticPr fontId="2"/>
  </si>
  <si>
    <t>週1回</t>
    <phoneticPr fontId="2"/>
  </si>
  <si>
    <t>無料サービス</t>
    <phoneticPr fontId="2"/>
  </si>
  <si>
    <t>HIPHOP</t>
    <phoneticPr fontId="2"/>
  </si>
  <si>
    <t>４・５歳児クラス</t>
    <rPh sb="3" eb="5">
      <t>サイジ</t>
    </rPh>
    <phoneticPr fontId="2"/>
  </si>
  <si>
    <t>＊子どもたちが元気にのびのび遊べる、広い園庭・開放的なホールがあります。
＊好奇心を刺激する、各年齢の発達に合わせた玩具を
　バラエティ豊かに取り揃えています。
＊おむつ・おしりふき・エプロン・手口拭きのサブスクが利用できます。
＊習い事として、ダンス・サッカーが園内で受けられます。(有料)</t>
    <rPh sb="1" eb="2">
      <t>コ</t>
    </rPh>
    <rPh sb="7" eb="9">
      <t>ゲンキ</t>
    </rPh>
    <rPh sb="14" eb="15">
      <t>アソ</t>
    </rPh>
    <rPh sb="18" eb="19">
      <t>ヒロ</t>
    </rPh>
    <rPh sb="20" eb="22">
      <t>エンテイ</t>
    </rPh>
    <rPh sb="23" eb="26">
      <t>カイホウテキ</t>
    </rPh>
    <rPh sb="38" eb="41">
      <t>コウキシン</t>
    </rPh>
    <rPh sb="42" eb="44">
      <t>シゲキ</t>
    </rPh>
    <rPh sb="47" eb="50">
      <t>カクネンレイ</t>
    </rPh>
    <rPh sb="51" eb="53">
      <t>ハッタツ</t>
    </rPh>
    <rPh sb="54" eb="55">
      <t>ア</t>
    </rPh>
    <rPh sb="58" eb="60">
      <t>ガング</t>
    </rPh>
    <rPh sb="68" eb="69">
      <t>ユタ</t>
    </rPh>
    <rPh sb="71" eb="72">
      <t>ト</t>
    </rPh>
    <rPh sb="73" eb="74">
      <t>ソロ</t>
    </rPh>
    <phoneticPr fontId="2"/>
  </si>
  <si>
    <t>　　　　　　　流山おおたかの森</t>
    <phoneticPr fontId="2"/>
  </si>
  <si>
    <t>　　　　　　流山おおたかの森　</t>
    <phoneticPr fontId="2"/>
  </si>
  <si>
    <t>---</t>
  </si>
  <si>
    <t>分園の最大利用時間（平日）は7：00～19：00。
土曜日は本園にて合同保育。</t>
    <rPh sb="0" eb="2">
      <t>ブンエン</t>
    </rPh>
    <rPh sb="3" eb="9">
      <t>サイダイリヨウジカン</t>
    </rPh>
    <rPh sb="10" eb="12">
      <t>ヘイジツ</t>
    </rPh>
    <rPh sb="26" eb="29">
      <t>ドヨウビ</t>
    </rPh>
    <rPh sb="30" eb="32">
      <t>ホンエン</t>
    </rPh>
    <rPh sb="34" eb="38">
      <t>ゴウドウホイク</t>
    </rPh>
    <phoneticPr fontId="2"/>
  </si>
  <si>
    <t>月2回</t>
    <rPh sb="0" eb="1">
      <t>ツキ</t>
    </rPh>
    <rPh sb="2" eb="3">
      <t>カイ</t>
    </rPh>
    <phoneticPr fontId="2"/>
  </si>
  <si>
    <t>えどがわ南流山保育園</t>
    <rPh sb="4" eb="7">
      <t>ミナミナガレヤマ</t>
    </rPh>
    <rPh sb="7" eb="10">
      <t>ホイクエン</t>
    </rPh>
    <phoneticPr fontId="2"/>
  </si>
  <si>
    <t>04-7157-8855</t>
    <phoneticPr fontId="2"/>
  </si>
  <si>
    <t>千葉県流山市南流山10丁目30番地の1</t>
    <rPh sb="0" eb="3">
      <t>チバケン</t>
    </rPh>
    <rPh sb="3" eb="6">
      <t>ナガレヤマシ</t>
    </rPh>
    <rPh sb="6" eb="9">
      <t>ミナミナガレヤマ</t>
    </rPh>
    <rPh sb="11" eb="13">
      <t>チョウメ</t>
    </rPh>
    <rPh sb="15" eb="17">
      <t>バンチ</t>
    </rPh>
    <phoneticPr fontId="2"/>
  </si>
  <si>
    <t>南流山</t>
    <rPh sb="0" eb="3">
      <t>ミナミナガレヤマ</t>
    </rPh>
    <phoneticPr fontId="2"/>
  </si>
  <si>
    <t>有り</t>
    <rPh sb="0" eb="1">
      <t>ア</t>
    </rPh>
    <phoneticPr fontId="2"/>
  </si>
  <si>
    <t>1．のびのび明るく元気な子
2．見て考え学ぶ子
3．友達と仲良く遊ぶ子</t>
    <rPh sb="6" eb="7">
      <t>アカ</t>
    </rPh>
    <rPh sb="9" eb="11">
      <t>ゲンキ</t>
    </rPh>
    <rPh sb="12" eb="13">
      <t>コ</t>
    </rPh>
    <rPh sb="16" eb="17">
      <t>ミ</t>
    </rPh>
    <rPh sb="18" eb="19">
      <t>カンガ</t>
    </rPh>
    <rPh sb="20" eb="21">
      <t>マナ</t>
    </rPh>
    <rPh sb="22" eb="23">
      <t>コ</t>
    </rPh>
    <rPh sb="26" eb="28">
      <t>トモダチ</t>
    </rPh>
    <rPh sb="29" eb="31">
      <t>ナカヨ</t>
    </rPh>
    <rPh sb="32" eb="33">
      <t>アソ</t>
    </rPh>
    <rPh sb="34" eb="35">
      <t>コ</t>
    </rPh>
    <phoneticPr fontId="2"/>
  </si>
  <si>
    <t>7:00～18:30</t>
    <phoneticPr fontId="2"/>
  </si>
  <si>
    <t>生後57日から</t>
    <rPh sb="0" eb="2">
      <t>セイゴ</t>
    </rPh>
    <rPh sb="4" eb="5">
      <t>ニチ</t>
    </rPh>
    <phoneticPr fontId="2"/>
  </si>
  <si>
    <t>・布団
・布団カバー
（毎週持ち帰り）
・タオルケット等
（隔週持ち帰り）</t>
    <rPh sb="1" eb="3">
      <t>フトン</t>
    </rPh>
    <rPh sb="5" eb="7">
      <t>フトン</t>
    </rPh>
    <rPh sb="12" eb="15">
      <t>マイシュウモ</t>
    </rPh>
    <rPh sb="16" eb="17">
      <t>カエ</t>
    </rPh>
    <rPh sb="27" eb="28">
      <t>ナド</t>
    </rPh>
    <rPh sb="30" eb="32">
      <t>カクシュウ</t>
    </rPh>
    <rPh sb="32" eb="33">
      <t>モ</t>
    </rPh>
    <rPh sb="34" eb="35">
      <t>カエ</t>
    </rPh>
    <phoneticPr fontId="2"/>
  </si>
  <si>
    <t>・着替え（毎日持ち帰り）
・着替え（常備用）
・帽子（毎週持ち帰り）
・靴（隔週持ち帰り）
・上履き（２歳～）　　　 （隔週持ち帰り）</t>
    <rPh sb="1" eb="3">
      <t>キガ</t>
    </rPh>
    <rPh sb="5" eb="7">
      <t>マイニチ</t>
    </rPh>
    <rPh sb="7" eb="8">
      <t>モ</t>
    </rPh>
    <rPh sb="9" eb="10">
      <t>カエ</t>
    </rPh>
    <rPh sb="14" eb="16">
      <t>キガ</t>
    </rPh>
    <rPh sb="18" eb="21">
      <t>ジョウビヨウ</t>
    </rPh>
    <rPh sb="24" eb="26">
      <t>ボウシ</t>
    </rPh>
    <rPh sb="27" eb="29">
      <t>マイシュウ</t>
    </rPh>
    <rPh sb="29" eb="30">
      <t>モ</t>
    </rPh>
    <rPh sb="31" eb="32">
      <t>カエ</t>
    </rPh>
    <rPh sb="36" eb="37">
      <t>クツ</t>
    </rPh>
    <rPh sb="38" eb="40">
      <t>カクシュウ</t>
    </rPh>
    <rPh sb="40" eb="41">
      <t>モ</t>
    </rPh>
    <rPh sb="42" eb="43">
      <t>カエ</t>
    </rPh>
    <rPh sb="47" eb="49">
      <t>ウワバ</t>
    </rPh>
    <rPh sb="52" eb="53">
      <t>サイ</t>
    </rPh>
    <rPh sb="60" eb="62">
      <t>カクシュウ</t>
    </rPh>
    <rPh sb="62" eb="63">
      <t>モ</t>
    </rPh>
    <rPh sb="64" eb="65">
      <t>カエ</t>
    </rPh>
    <phoneticPr fontId="2"/>
  </si>
  <si>
    <t>・粘土セット（３歳～）
・クレヨン（３歳～）
・ハサミ（３歳～）
・のり（３歳～）</t>
    <rPh sb="1" eb="3">
      <t>ネンド</t>
    </rPh>
    <rPh sb="8" eb="9">
      <t>サイ</t>
    </rPh>
    <rPh sb="19" eb="20">
      <t>サイ</t>
    </rPh>
    <rPh sb="29" eb="30">
      <t>サイ</t>
    </rPh>
    <rPh sb="38" eb="39">
      <t>サイ</t>
    </rPh>
    <phoneticPr fontId="2"/>
  </si>
  <si>
    <t>・歯磨きセット(5歳児・年長のみ)</t>
    <rPh sb="1" eb="3">
      <t>ハミガ</t>
    </rPh>
    <rPh sb="9" eb="10">
      <t>サイ</t>
    </rPh>
    <rPh sb="10" eb="11">
      <t>ジ</t>
    </rPh>
    <rPh sb="12" eb="14">
      <t>ネンチョウ</t>
    </rPh>
    <phoneticPr fontId="2"/>
  </si>
  <si>
    <t>・リュック
・袋（エコバッグ等）</t>
    <rPh sb="7" eb="8">
      <t>フクロ</t>
    </rPh>
    <rPh sb="14" eb="15">
      <t>ナド</t>
    </rPh>
    <phoneticPr fontId="2"/>
  </si>
  <si>
    <t>100～350</t>
    <phoneticPr fontId="2"/>
  </si>
  <si>
    <t>一時間当たり</t>
    <rPh sb="0" eb="1">
      <t>イチ</t>
    </rPh>
    <rPh sb="1" eb="4">
      <t>ジカンア</t>
    </rPh>
    <phoneticPr fontId="2"/>
  </si>
  <si>
    <t>おむつ処理代 　　　　　　　　　　　　　　　　　 必要な期間</t>
    <rPh sb="3" eb="6">
      <t>ショリダイ</t>
    </rPh>
    <rPh sb="25" eb="27">
      <t>ヒツヨウ</t>
    </rPh>
    <rPh sb="28" eb="30">
      <t>キカン</t>
    </rPh>
    <phoneticPr fontId="2"/>
  </si>
  <si>
    <t>保育用品(粘土セット・クレヨン・ハサミ)・スモック・カラー帽子・リュック</t>
    <rPh sb="0" eb="4">
      <t>ホイクヨウヒン</t>
    </rPh>
    <rPh sb="5" eb="7">
      <t>ネンド</t>
    </rPh>
    <rPh sb="29" eb="31">
      <t>ボウシ</t>
    </rPh>
    <phoneticPr fontId="2"/>
  </si>
  <si>
    <t>9,000～</t>
    <phoneticPr fontId="2"/>
  </si>
  <si>
    <t>現金支払い</t>
    <rPh sb="0" eb="4">
      <t>ゲンキンシハラ</t>
    </rPh>
    <phoneticPr fontId="2"/>
  </si>
  <si>
    <t>3～5歳児クラス</t>
    <rPh sb="3" eb="5">
      <t>サイジ</t>
    </rPh>
    <phoneticPr fontId="2"/>
  </si>
  <si>
    <t>学研教室</t>
    <rPh sb="0" eb="2">
      <t>ガッケン</t>
    </rPh>
    <rPh sb="2" eb="4">
      <t>キョウシツ</t>
    </rPh>
    <phoneticPr fontId="2"/>
  </si>
  <si>
    <t>5歳児クラス</t>
    <rPh sb="1" eb="3">
      <t>サイジ</t>
    </rPh>
    <phoneticPr fontId="2"/>
  </si>
  <si>
    <t xml:space="preserve">・延長保育料は、18:01分～19:00分は100円、19:01分～19:30分は350円、19:31分～20:00分まで350円。
・月に2回、スポーツ教室の講師による体操教室を行っています。
・5歳児のみ 就学に向けて月に2回、学研の先生による“ひらがな”や“数字”など 教室を行っています。
</t>
    <rPh sb="1" eb="6">
      <t>エンチョウホイクリョウ</t>
    </rPh>
    <rPh sb="13" eb="14">
      <t>フン</t>
    </rPh>
    <rPh sb="20" eb="21">
      <t>フン</t>
    </rPh>
    <rPh sb="25" eb="26">
      <t>エン</t>
    </rPh>
    <rPh sb="32" eb="33">
      <t>フン</t>
    </rPh>
    <rPh sb="39" eb="40">
      <t>フン</t>
    </rPh>
    <rPh sb="44" eb="45">
      <t>エン</t>
    </rPh>
    <rPh sb="51" eb="52">
      <t>フン</t>
    </rPh>
    <rPh sb="58" eb="59">
      <t>フン</t>
    </rPh>
    <rPh sb="64" eb="65">
      <t>エン</t>
    </rPh>
    <rPh sb="68" eb="69">
      <t>ツキ</t>
    </rPh>
    <rPh sb="71" eb="72">
      <t>カイ</t>
    </rPh>
    <rPh sb="77" eb="79">
      <t>キョウシツ</t>
    </rPh>
    <rPh sb="80" eb="82">
      <t>コウシ</t>
    </rPh>
    <rPh sb="85" eb="89">
      <t>タイソウキョウシツ</t>
    </rPh>
    <rPh sb="90" eb="91">
      <t>オコナ</t>
    </rPh>
    <rPh sb="100" eb="102">
      <t>サイジ</t>
    </rPh>
    <rPh sb="105" eb="107">
      <t>シュウガク</t>
    </rPh>
    <rPh sb="108" eb="109">
      <t>ム</t>
    </rPh>
    <rPh sb="111" eb="112">
      <t>ツキ</t>
    </rPh>
    <rPh sb="114" eb="115">
      <t>カイ</t>
    </rPh>
    <rPh sb="116" eb="118">
      <t>ガッケン</t>
    </rPh>
    <rPh sb="119" eb="121">
      <t>センセイ</t>
    </rPh>
    <rPh sb="132" eb="134">
      <t>スウジ</t>
    </rPh>
    <rPh sb="138" eb="140">
      <t>キョウシツ</t>
    </rPh>
    <rPh sb="141" eb="142">
      <t>オコナ</t>
    </rPh>
    <phoneticPr fontId="2"/>
  </si>
  <si>
    <t>流山市おおたかの森北2丁目8番地</t>
    <rPh sb="11" eb="13">
      <t>チョウメ</t>
    </rPh>
    <rPh sb="14" eb="16">
      <t>バンチ</t>
    </rPh>
    <phoneticPr fontId="2"/>
  </si>
  <si>
    <t>流山おおたかの森</t>
    <rPh sb="0" eb="2">
      <t>ナガレヤマ</t>
    </rPh>
    <rPh sb="7" eb="8">
      <t>モリ</t>
    </rPh>
    <phoneticPr fontId="2"/>
  </si>
  <si>
    <t>自ら考え、自立して行動できる人間に育ってほしいと考えています。子どもだけの小さな社会ですが、最初の一歩として集団生活の中で、社会のルールや助け合うことの大切さ、他人を思いやる気持を育む手助けをしていきます。細かく目の行き届いた家庭的な雰囲気の中で、先生たちと一緒に毎日楽しく過ごします。</t>
    <phoneticPr fontId="2"/>
  </si>
  <si>
    <t>8:30～16:30</t>
  </si>
  <si>
    <t>9：00～16：00</t>
    <phoneticPr fontId="2"/>
  </si>
  <si>
    <t>５名（1～5歳児）</t>
    <rPh sb="1" eb="2">
      <t>メイ</t>
    </rPh>
    <rPh sb="6" eb="7">
      <t>サイ</t>
    </rPh>
    <rPh sb="7" eb="8">
      <t>ジ</t>
    </rPh>
    <phoneticPr fontId="2"/>
  </si>
  <si>
    <t>7:00～18:30</t>
  </si>
  <si>
    <t>5,000円/1日</t>
    <rPh sb="5" eb="6">
      <t>エン</t>
    </rPh>
    <rPh sb="8" eb="9">
      <t>ニチ</t>
    </rPh>
    <phoneticPr fontId="2"/>
  </si>
  <si>
    <t>・お昼寝用バスタオル　
布団・シーツ・毛布
は園で用意します。</t>
    <rPh sb="2" eb="4">
      <t>ヒルネ</t>
    </rPh>
    <rPh sb="4" eb="5">
      <t>ヨウ</t>
    </rPh>
    <rPh sb="13" eb="15">
      <t>フトン</t>
    </rPh>
    <rPh sb="20" eb="22">
      <t>モウフ</t>
    </rPh>
    <rPh sb="24" eb="25">
      <t>エン</t>
    </rPh>
    <rPh sb="26" eb="28">
      <t>ヨウイ</t>
    </rPh>
    <phoneticPr fontId="2"/>
  </si>
  <si>
    <t xml:space="preserve">・着替え（上下,下着,靴下）
・午睡用着替え（上下1組）
・食事用エプロン（袖なし）
・上履き　2歳児以上
</t>
    <rPh sb="1" eb="3">
      <t>キガ</t>
    </rPh>
    <rPh sb="5" eb="7">
      <t>ジョウゲ</t>
    </rPh>
    <rPh sb="8" eb="10">
      <t>シタギ</t>
    </rPh>
    <rPh sb="11" eb="13">
      <t>クツシタ</t>
    </rPh>
    <rPh sb="16" eb="19">
      <t>ゴスイヨウ</t>
    </rPh>
    <rPh sb="19" eb="21">
      <t>キガ</t>
    </rPh>
    <rPh sb="23" eb="25">
      <t>ジョウゲ</t>
    </rPh>
    <rPh sb="26" eb="27">
      <t>クミ</t>
    </rPh>
    <rPh sb="30" eb="32">
      <t>ショクジ</t>
    </rPh>
    <rPh sb="32" eb="33">
      <t>ヨウ</t>
    </rPh>
    <rPh sb="38" eb="39">
      <t>ソデ</t>
    </rPh>
    <rPh sb="44" eb="46">
      <t>ウワバ</t>
    </rPh>
    <rPh sb="49" eb="51">
      <t>サイジ</t>
    </rPh>
    <rPh sb="51" eb="53">
      <t>イジョウ</t>
    </rPh>
    <phoneticPr fontId="2"/>
  </si>
  <si>
    <t>ねんど・はさみ・クレヨン等、園で用意します。</t>
    <rPh sb="12" eb="13">
      <t>トウ</t>
    </rPh>
    <rPh sb="14" eb="15">
      <t>エン</t>
    </rPh>
    <rPh sb="16" eb="18">
      <t>ヨウイ</t>
    </rPh>
    <phoneticPr fontId="2"/>
  </si>
  <si>
    <t xml:space="preserve">・うがい用コップ
・お箸（箸箱付）3歳児以上
　※スプーン・フォークは園の
　　ものを使います。
・哺乳瓶（0歳で必要な場合）
</t>
    <rPh sb="11" eb="12">
      <t>ハシ</t>
    </rPh>
    <rPh sb="13" eb="14">
      <t>ハシ</t>
    </rPh>
    <rPh sb="14" eb="15">
      <t>バコ</t>
    </rPh>
    <rPh sb="15" eb="16">
      <t>ツキ</t>
    </rPh>
    <rPh sb="18" eb="19">
      <t>サイ</t>
    </rPh>
    <rPh sb="19" eb="20">
      <t>ジ</t>
    </rPh>
    <rPh sb="20" eb="22">
      <t>イジョウ</t>
    </rPh>
    <rPh sb="35" eb="36">
      <t>エン</t>
    </rPh>
    <rPh sb="43" eb="44">
      <t>ツカ</t>
    </rPh>
    <rPh sb="50" eb="52">
      <t>ホニュウ</t>
    </rPh>
    <rPh sb="52" eb="53">
      <t>ビン</t>
    </rPh>
    <rPh sb="55" eb="56">
      <t>サイ</t>
    </rPh>
    <rPh sb="57" eb="59">
      <t>ヒツヨウ</t>
    </rPh>
    <rPh sb="60" eb="62">
      <t>バアイ</t>
    </rPh>
    <phoneticPr fontId="2"/>
  </si>
  <si>
    <t>・紙オムツ
・おしり拭き</t>
    <rPh sb="1" eb="2">
      <t>カミ</t>
    </rPh>
    <rPh sb="10" eb="11">
      <t>フ</t>
    </rPh>
    <phoneticPr fontId="2"/>
  </si>
  <si>
    <t xml:space="preserve">・ハンドタオル(ループ付)
・歯ブラシ（キャップ付）
・汚れ物用袋　
・口拭き用ガーゼ　0～2歳児
・通園カバン　3歳児以上
</t>
    <rPh sb="11" eb="12">
      <t>ツキ</t>
    </rPh>
    <rPh sb="15" eb="16">
      <t>ハ</t>
    </rPh>
    <rPh sb="24" eb="25">
      <t>ツ</t>
    </rPh>
    <rPh sb="28" eb="29">
      <t>ヨゴ</t>
    </rPh>
    <rPh sb="30" eb="31">
      <t>モノ</t>
    </rPh>
    <rPh sb="31" eb="32">
      <t>ヨウ</t>
    </rPh>
    <rPh sb="32" eb="33">
      <t>フクロ</t>
    </rPh>
    <rPh sb="36" eb="37">
      <t>クチ</t>
    </rPh>
    <rPh sb="37" eb="38">
      <t>フ</t>
    </rPh>
    <rPh sb="39" eb="40">
      <t>ヨウ</t>
    </rPh>
    <rPh sb="47" eb="49">
      <t>サイジ</t>
    </rPh>
    <rPh sb="51" eb="53">
      <t>ツウエン</t>
    </rPh>
    <rPh sb="58" eb="59">
      <t>サイ</t>
    </rPh>
    <rPh sb="59" eb="60">
      <t>ジ</t>
    </rPh>
    <rPh sb="60" eb="62">
      <t>イジョウ</t>
    </rPh>
    <phoneticPr fontId="2"/>
  </si>
  <si>
    <t>6,500円</t>
    <rPh sb="5" eb="6">
      <t>エン</t>
    </rPh>
    <phoneticPr fontId="2"/>
  </si>
  <si>
    <t>月額</t>
    <rPh sb="0" eb="1">
      <t>ツキ</t>
    </rPh>
    <rPh sb="1" eb="2">
      <t>ガク</t>
    </rPh>
    <phoneticPr fontId="2"/>
  </si>
  <si>
    <t>現金支払い</t>
    <rPh sb="0" eb="2">
      <t>ゲンキン</t>
    </rPh>
    <rPh sb="2" eb="4">
      <t>シハラ</t>
    </rPh>
    <phoneticPr fontId="2"/>
  </si>
  <si>
    <t>延長保育利用者</t>
    <rPh sb="0" eb="2">
      <t>エンチョウ</t>
    </rPh>
    <rPh sb="2" eb="4">
      <t>ホイク</t>
    </rPh>
    <rPh sb="4" eb="6">
      <t>リヨウ</t>
    </rPh>
    <rPh sb="6" eb="7">
      <t>シャ</t>
    </rPh>
    <phoneticPr fontId="2"/>
  </si>
  <si>
    <t>200円</t>
    <rPh sb="3" eb="4">
      <t>エン</t>
    </rPh>
    <phoneticPr fontId="2"/>
  </si>
  <si>
    <t>30分あたり</t>
    <rPh sb="2" eb="3">
      <t>フン</t>
    </rPh>
    <phoneticPr fontId="2"/>
  </si>
  <si>
    <t>月極延長保育利用者</t>
  </si>
  <si>
    <t>毎月</t>
  </si>
  <si>
    <t>2,000～6,000円</t>
  </si>
  <si>
    <t>月額</t>
  </si>
  <si>
    <t>現金支払い</t>
  </si>
  <si>
    <t>２～５歳児クラス</t>
    <rPh sb="3" eb="5">
      <t>サイジ</t>
    </rPh>
    <phoneticPr fontId="2"/>
  </si>
  <si>
    <t>週１回</t>
    <rPh sb="0" eb="1">
      <t>シュウ</t>
    </rPh>
    <rPh sb="2" eb="3">
      <t>カイ</t>
    </rPh>
    <phoneticPr fontId="2"/>
  </si>
  <si>
    <t>絵画教室</t>
    <rPh sb="0" eb="2">
      <t>カイガ</t>
    </rPh>
    <rPh sb="2" eb="4">
      <t>キョウシツ</t>
    </rPh>
    <phoneticPr fontId="2"/>
  </si>
  <si>
    <t>４，５歳児クラス</t>
    <rPh sb="3" eb="4">
      <t>サイ</t>
    </rPh>
    <rPh sb="4" eb="5">
      <t>ジ</t>
    </rPh>
    <phoneticPr fontId="2"/>
  </si>
  <si>
    <t>ダンス教室</t>
    <rPh sb="3" eb="5">
      <t>キョウシツ</t>
    </rPh>
    <phoneticPr fontId="2"/>
  </si>
  <si>
    <t xml:space="preserve">
【月極延長保育料】
18：01～18：30　月額2,000円（30分）
18：01～19：00　月額4,000円（1時間）
18：01～19：30　月額6,000円（1時間30分）
※短時間認定の方は月極延長保育料の対象外です。</t>
    <rPh sb="2" eb="4">
      <t>ツキギメ</t>
    </rPh>
    <rPh sb="4" eb="6">
      <t>エンチョウ</t>
    </rPh>
    <rPh sb="6" eb="9">
      <t>ホイクリョウ</t>
    </rPh>
    <rPh sb="23" eb="24">
      <t>ツキ</t>
    </rPh>
    <rPh sb="24" eb="25">
      <t>ガク</t>
    </rPh>
    <rPh sb="30" eb="31">
      <t>エン</t>
    </rPh>
    <rPh sb="34" eb="35">
      <t>フン</t>
    </rPh>
    <rPh sb="49" eb="50">
      <t>ツキ</t>
    </rPh>
    <rPh sb="50" eb="51">
      <t>ガク</t>
    </rPh>
    <rPh sb="56" eb="57">
      <t>エン</t>
    </rPh>
    <rPh sb="59" eb="61">
      <t>ジカン</t>
    </rPh>
    <rPh sb="75" eb="76">
      <t>ツキ</t>
    </rPh>
    <rPh sb="76" eb="77">
      <t>ガク</t>
    </rPh>
    <rPh sb="82" eb="83">
      <t>エン</t>
    </rPh>
    <rPh sb="85" eb="87">
      <t>ジカン</t>
    </rPh>
    <rPh sb="89" eb="90">
      <t>フン</t>
    </rPh>
    <rPh sb="93" eb="96">
      <t>タンジカン</t>
    </rPh>
    <rPh sb="96" eb="98">
      <t>ニンテイ</t>
    </rPh>
    <rPh sb="99" eb="100">
      <t>カタ</t>
    </rPh>
    <rPh sb="101" eb="103">
      <t>ツキギメ</t>
    </rPh>
    <rPh sb="103" eb="105">
      <t>エンチョウ</t>
    </rPh>
    <rPh sb="105" eb="107">
      <t>ホイク</t>
    </rPh>
    <rPh sb="107" eb="108">
      <t>リョウ</t>
    </rPh>
    <rPh sb="109" eb="112">
      <t>タイショウガイ</t>
    </rPh>
    <phoneticPr fontId="2"/>
  </si>
  <si>
    <t>　　　流山おおたかの森　　　　</t>
    <phoneticPr fontId="2"/>
  </si>
  <si>
    <t xml:space="preserve">・着替え（毎日持ち帰り）
・着替え（常備用）
・靴（登園靴）
・靴（園庭靴）
</t>
    <rPh sb="1" eb="3">
      <t>キガ</t>
    </rPh>
    <rPh sb="5" eb="7">
      <t>マイニチ</t>
    </rPh>
    <rPh sb="7" eb="8">
      <t>モ</t>
    </rPh>
    <rPh sb="9" eb="10">
      <t>カエ</t>
    </rPh>
    <rPh sb="14" eb="16">
      <t>キガ</t>
    </rPh>
    <rPh sb="18" eb="21">
      <t>ジョウビヨウ</t>
    </rPh>
    <rPh sb="24" eb="25">
      <t>クツ</t>
    </rPh>
    <rPh sb="26" eb="29">
      <t>トウエングツ</t>
    </rPh>
    <rPh sb="32" eb="33">
      <t>クツ</t>
    </rPh>
    <rPh sb="34" eb="37">
      <t>エンテイグツ</t>
    </rPh>
    <phoneticPr fontId="2"/>
  </si>
  <si>
    <t>・制作帳（3歳～）480円
・もじあそび（5歳）390円
・ピアニカ唄口（5歳）400円
・書道ケース（５歳）210円
・袋（エコバッグ等）</t>
    <rPh sb="6" eb="8">
      <t>サイカラ</t>
    </rPh>
    <rPh sb="12" eb="13">
      <t>エン</t>
    </rPh>
    <rPh sb="22" eb="23">
      <t>サイ</t>
    </rPh>
    <rPh sb="38" eb="39">
      <t>サイ</t>
    </rPh>
    <rPh sb="43" eb="44">
      <t>エン</t>
    </rPh>
    <rPh sb="46" eb="48">
      <t>ショドウ</t>
    </rPh>
    <rPh sb="53" eb="54">
      <t>サイ</t>
    </rPh>
    <rPh sb="58" eb="59">
      <t>エン</t>
    </rPh>
    <rPh sb="63" eb="64">
      <t>フクロ</t>
    </rPh>
    <rPh sb="70" eb="71">
      <t>ナド</t>
    </rPh>
    <phoneticPr fontId="2"/>
  </si>
  <si>
    <t>月額</t>
    <phoneticPr fontId="2"/>
  </si>
  <si>
    <t>月３回</t>
    <rPh sb="0" eb="1">
      <t>ツキ</t>
    </rPh>
    <rPh sb="2" eb="3">
      <t>カイ</t>
    </rPh>
    <phoneticPr fontId="2"/>
  </si>
  <si>
    <t>月１回</t>
    <rPh sb="0" eb="1">
      <t>ツキ</t>
    </rPh>
    <rPh sb="2" eb="3">
      <t>カイ</t>
    </rPh>
    <phoneticPr fontId="2"/>
  </si>
  <si>
    <t>・着替え（上下,下着,靴下）
・午睡用着替え（上下1組）
・食事用エプロン（袖なし）
・上履き　2歳児以上</t>
    <rPh sb="1" eb="3">
      <t>キガ</t>
    </rPh>
    <rPh sb="5" eb="7">
      <t>ジョウゲ</t>
    </rPh>
    <rPh sb="8" eb="10">
      <t>シタギ</t>
    </rPh>
    <rPh sb="11" eb="13">
      <t>クツシタ</t>
    </rPh>
    <rPh sb="16" eb="19">
      <t>ゴスイヨウ</t>
    </rPh>
    <rPh sb="19" eb="21">
      <t>キガ</t>
    </rPh>
    <rPh sb="23" eb="25">
      <t>ジョウゲ</t>
    </rPh>
    <rPh sb="26" eb="27">
      <t>クミ</t>
    </rPh>
    <rPh sb="30" eb="32">
      <t>ショクジ</t>
    </rPh>
    <rPh sb="32" eb="33">
      <t>ヨウ</t>
    </rPh>
    <rPh sb="38" eb="39">
      <t>ソデ</t>
    </rPh>
    <rPh sb="44" eb="46">
      <t>ウワバ</t>
    </rPh>
    <rPh sb="49" eb="51">
      <t>サイジ</t>
    </rPh>
    <rPh sb="51" eb="53">
      <t>イジョウ</t>
    </rPh>
    <phoneticPr fontId="2"/>
  </si>
  <si>
    <t>４～５歳児クラス</t>
    <rPh sb="3" eb="5">
      <t>サイジ</t>
    </rPh>
    <phoneticPr fontId="2"/>
  </si>
  <si>
    <t>２～３歳児クラス</t>
    <rPh sb="3" eb="5">
      <t>サイジ</t>
    </rPh>
    <phoneticPr fontId="2"/>
  </si>
  <si>
    <t>【月極延長保育料】
18：01～18：30　月額2,000円（30分）
18：01～19：00　月額4,000円（1時間）
18：01～19：30　月額6,000円（1時間30分）
※短時間認定の方は月極延長保育料の対象外です。</t>
    <phoneticPr fontId="2"/>
  </si>
  <si>
    <t>　　　JR南流山　　　　</t>
    <rPh sb="5" eb="8">
      <t>ミナミナガレヤマ</t>
    </rPh>
    <phoneticPr fontId="2"/>
  </si>
  <si>
    <t>行き届いた安全な環境と、家庭的な温かい雰囲気の中で、ひとりひとり子どもを大切に、健康で、明るく、思いやりのある、自律性を持った子どもの育成を目指します。保護者様との信頼関係の中、保護者様が安心して働き続けられるよう、職員全員が保育者としての自覚を持ち、ひとりひとりの子どもを大切にし、子どもの育つ姿を丁寧に見守る保育を実施し、子育て支援をしてまいります。「考えさせる」保育をされた子どもたちは「考える」ことで自ら答えを出す力強さが身に付き、自立性・思考性に長けた子どもへと成長します。
・生き生きとし元気に遊べる子
・友達としっかりかかわり、育ちあう子
・自分で考え、行動する子
の姿を目指します。</t>
    <rPh sb="244" eb="245">
      <t>イ</t>
    </rPh>
    <rPh sb="259" eb="261">
      <t>トモダチ</t>
    </rPh>
    <rPh sb="271" eb="272">
      <t>ソダ</t>
    </rPh>
    <rPh sb="275" eb="276">
      <t>コ</t>
    </rPh>
    <rPh sb="278" eb="280">
      <t>ジブン</t>
    </rPh>
    <rPh sb="281" eb="282">
      <t>カンガ</t>
    </rPh>
    <rPh sb="284" eb="286">
      <t>コウドウ</t>
    </rPh>
    <rPh sb="288" eb="289">
      <t>コ</t>
    </rPh>
    <rPh sb="291" eb="292">
      <t>スガタ</t>
    </rPh>
    <rPh sb="293" eb="295">
      <t>メザ</t>
    </rPh>
    <phoneticPr fontId="2"/>
  </si>
  <si>
    <t>3,000円(食事代別)</t>
    <rPh sb="1" eb="6">
      <t>000エン</t>
    </rPh>
    <rPh sb="7" eb="10">
      <t>ショクジダイ</t>
    </rPh>
    <rPh sb="10" eb="11">
      <t>ベツ</t>
    </rPh>
    <phoneticPr fontId="2"/>
  </si>
  <si>
    <t>5,700円</t>
    <rPh sb="1" eb="6">
      <t>700エン</t>
    </rPh>
    <phoneticPr fontId="2"/>
  </si>
  <si>
    <t>電子マネー</t>
    <rPh sb="0" eb="2">
      <t>デンシ</t>
    </rPh>
    <phoneticPr fontId="2"/>
  </si>
  <si>
    <t>1歳以上</t>
    <rPh sb="1" eb="4">
      <t>サイイジョウ</t>
    </rPh>
    <phoneticPr fontId="2"/>
  </si>
  <si>
    <t>サブスクあり</t>
    <phoneticPr fontId="2"/>
  </si>
  <si>
    <t>英語教室</t>
    <rPh sb="0" eb="4">
      <t>エイゴキョウシツ</t>
    </rPh>
    <phoneticPr fontId="2"/>
  </si>
  <si>
    <t>年間40回</t>
    <rPh sb="0" eb="2">
      <t>ネンカン</t>
    </rPh>
    <rPh sb="4" eb="5">
      <t>カイ</t>
    </rPh>
    <phoneticPr fontId="2"/>
  </si>
  <si>
    <t>2,000円</t>
    <rPh sb="1" eb="6">
      <t>000エン</t>
    </rPh>
    <phoneticPr fontId="2"/>
  </si>
  <si>
    <t>上乗せ</t>
    <rPh sb="0" eb="2">
      <t>ウワノ</t>
    </rPh>
    <phoneticPr fontId="2"/>
  </si>
  <si>
    <t>キッズルームアリス南流山保育園</t>
    <rPh sb="9" eb="15">
      <t>ミナミナガレヤマホイクエン</t>
    </rPh>
    <phoneticPr fontId="2"/>
  </si>
  <si>
    <t>04-7186-7887</t>
    <phoneticPr fontId="2"/>
  </si>
  <si>
    <t>流山市南流山2-21-6</t>
    <rPh sb="0" eb="3">
      <t>ナガレヤマシ</t>
    </rPh>
    <rPh sb="3" eb="6">
      <t>ミナミナガレヤマ</t>
    </rPh>
    <phoneticPr fontId="2"/>
  </si>
  <si>
    <t>2～3</t>
    <phoneticPr fontId="2"/>
  </si>
  <si>
    <t>　　　　　南流山　　</t>
    <rPh sb="5" eb="8">
      <t>ミナミナガレヤマ</t>
    </rPh>
    <phoneticPr fontId="2"/>
  </si>
  <si>
    <t>◎明るく元気な子ども
◎やさしいこころを持つ子ども
◎感性豊かな子ども</t>
    <rPh sb="1" eb="2">
      <t>アカ</t>
    </rPh>
    <rPh sb="4" eb="6">
      <t>ゲンキ</t>
    </rPh>
    <rPh sb="7" eb="8">
      <t>コ</t>
    </rPh>
    <rPh sb="20" eb="21">
      <t>モ</t>
    </rPh>
    <rPh sb="22" eb="23">
      <t>コ</t>
    </rPh>
    <rPh sb="27" eb="29">
      <t>カンセイ</t>
    </rPh>
    <rPh sb="29" eb="30">
      <t>ユタ</t>
    </rPh>
    <rPh sb="32" eb="33">
      <t>コ</t>
    </rPh>
    <phoneticPr fontId="2"/>
  </si>
  <si>
    <t>7：00-18：00</t>
    <phoneticPr fontId="2"/>
  </si>
  <si>
    <t>8：30-16：30</t>
    <phoneticPr fontId="2"/>
  </si>
  <si>
    <t>土曜は、ありす南流山保育園にて、キッズルームアリス南流山駅前園と当園の３園で合同保育</t>
    <rPh sb="0" eb="2">
      <t>ドヨウ</t>
    </rPh>
    <rPh sb="7" eb="10">
      <t>ミナミナガレヤマ</t>
    </rPh>
    <rPh sb="10" eb="13">
      <t>ホイクエン</t>
    </rPh>
    <rPh sb="25" eb="29">
      <t>ミナミナガレヤマエキ</t>
    </rPh>
    <rPh sb="29" eb="30">
      <t>マエ</t>
    </rPh>
    <rPh sb="30" eb="31">
      <t>エン</t>
    </rPh>
    <rPh sb="32" eb="34">
      <t>トウエン</t>
    </rPh>
    <rPh sb="36" eb="37">
      <t>エン</t>
    </rPh>
    <rPh sb="38" eb="40">
      <t>ゴウドウ</t>
    </rPh>
    <rPh sb="40" eb="42">
      <t>ホイク</t>
    </rPh>
    <phoneticPr fontId="2"/>
  </si>
  <si>
    <t>7：00-19：00</t>
    <phoneticPr fontId="2"/>
  </si>
  <si>
    <t>・敷パット
　(毎週持ち帰り)
・タオルケット
　(毎週持ち帰り)</t>
    <rPh sb="1" eb="2">
      <t>シキ</t>
    </rPh>
    <rPh sb="8" eb="10">
      <t>マイシュウ</t>
    </rPh>
    <rPh sb="10" eb="11">
      <t>モ</t>
    </rPh>
    <rPh sb="12" eb="13">
      <t>カエ</t>
    </rPh>
    <rPh sb="26" eb="28">
      <t>マイシュウ</t>
    </rPh>
    <rPh sb="28" eb="29">
      <t>モ</t>
    </rPh>
    <rPh sb="30" eb="31">
      <t>カエ</t>
    </rPh>
    <phoneticPr fontId="2"/>
  </si>
  <si>
    <t>・着替え(常備用)
・靴(災害時用)
・靴下(災害時用)</t>
    <rPh sb="1" eb="3">
      <t>キガ</t>
    </rPh>
    <rPh sb="5" eb="8">
      <t>ジョウビヨウ</t>
    </rPh>
    <rPh sb="11" eb="12">
      <t>クツ</t>
    </rPh>
    <rPh sb="13" eb="17">
      <t>サイガイジヨウ</t>
    </rPh>
    <rPh sb="20" eb="22">
      <t>クツシタ</t>
    </rPh>
    <rPh sb="23" eb="27">
      <t>サイガイジヨウ</t>
    </rPh>
    <phoneticPr fontId="2"/>
  </si>
  <si>
    <t>・水筒、ストローマグ
　(毎日持参)
・食事用エプロン
　(毎日持参)
・哺乳瓶
　(ミルクを飲むお子様)</t>
    <rPh sb="1" eb="3">
      <t>スイトウ</t>
    </rPh>
    <rPh sb="13" eb="15">
      <t>マイニチ</t>
    </rPh>
    <rPh sb="15" eb="17">
      <t>ジサン</t>
    </rPh>
    <rPh sb="20" eb="23">
      <t>ショクジヨウ</t>
    </rPh>
    <rPh sb="30" eb="32">
      <t>マイニチ</t>
    </rPh>
    <rPh sb="32" eb="34">
      <t>ジサン</t>
    </rPh>
    <rPh sb="37" eb="40">
      <t>ホニュウビン</t>
    </rPh>
    <rPh sb="47" eb="48">
      <t>ノ</t>
    </rPh>
    <rPh sb="50" eb="51">
      <t>コ</t>
    </rPh>
    <rPh sb="51" eb="52">
      <t>サマ</t>
    </rPh>
    <phoneticPr fontId="2"/>
  </si>
  <si>
    <t>・おむつ
　(無くなり次第随時)
・おしりふき
　(無くなり次第随時)
・手口拭き
　(毎月１パック)</t>
    <rPh sb="7" eb="8">
      <t>ナ</t>
    </rPh>
    <rPh sb="11" eb="13">
      <t>シダイ</t>
    </rPh>
    <rPh sb="13" eb="15">
      <t>ズイジ</t>
    </rPh>
    <rPh sb="26" eb="27">
      <t>ナ</t>
    </rPh>
    <rPh sb="30" eb="32">
      <t>シダイ</t>
    </rPh>
    <rPh sb="32" eb="34">
      <t>ズイジ</t>
    </rPh>
    <rPh sb="37" eb="40">
      <t>テクチフ</t>
    </rPh>
    <rPh sb="44" eb="46">
      <t>マイツキ</t>
    </rPh>
    <phoneticPr fontId="2"/>
  </si>
  <si>
    <t>・手さげバック(0.1歳児)
・リュック(2歳児)
・袋(エコバック等)
・エプロン、三角巾、マスク
　(2歳児)</t>
    <rPh sb="1" eb="2">
      <t>テ</t>
    </rPh>
    <rPh sb="11" eb="13">
      <t>サイジ</t>
    </rPh>
    <rPh sb="22" eb="24">
      <t>サイジ</t>
    </rPh>
    <rPh sb="27" eb="28">
      <t>フクロ</t>
    </rPh>
    <rPh sb="34" eb="35">
      <t>トウ</t>
    </rPh>
    <rPh sb="43" eb="46">
      <t>サンカクキン</t>
    </rPh>
    <rPh sb="54" eb="56">
      <t>サイジ</t>
    </rPh>
    <phoneticPr fontId="2"/>
  </si>
  <si>
    <t>保育料と併せて銀行振込</t>
    <rPh sb="0" eb="3">
      <t>ホイクリョウ</t>
    </rPh>
    <rPh sb="4" eb="5">
      <t>アワ</t>
    </rPh>
    <rPh sb="7" eb="9">
      <t>ギンコウ</t>
    </rPh>
    <rPh sb="9" eb="11">
      <t>フリコミ</t>
    </rPh>
    <phoneticPr fontId="2"/>
  </si>
  <si>
    <t>保険料(全員)</t>
    <rPh sb="0" eb="3">
      <t>ホケンリョウ</t>
    </rPh>
    <rPh sb="4" eb="6">
      <t>ゼンイン</t>
    </rPh>
    <phoneticPr fontId="2"/>
  </si>
  <si>
    <t>年度初め</t>
    <rPh sb="0" eb="3">
      <t>ネンドハジ</t>
    </rPh>
    <phoneticPr fontId="2"/>
  </si>
  <si>
    <t>300円</t>
    <rPh sb="3" eb="4">
      <t>エン</t>
    </rPh>
    <phoneticPr fontId="2"/>
  </si>
  <si>
    <t>年度ごと</t>
    <rPh sb="0" eb="2">
      <t>ネンド</t>
    </rPh>
    <phoneticPr fontId="2"/>
  </si>
  <si>
    <t xml:space="preserve">小規模保育の特徴を生かし、第二のお家のような暖かい家庭的な雰囲気の中で一人ひとりの個性を大切に、そして丁寧に向き合いながら愛情たっぷりの保育を行っています。
子ども達が安心して自分らしく園生活が送れるよう、担任だけでなく職員一人ひとりが子ども達と心をつなぎ、信頼関係を築いていけるよう丁寧な関りを心掛けています。
※見学会は随時実施しております。日程につきましては園までお気軽にご連絡下さい。
</t>
    <rPh sb="51" eb="53">
      <t>テイネイ</t>
    </rPh>
    <rPh sb="54" eb="55">
      <t>ム</t>
    </rPh>
    <rPh sb="56" eb="57">
      <t>ア</t>
    </rPh>
    <rPh sb="88" eb="90">
      <t>ジブン</t>
    </rPh>
    <phoneticPr fontId="2"/>
  </si>
  <si>
    <t>令和6年9月12日</t>
    <rPh sb="0" eb="1">
      <t>レイ</t>
    </rPh>
    <rPh sb="1" eb="2">
      <t>ワ</t>
    </rPh>
    <rPh sb="3" eb="4">
      <t>ネン</t>
    </rPh>
    <rPh sb="5" eb="6">
      <t>ガツ</t>
    </rPh>
    <rPh sb="8" eb="9">
      <t>ニチ</t>
    </rPh>
    <phoneticPr fontId="2"/>
  </si>
  <si>
    <t>リリィキッズルームおおたかの森駅前</t>
    <rPh sb="14" eb="15">
      <t>モリ</t>
    </rPh>
    <rPh sb="15" eb="17">
      <t>エキマエ</t>
    </rPh>
    <phoneticPr fontId="2"/>
  </si>
  <si>
    <t>04-7193-8041</t>
    <phoneticPr fontId="2"/>
  </si>
  <si>
    <t>千葉県流山市おおたかの森西１－６－１
レフィナード２号室</t>
    <rPh sb="0" eb="3">
      <t>チバケン</t>
    </rPh>
    <rPh sb="3" eb="6">
      <t>ナガレヤマシ</t>
    </rPh>
    <rPh sb="11" eb="12">
      <t>モリ</t>
    </rPh>
    <rPh sb="12" eb="13">
      <t>ニシ</t>
    </rPh>
    <rPh sb="26" eb="28">
      <t>ゴウシツ</t>
    </rPh>
    <phoneticPr fontId="2"/>
  </si>
  <si>
    <t>　　　　　　　流山おおたかの森</t>
    <rPh sb="7" eb="9">
      <t>ナガレヤマ</t>
    </rPh>
    <rPh sb="14" eb="15">
      <t>モリ</t>
    </rPh>
    <phoneticPr fontId="2"/>
  </si>
  <si>
    <t>〇心身ともに健康でたくましい子
そのためには基本的な生活習慣の習得がかかせません。日常生活の基本となる食事、睡眠、排泄、清潔、衣服の着脱など、月齢、年齢にあった基本的生活習慣を身につけ、心身ともに健康な子どもに育つよう援助します。
〇思いやりがあり、お友だちや自分も大切に出来る子ども
家族、お友だち、保育者などを信じ、自分も好きになれる子は、誰にでも分け隔てなく優しくでき、助けることが出来ます。家庭的、家族的な雰囲気を大切にし、一人ひとりと丁寧に関わりその子らしさが育つ援助をしていきます。
〇のびのびと自分を表現できる子ども
嬉しい、楽しい、怒り、悲しみを素直に表現できるよう、安心して感情表現できる環境をつくっていきます。一人ひとりが主体的に遊びに取り組めるよう、かかわりを見守ったり、必要な場、物、言葉が提供できるように援助していきます。のびのびと自己表現が出来るようになれば、意欲的に生活できるようになってきます。</t>
    <rPh sb="1" eb="3">
      <t>シンシン</t>
    </rPh>
    <rPh sb="6" eb="8">
      <t>ケンコウ</t>
    </rPh>
    <rPh sb="14" eb="15">
      <t>コ</t>
    </rPh>
    <rPh sb="22" eb="25">
      <t>キホンテキ</t>
    </rPh>
    <rPh sb="26" eb="28">
      <t>セイカツ</t>
    </rPh>
    <rPh sb="28" eb="30">
      <t>シュウカン</t>
    </rPh>
    <rPh sb="31" eb="33">
      <t>シュウトク</t>
    </rPh>
    <rPh sb="41" eb="43">
      <t>ニチジョウ</t>
    </rPh>
    <rPh sb="43" eb="45">
      <t>セイカツ</t>
    </rPh>
    <rPh sb="46" eb="48">
      <t>キホン</t>
    </rPh>
    <rPh sb="51" eb="53">
      <t>ショクジ</t>
    </rPh>
    <rPh sb="54" eb="56">
      <t>スイミン</t>
    </rPh>
    <rPh sb="57" eb="59">
      <t>ハイセツ</t>
    </rPh>
    <rPh sb="60" eb="62">
      <t>セイケツ</t>
    </rPh>
    <rPh sb="63" eb="65">
      <t>イフク</t>
    </rPh>
    <rPh sb="66" eb="68">
      <t>チャクダツ</t>
    </rPh>
    <rPh sb="71" eb="73">
      <t>ゲツレイ</t>
    </rPh>
    <rPh sb="74" eb="76">
      <t>ネンレイ</t>
    </rPh>
    <rPh sb="80" eb="83">
      <t>キホンテキ</t>
    </rPh>
    <rPh sb="83" eb="85">
      <t>セイカツ</t>
    </rPh>
    <rPh sb="85" eb="87">
      <t>シュウカン</t>
    </rPh>
    <rPh sb="88" eb="89">
      <t>ミ</t>
    </rPh>
    <rPh sb="93" eb="95">
      <t>シンシン</t>
    </rPh>
    <rPh sb="98" eb="100">
      <t>ケンコウ</t>
    </rPh>
    <rPh sb="101" eb="102">
      <t>コ</t>
    </rPh>
    <rPh sb="105" eb="106">
      <t>ソダ</t>
    </rPh>
    <rPh sb="109" eb="111">
      <t>エンジョ</t>
    </rPh>
    <rPh sb="117" eb="118">
      <t>オモ</t>
    </rPh>
    <rPh sb="126" eb="127">
      <t>トモ</t>
    </rPh>
    <rPh sb="130" eb="132">
      <t>ジブン</t>
    </rPh>
    <rPh sb="133" eb="135">
      <t>タイセツ</t>
    </rPh>
    <rPh sb="136" eb="138">
      <t>デキ</t>
    </rPh>
    <rPh sb="139" eb="140">
      <t>コ</t>
    </rPh>
    <rPh sb="143" eb="145">
      <t>カゾク</t>
    </rPh>
    <rPh sb="147" eb="148">
      <t>トモ</t>
    </rPh>
    <rPh sb="151" eb="154">
      <t>ホイクシャ</t>
    </rPh>
    <rPh sb="157" eb="158">
      <t>シン</t>
    </rPh>
    <rPh sb="160" eb="162">
      <t>ジブン</t>
    </rPh>
    <rPh sb="163" eb="164">
      <t>ス</t>
    </rPh>
    <rPh sb="169" eb="170">
      <t>コ</t>
    </rPh>
    <rPh sb="172" eb="173">
      <t>ダレ</t>
    </rPh>
    <rPh sb="176" eb="177">
      <t>ワ</t>
    </rPh>
    <rPh sb="178" eb="179">
      <t>ヘダ</t>
    </rPh>
    <rPh sb="182" eb="183">
      <t>ヤサ</t>
    </rPh>
    <rPh sb="188" eb="189">
      <t>タス</t>
    </rPh>
    <rPh sb="194" eb="196">
      <t>デキ</t>
    </rPh>
    <rPh sb="199" eb="202">
      <t>カテイテキ</t>
    </rPh>
    <rPh sb="203" eb="206">
      <t>カゾクテキ</t>
    </rPh>
    <rPh sb="207" eb="210">
      <t>フンイキ</t>
    </rPh>
    <rPh sb="211" eb="213">
      <t>タイセツ</t>
    </rPh>
    <rPh sb="216" eb="218">
      <t>ヒトリ</t>
    </rPh>
    <rPh sb="222" eb="224">
      <t>テイネイ</t>
    </rPh>
    <rPh sb="225" eb="226">
      <t>カカ</t>
    </rPh>
    <rPh sb="230" eb="231">
      <t>コ</t>
    </rPh>
    <rPh sb="235" eb="236">
      <t>ソダ</t>
    </rPh>
    <rPh sb="237" eb="239">
      <t>エンジョ</t>
    </rPh>
    <rPh sb="254" eb="256">
      <t>ジブン</t>
    </rPh>
    <rPh sb="257" eb="259">
      <t>ヒョウゲン</t>
    </rPh>
    <rPh sb="262" eb="263">
      <t>コ</t>
    </rPh>
    <rPh sb="266" eb="267">
      <t>ウレ</t>
    </rPh>
    <rPh sb="270" eb="271">
      <t>タノ</t>
    </rPh>
    <rPh sb="274" eb="275">
      <t>イカ</t>
    </rPh>
    <rPh sb="277" eb="278">
      <t>カナ</t>
    </rPh>
    <rPh sb="281" eb="283">
      <t>スナオ</t>
    </rPh>
    <rPh sb="284" eb="286">
      <t>ヒョウゲン</t>
    </rPh>
    <rPh sb="292" eb="294">
      <t>アンシン</t>
    </rPh>
    <rPh sb="296" eb="298">
      <t>カンジョウ</t>
    </rPh>
    <rPh sb="298" eb="300">
      <t>ヒョウゲン</t>
    </rPh>
    <rPh sb="303" eb="305">
      <t>カンキョウ</t>
    </rPh>
    <rPh sb="315" eb="317">
      <t>ヒトリ</t>
    </rPh>
    <rPh sb="321" eb="324">
      <t>シュタイテキ</t>
    </rPh>
    <rPh sb="325" eb="326">
      <t>アソ</t>
    </rPh>
    <rPh sb="328" eb="329">
      <t>ト</t>
    </rPh>
    <rPh sb="330" eb="331">
      <t>ク</t>
    </rPh>
    <rPh sb="341" eb="343">
      <t>ミマモ</t>
    </rPh>
    <rPh sb="347" eb="349">
      <t>ヒツヨウ</t>
    </rPh>
    <rPh sb="350" eb="351">
      <t>バ</t>
    </rPh>
    <rPh sb="352" eb="353">
      <t>モノ</t>
    </rPh>
    <rPh sb="354" eb="356">
      <t>コトバ</t>
    </rPh>
    <rPh sb="357" eb="359">
      <t>テイキョウ</t>
    </rPh>
    <rPh sb="365" eb="367">
      <t>エンジョ</t>
    </rPh>
    <rPh sb="379" eb="381">
      <t>ジコ</t>
    </rPh>
    <rPh sb="381" eb="383">
      <t>ヒョウゲン</t>
    </rPh>
    <rPh sb="384" eb="386">
      <t>デキ</t>
    </rPh>
    <rPh sb="394" eb="397">
      <t>イヨクテキ</t>
    </rPh>
    <rPh sb="398" eb="400">
      <t>セイカツ</t>
    </rPh>
    <phoneticPr fontId="2"/>
  </si>
  <si>
    <t>7：00～18；00</t>
    <phoneticPr fontId="2"/>
  </si>
  <si>
    <t>7：00～19；00</t>
    <phoneticPr fontId="2"/>
  </si>
  <si>
    <t>7:00～18：00</t>
    <phoneticPr fontId="2"/>
  </si>
  <si>
    <t>布団カバー(毎週持ち帰り)
タオルケット(毎週持ち帰り)</t>
    <rPh sb="0" eb="2">
      <t>フトン</t>
    </rPh>
    <rPh sb="6" eb="8">
      <t>マイシュウ</t>
    </rPh>
    <rPh sb="8" eb="9">
      <t>モ</t>
    </rPh>
    <rPh sb="10" eb="11">
      <t>カエ</t>
    </rPh>
    <rPh sb="21" eb="23">
      <t>マイシュウ</t>
    </rPh>
    <rPh sb="23" eb="24">
      <t>モ</t>
    </rPh>
    <rPh sb="25" eb="26">
      <t>カエ</t>
    </rPh>
    <phoneticPr fontId="2"/>
  </si>
  <si>
    <t xml:space="preserve">着替え(毎日持ち帰り)
着替え(常備用)
帽子
靴下
靴
</t>
    <rPh sb="0" eb="2">
      <t>キガ</t>
    </rPh>
    <rPh sb="4" eb="6">
      <t>マイニチ</t>
    </rPh>
    <rPh sb="6" eb="7">
      <t>モ</t>
    </rPh>
    <rPh sb="8" eb="9">
      <t>カエ</t>
    </rPh>
    <rPh sb="12" eb="14">
      <t>キガ</t>
    </rPh>
    <rPh sb="16" eb="19">
      <t>ジョウビヨウ</t>
    </rPh>
    <rPh sb="21" eb="23">
      <t>ボウシ</t>
    </rPh>
    <rPh sb="24" eb="26">
      <t>クツシタ</t>
    </rPh>
    <rPh sb="27" eb="28">
      <t>クツ</t>
    </rPh>
    <phoneticPr fontId="2"/>
  </si>
  <si>
    <t>コップ(毎日持ち帰り)</t>
    <rPh sb="4" eb="6">
      <t>マイニチ</t>
    </rPh>
    <rPh sb="6" eb="7">
      <t>モ</t>
    </rPh>
    <rPh sb="8" eb="9">
      <t>カエ</t>
    </rPh>
    <phoneticPr fontId="2"/>
  </si>
  <si>
    <t>おむつ（必要な期間）
（無くなり次第随時）
おしりふき（必要な期間）
（無くなり次第随時）</t>
    <phoneticPr fontId="2"/>
  </si>
  <si>
    <t>保育料込</t>
    <rPh sb="0" eb="2">
      <t>ホイク</t>
    </rPh>
    <rPh sb="2" eb="3">
      <t>リョウ</t>
    </rPh>
    <rPh sb="3" eb="4">
      <t>コミ</t>
    </rPh>
    <phoneticPr fontId="2"/>
  </si>
  <si>
    <t>保育料込</t>
  </si>
  <si>
    <t>100円から500円</t>
    <rPh sb="3" eb="4">
      <t>エン</t>
    </rPh>
    <rPh sb="9" eb="10">
      <t>エン</t>
    </rPh>
    <phoneticPr fontId="2"/>
  </si>
  <si>
    <t>1時間当たり</t>
    <rPh sb="1" eb="3">
      <t>ジカン</t>
    </rPh>
    <rPh sb="3" eb="4">
      <t>ア</t>
    </rPh>
    <phoneticPr fontId="2"/>
  </si>
  <si>
    <t>初石</t>
    <rPh sb="0" eb="1">
      <t>ハツ</t>
    </rPh>
    <rPh sb="1" eb="2">
      <t>イシ</t>
    </rPh>
    <phoneticPr fontId="2"/>
  </si>
  <si>
    <t xml:space="preserve">
【月極延長保育料】
18：01～18：30　月額2,000円（30分）
18：01～19：00　月額4,000円（1時間）
18：01～19：30　月額6,000円（1時間30分）
※短時間認定の方は月極延長保育料の対象外です。</t>
    <phoneticPr fontId="2"/>
  </si>
  <si>
    <t>　豊四季</t>
    <rPh sb="1" eb="4">
      <t>トヨシキ</t>
    </rPh>
    <phoneticPr fontId="2"/>
  </si>
  <si>
    <t>保育目標　STEP　　一歩一歩着実に、自分のペースで成長する子ども
Smile　～自分を肯定し　まわりの人たちとの関わりを楽しみ　
　　　　 明るい笑顔に満ちているこども
Try　～自分の考えを持ち　伝わるように表現しようとしたり
　　　 新しいことに失敗を恐れずチャレンジするこども
Eat&amp;sleep　～おいしく食べ　ぐっすり眠り　自然の恵みに感謝して
　　　　　　 毎日の生活を健やかに過ごすこども
Play　～遊びを通して　社会と関わり　相手を尊重することを学び
　　　　いろいろな物事に興味を持ち主体的に取り組むこども</t>
    <phoneticPr fontId="2"/>
  </si>
  <si>
    <t>・布団カバー
（毎週持ち帰り）
・タオルケット等
（毎週持ち帰り）</t>
    <rPh sb="1" eb="3">
      <t>フトン</t>
    </rPh>
    <rPh sb="8" eb="11">
      <t>マイシュウモ</t>
    </rPh>
    <rPh sb="12" eb="13">
      <t>カエ</t>
    </rPh>
    <rPh sb="23" eb="24">
      <t>ナド</t>
    </rPh>
    <rPh sb="26" eb="29">
      <t>マイシュウモ</t>
    </rPh>
    <rPh sb="30" eb="31">
      <t>カエ</t>
    </rPh>
    <phoneticPr fontId="2"/>
  </si>
  <si>
    <t>・着替え（毎日持ち帰り）
・着替え（常備用）
・帽子
・靴
・エプロン(0.1.2歳)
・靴下</t>
    <rPh sb="1" eb="3">
      <t>キガ</t>
    </rPh>
    <rPh sb="5" eb="7">
      <t>マイニチ</t>
    </rPh>
    <rPh sb="7" eb="8">
      <t>モ</t>
    </rPh>
    <rPh sb="9" eb="10">
      <t>カエ</t>
    </rPh>
    <rPh sb="14" eb="16">
      <t>キガ</t>
    </rPh>
    <rPh sb="18" eb="21">
      <t>ジョウビヨウ</t>
    </rPh>
    <rPh sb="24" eb="26">
      <t>ボウシ</t>
    </rPh>
    <rPh sb="28" eb="29">
      <t>クツ</t>
    </rPh>
    <rPh sb="41" eb="42">
      <t>サイ</t>
    </rPh>
    <rPh sb="45" eb="47">
      <t>クツシタ</t>
    </rPh>
    <phoneticPr fontId="2"/>
  </si>
  <si>
    <t xml:space="preserve">・リュック
</t>
    <phoneticPr fontId="2"/>
  </si>
  <si>
    <t>１～５歳児クラス</t>
    <rPh sb="3" eb="5">
      <t>サイジ</t>
    </rPh>
    <phoneticPr fontId="2"/>
  </si>
  <si>
    <t>30分あたり</t>
    <rPh sb="2" eb="3">
      <t>プン</t>
    </rPh>
    <phoneticPr fontId="2"/>
  </si>
  <si>
    <t>カラー帽子代
お道具箱（教材含む）
卒園徴収金</t>
    <rPh sb="3" eb="6">
      <t>ボウシダイ</t>
    </rPh>
    <rPh sb="8" eb="11">
      <t>ドウグバコ</t>
    </rPh>
    <rPh sb="12" eb="14">
      <t>キョウザイ</t>
    </rPh>
    <rPh sb="14" eb="15">
      <t>フク</t>
    </rPh>
    <rPh sb="18" eb="20">
      <t>ソツエン</t>
    </rPh>
    <rPh sb="20" eb="23">
      <t>チョウシュウキン</t>
    </rPh>
    <phoneticPr fontId="2"/>
  </si>
  <si>
    <t xml:space="preserve">入園時
3歳児進級時
5歳児クラス
</t>
    <rPh sb="0" eb="2">
      <t>ニュウエン</t>
    </rPh>
    <rPh sb="2" eb="3">
      <t>ジ</t>
    </rPh>
    <rPh sb="5" eb="7">
      <t>サイジ</t>
    </rPh>
    <rPh sb="7" eb="10">
      <t>シンキュウジ</t>
    </rPh>
    <rPh sb="12" eb="14">
      <t>サイジ</t>
    </rPh>
    <phoneticPr fontId="2"/>
  </si>
  <si>
    <t>音楽</t>
    <rPh sb="0" eb="2">
      <t>オンガク</t>
    </rPh>
    <phoneticPr fontId="2"/>
  </si>
  <si>
    <t>0～5歳児クラス</t>
    <rPh sb="3" eb="5">
      <t>サイジ</t>
    </rPh>
    <phoneticPr fontId="2"/>
  </si>
  <si>
    <t>体操</t>
    <rPh sb="0" eb="2">
      <t>タイソウ</t>
    </rPh>
    <phoneticPr fontId="2"/>
  </si>
  <si>
    <t>　本園では、子ども1人ひとりを全職員で関わり、自主性を大事にする保育園です。それぞれの子どもたちが自分のクラスのみの関わりだけでなく、異年齢のこどもたちとの交流（食育活動・5歳児のチビッコ先生等）を深める中でおもいやりの気持ちや優しさなど自然と身に付いていきます。子どもたちを中心に保護者の皆さまと保育者とのコミュニュケーションも大切にしています。</t>
    <rPh sb="1" eb="3">
      <t>ホンエン</t>
    </rPh>
    <rPh sb="6" eb="7">
      <t>コ</t>
    </rPh>
    <rPh sb="9" eb="11">
      <t>ヒトリ</t>
    </rPh>
    <rPh sb="15" eb="18">
      <t>ゼンショクイン</t>
    </rPh>
    <rPh sb="19" eb="20">
      <t>カカ</t>
    </rPh>
    <rPh sb="23" eb="26">
      <t>ジシュセイ</t>
    </rPh>
    <rPh sb="27" eb="29">
      <t>ダイジ</t>
    </rPh>
    <rPh sb="32" eb="35">
      <t>ホイクエン</t>
    </rPh>
    <rPh sb="43" eb="44">
      <t>コ</t>
    </rPh>
    <rPh sb="49" eb="51">
      <t>ジブン</t>
    </rPh>
    <rPh sb="58" eb="59">
      <t>カカ</t>
    </rPh>
    <rPh sb="67" eb="70">
      <t>イネンレイ</t>
    </rPh>
    <rPh sb="78" eb="80">
      <t>コウリュウ</t>
    </rPh>
    <rPh sb="81" eb="83">
      <t>ショクイク</t>
    </rPh>
    <rPh sb="83" eb="85">
      <t>カツドウ</t>
    </rPh>
    <rPh sb="87" eb="89">
      <t>サイジ</t>
    </rPh>
    <rPh sb="94" eb="96">
      <t>センセイ</t>
    </rPh>
    <rPh sb="96" eb="97">
      <t>ナド</t>
    </rPh>
    <rPh sb="99" eb="100">
      <t>フカ</t>
    </rPh>
    <rPh sb="102" eb="103">
      <t>ナカ</t>
    </rPh>
    <rPh sb="110" eb="112">
      <t>キモ</t>
    </rPh>
    <rPh sb="114" eb="115">
      <t>ヤサ</t>
    </rPh>
    <rPh sb="119" eb="121">
      <t>シゼン</t>
    </rPh>
    <rPh sb="122" eb="123">
      <t>ミ</t>
    </rPh>
    <rPh sb="124" eb="125">
      <t>ツ</t>
    </rPh>
    <rPh sb="132" eb="133">
      <t>コ</t>
    </rPh>
    <rPh sb="138" eb="140">
      <t>チュウシン</t>
    </rPh>
    <rPh sb="141" eb="144">
      <t>ホゴシャ</t>
    </rPh>
    <rPh sb="145" eb="146">
      <t>ミナ</t>
    </rPh>
    <rPh sb="149" eb="152">
      <t>ホイクシャ</t>
    </rPh>
    <rPh sb="165" eb="167">
      <t>タイセツ</t>
    </rPh>
    <phoneticPr fontId="2"/>
  </si>
  <si>
    <t>小規模保育事業</t>
  </si>
  <si>
    <t>アルタベビーおおたかの森園</t>
    <rPh sb="11" eb="12">
      <t>モリ</t>
    </rPh>
    <rPh sb="12" eb="13">
      <t>エン</t>
    </rPh>
    <phoneticPr fontId="2"/>
  </si>
  <si>
    <t>04-7157-0636</t>
    <phoneticPr fontId="2"/>
  </si>
  <si>
    <t>流山市おおたかの森南1-6-13</t>
    <rPh sb="0" eb="3">
      <t>ナガレヤマシ</t>
    </rPh>
    <rPh sb="8" eb="9">
      <t>モリ</t>
    </rPh>
    <rPh sb="9" eb="10">
      <t>ミナミ</t>
    </rPh>
    <phoneticPr fontId="2"/>
  </si>
  <si>
    <t>◯</t>
    <phoneticPr fontId="2"/>
  </si>
  <si>
    <t xml:space="preserve">　（園のしおり から）
１、食事、排泄、睡眠、身の回りの清潔等の基本的な生活習慣の
　　自立を養う
２、人との関わりの中で、信頼感や思いやりの心を持てるように
　　する
３、社会性・協調性を身につけ、受容する温かな心をもって全て
　　に接することができるようにする
４、自分の気持ちを素直に表現できるようにする
５、自らを信じ、何事にも懸命に取り組み、最後までやり通すこと
　　ができるようにする
</t>
    <rPh sb="2" eb="3">
      <t>エン</t>
    </rPh>
    <phoneticPr fontId="2"/>
  </si>
  <si>
    <t>8：30～16：30</t>
    <phoneticPr fontId="2"/>
  </si>
  <si>
    <t>生後57日から</t>
    <rPh sb="0" eb="2">
      <t>セイゴ</t>
    </rPh>
    <rPh sb="4" eb="5">
      <t>ヒ</t>
    </rPh>
    <phoneticPr fontId="2"/>
  </si>
  <si>
    <t>副園長</t>
    <rPh sb="0" eb="3">
      <t>フクエンチョウ</t>
    </rPh>
    <phoneticPr fontId="2"/>
  </si>
  <si>
    <t>　　-</t>
    <phoneticPr fontId="2"/>
  </si>
  <si>
    <t>30分当たり</t>
    <rPh sb="2" eb="3">
      <t>フン</t>
    </rPh>
    <rPh sb="3" eb="4">
      <t>ア</t>
    </rPh>
    <phoneticPr fontId="2"/>
  </si>
  <si>
    <t>カラー帽子、防災頭巾</t>
    <rPh sb="3" eb="5">
      <t>ボウシ</t>
    </rPh>
    <rPh sb="6" eb="8">
      <t>ボウサイ</t>
    </rPh>
    <rPh sb="8" eb="10">
      <t>ズキン</t>
    </rPh>
    <phoneticPr fontId="2"/>
  </si>
  <si>
    <t>入園時</t>
    <rPh sb="0" eb="3">
      <t>ニュウエンジ</t>
    </rPh>
    <phoneticPr fontId="2"/>
  </si>
  <si>
    <t>3,000円</t>
    <rPh sb="5" eb="6">
      <t>エン</t>
    </rPh>
    <phoneticPr fontId="2"/>
  </si>
  <si>
    <t>２点当たり</t>
    <rPh sb="1" eb="2">
      <t>テン</t>
    </rPh>
    <rPh sb="2" eb="3">
      <t>ア</t>
    </rPh>
    <phoneticPr fontId="2"/>
  </si>
  <si>
    <t>敷布団レンタル費用</t>
    <rPh sb="0" eb="1">
      <t>シ</t>
    </rPh>
    <rPh sb="1" eb="3">
      <t>フトン</t>
    </rPh>
    <rPh sb="7" eb="9">
      <t>ヒヨウ</t>
    </rPh>
    <phoneticPr fontId="2"/>
  </si>
  <si>
    <t>希望者</t>
    <rPh sb="0" eb="3">
      <t>キボウシャ</t>
    </rPh>
    <phoneticPr fontId="2"/>
  </si>
  <si>
    <t>700円</t>
    <rPh sb="3" eb="4">
      <t>エン</t>
    </rPh>
    <phoneticPr fontId="2"/>
  </si>
  <si>
    <t>シーツ・防水シーツ</t>
    <rPh sb="4" eb="6">
      <t>ボウスイ</t>
    </rPh>
    <phoneticPr fontId="2"/>
  </si>
  <si>
    <t>2,300円</t>
    <rPh sb="5" eb="6">
      <t>エン</t>
    </rPh>
    <phoneticPr fontId="2"/>
  </si>
  <si>
    <t>初回</t>
    <rPh sb="0" eb="2">
      <t>ショカイ</t>
    </rPh>
    <phoneticPr fontId="2"/>
  </si>
  <si>
    <t>人工芝が敷いてある園庭には砂場もあります。夏は水遊びもできます。サンシェード設置で暑さ対策も万全です。</t>
    <rPh sb="0" eb="2">
      <t>ジンコウ</t>
    </rPh>
    <rPh sb="2" eb="3">
      <t>シバ</t>
    </rPh>
    <rPh sb="4" eb="5">
      <t>シ</t>
    </rPh>
    <rPh sb="9" eb="11">
      <t>エンテイ</t>
    </rPh>
    <rPh sb="13" eb="15">
      <t>スナバ</t>
    </rPh>
    <rPh sb="21" eb="22">
      <t>ナツ</t>
    </rPh>
    <rPh sb="23" eb="25">
      <t>ミズアソ</t>
    </rPh>
    <rPh sb="38" eb="40">
      <t>セッチ</t>
    </rPh>
    <rPh sb="41" eb="42">
      <t>アツ</t>
    </rPh>
    <rPh sb="43" eb="45">
      <t>タイサク</t>
    </rPh>
    <rPh sb="46" eb="48">
      <t>バンゼン</t>
    </rPh>
    <phoneticPr fontId="2"/>
  </si>
  <si>
    <t>チャレンジキッズおおたかの森園本園</t>
    <rPh sb="13" eb="15">
      <t>モリエン</t>
    </rPh>
    <rPh sb="15" eb="17">
      <t>ホンエン</t>
    </rPh>
    <phoneticPr fontId="2"/>
  </si>
  <si>
    <t>04-7157-0615</t>
    <phoneticPr fontId="2"/>
  </si>
  <si>
    <t>流山市おおたかの森西1-22-1</t>
    <rPh sb="0" eb="3">
      <t>ナガレヤマシ</t>
    </rPh>
    <rPh sb="8" eb="9">
      <t>モリ</t>
    </rPh>
    <rPh sb="9" eb="10">
      <t>ニシ</t>
    </rPh>
    <phoneticPr fontId="2"/>
  </si>
  <si>
    <t>○</t>
    <phoneticPr fontId="2"/>
  </si>
  <si>
    <t>流山市おおたかの森北1-19-5</t>
    <rPh sb="0" eb="3">
      <t>ナガレヤマシ</t>
    </rPh>
    <rPh sb="8" eb="9">
      <t>モリ</t>
    </rPh>
    <rPh sb="9" eb="10">
      <t>キタ</t>
    </rPh>
    <phoneticPr fontId="2"/>
  </si>
  <si>
    <t>・様々な体験を通じて、何事にも挑戦する心を育む
・様々な体験を通じて、規律を守り、自立した心を育む
・様々な体験を通じて、自分の好奇心を最大限発揮できる場を提供する　
・様々な体験を通じて、感謝と謝罪の気持ちをすぐに伝えられる素直な心を育む
・様々な体験を通じて、いつも前向きに物事を捉える心を育む
・様々な体験を通じて、いつも夢を持ち、夢に向かって進む心を育む
・様々な体験を通じて、誰に対しても思いやりの気持ちを持つ心を育む</t>
    <rPh sb="1" eb="3">
      <t>サマザマ</t>
    </rPh>
    <rPh sb="4" eb="6">
      <t>タイケン</t>
    </rPh>
    <rPh sb="7" eb="8">
      <t>ツウ</t>
    </rPh>
    <rPh sb="11" eb="13">
      <t>ナニゴト</t>
    </rPh>
    <rPh sb="15" eb="17">
      <t>チョウセン</t>
    </rPh>
    <rPh sb="19" eb="20">
      <t>ココロ</t>
    </rPh>
    <rPh sb="21" eb="22">
      <t>ハグク</t>
    </rPh>
    <rPh sb="25" eb="27">
      <t>サマザマ</t>
    </rPh>
    <rPh sb="28" eb="30">
      <t>タイケン</t>
    </rPh>
    <rPh sb="31" eb="32">
      <t>ツウ</t>
    </rPh>
    <rPh sb="35" eb="37">
      <t>キリツ</t>
    </rPh>
    <rPh sb="38" eb="39">
      <t>マモ</t>
    </rPh>
    <rPh sb="41" eb="43">
      <t>ジリツ</t>
    </rPh>
    <rPh sb="45" eb="46">
      <t>ココロ</t>
    </rPh>
    <rPh sb="47" eb="48">
      <t>ハグク</t>
    </rPh>
    <rPh sb="51" eb="53">
      <t>サマザマ</t>
    </rPh>
    <rPh sb="54" eb="56">
      <t>タイケン</t>
    </rPh>
    <rPh sb="57" eb="58">
      <t>ツウ</t>
    </rPh>
    <rPh sb="61" eb="63">
      <t>ジブン</t>
    </rPh>
    <rPh sb="64" eb="67">
      <t>コウキシン</t>
    </rPh>
    <rPh sb="68" eb="71">
      <t>サイダイゲン</t>
    </rPh>
    <rPh sb="71" eb="73">
      <t>ハッキ</t>
    </rPh>
    <rPh sb="76" eb="77">
      <t>バ</t>
    </rPh>
    <rPh sb="78" eb="80">
      <t>テイキョウ</t>
    </rPh>
    <rPh sb="85" eb="87">
      <t>サマザマ</t>
    </rPh>
    <rPh sb="88" eb="90">
      <t>タイケン</t>
    </rPh>
    <rPh sb="91" eb="92">
      <t>ツウ</t>
    </rPh>
    <rPh sb="95" eb="97">
      <t>カンシャ</t>
    </rPh>
    <rPh sb="98" eb="100">
      <t>シャザイ</t>
    </rPh>
    <rPh sb="101" eb="103">
      <t>キモ</t>
    </rPh>
    <rPh sb="108" eb="109">
      <t>ツタ</t>
    </rPh>
    <rPh sb="113" eb="115">
      <t>スナオ</t>
    </rPh>
    <rPh sb="116" eb="117">
      <t>ココロ</t>
    </rPh>
    <rPh sb="118" eb="119">
      <t>ハグク</t>
    </rPh>
    <rPh sb="122" eb="124">
      <t>サマザマ</t>
    </rPh>
    <rPh sb="125" eb="127">
      <t>タイケン</t>
    </rPh>
    <rPh sb="128" eb="129">
      <t>ツウ</t>
    </rPh>
    <rPh sb="135" eb="137">
      <t>マエム</t>
    </rPh>
    <rPh sb="139" eb="141">
      <t>モノゴト</t>
    </rPh>
    <rPh sb="142" eb="143">
      <t>トラ</t>
    </rPh>
    <rPh sb="145" eb="146">
      <t>ココロ</t>
    </rPh>
    <rPh sb="147" eb="148">
      <t>ハグク</t>
    </rPh>
    <rPh sb="151" eb="153">
      <t>サマザマ</t>
    </rPh>
    <rPh sb="154" eb="156">
      <t>タイケン</t>
    </rPh>
    <rPh sb="157" eb="158">
      <t>ツウ</t>
    </rPh>
    <rPh sb="164" eb="165">
      <t>ユメ</t>
    </rPh>
    <rPh sb="166" eb="167">
      <t>モ</t>
    </rPh>
    <rPh sb="169" eb="170">
      <t>ユメ</t>
    </rPh>
    <rPh sb="171" eb="172">
      <t>ム</t>
    </rPh>
    <rPh sb="175" eb="176">
      <t>ススム</t>
    </rPh>
    <rPh sb="177" eb="178">
      <t>ココロ</t>
    </rPh>
    <rPh sb="179" eb="180">
      <t>ハグク</t>
    </rPh>
    <rPh sb="183" eb="185">
      <t>サマザマ</t>
    </rPh>
    <rPh sb="186" eb="188">
      <t>タイケン</t>
    </rPh>
    <rPh sb="189" eb="190">
      <t>ツウ</t>
    </rPh>
    <rPh sb="193" eb="194">
      <t>ダレ</t>
    </rPh>
    <rPh sb="195" eb="196">
      <t>タイ</t>
    </rPh>
    <rPh sb="199" eb="200">
      <t>オモ</t>
    </rPh>
    <rPh sb="204" eb="206">
      <t>キモ</t>
    </rPh>
    <rPh sb="208" eb="209">
      <t>モ</t>
    </rPh>
    <rPh sb="210" eb="211">
      <t>ココロ</t>
    </rPh>
    <rPh sb="212" eb="213">
      <t>ハグク</t>
    </rPh>
    <phoneticPr fontId="2"/>
  </si>
  <si>
    <t>土曜日は、第二おおたかの森園で合同保育</t>
    <rPh sb="0" eb="3">
      <t>ドヨウビ</t>
    </rPh>
    <rPh sb="5" eb="7">
      <t>ダイニ</t>
    </rPh>
    <rPh sb="12" eb="14">
      <t>モリエン</t>
    </rPh>
    <rPh sb="15" eb="19">
      <t>ゴウドウホイク</t>
    </rPh>
    <phoneticPr fontId="2"/>
  </si>
  <si>
    <t>・保育園で準備します</t>
    <rPh sb="1" eb="4">
      <t>ホイクエン</t>
    </rPh>
    <rPh sb="5" eb="7">
      <t>ジュンビ</t>
    </rPh>
    <phoneticPr fontId="2"/>
  </si>
  <si>
    <t>・着替え(毎日持ち帰り)
・着替え(常備用)
・避難服
・外靴
・外遊び用上着
・水着(夏　3歳児～)</t>
    <rPh sb="1" eb="3">
      <t>キガ</t>
    </rPh>
    <rPh sb="5" eb="7">
      <t>マイニチ</t>
    </rPh>
    <rPh sb="7" eb="8">
      <t>モ</t>
    </rPh>
    <rPh sb="9" eb="10">
      <t>カエ</t>
    </rPh>
    <rPh sb="14" eb="16">
      <t>キガ</t>
    </rPh>
    <rPh sb="18" eb="21">
      <t>ジョウビヨウ</t>
    </rPh>
    <rPh sb="24" eb="27">
      <t>ヒナンフク</t>
    </rPh>
    <rPh sb="29" eb="31">
      <t>ソトグツ</t>
    </rPh>
    <rPh sb="33" eb="35">
      <t>ソトアソ</t>
    </rPh>
    <rPh sb="36" eb="37">
      <t>ヨウ</t>
    </rPh>
    <rPh sb="37" eb="39">
      <t>ウワギ</t>
    </rPh>
    <rPh sb="41" eb="43">
      <t>ミズギ</t>
    </rPh>
    <rPh sb="44" eb="45">
      <t>ナツ</t>
    </rPh>
    <rPh sb="47" eb="49">
      <t>サイジ</t>
    </rPh>
    <phoneticPr fontId="2"/>
  </si>
  <si>
    <t>口座振替orコンビニ払い</t>
    <rPh sb="0" eb="4">
      <t>コウザフリカエ</t>
    </rPh>
    <rPh sb="10" eb="11">
      <t>バラ</t>
    </rPh>
    <phoneticPr fontId="2"/>
  </si>
  <si>
    <t>100円～400円</t>
    <rPh sb="3" eb="4">
      <t>エン</t>
    </rPh>
    <rPh sb="8" eb="9">
      <t>エン</t>
    </rPh>
    <phoneticPr fontId="2"/>
  </si>
  <si>
    <t>30分毎</t>
    <rPh sb="2" eb="3">
      <t>フン</t>
    </rPh>
    <rPh sb="3" eb="4">
      <t>ゴト</t>
    </rPh>
    <phoneticPr fontId="2"/>
  </si>
  <si>
    <t>翌月まとめて口座振替</t>
    <rPh sb="0" eb="2">
      <t>ヨクゲツ</t>
    </rPh>
    <rPh sb="6" eb="8">
      <t>コウザ</t>
    </rPh>
    <rPh sb="8" eb="10">
      <t>フリカエ</t>
    </rPh>
    <phoneticPr fontId="2"/>
  </si>
  <si>
    <t>らくらくセット代に含む</t>
    <rPh sb="7" eb="8">
      <t>ダイ</t>
    </rPh>
    <rPh sb="9" eb="10">
      <t>フク</t>
    </rPh>
    <phoneticPr fontId="2"/>
  </si>
  <si>
    <t>らくらくセット</t>
    <phoneticPr fontId="2"/>
  </si>
  <si>
    <t>5,500円又は2,750円</t>
    <rPh sb="5" eb="6">
      <t>エン</t>
    </rPh>
    <rPh sb="6" eb="7">
      <t>マタ</t>
    </rPh>
    <rPh sb="13" eb="14">
      <t>エン</t>
    </rPh>
    <phoneticPr fontId="2"/>
  </si>
  <si>
    <t>英会話・体操</t>
    <rPh sb="0" eb="3">
      <t>エイカイワ</t>
    </rPh>
    <rPh sb="4" eb="6">
      <t>タイソウ</t>
    </rPh>
    <phoneticPr fontId="2"/>
  </si>
  <si>
    <t>各月2回</t>
    <rPh sb="0" eb="1">
      <t>カク</t>
    </rPh>
    <rPh sb="1" eb="2">
      <t>ツキ</t>
    </rPh>
    <rPh sb="3" eb="4">
      <t>カイ</t>
    </rPh>
    <phoneticPr fontId="2"/>
  </si>
  <si>
    <t>1,700円</t>
    <rPh sb="5" eb="6">
      <t>エン</t>
    </rPh>
    <phoneticPr fontId="2"/>
  </si>
  <si>
    <t>上乗せ徴収</t>
    <rPh sb="0" eb="2">
      <t>ウワノ</t>
    </rPh>
    <rPh sb="3" eb="5">
      <t>チョウシュウ</t>
    </rPh>
    <phoneticPr fontId="2"/>
  </si>
  <si>
    <t>・英会話は、ECC英会話教室のネイティブ講師による授業を行っています。
・延長保育料は、18：01～18：30は100円、18：31～19：00は200円、19：01～19：30は300円、19：31～20：00は400円
・らくらくセット内容は、おむつ、登園リュック、午睡用敷パット、タオルケット(ランドリーサービス代含む)、食事用エプロン、おしぼり、ビブス、保育用品など</t>
    <rPh sb="1" eb="4">
      <t>エイカイワ</t>
    </rPh>
    <rPh sb="9" eb="12">
      <t>エイカイワ</t>
    </rPh>
    <rPh sb="12" eb="14">
      <t>キョウシツ</t>
    </rPh>
    <rPh sb="37" eb="41">
      <t>エンチョウホイク</t>
    </rPh>
    <rPh sb="41" eb="42">
      <t>リョウ</t>
    </rPh>
    <rPh sb="59" eb="60">
      <t>エン</t>
    </rPh>
    <rPh sb="76" eb="77">
      <t>エン</t>
    </rPh>
    <rPh sb="93" eb="94">
      <t>エン</t>
    </rPh>
    <rPh sb="110" eb="111">
      <t>エン</t>
    </rPh>
    <phoneticPr fontId="2"/>
  </si>
  <si>
    <t>学校法人わかば学園認定こども園みやぞの幼稚園</t>
    <rPh sb="0" eb="2">
      <t>ガッコウ</t>
    </rPh>
    <rPh sb="2" eb="4">
      <t>ホウジン</t>
    </rPh>
    <rPh sb="7" eb="9">
      <t>ガクエン</t>
    </rPh>
    <rPh sb="9" eb="11">
      <t>ニンテイ</t>
    </rPh>
    <rPh sb="14" eb="15">
      <t>エン</t>
    </rPh>
    <rPh sb="19" eb="22">
      <t>ヨウチエン</t>
    </rPh>
    <phoneticPr fontId="2"/>
  </si>
  <si>
    <t>認定こども園</t>
  </si>
  <si>
    <t>04-7159-2954</t>
    <phoneticPr fontId="2"/>
  </si>
  <si>
    <t>流山市宮園2-8-11</t>
    <rPh sb="0" eb="3">
      <t>ナガレヤマシ</t>
    </rPh>
    <rPh sb="3" eb="5">
      <t>ミヤゾノ</t>
    </rPh>
    <phoneticPr fontId="2"/>
  </si>
  <si>
    <t>　　流山電鉄鰭ヶ崎　　　　</t>
    <rPh sb="2" eb="4">
      <t>ナガレヤマ</t>
    </rPh>
    <rPh sb="4" eb="6">
      <t>デンテツ</t>
    </rPh>
    <rPh sb="6" eb="9">
      <t>ヒレガサキ</t>
    </rPh>
    <phoneticPr fontId="2"/>
  </si>
  <si>
    <t xml:space="preserve">1.健康でたくましい子
2.情操豊かな明るい子
3.社会性に満ちた正しい子
健康で安全な基本的生活習慣を身につけられ、人との関わりの中で、
愛情、信頼、自主、協調が育ち、様々な事像について興味や関心が育つような保育をする。
</t>
    <rPh sb="2" eb="4">
      <t>ケンコウ</t>
    </rPh>
    <rPh sb="10" eb="11">
      <t>コ</t>
    </rPh>
    <rPh sb="14" eb="16">
      <t>ジョウソウ</t>
    </rPh>
    <rPh sb="16" eb="17">
      <t>ユタ</t>
    </rPh>
    <rPh sb="19" eb="20">
      <t>アカ</t>
    </rPh>
    <rPh sb="22" eb="23">
      <t>コ</t>
    </rPh>
    <rPh sb="26" eb="29">
      <t>シャカイセイ</t>
    </rPh>
    <rPh sb="30" eb="31">
      <t>ミ</t>
    </rPh>
    <rPh sb="33" eb="34">
      <t>タダ</t>
    </rPh>
    <rPh sb="36" eb="37">
      <t>コ</t>
    </rPh>
    <rPh sb="39" eb="41">
      <t>ケンコウ</t>
    </rPh>
    <rPh sb="42" eb="44">
      <t>アンゼン</t>
    </rPh>
    <rPh sb="45" eb="48">
      <t>キホンテキ</t>
    </rPh>
    <rPh sb="48" eb="50">
      <t>セイカツ</t>
    </rPh>
    <rPh sb="50" eb="52">
      <t>シュウカン</t>
    </rPh>
    <rPh sb="53" eb="54">
      <t>ミ</t>
    </rPh>
    <rPh sb="60" eb="61">
      <t>ヒト</t>
    </rPh>
    <rPh sb="63" eb="64">
      <t>カカ</t>
    </rPh>
    <rPh sb="67" eb="68">
      <t>ナカ</t>
    </rPh>
    <rPh sb="71" eb="73">
      <t>アイジョウ</t>
    </rPh>
    <rPh sb="74" eb="76">
      <t>シンライ</t>
    </rPh>
    <rPh sb="77" eb="79">
      <t>ジシュ</t>
    </rPh>
    <rPh sb="80" eb="82">
      <t>キョウチョウ</t>
    </rPh>
    <rPh sb="83" eb="84">
      <t>ソダ</t>
    </rPh>
    <rPh sb="86" eb="88">
      <t>サマザマ</t>
    </rPh>
    <rPh sb="89" eb="90">
      <t>コト</t>
    </rPh>
    <rPh sb="90" eb="91">
      <t>ゾウ</t>
    </rPh>
    <rPh sb="95" eb="97">
      <t>キョウミ</t>
    </rPh>
    <rPh sb="98" eb="100">
      <t>カンシン</t>
    </rPh>
    <rPh sb="101" eb="102">
      <t>ソダ</t>
    </rPh>
    <rPh sb="106" eb="108">
      <t>ホイク</t>
    </rPh>
    <phoneticPr fontId="2"/>
  </si>
  <si>
    <t>8：00～18：00</t>
    <phoneticPr fontId="2"/>
  </si>
  <si>
    <t>７：00～20：00</t>
    <phoneticPr fontId="2"/>
  </si>
  <si>
    <t>300円/時間から</t>
    <rPh sb="3" eb="4">
      <t>エン</t>
    </rPh>
    <rPh sb="5" eb="7">
      <t>ジカン</t>
    </rPh>
    <phoneticPr fontId="2"/>
  </si>
  <si>
    <t>４３日目から</t>
    <rPh sb="2" eb="3">
      <t>ニチ</t>
    </rPh>
    <rPh sb="3" eb="4">
      <t>メ</t>
    </rPh>
    <phoneticPr fontId="2"/>
  </si>
  <si>
    <t xml:space="preserve">・布団（０歳児）
・ベットパット、タオルケット（１歳児以上）
毎週持ち帰り
</t>
    <rPh sb="1" eb="3">
      <t>フトン</t>
    </rPh>
    <rPh sb="5" eb="7">
      <t>サイジ</t>
    </rPh>
    <rPh sb="25" eb="27">
      <t>サイジ</t>
    </rPh>
    <rPh sb="27" eb="29">
      <t>イジョウ</t>
    </rPh>
    <rPh sb="32" eb="34">
      <t>マイシュウ</t>
    </rPh>
    <rPh sb="34" eb="35">
      <t>モ</t>
    </rPh>
    <rPh sb="36" eb="37">
      <t>カエ</t>
    </rPh>
    <phoneticPr fontId="2"/>
  </si>
  <si>
    <t>・着替え（毎日持ち帰り）
・着替え（常備用）
・靴
・上履き（２歳児以上）
・体操服、制服（幼児）
・制帽、カラー帽子
・パジャマ
・スモック（幼児）</t>
    <rPh sb="1" eb="3">
      <t>キガ</t>
    </rPh>
    <rPh sb="5" eb="7">
      <t>マイニチ</t>
    </rPh>
    <rPh sb="7" eb="8">
      <t>モ</t>
    </rPh>
    <rPh sb="9" eb="10">
      <t>カエ</t>
    </rPh>
    <rPh sb="14" eb="16">
      <t>キガ</t>
    </rPh>
    <rPh sb="18" eb="21">
      <t>ジョウビヨウ</t>
    </rPh>
    <rPh sb="24" eb="25">
      <t>クツ</t>
    </rPh>
    <rPh sb="27" eb="29">
      <t>ウワバ</t>
    </rPh>
    <rPh sb="32" eb="34">
      <t>サイジ</t>
    </rPh>
    <rPh sb="34" eb="36">
      <t>イジョウ</t>
    </rPh>
    <rPh sb="39" eb="41">
      <t>タイソウ</t>
    </rPh>
    <rPh sb="41" eb="42">
      <t>フク</t>
    </rPh>
    <rPh sb="43" eb="45">
      <t>セイフク</t>
    </rPh>
    <rPh sb="46" eb="48">
      <t>ヨウジ</t>
    </rPh>
    <rPh sb="51" eb="53">
      <t>セイボウ</t>
    </rPh>
    <rPh sb="57" eb="59">
      <t>ボウシ</t>
    </rPh>
    <rPh sb="72" eb="74">
      <t>ヨウジ</t>
    </rPh>
    <phoneticPr fontId="2"/>
  </si>
  <si>
    <t xml:space="preserve">・連絡帳
・出席ノート、粘土セット、　　はさみ、クレヨン、お道具箱、自由帳、製作帳
（２歳児以上）
</t>
    <rPh sb="1" eb="3">
      <t>レンラク</t>
    </rPh>
    <rPh sb="3" eb="4">
      <t>チョウ</t>
    </rPh>
    <rPh sb="6" eb="8">
      <t>シュッセキ</t>
    </rPh>
    <rPh sb="12" eb="14">
      <t>ネンド</t>
    </rPh>
    <rPh sb="30" eb="32">
      <t>ドウグ</t>
    </rPh>
    <rPh sb="32" eb="33">
      <t>バコ</t>
    </rPh>
    <rPh sb="34" eb="37">
      <t>ジユウチョウ</t>
    </rPh>
    <rPh sb="38" eb="40">
      <t>セイサク</t>
    </rPh>
    <rPh sb="40" eb="41">
      <t>チョウ</t>
    </rPh>
    <rPh sb="44" eb="46">
      <t>サイジ</t>
    </rPh>
    <rPh sb="46" eb="48">
      <t>イジョウ</t>
    </rPh>
    <phoneticPr fontId="2"/>
  </si>
  <si>
    <t xml:space="preserve">・水筒
・歯ブラシセット
毎日持ち帰り
</t>
    <rPh sb="1" eb="3">
      <t>スイトウ</t>
    </rPh>
    <rPh sb="5" eb="6">
      <t>ハ</t>
    </rPh>
    <rPh sb="14" eb="16">
      <t>マイニチ</t>
    </rPh>
    <rPh sb="16" eb="17">
      <t>モ</t>
    </rPh>
    <rPh sb="18" eb="19">
      <t>カエ</t>
    </rPh>
    <phoneticPr fontId="2"/>
  </si>
  <si>
    <t xml:space="preserve">・おむつ（必要な期間）
・おしりふき（必要な期間）
無くなり次第随時
</t>
    <rPh sb="5" eb="7">
      <t>ヒツヨウ</t>
    </rPh>
    <rPh sb="8" eb="10">
      <t>キカン</t>
    </rPh>
    <rPh sb="19" eb="21">
      <t>ヒツヨウ</t>
    </rPh>
    <rPh sb="22" eb="24">
      <t>キカン</t>
    </rPh>
    <rPh sb="26" eb="27">
      <t>ナ</t>
    </rPh>
    <rPh sb="30" eb="32">
      <t>シダイ</t>
    </rPh>
    <rPh sb="32" eb="34">
      <t>ズイジ</t>
    </rPh>
    <phoneticPr fontId="2"/>
  </si>
  <si>
    <t>・通園バック、上履き入れ
・レッスンバック
・着替え用巾着袋</t>
    <rPh sb="1" eb="3">
      <t>ツウエン</t>
    </rPh>
    <rPh sb="7" eb="9">
      <t>ウワバ</t>
    </rPh>
    <rPh sb="10" eb="11">
      <t>イ</t>
    </rPh>
    <rPh sb="23" eb="25">
      <t>キガ</t>
    </rPh>
    <rPh sb="26" eb="27">
      <t>ヨウ</t>
    </rPh>
    <rPh sb="27" eb="29">
      <t>キンチャク</t>
    </rPh>
    <rPh sb="29" eb="30">
      <t>フクロ</t>
    </rPh>
    <phoneticPr fontId="2"/>
  </si>
  <si>
    <t>5,200円</t>
    <rPh sb="5" eb="6">
      <t>エン</t>
    </rPh>
    <phoneticPr fontId="2"/>
  </si>
  <si>
    <t>100~700円</t>
    <rPh sb="7" eb="8">
      <t>エン</t>
    </rPh>
    <phoneticPr fontId="2"/>
  </si>
  <si>
    <t>10分～1時間当たり</t>
    <rPh sb="2" eb="3">
      <t>フン</t>
    </rPh>
    <rPh sb="5" eb="7">
      <t>ジカン</t>
    </rPh>
    <rPh sb="7" eb="8">
      <t>ア</t>
    </rPh>
    <phoneticPr fontId="2"/>
  </si>
  <si>
    <t>購入時</t>
    <rPh sb="0" eb="2">
      <t>コウニュウ</t>
    </rPh>
    <rPh sb="2" eb="3">
      <t>ジ</t>
    </rPh>
    <phoneticPr fontId="2"/>
  </si>
  <si>
    <t>45,000円</t>
    <rPh sb="6" eb="7">
      <t>エン</t>
    </rPh>
    <phoneticPr fontId="2"/>
  </si>
  <si>
    <t>振込</t>
    <rPh sb="0" eb="2">
      <t>フリコミ</t>
    </rPh>
    <phoneticPr fontId="2"/>
  </si>
  <si>
    <t>300～700円</t>
    <rPh sb="7" eb="8">
      <t>エン</t>
    </rPh>
    <phoneticPr fontId="2"/>
  </si>
  <si>
    <t>月3～4回</t>
    <rPh sb="0" eb="1">
      <t>ツキ</t>
    </rPh>
    <rPh sb="4" eb="5">
      <t>カイ</t>
    </rPh>
    <phoneticPr fontId="2"/>
  </si>
  <si>
    <t>全園児</t>
    <rPh sb="0" eb="1">
      <t>ゼン</t>
    </rPh>
    <rPh sb="1" eb="3">
      <t>エンジ</t>
    </rPh>
    <phoneticPr fontId="2"/>
  </si>
  <si>
    <t>・送迎バスは満3歳児、幼児の利用可能です。（往復月額3,000円、片道月額2,000円）
・おむつ等のサブスクを行っています。（任意、月額1,280～3,280円）
・幼稚園舎ホールでは課外教室を行っています（有料、バレエ、ピアノ、体操、ＥＣＣ）
・保育の中に STEAM 教育を取り入れ、答えを導き出すのではなく、仲間と一緒に考えようとするきっかけ作りや遊びながら学ぶ楽しさを伝えていき、自ら考えて行動できる力をつけられる教育をしています。
・食育活動に力をいれており、園内菜園やつくば畑での野菜作りや芋ほりなど、年間を通して様々な活動をしています。</t>
    <rPh sb="1" eb="3">
      <t>ソウゲイ</t>
    </rPh>
    <rPh sb="6" eb="7">
      <t>マン</t>
    </rPh>
    <rPh sb="8" eb="10">
      <t>サイジ</t>
    </rPh>
    <rPh sb="11" eb="13">
      <t>ヨウジ</t>
    </rPh>
    <rPh sb="14" eb="16">
      <t>リヨウ</t>
    </rPh>
    <rPh sb="16" eb="18">
      <t>カノウ</t>
    </rPh>
    <rPh sb="22" eb="24">
      <t>オウフク</t>
    </rPh>
    <rPh sb="24" eb="26">
      <t>ゲツガク</t>
    </rPh>
    <rPh sb="31" eb="32">
      <t>エン</t>
    </rPh>
    <rPh sb="33" eb="35">
      <t>カタミチ</t>
    </rPh>
    <rPh sb="35" eb="37">
      <t>ゲツガク</t>
    </rPh>
    <rPh sb="42" eb="43">
      <t>エン</t>
    </rPh>
    <rPh sb="49" eb="50">
      <t>ナド</t>
    </rPh>
    <rPh sb="56" eb="57">
      <t>オコナ</t>
    </rPh>
    <rPh sb="64" eb="66">
      <t>ニンイ</t>
    </rPh>
    <rPh sb="67" eb="69">
      <t>ゲツガク</t>
    </rPh>
    <rPh sb="80" eb="81">
      <t>エン</t>
    </rPh>
    <rPh sb="84" eb="87">
      <t>ヨウチエン</t>
    </rPh>
    <rPh sb="87" eb="88">
      <t>シャ</t>
    </rPh>
    <rPh sb="93" eb="95">
      <t>カガイ</t>
    </rPh>
    <rPh sb="95" eb="97">
      <t>キョウシツ</t>
    </rPh>
    <rPh sb="98" eb="99">
      <t>オコナ</t>
    </rPh>
    <rPh sb="105" eb="107">
      <t>ユウリョウ</t>
    </rPh>
    <rPh sb="116" eb="118">
      <t>タイソウ</t>
    </rPh>
    <rPh sb="212" eb="214">
      <t>キョウイク</t>
    </rPh>
    <rPh sb="223" eb="225">
      <t>ショクイク</t>
    </rPh>
    <rPh sb="225" eb="227">
      <t>カツドウ</t>
    </rPh>
    <rPh sb="228" eb="229">
      <t>チカラ</t>
    </rPh>
    <rPh sb="236" eb="238">
      <t>エンナイ</t>
    </rPh>
    <rPh sb="238" eb="240">
      <t>サイエン</t>
    </rPh>
    <rPh sb="244" eb="245">
      <t>ハタケ</t>
    </rPh>
    <rPh sb="247" eb="249">
      <t>ヤサイ</t>
    </rPh>
    <rPh sb="249" eb="250">
      <t>ツク</t>
    </rPh>
    <rPh sb="252" eb="253">
      <t>イモ</t>
    </rPh>
    <rPh sb="258" eb="260">
      <t>ネンカン</t>
    </rPh>
    <rPh sb="261" eb="262">
      <t>トオ</t>
    </rPh>
    <rPh sb="264" eb="266">
      <t>サマザマ</t>
    </rPh>
    <rPh sb="267" eb="269">
      <t>カツドウ</t>
    </rPh>
    <phoneticPr fontId="2"/>
  </si>
  <si>
    <t>アルタベビーセントラルおおたかの森園</t>
    <rPh sb="16" eb="17">
      <t>モリ</t>
    </rPh>
    <rPh sb="17" eb="18">
      <t>エン</t>
    </rPh>
    <phoneticPr fontId="2"/>
  </si>
  <si>
    <t>04-7157-1972</t>
    <phoneticPr fontId="2"/>
  </si>
  <si>
    <t>流山市おおたかの森北3-40-1-1F</t>
    <rPh sb="0" eb="3">
      <t>ナガレヤマシ</t>
    </rPh>
    <rPh sb="8" eb="9">
      <t>モリ</t>
    </rPh>
    <rPh sb="9" eb="10">
      <t>キタ</t>
    </rPh>
    <phoneticPr fontId="2"/>
  </si>
  <si>
    <t>代替公園</t>
    <rPh sb="0" eb="2">
      <t>ダイタイ</t>
    </rPh>
    <rPh sb="2" eb="4">
      <t>コウエン</t>
    </rPh>
    <phoneticPr fontId="2"/>
  </si>
  <si>
    <t>２～３歳児クラス</t>
    <rPh sb="3" eb="4">
      <t>サイ</t>
    </rPh>
    <rPh sb="4" eb="5">
      <t>ジ</t>
    </rPh>
    <phoneticPr fontId="2"/>
  </si>
  <si>
    <t>Nest南流山保育園</t>
    <rPh sb="4" eb="10">
      <t>ミナミナガレヤマホイクエン</t>
    </rPh>
    <phoneticPr fontId="2"/>
  </si>
  <si>
    <t>04-7150-1236</t>
    <phoneticPr fontId="2"/>
  </si>
  <si>
    <t>千葉県流山市南流山2-4-1
ザ・サバービア2階</t>
    <rPh sb="0" eb="6">
      <t>チバケンナガレヤマシ</t>
    </rPh>
    <rPh sb="6" eb="9">
      <t>ミナミナガレヤマ</t>
    </rPh>
    <rPh sb="23" eb="24">
      <t>カイ</t>
    </rPh>
    <phoneticPr fontId="2"/>
  </si>
  <si>
    <t>JR武蔵野線・つくばエクスプレス線　　
南流山</t>
    <rPh sb="2" eb="6">
      <t>ムサシノセン</t>
    </rPh>
    <rPh sb="16" eb="17">
      <t>セン</t>
    </rPh>
    <rPh sb="20" eb="23">
      <t>ミナミナガレヤマ</t>
    </rPh>
    <phoneticPr fontId="2"/>
  </si>
  <si>
    <t>・いきいきと遊ぶ子
・思いやりのある子
・環境に働きかける子
・自分の気持ちや考えを伝えられる子
・創り出す子
・感謝する子</t>
    <rPh sb="6" eb="7">
      <t>アソ</t>
    </rPh>
    <rPh sb="8" eb="9">
      <t>コ</t>
    </rPh>
    <rPh sb="11" eb="12">
      <t>オモ</t>
    </rPh>
    <rPh sb="18" eb="19">
      <t>コ</t>
    </rPh>
    <rPh sb="21" eb="23">
      <t>カンキョウ</t>
    </rPh>
    <rPh sb="24" eb="25">
      <t>ハタラ</t>
    </rPh>
    <rPh sb="29" eb="30">
      <t>コ</t>
    </rPh>
    <rPh sb="32" eb="34">
      <t>ジブン</t>
    </rPh>
    <rPh sb="35" eb="37">
      <t>キモ</t>
    </rPh>
    <rPh sb="39" eb="40">
      <t>カンガ</t>
    </rPh>
    <rPh sb="42" eb="43">
      <t>ツタ</t>
    </rPh>
    <rPh sb="47" eb="48">
      <t>コ</t>
    </rPh>
    <rPh sb="50" eb="51">
      <t>ツク</t>
    </rPh>
    <rPh sb="52" eb="53">
      <t>ダ</t>
    </rPh>
    <rPh sb="54" eb="55">
      <t>コ</t>
    </rPh>
    <rPh sb="57" eb="59">
      <t>カンシャ</t>
    </rPh>
    <rPh sb="61" eb="62">
      <t>コ</t>
    </rPh>
    <phoneticPr fontId="2"/>
  </si>
  <si>
    <t>7:00～8:00</t>
    <phoneticPr fontId="2"/>
  </si>
  <si>
    <t>9:00～17:00</t>
    <phoneticPr fontId="2"/>
  </si>
  <si>
    <t>7:00～8:30</t>
    <phoneticPr fontId="2"/>
  </si>
  <si>
    <t>翌月20日</t>
    <rPh sb="0" eb="2">
      <t>ヨクゲツ</t>
    </rPh>
    <rPh sb="4" eb="5">
      <t>ヒ</t>
    </rPh>
    <phoneticPr fontId="2"/>
  </si>
  <si>
    <t>6,600円</t>
    <rPh sb="5" eb="6">
      <t>エン</t>
    </rPh>
    <phoneticPr fontId="2"/>
  </si>
  <si>
    <t>18時以降30分毎
19時以降10分毎</t>
    <rPh sb="2" eb="3">
      <t>ジ</t>
    </rPh>
    <rPh sb="3" eb="5">
      <t>イコウ</t>
    </rPh>
    <rPh sb="7" eb="8">
      <t>フン</t>
    </rPh>
    <rPh sb="8" eb="9">
      <t>ゴト</t>
    </rPh>
    <rPh sb="12" eb="15">
      <t>ジイコウ</t>
    </rPh>
    <rPh sb="17" eb="18">
      <t>フン</t>
    </rPh>
    <rPh sb="18" eb="19">
      <t>ゴト</t>
    </rPh>
    <phoneticPr fontId="2"/>
  </si>
  <si>
    <t>口座振替</t>
    <rPh sb="0" eb="3">
      <t>コウザフ</t>
    </rPh>
    <rPh sb="3" eb="4">
      <t>カ</t>
    </rPh>
    <phoneticPr fontId="2"/>
  </si>
  <si>
    <t>０～２歳児クラス</t>
    <rPh sb="3" eb="5">
      <t>サイジ</t>
    </rPh>
    <phoneticPr fontId="2"/>
  </si>
  <si>
    <t>当月27日</t>
    <rPh sb="0" eb="2">
      <t>トウゲツ</t>
    </rPh>
    <rPh sb="4" eb="5">
      <t>ヒ</t>
    </rPh>
    <phoneticPr fontId="2"/>
  </si>
  <si>
    <t>2,508円</t>
    <rPh sb="5" eb="6">
      <t>エン</t>
    </rPh>
    <phoneticPr fontId="2"/>
  </si>
  <si>
    <t>JR武蔵野線・つくばエクスプレス線南流山駅の目の前に位置する保育園です。
窓が大きく開放的で、木の温もりを感じられる園舎となっております。
随時、園見学を実施しております。ぜひHPまたは電話でお問い合わせください。</t>
    <rPh sb="2" eb="6">
      <t>ムサシノセン</t>
    </rPh>
    <rPh sb="16" eb="17">
      <t>セン</t>
    </rPh>
    <rPh sb="17" eb="20">
      <t>ミナミナガレヤマ</t>
    </rPh>
    <rPh sb="20" eb="21">
      <t>エキ</t>
    </rPh>
    <rPh sb="22" eb="23">
      <t>メ</t>
    </rPh>
    <rPh sb="24" eb="25">
      <t>マエ</t>
    </rPh>
    <rPh sb="26" eb="28">
      <t>イチ</t>
    </rPh>
    <rPh sb="30" eb="33">
      <t>ホイクエン</t>
    </rPh>
    <rPh sb="31" eb="32">
      <t>イク</t>
    </rPh>
    <rPh sb="32" eb="33">
      <t>エン</t>
    </rPh>
    <rPh sb="37" eb="38">
      <t>マド</t>
    </rPh>
    <rPh sb="39" eb="40">
      <t>オオ</t>
    </rPh>
    <rPh sb="42" eb="45">
      <t>カイホウテキ</t>
    </rPh>
    <rPh sb="47" eb="48">
      <t>キ</t>
    </rPh>
    <rPh sb="48" eb="49">
      <t>ムロキ</t>
    </rPh>
    <rPh sb="49" eb="50">
      <t>ヌク</t>
    </rPh>
    <rPh sb="53" eb="54">
      <t>カン</t>
    </rPh>
    <rPh sb="58" eb="60">
      <t>エンシャ</t>
    </rPh>
    <rPh sb="70" eb="72">
      <t>ズイジ</t>
    </rPh>
    <rPh sb="73" eb="76">
      <t>エンケンガク</t>
    </rPh>
    <rPh sb="77" eb="79">
      <t>ジッシ</t>
    </rPh>
    <rPh sb="93" eb="95">
      <t>デンワ</t>
    </rPh>
    <rPh sb="97" eb="98">
      <t>ト</t>
    </rPh>
    <rPh sb="99" eb="100">
      <t>ア</t>
    </rPh>
    <phoneticPr fontId="2"/>
  </si>
  <si>
    <t>キッズルームアリス南流山駅前園</t>
    <rPh sb="9" eb="15">
      <t>ミナミナガレヤマエキマエエン</t>
    </rPh>
    <phoneticPr fontId="2"/>
  </si>
  <si>
    <t>04-7199-8614</t>
    <phoneticPr fontId="2"/>
  </si>
  <si>
    <t>流山市南流山１丁目６番１０号</t>
    <rPh sb="0" eb="3">
      <t>ナガレヤマシ</t>
    </rPh>
    <rPh sb="3" eb="6">
      <t>ミナミナガレヤマ</t>
    </rPh>
    <rPh sb="7" eb="9">
      <t>チョウメ</t>
    </rPh>
    <rPh sb="10" eb="11">
      <t>バン</t>
    </rPh>
    <rPh sb="13" eb="14">
      <t>ゴウ</t>
    </rPh>
    <phoneticPr fontId="2"/>
  </si>
  <si>
    <t>◎明るく元気な子ども
◎やさしいこころを持つ子ども
◎感性豊かな子ども</t>
    <rPh sb="1" eb="2">
      <t>アカ</t>
    </rPh>
    <rPh sb="4" eb="6">
      <t>ゲンキ</t>
    </rPh>
    <rPh sb="7" eb="8">
      <t>コ</t>
    </rPh>
    <phoneticPr fontId="2"/>
  </si>
  <si>
    <t>土曜は、ありす南流山保育園にて、キッズルームアリス南流山保育園と当園の３園で合同保育</t>
    <rPh sb="0" eb="2">
      <t>ドヨウ</t>
    </rPh>
    <rPh sb="7" eb="13">
      <t>ミナミナガレヤマホイクエン</t>
    </rPh>
    <rPh sb="25" eb="28">
      <t>ミナミナガレヤマ</t>
    </rPh>
    <rPh sb="28" eb="31">
      <t>ホイクエン</t>
    </rPh>
    <rPh sb="32" eb="34">
      <t>トウエン</t>
    </rPh>
    <rPh sb="36" eb="37">
      <t>エン</t>
    </rPh>
    <rPh sb="38" eb="40">
      <t>ゴウドウ</t>
    </rPh>
    <rPh sb="40" eb="42">
      <t>ホイク</t>
    </rPh>
    <phoneticPr fontId="2"/>
  </si>
  <si>
    <t>・敷きパッド
（毎週持ち帰り）
・タオルケット等
（毎週持ち帰り）</t>
    <rPh sb="1" eb="2">
      <t>シ</t>
    </rPh>
    <rPh sb="23" eb="24">
      <t>トウ</t>
    </rPh>
    <phoneticPr fontId="2"/>
  </si>
  <si>
    <t>・着替え（常備用）
・靴(災害時用）</t>
    <rPh sb="1" eb="3">
      <t>キガ</t>
    </rPh>
    <rPh sb="5" eb="8">
      <t>ジョウビヨウ</t>
    </rPh>
    <rPh sb="11" eb="12">
      <t>クツ</t>
    </rPh>
    <rPh sb="13" eb="17">
      <t>サイガイジヨウ</t>
    </rPh>
    <phoneticPr fontId="2"/>
  </si>
  <si>
    <t>・水筒、ストローマグ
（毎日持参）
・食事用エプロン
（毎日持参）
・哺乳瓶
（ミルクを飲むお子様）</t>
    <rPh sb="1" eb="3">
      <t>スイトウ</t>
    </rPh>
    <rPh sb="12" eb="14">
      <t>マイニチ</t>
    </rPh>
    <rPh sb="14" eb="16">
      <t>ジサン</t>
    </rPh>
    <rPh sb="19" eb="22">
      <t>ショクジヨウ</t>
    </rPh>
    <rPh sb="30" eb="32">
      <t>ジサン</t>
    </rPh>
    <rPh sb="35" eb="38">
      <t>ホニュウビン</t>
    </rPh>
    <rPh sb="44" eb="45">
      <t>ノ</t>
    </rPh>
    <rPh sb="47" eb="49">
      <t>コサマ</t>
    </rPh>
    <phoneticPr fontId="2"/>
  </si>
  <si>
    <t>・おむつ
（毎日５枚持参）
・おしりふき
（無くなり次第髄時）
・手口拭き
（毎月1パック）</t>
    <rPh sb="6" eb="8">
      <t>マイニチ</t>
    </rPh>
    <rPh sb="9" eb="10">
      <t>マイ</t>
    </rPh>
    <rPh sb="10" eb="12">
      <t>ジサン</t>
    </rPh>
    <rPh sb="22" eb="23">
      <t>ナ</t>
    </rPh>
    <rPh sb="26" eb="28">
      <t>シダイ</t>
    </rPh>
    <rPh sb="28" eb="30">
      <t>ズイジ</t>
    </rPh>
    <rPh sb="33" eb="36">
      <t>テクチフ</t>
    </rPh>
    <rPh sb="39" eb="41">
      <t>マイツキ</t>
    </rPh>
    <phoneticPr fontId="2"/>
  </si>
  <si>
    <t>・手さげバック（０．１歳児）
・リュック（２歳児）
・袋（エコバック等）
・エプロン、三角巾（２歳児）</t>
    <rPh sb="1" eb="2">
      <t>テ</t>
    </rPh>
    <rPh sb="11" eb="13">
      <t>サイジ</t>
    </rPh>
    <rPh sb="22" eb="24">
      <t>サイジ</t>
    </rPh>
    <rPh sb="27" eb="28">
      <t>フクロ</t>
    </rPh>
    <rPh sb="34" eb="35">
      <t>トウ</t>
    </rPh>
    <rPh sb="43" eb="46">
      <t>サンカクキン</t>
    </rPh>
    <rPh sb="48" eb="50">
      <t>サイジ</t>
    </rPh>
    <phoneticPr fontId="2"/>
  </si>
  <si>
    <t>保育料と併せて銀行振込</t>
    <rPh sb="0" eb="3">
      <t>ホイクリョウ</t>
    </rPh>
    <rPh sb="4" eb="5">
      <t>アワ</t>
    </rPh>
    <rPh sb="7" eb="11">
      <t>ギンコウフリコミ</t>
    </rPh>
    <phoneticPr fontId="2"/>
  </si>
  <si>
    <t>保険料（全員）</t>
    <rPh sb="0" eb="3">
      <t>ホケンリョウ</t>
    </rPh>
    <rPh sb="4" eb="6">
      <t>ゼンイン</t>
    </rPh>
    <phoneticPr fontId="2"/>
  </si>
  <si>
    <t>キッズルームアリス南流山駅前園では、小規模保育の特徴を生かし、暖かい家庭的な雰囲気の中で、一人ひとりの個性を大切に、愛情たっぷりの保育を行っております。
子ども達が安心して健やかに園生活が送れるよう、職員一人ひとりが子ども達と心をつなぎ、そしてお子様一人ひとりの成長を、保護者の方と共に喜び、共感していけるよう努めてまいります。
子ども達、保護者の皆様、職員の笑顔があふれる園でありたいと願っております。
※見学会は随時実施しております。日程につきましては園までお気軽にご連絡下さい。
また、園の様子に関しては、ホームページ及びInstagramで随時発信しておりますので、是非ご覧下さい。</t>
    <phoneticPr fontId="2"/>
  </si>
  <si>
    <t>　　　　流山おおたかの森　　</t>
    <phoneticPr fontId="2"/>
  </si>
  <si>
    <t>◎健康で明るい子
◎よく遊び、意欲のある子
◎思いやりのあるやさしい子
◎豊かな感性と創造性のある子</t>
    <phoneticPr fontId="2"/>
  </si>
  <si>
    <t>450円～/時</t>
    <rPh sb="3" eb="4">
      <t>エン</t>
    </rPh>
    <rPh sb="5" eb="7">
      <t>･ジ</t>
    </rPh>
    <phoneticPr fontId="2"/>
  </si>
  <si>
    <t>32000円～</t>
    <rPh sb="5" eb="6">
      <t>エン</t>
    </rPh>
    <phoneticPr fontId="2"/>
  </si>
  <si>
    <t>チャレンジキッズ第二おおたかの森園</t>
    <rPh sb="8" eb="10">
      <t>ダイニ</t>
    </rPh>
    <rPh sb="15" eb="16">
      <t>モリ</t>
    </rPh>
    <rPh sb="16" eb="17">
      <t>エン</t>
    </rPh>
    <phoneticPr fontId="2"/>
  </si>
  <si>
    <t>保育所</t>
    <rPh sb="0" eb="3">
      <t>ホイクショ</t>
    </rPh>
    <phoneticPr fontId="2"/>
  </si>
  <si>
    <t>流山市おおたかの森西1-22-5</t>
    <phoneticPr fontId="2"/>
  </si>
  <si>
    <t>・様々な体験を通じて、何事にも挑戦する心を育む
・様々な体験を通じて、規律を守り、自立した心を育む
・様々な体験を通じて、自分の好奇心を最大限発揮できる場を提供する
・様々な体験を通じて、感謝と謝罪の気持ちをすぐに伝えられる素直な心を育む
・様々な体験を通じて、いつも前向きに物事を捉える心を育む
・様々な体験を通じて、いつも夢を持ち、夢に向かって進む心を育む
・様々な体験を通じて、誰に対しても思いやりの気持ちを持つ心を育む</t>
    <rPh sb="1" eb="3">
      <t>サマザマ</t>
    </rPh>
    <rPh sb="4" eb="6">
      <t>タイケン</t>
    </rPh>
    <rPh sb="7" eb="8">
      <t>ツウ</t>
    </rPh>
    <rPh sb="11" eb="13">
      <t>ナニゴト</t>
    </rPh>
    <rPh sb="15" eb="17">
      <t>チョウセン</t>
    </rPh>
    <rPh sb="19" eb="20">
      <t>ココロ</t>
    </rPh>
    <rPh sb="21" eb="22">
      <t>ハグク</t>
    </rPh>
    <rPh sb="25" eb="27">
      <t>サマザマ</t>
    </rPh>
    <rPh sb="28" eb="30">
      <t>タイケン</t>
    </rPh>
    <rPh sb="31" eb="32">
      <t>ツウ</t>
    </rPh>
    <rPh sb="35" eb="37">
      <t>キリツ</t>
    </rPh>
    <rPh sb="38" eb="39">
      <t>マモ</t>
    </rPh>
    <rPh sb="41" eb="43">
      <t>ジリツ</t>
    </rPh>
    <rPh sb="45" eb="46">
      <t>ココロ</t>
    </rPh>
    <rPh sb="47" eb="48">
      <t>ハグク</t>
    </rPh>
    <rPh sb="51" eb="53">
      <t>サマザマ</t>
    </rPh>
    <rPh sb="54" eb="56">
      <t>タイケン</t>
    </rPh>
    <rPh sb="57" eb="58">
      <t>ツウ</t>
    </rPh>
    <rPh sb="61" eb="63">
      <t>ジブン</t>
    </rPh>
    <rPh sb="64" eb="67">
      <t>コウキシン</t>
    </rPh>
    <rPh sb="68" eb="71">
      <t>サイダイゲン</t>
    </rPh>
    <rPh sb="71" eb="73">
      <t>ハッキ</t>
    </rPh>
    <rPh sb="76" eb="77">
      <t>バ</t>
    </rPh>
    <rPh sb="78" eb="80">
      <t>テイキョウ</t>
    </rPh>
    <rPh sb="84" eb="86">
      <t>サマザマ</t>
    </rPh>
    <rPh sb="87" eb="89">
      <t>タイケン</t>
    </rPh>
    <rPh sb="90" eb="91">
      <t>ツウ</t>
    </rPh>
    <rPh sb="94" eb="96">
      <t>カンシャ</t>
    </rPh>
    <rPh sb="97" eb="99">
      <t>シャザイ</t>
    </rPh>
    <rPh sb="100" eb="102">
      <t>キモ</t>
    </rPh>
    <rPh sb="107" eb="108">
      <t>ツタ</t>
    </rPh>
    <rPh sb="112" eb="114">
      <t>スナオ</t>
    </rPh>
    <rPh sb="115" eb="116">
      <t>ココロ</t>
    </rPh>
    <rPh sb="117" eb="118">
      <t>ハグク</t>
    </rPh>
    <rPh sb="121" eb="123">
      <t>サマザマ</t>
    </rPh>
    <rPh sb="124" eb="126">
      <t>タイケン</t>
    </rPh>
    <rPh sb="127" eb="128">
      <t>ツウ</t>
    </rPh>
    <rPh sb="134" eb="136">
      <t>マエム</t>
    </rPh>
    <rPh sb="138" eb="140">
      <t>モノゴト</t>
    </rPh>
    <rPh sb="141" eb="142">
      <t>トラ</t>
    </rPh>
    <rPh sb="144" eb="145">
      <t>ココロ</t>
    </rPh>
    <rPh sb="146" eb="147">
      <t>ハグク</t>
    </rPh>
    <rPh sb="150" eb="152">
      <t>サマザマ</t>
    </rPh>
    <rPh sb="153" eb="155">
      <t>タイケン</t>
    </rPh>
    <rPh sb="156" eb="157">
      <t>ツウ</t>
    </rPh>
    <rPh sb="163" eb="164">
      <t>ユメ</t>
    </rPh>
    <rPh sb="165" eb="166">
      <t>モ</t>
    </rPh>
    <rPh sb="168" eb="169">
      <t>ユメ</t>
    </rPh>
    <rPh sb="170" eb="171">
      <t>ム</t>
    </rPh>
    <rPh sb="174" eb="175">
      <t>ススム</t>
    </rPh>
    <rPh sb="176" eb="177">
      <t>ココロ</t>
    </rPh>
    <rPh sb="178" eb="179">
      <t>ハグク</t>
    </rPh>
    <rPh sb="182" eb="184">
      <t>サマザマ</t>
    </rPh>
    <rPh sb="185" eb="187">
      <t>タイケン</t>
    </rPh>
    <rPh sb="188" eb="189">
      <t>ツウ</t>
    </rPh>
    <rPh sb="192" eb="193">
      <t>ダレ</t>
    </rPh>
    <rPh sb="194" eb="195">
      <t>タイ</t>
    </rPh>
    <rPh sb="198" eb="199">
      <t>オモ</t>
    </rPh>
    <rPh sb="203" eb="205">
      <t>キモ</t>
    </rPh>
    <rPh sb="207" eb="208">
      <t>モ</t>
    </rPh>
    <rPh sb="209" eb="210">
      <t>ココロ</t>
    </rPh>
    <rPh sb="211" eb="212">
      <t>ハグク</t>
    </rPh>
    <phoneticPr fontId="2"/>
  </si>
  <si>
    <t>土曜日は、当園にて、おおたかの森園、おおたかの森園分園と合同保育</t>
    <rPh sb="0" eb="3">
      <t>ドヨウビ</t>
    </rPh>
    <rPh sb="5" eb="7">
      <t>トウエン</t>
    </rPh>
    <rPh sb="15" eb="16">
      <t>モリ</t>
    </rPh>
    <rPh sb="16" eb="17">
      <t>エン</t>
    </rPh>
    <rPh sb="23" eb="24">
      <t>モリ</t>
    </rPh>
    <rPh sb="24" eb="25">
      <t>エン</t>
    </rPh>
    <rPh sb="25" eb="27">
      <t>ブンエン</t>
    </rPh>
    <rPh sb="28" eb="30">
      <t>ゴウドウ</t>
    </rPh>
    <rPh sb="30" eb="32">
      <t>ホイク</t>
    </rPh>
    <phoneticPr fontId="2"/>
  </si>
  <si>
    <t>AIAI NURSERY流山おおたかの森</t>
    <phoneticPr fontId="2"/>
  </si>
  <si>
    <t>04-7199-2083</t>
    <phoneticPr fontId="2"/>
  </si>
  <si>
    <t>流山市市野谷244</t>
    <rPh sb="0" eb="3">
      <t>ナガレヤマシ</t>
    </rPh>
    <rPh sb="3" eb="6">
      <t>イチノヤ</t>
    </rPh>
    <phoneticPr fontId="2"/>
  </si>
  <si>
    <t>　　　流山おおたかの森　　　　</t>
    <rPh sb="3" eb="11">
      <t>ナガレヤマオオタカノモリ</t>
    </rPh>
    <phoneticPr fontId="2"/>
  </si>
  <si>
    <t>【保育理念】
一人でも多くの子どもが人間が生まれながらに持っている素晴らしい力を育むことに喜びを感じ笑顔と元気が溢れた園を創造すること
【保育目標】
人間関係の向上・社会力の育成
精神衛生の向上・養護力の育成
身体機能の向上・人間力の育成</t>
    <rPh sb="1" eb="5">
      <t>ホイクリネン</t>
    </rPh>
    <rPh sb="7" eb="9">
      <t>ヒトリ</t>
    </rPh>
    <rPh sb="11" eb="12">
      <t>オオ</t>
    </rPh>
    <rPh sb="14" eb="15">
      <t>コ</t>
    </rPh>
    <rPh sb="18" eb="20">
      <t>ニンゲン</t>
    </rPh>
    <rPh sb="21" eb="22">
      <t>ウ</t>
    </rPh>
    <rPh sb="28" eb="29">
      <t>モ</t>
    </rPh>
    <rPh sb="33" eb="35">
      <t>スバ</t>
    </rPh>
    <rPh sb="38" eb="39">
      <t>チカラ</t>
    </rPh>
    <rPh sb="40" eb="41">
      <t>ハグク</t>
    </rPh>
    <rPh sb="45" eb="46">
      <t>ヨロコ</t>
    </rPh>
    <rPh sb="48" eb="49">
      <t>カン</t>
    </rPh>
    <rPh sb="50" eb="52">
      <t>エガオ</t>
    </rPh>
    <rPh sb="53" eb="55">
      <t>ゲンキ</t>
    </rPh>
    <rPh sb="56" eb="57">
      <t>アフ</t>
    </rPh>
    <rPh sb="59" eb="60">
      <t>エン</t>
    </rPh>
    <rPh sb="61" eb="63">
      <t>ソウゾウ</t>
    </rPh>
    <rPh sb="69" eb="73">
      <t>ホイクモクヒョウ</t>
    </rPh>
    <rPh sb="75" eb="79">
      <t>ニンゲンカンケイ</t>
    </rPh>
    <rPh sb="80" eb="82">
      <t>コウジョウ</t>
    </rPh>
    <rPh sb="83" eb="86">
      <t>シャカイリョク</t>
    </rPh>
    <rPh sb="87" eb="89">
      <t>イクセイ</t>
    </rPh>
    <rPh sb="90" eb="94">
      <t>セイシンエイセイ</t>
    </rPh>
    <rPh sb="95" eb="97">
      <t>コウジョウ</t>
    </rPh>
    <rPh sb="98" eb="100">
      <t>ヨウゴ</t>
    </rPh>
    <rPh sb="100" eb="101">
      <t>リョク</t>
    </rPh>
    <rPh sb="102" eb="104">
      <t>イクセイ</t>
    </rPh>
    <rPh sb="105" eb="109">
      <t>シンタイキノウ</t>
    </rPh>
    <rPh sb="110" eb="112">
      <t>コウジョウ</t>
    </rPh>
    <rPh sb="113" eb="116">
      <t>ニンゲンリョク</t>
    </rPh>
    <rPh sb="117" eb="119">
      <t>イクセイ</t>
    </rPh>
    <phoneticPr fontId="2"/>
  </si>
  <si>
    <t>土曜日は、AIAI　NURSERY流山おおたかの森と合同保育あり。</t>
    <rPh sb="0" eb="3">
      <t>ドヨウビ</t>
    </rPh>
    <rPh sb="17" eb="25">
      <t>ナガレヤマオオタカノモリ</t>
    </rPh>
    <rPh sb="26" eb="30">
      <t>ゴウドウホイク</t>
    </rPh>
    <phoneticPr fontId="2"/>
  </si>
  <si>
    <t>6カ月～</t>
    <rPh sb="2" eb="3">
      <t>ゲツ</t>
    </rPh>
    <phoneticPr fontId="2"/>
  </si>
  <si>
    <t>タオルケットなど（毎週持ち帰り）</t>
    <rPh sb="9" eb="12">
      <t>マイシュウモ</t>
    </rPh>
    <rPh sb="13" eb="14">
      <t>カエ</t>
    </rPh>
    <phoneticPr fontId="2"/>
  </si>
  <si>
    <t xml:space="preserve">着替え（持ち帰り）
着替え2～3着（常備用）
靴
避難靴                        避難服
</t>
    <rPh sb="0" eb="2">
      <t>キガ</t>
    </rPh>
    <rPh sb="4" eb="5">
      <t>モ</t>
    </rPh>
    <rPh sb="6" eb="7">
      <t>カエ</t>
    </rPh>
    <rPh sb="10" eb="12">
      <t>キガ</t>
    </rPh>
    <rPh sb="16" eb="17">
      <t>チャク</t>
    </rPh>
    <rPh sb="18" eb="21">
      <t>ジョウビヨウ</t>
    </rPh>
    <rPh sb="23" eb="24">
      <t>クツ</t>
    </rPh>
    <rPh sb="25" eb="28">
      <t>ヒナンクツ</t>
    </rPh>
    <rPh sb="52" eb="55">
      <t>ヒナンフク</t>
    </rPh>
    <phoneticPr fontId="2"/>
  </si>
  <si>
    <t>通園リュック（指定なし）</t>
    <rPh sb="0" eb="2">
      <t>ツウエン</t>
    </rPh>
    <rPh sb="7" eb="9">
      <t>シテイ</t>
    </rPh>
    <phoneticPr fontId="2"/>
  </si>
  <si>
    <t>6000円</t>
    <rPh sb="4" eb="5">
      <t>エン</t>
    </rPh>
    <phoneticPr fontId="2"/>
  </si>
  <si>
    <t>クレジットカード登録</t>
    <rPh sb="8" eb="10">
      <t>トウロク</t>
    </rPh>
    <phoneticPr fontId="2"/>
  </si>
  <si>
    <t>30分辺り</t>
    <rPh sb="2" eb="4">
      <t>フンアタ</t>
    </rPh>
    <phoneticPr fontId="2"/>
  </si>
  <si>
    <t>外部サービス登録</t>
    <rPh sb="0" eb="2">
      <t>ガイブ</t>
    </rPh>
    <rPh sb="6" eb="8">
      <t>トウロク</t>
    </rPh>
    <phoneticPr fontId="2"/>
  </si>
  <si>
    <t>利用登録</t>
    <rPh sb="0" eb="2">
      <t>リヨウ</t>
    </rPh>
    <rPh sb="2" eb="4">
      <t>トウロク</t>
    </rPh>
    <phoneticPr fontId="2"/>
  </si>
  <si>
    <t>行事に関する費用、教材費等</t>
    <rPh sb="0" eb="2">
      <t>ギョウジ</t>
    </rPh>
    <rPh sb="3" eb="4">
      <t>カン</t>
    </rPh>
    <rPh sb="6" eb="8">
      <t>ヒヨウ</t>
    </rPh>
    <rPh sb="9" eb="12">
      <t>キョウザイヒ</t>
    </rPh>
    <rPh sb="12" eb="13">
      <t>ナド</t>
    </rPh>
    <phoneticPr fontId="2"/>
  </si>
  <si>
    <t>未定</t>
    <rPh sb="0" eb="2">
      <t>ミテイ</t>
    </rPh>
    <phoneticPr fontId="2"/>
  </si>
  <si>
    <t>実施月</t>
    <rPh sb="0" eb="3">
      <t>ジッシツキ</t>
    </rPh>
    <phoneticPr fontId="2"/>
  </si>
  <si>
    <t>知識教育教材費（3.4歳児）</t>
    <rPh sb="0" eb="7">
      <t>チシキキョウイクキョウザイヒ</t>
    </rPh>
    <rPh sb="11" eb="13">
      <t>サイジ</t>
    </rPh>
    <phoneticPr fontId="2"/>
  </si>
  <si>
    <t>3歳児・4歳児</t>
    <rPh sb="1" eb="3">
      <t>サイジ</t>
    </rPh>
    <rPh sb="5" eb="7">
      <t>サイジ</t>
    </rPh>
    <phoneticPr fontId="2"/>
  </si>
  <si>
    <t>週1回程度</t>
    <rPh sb="0" eb="1">
      <t>シュウ</t>
    </rPh>
    <rPh sb="2" eb="3">
      <t>カイ</t>
    </rPh>
    <rPh sb="3" eb="5">
      <t>テイド</t>
    </rPh>
    <phoneticPr fontId="2"/>
  </si>
  <si>
    <t>500円（税抜き）</t>
    <rPh sb="3" eb="4">
      <t>エン</t>
    </rPh>
    <rPh sb="5" eb="7">
      <t>ゼイヌ</t>
    </rPh>
    <phoneticPr fontId="2"/>
  </si>
  <si>
    <t>知識教育教材費（5歳児）</t>
    <rPh sb="0" eb="7">
      <t>チシキキョウイクキョウザイヒ</t>
    </rPh>
    <rPh sb="9" eb="11">
      <t>サイジ</t>
    </rPh>
    <phoneticPr fontId="2"/>
  </si>
  <si>
    <t>5歳児</t>
    <rPh sb="1" eb="3">
      <t>サイジ</t>
    </rPh>
    <phoneticPr fontId="2"/>
  </si>
  <si>
    <t>1000円（税抜き）</t>
    <rPh sb="4" eb="5">
      <t>エン</t>
    </rPh>
    <rPh sb="6" eb="8">
      <t>ゼイヌ</t>
    </rPh>
    <phoneticPr fontId="2"/>
  </si>
  <si>
    <t>連絡帳アプリ使用料</t>
    <rPh sb="0" eb="3">
      <t>レンラクチョウ</t>
    </rPh>
    <rPh sb="6" eb="9">
      <t>シヨウリョウ</t>
    </rPh>
    <phoneticPr fontId="2"/>
  </si>
  <si>
    <t xml:space="preserve">・AIAIオリジナル大型全天候型木製遊具【AINI】があり、身体を使って遊びこむ経験を通して好奇心、挑戦心、忍耐力、やり抜く力を育みます！
・「知識教育」×「思考教育」のプログラムで、個別最適な学びを実現します。
</t>
    <rPh sb="10" eb="12">
      <t>オオガタ</t>
    </rPh>
    <rPh sb="12" eb="16">
      <t>ゼンテンコウガタ</t>
    </rPh>
    <rPh sb="16" eb="18">
      <t>モクセイ</t>
    </rPh>
    <rPh sb="18" eb="20">
      <t>ユウグ</t>
    </rPh>
    <rPh sb="30" eb="32">
      <t>シンタイ</t>
    </rPh>
    <rPh sb="33" eb="34">
      <t>ツカ</t>
    </rPh>
    <rPh sb="36" eb="37">
      <t>アソ</t>
    </rPh>
    <rPh sb="40" eb="42">
      <t>ケイケン</t>
    </rPh>
    <rPh sb="43" eb="44">
      <t>トオ</t>
    </rPh>
    <rPh sb="46" eb="49">
      <t>コウキシン</t>
    </rPh>
    <rPh sb="50" eb="53">
      <t>チョウセンシン</t>
    </rPh>
    <rPh sb="54" eb="57">
      <t>ニンタイリョク</t>
    </rPh>
    <rPh sb="60" eb="61">
      <t>ヌ</t>
    </rPh>
    <rPh sb="62" eb="63">
      <t>チカラ</t>
    </rPh>
    <rPh sb="64" eb="65">
      <t>ハグク</t>
    </rPh>
    <rPh sb="72" eb="76">
      <t>チシキキョウイク</t>
    </rPh>
    <rPh sb="79" eb="83">
      <t>シコウキョウイク</t>
    </rPh>
    <rPh sb="92" eb="94">
      <t>コベツ</t>
    </rPh>
    <rPh sb="94" eb="96">
      <t>サイテキ</t>
    </rPh>
    <rPh sb="97" eb="98">
      <t>マナ</t>
    </rPh>
    <rPh sb="100" eb="102">
      <t>ジツゲン</t>
    </rPh>
    <phoneticPr fontId="2"/>
  </si>
  <si>
    <t>ありす南流山保育園</t>
    <rPh sb="3" eb="6">
      <t>ミナミナガレヤマ</t>
    </rPh>
    <rPh sb="6" eb="9">
      <t>ホイクエン</t>
    </rPh>
    <phoneticPr fontId="2"/>
  </si>
  <si>
    <t>04-7197-5766</t>
    <phoneticPr fontId="2"/>
  </si>
  <si>
    <t>流山市南流山10丁目13番地の15</t>
    <rPh sb="0" eb="3">
      <t>ナガレヤマシ</t>
    </rPh>
    <rPh sb="3" eb="6">
      <t>ミナミナガレヤマ</t>
    </rPh>
    <rPh sb="8" eb="10">
      <t>チョウメ</t>
    </rPh>
    <rPh sb="12" eb="13">
      <t>バン</t>
    </rPh>
    <rPh sb="13" eb="14">
      <t>チ</t>
    </rPh>
    <phoneticPr fontId="2"/>
  </si>
  <si>
    <t>南流山駅</t>
    <rPh sb="0" eb="3">
      <t>ミナミナガレヤマ</t>
    </rPh>
    <rPh sb="3" eb="4">
      <t>エキ</t>
    </rPh>
    <phoneticPr fontId="2"/>
  </si>
  <si>
    <t>◎明るくやさしくがんばる子ども
◎豊かな感性を持ち頑張れる子ども
◎明るく生き生きと遊ぶ子ども
◎明るい挨拶のできる子ども
◎思いやりの心をもつ子ども</t>
    <rPh sb="1" eb="2">
      <t>アカ</t>
    </rPh>
    <rPh sb="12" eb="13">
      <t>コ</t>
    </rPh>
    <rPh sb="17" eb="18">
      <t>ユタ</t>
    </rPh>
    <rPh sb="20" eb="22">
      <t>カンセイ</t>
    </rPh>
    <rPh sb="23" eb="24">
      <t>モ</t>
    </rPh>
    <rPh sb="25" eb="27">
      <t>ガンバ</t>
    </rPh>
    <rPh sb="29" eb="30">
      <t>コ</t>
    </rPh>
    <rPh sb="34" eb="35">
      <t>アカ</t>
    </rPh>
    <rPh sb="37" eb="38">
      <t>イ</t>
    </rPh>
    <rPh sb="39" eb="40">
      <t>イ</t>
    </rPh>
    <rPh sb="42" eb="43">
      <t>アソ</t>
    </rPh>
    <rPh sb="44" eb="45">
      <t>コ</t>
    </rPh>
    <rPh sb="49" eb="50">
      <t>アカ</t>
    </rPh>
    <rPh sb="52" eb="54">
      <t>アイサツ</t>
    </rPh>
    <rPh sb="58" eb="59">
      <t>コ</t>
    </rPh>
    <rPh sb="63" eb="64">
      <t>オモ</t>
    </rPh>
    <rPh sb="68" eb="69">
      <t>ココロ</t>
    </rPh>
    <rPh sb="72" eb="73">
      <t>コ</t>
    </rPh>
    <phoneticPr fontId="2"/>
  </si>
  <si>
    <t>土曜日は当園にて、キッズルームアリス南流山園、キッズルームアリス南流山駅前園の３園で合同保育</t>
    <rPh sb="0" eb="3">
      <t>ドヨウビ</t>
    </rPh>
    <rPh sb="4" eb="6">
      <t>トウエン</t>
    </rPh>
    <rPh sb="18" eb="21">
      <t>ミナミナガレヤマ</t>
    </rPh>
    <rPh sb="21" eb="22">
      <t>エン</t>
    </rPh>
    <rPh sb="32" eb="36">
      <t>ミナミナガレヤマエキ</t>
    </rPh>
    <rPh sb="36" eb="37">
      <t>マエ</t>
    </rPh>
    <rPh sb="37" eb="38">
      <t>エン</t>
    </rPh>
    <rPh sb="40" eb="41">
      <t>エン</t>
    </rPh>
    <rPh sb="42" eb="44">
      <t>ゴウドウ</t>
    </rPh>
    <rPh sb="44" eb="46">
      <t>ホイク</t>
    </rPh>
    <phoneticPr fontId="2"/>
  </si>
  <si>
    <t>7:00～19：00</t>
    <phoneticPr fontId="2"/>
  </si>
  <si>
    <t>５７日から</t>
    <rPh sb="2" eb="3">
      <t>ニチ</t>
    </rPh>
    <phoneticPr fontId="2"/>
  </si>
  <si>
    <t>・敷きパッド
（毎週持ち帰り）
・タオルケット等
（毎週持ち帰り）</t>
    <rPh sb="1" eb="2">
      <t>シ</t>
    </rPh>
    <rPh sb="8" eb="10">
      <t>マイシュウ</t>
    </rPh>
    <rPh sb="10" eb="11">
      <t>モ</t>
    </rPh>
    <rPh sb="12" eb="13">
      <t>カエ</t>
    </rPh>
    <rPh sb="23" eb="24">
      <t>トウ</t>
    </rPh>
    <rPh sb="26" eb="28">
      <t>マイシュウ</t>
    </rPh>
    <rPh sb="28" eb="29">
      <t>モ</t>
    </rPh>
    <rPh sb="30" eb="31">
      <t>カエ</t>
    </rPh>
    <phoneticPr fontId="2"/>
  </si>
  <si>
    <t>・着替え（常備用）
・靴
・上履き（2歳児～）</t>
    <rPh sb="1" eb="3">
      <t>キガ</t>
    </rPh>
    <rPh sb="5" eb="8">
      <t>ジョウビヨウ</t>
    </rPh>
    <rPh sb="11" eb="12">
      <t>クツ</t>
    </rPh>
    <rPh sb="14" eb="16">
      <t>ウワバ</t>
    </rPh>
    <rPh sb="19" eb="21">
      <t>サイジ</t>
    </rPh>
    <phoneticPr fontId="2"/>
  </si>
  <si>
    <t xml:space="preserve">・水筒、ストローマグ
（毎日持参）
・食事用エプロン
・カトラリーセット
</t>
    <rPh sb="1" eb="3">
      <t>スイトウ</t>
    </rPh>
    <rPh sb="12" eb="14">
      <t>マイニチ</t>
    </rPh>
    <rPh sb="14" eb="16">
      <t>ジサン</t>
    </rPh>
    <phoneticPr fontId="2"/>
  </si>
  <si>
    <t>・おむつ(必要な時期)
(毎日5枚持参）
・おしりふき(必要な期間)
(無くなり次第随時)
・手口拭き(必要な時期)
(毎月１パック)</t>
    <rPh sb="5" eb="7">
      <t>ヒツヨウ</t>
    </rPh>
    <rPh sb="8" eb="10">
      <t>ジキ</t>
    </rPh>
    <rPh sb="13" eb="15">
      <t>マイニチ</t>
    </rPh>
    <rPh sb="16" eb="17">
      <t>マイ</t>
    </rPh>
    <rPh sb="17" eb="19">
      <t>ジサン</t>
    </rPh>
    <rPh sb="28" eb="30">
      <t>ヒツヨウ</t>
    </rPh>
    <rPh sb="31" eb="33">
      <t>キカン</t>
    </rPh>
    <rPh sb="36" eb="37">
      <t>ナ</t>
    </rPh>
    <rPh sb="40" eb="42">
      <t>シダイ</t>
    </rPh>
    <rPh sb="42" eb="44">
      <t>ズイジ</t>
    </rPh>
    <rPh sb="47" eb="48">
      <t>テ</t>
    </rPh>
    <rPh sb="48" eb="49">
      <t>クチ</t>
    </rPh>
    <rPh sb="49" eb="50">
      <t>フ</t>
    </rPh>
    <rPh sb="52" eb="54">
      <t>ヒツヨウ</t>
    </rPh>
    <rPh sb="55" eb="57">
      <t>ジキ</t>
    </rPh>
    <rPh sb="60" eb="62">
      <t>マイツキ</t>
    </rPh>
    <phoneticPr fontId="2"/>
  </si>
  <si>
    <t>・手提げバック(0.1.2歳児)
・袋(エコバック等)
・エプロン・三角巾(2歳児～)
・歯ブラシ・コップ(3歳児～)</t>
    <rPh sb="1" eb="3">
      <t>テサ</t>
    </rPh>
    <rPh sb="13" eb="15">
      <t>サイジ</t>
    </rPh>
    <rPh sb="18" eb="19">
      <t>フクロ</t>
    </rPh>
    <rPh sb="25" eb="26">
      <t>トウ</t>
    </rPh>
    <rPh sb="34" eb="37">
      <t>サンカクキン</t>
    </rPh>
    <rPh sb="39" eb="41">
      <t>サイジ</t>
    </rPh>
    <rPh sb="45" eb="46">
      <t>ハ</t>
    </rPh>
    <phoneticPr fontId="2"/>
  </si>
  <si>
    <t>6500円</t>
    <rPh sb="4" eb="5">
      <t>エン</t>
    </rPh>
    <phoneticPr fontId="2"/>
  </si>
  <si>
    <t>銀行振込</t>
    <rPh sb="0" eb="2">
      <t>ギンコウ</t>
    </rPh>
    <rPh sb="2" eb="4">
      <t>フリコミ</t>
    </rPh>
    <phoneticPr fontId="2"/>
  </si>
  <si>
    <t>30分当たり</t>
    <rPh sb="2" eb="3">
      <t>プン</t>
    </rPh>
    <rPh sb="3" eb="4">
      <t>ア</t>
    </rPh>
    <phoneticPr fontId="2"/>
  </si>
  <si>
    <t>必要な時期</t>
    <rPh sb="0" eb="2">
      <t>ヒツヨウ</t>
    </rPh>
    <rPh sb="3" eb="5">
      <t>ジキ</t>
    </rPh>
    <phoneticPr fontId="2"/>
  </si>
  <si>
    <t>全員(日本スポーツ振興センター保険代)</t>
    <rPh sb="0" eb="2">
      <t>ゼンイン</t>
    </rPh>
    <rPh sb="3" eb="5">
      <t>ニホン</t>
    </rPh>
    <rPh sb="9" eb="11">
      <t>シンコウ</t>
    </rPh>
    <rPh sb="15" eb="17">
      <t>ホケン</t>
    </rPh>
    <rPh sb="17" eb="18">
      <t>ダイ</t>
    </rPh>
    <phoneticPr fontId="2"/>
  </si>
  <si>
    <t>毎年</t>
    <rPh sb="0" eb="2">
      <t>マイトシ</t>
    </rPh>
    <phoneticPr fontId="2"/>
  </si>
  <si>
    <t>年額</t>
    <rPh sb="0" eb="2">
      <t>ネンガク</t>
    </rPh>
    <phoneticPr fontId="2"/>
  </si>
  <si>
    <t>絵画・造形</t>
    <rPh sb="0" eb="2">
      <t>カイガ</t>
    </rPh>
    <rPh sb="3" eb="5">
      <t>ゾウケイ</t>
    </rPh>
    <phoneticPr fontId="2"/>
  </si>
  <si>
    <t xml:space="preserve">当園は子どもたちがのびのびと過ごすことができ、保護者の方にも安心して預けられる保育園づくりを目指しています。また、絵画指導や体育指導など、創造力や基礎体力、集中力をバランスよく養う取り組みに力を入れています。「お友達と遊び、元気に返事や挨拶ができる」一人ひとりがそんな明るい子どもに育つよう、職員一同全力でサポートしてまいります。
※見学会は随時実施しております。日程につきましては園までお気軽にご連絡ください。
習い事は、ピアノ教室・サッカー教室・体操教室・英語教室・書き方教室を行っております。
詳しくは園にご連絡ください。
</t>
    <rPh sb="0" eb="2">
      <t>トウエン</t>
    </rPh>
    <rPh sb="1" eb="2">
      <t>エン</t>
    </rPh>
    <rPh sb="3" eb="4">
      <t>コ</t>
    </rPh>
    <rPh sb="14" eb="15">
      <t>ス</t>
    </rPh>
    <rPh sb="23" eb="26">
      <t>ホゴシャ</t>
    </rPh>
    <rPh sb="27" eb="28">
      <t>カタ</t>
    </rPh>
    <rPh sb="30" eb="32">
      <t>アンシン</t>
    </rPh>
    <rPh sb="34" eb="35">
      <t>アズ</t>
    </rPh>
    <rPh sb="39" eb="42">
      <t>ホイクエン</t>
    </rPh>
    <rPh sb="46" eb="48">
      <t>メザ</t>
    </rPh>
    <rPh sb="57" eb="59">
      <t>カイガ</t>
    </rPh>
    <rPh sb="59" eb="61">
      <t>シドウ</t>
    </rPh>
    <rPh sb="62" eb="64">
      <t>タイイク</t>
    </rPh>
    <rPh sb="64" eb="66">
      <t>シドウ</t>
    </rPh>
    <rPh sb="69" eb="72">
      <t>ソウゾウリョク</t>
    </rPh>
    <rPh sb="73" eb="75">
      <t>キソ</t>
    </rPh>
    <rPh sb="75" eb="77">
      <t>タイリョク</t>
    </rPh>
    <rPh sb="78" eb="81">
      <t>シュウチュウリョク</t>
    </rPh>
    <rPh sb="88" eb="89">
      <t>ヤシナ</t>
    </rPh>
    <rPh sb="90" eb="91">
      <t>ト</t>
    </rPh>
    <rPh sb="92" eb="93">
      <t>ク</t>
    </rPh>
    <rPh sb="95" eb="96">
      <t>チカラ</t>
    </rPh>
    <rPh sb="97" eb="98">
      <t>イ</t>
    </rPh>
    <rPh sb="106" eb="108">
      <t>トモダチ</t>
    </rPh>
    <rPh sb="109" eb="110">
      <t>アソ</t>
    </rPh>
    <rPh sb="112" eb="114">
      <t>ゲンキ</t>
    </rPh>
    <rPh sb="115" eb="117">
      <t>ヘンジ</t>
    </rPh>
    <rPh sb="118" eb="120">
      <t>アイサツ</t>
    </rPh>
    <rPh sb="125" eb="127">
      <t>ヒトリ</t>
    </rPh>
    <rPh sb="134" eb="135">
      <t>アカ</t>
    </rPh>
    <rPh sb="137" eb="138">
      <t>コ</t>
    </rPh>
    <rPh sb="141" eb="142">
      <t>ソダ</t>
    </rPh>
    <rPh sb="146" eb="148">
      <t>ショクイン</t>
    </rPh>
    <rPh sb="148" eb="150">
      <t>イチドウ</t>
    </rPh>
    <rPh sb="150" eb="152">
      <t>ゼンリョク</t>
    </rPh>
    <rPh sb="167" eb="170">
      <t>ケンガクカイ</t>
    </rPh>
    <rPh sb="171" eb="173">
      <t>ズイジ</t>
    </rPh>
    <rPh sb="173" eb="175">
      <t>ジッシ</t>
    </rPh>
    <rPh sb="182" eb="184">
      <t>ニッテイ</t>
    </rPh>
    <rPh sb="191" eb="192">
      <t>エン</t>
    </rPh>
    <rPh sb="195" eb="197">
      <t>キガル</t>
    </rPh>
    <rPh sb="199" eb="201">
      <t>レンラク</t>
    </rPh>
    <rPh sb="207" eb="208">
      <t>ナラ</t>
    </rPh>
    <rPh sb="209" eb="210">
      <t>ゴト</t>
    </rPh>
    <rPh sb="215" eb="217">
      <t>キョウシツ</t>
    </rPh>
    <rPh sb="222" eb="224">
      <t>キョウシツ</t>
    </rPh>
    <rPh sb="225" eb="229">
      <t>タイソウキョウシツ</t>
    </rPh>
    <rPh sb="230" eb="234">
      <t>エイゴキョウシツ</t>
    </rPh>
    <rPh sb="235" eb="236">
      <t>カ</t>
    </rPh>
    <rPh sb="237" eb="240">
      <t>カタキョウシツ</t>
    </rPh>
    <rPh sb="241" eb="242">
      <t>オコナ</t>
    </rPh>
    <rPh sb="250" eb="251">
      <t>クワ</t>
    </rPh>
    <rPh sb="254" eb="255">
      <t>エン</t>
    </rPh>
    <phoneticPr fontId="2"/>
  </si>
  <si>
    <t>株式会社ナーサリープラットフォーム
きゃんばす流山おおたかの森保育園</t>
    <rPh sb="0" eb="4">
      <t>カブシキガイシャ</t>
    </rPh>
    <phoneticPr fontId="2"/>
  </si>
  <si>
    <t>04-7170-4035</t>
    <phoneticPr fontId="2"/>
  </si>
  <si>
    <t>〒270-0139
千葉県流山市おおたかの森南2-30-2</t>
    <rPh sb="10" eb="12">
      <t>チバ</t>
    </rPh>
    <rPh sb="12" eb="13">
      <t>ケン</t>
    </rPh>
    <rPh sb="13" eb="15">
      <t>ナガレヤマ</t>
    </rPh>
    <rPh sb="15" eb="16">
      <t>シ</t>
    </rPh>
    <rPh sb="21" eb="22">
      <t>モリ</t>
    </rPh>
    <rPh sb="22" eb="23">
      <t>ミナミ</t>
    </rPh>
    <phoneticPr fontId="2"/>
  </si>
  <si>
    <t>　おおたかの森　　　　　　</t>
    <phoneticPr fontId="2"/>
  </si>
  <si>
    <t>無し</t>
    <rPh sb="0" eb="1">
      <t>ナ</t>
    </rPh>
    <phoneticPr fontId="2"/>
  </si>
  <si>
    <t xml:space="preserve">＜保育目標＞
1，創造的な思考
・創造的な思考を促す為に自主性を大切に、見守りや導く保育で何事にもチャレンジし、あきらめない姿をま在します。
2，豊かな感性
・見る、考える、行動することで自分を表現し作り出す力を養う保育を実践します。
3，感謝の心
・個々の成長にあった保育で家庭や地域と連携し安心して健康に育つ中で社会性・優しさ・思いやりを育み、ありがとう・ごめんなさいをいえる姿を目指します。
</t>
    <rPh sb="1" eb="3">
      <t>ホイク</t>
    </rPh>
    <rPh sb="3" eb="5">
      <t>モクヒョウ</t>
    </rPh>
    <rPh sb="9" eb="12">
      <t>ソウゾウテキ</t>
    </rPh>
    <rPh sb="13" eb="15">
      <t>シコウ</t>
    </rPh>
    <rPh sb="17" eb="20">
      <t>ソウゾウテキ</t>
    </rPh>
    <rPh sb="21" eb="23">
      <t>シコウ</t>
    </rPh>
    <rPh sb="24" eb="25">
      <t>ウナガ</t>
    </rPh>
    <rPh sb="26" eb="27">
      <t>タメ</t>
    </rPh>
    <rPh sb="28" eb="30">
      <t>ジシュ</t>
    </rPh>
    <rPh sb="30" eb="31">
      <t>セイ</t>
    </rPh>
    <rPh sb="32" eb="34">
      <t>タイセツ</t>
    </rPh>
    <rPh sb="36" eb="38">
      <t>ミマモ</t>
    </rPh>
    <rPh sb="40" eb="41">
      <t>ミチビ</t>
    </rPh>
    <rPh sb="42" eb="44">
      <t>ホイク</t>
    </rPh>
    <rPh sb="45" eb="47">
      <t>ナニゴト</t>
    </rPh>
    <rPh sb="62" eb="63">
      <t>スガタ</t>
    </rPh>
    <rPh sb="65" eb="66">
      <t>ザイ</t>
    </rPh>
    <rPh sb="74" eb="75">
      <t>ユタ</t>
    </rPh>
    <rPh sb="77" eb="79">
      <t>カンセイ</t>
    </rPh>
    <rPh sb="81" eb="82">
      <t>ミ</t>
    </rPh>
    <rPh sb="84" eb="85">
      <t>カンガ</t>
    </rPh>
    <rPh sb="88" eb="90">
      <t>コウドウ</t>
    </rPh>
    <rPh sb="95" eb="97">
      <t>ジブン</t>
    </rPh>
    <rPh sb="98" eb="100">
      <t>ヒョウゲン</t>
    </rPh>
    <rPh sb="101" eb="102">
      <t>ツク</t>
    </rPh>
    <rPh sb="103" eb="104">
      <t>ダ</t>
    </rPh>
    <rPh sb="105" eb="106">
      <t>チカラ</t>
    </rPh>
    <rPh sb="107" eb="108">
      <t>ヤシナ</t>
    </rPh>
    <rPh sb="109" eb="111">
      <t>ホイク</t>
    </rPh>
    <rPh sb="112" eb="114">
      <t>ジッセン</t>
    </rPh>
    <rPh sb="122" eb="124">
      <t>カンシャ</t>
    </rPh>
    <rPh sb="125" eb="126">
      <t>ココロ</t>
    </rPh>
    <rPh sb="128" eb="130">
      <t>ココ</t>
    </rPh>
    <rPh sb="131" eb="133">
      <t>セイチョウ</t>
    </rPh>
    <rPh sb="137" eb="139">
      <t>ホイク</t>
    </rPh>
    <rPh sb="140" eb="142">
      <t>カテイ</t>
    </rPh>
    <rPh sb="143" eb="145">
      <t>チイキ</t>
    </rPh>
    <rPh sb="146" eb="148">
      <t>レンケイ</t>
    </rPh>
    <rPh sb="149" eb="151">
      <t>アンシン</t>
    </rPh>
    <rPh sb="153" eb="155">
      <t>ケンコウ</t>
    </rPh>
    <rPh sb="156" eb="157">
      <t>ソダ</t>
    </rPh>
    <rPh sb="158" eb="159">
      <t>ナカ</t>
    </rPh>
    <rPh sb="160" eb="163">
      <t>シャカイセイ</t>
    </rPh>
    <rPh sb="164" eb="165">
      <t>ヤサ</t>
    </rPh>
    <rPh sb="168" eb="169">
      <t>オモ</t>
    </rPh>
    <rPh sb="173" eb="174">
      <t>ハグク</t>
    </rPh>
    <rPh sb="192" eb="193">
      <t>スガタ</t>
    </rPh>
    <rPh sb="194" eb="196">
      <t>メザ</t>
    </rPh>
    <phoneticPr fontId="2"/>
  </si>
  <si>
    <t>１１時間</t>
    <rPh sb="2" eb="4">
      <t>ジカン</t>
    </rPh>
    <phoneticPr fontId="2"/>
  </si>
  <si>
    <t>生後５７日～</t>
    <rPh sb="0" eb="2">
      <t>セイゴ</t>
    </rPh>
    <rPh sb="4" eb="5">
      <t>ニチ</t>
    </rPh>
    <phoneticPr fontId="2"/>
  </si>
  <si>
    <t xml:space="preserve">＜乳児組＞
（レンタル布団　無料）
・タオルケット
＜幼児組＞
・コット用シーツ
・タオルケット
</t>
    <rPh sb="1" eb="4">
      <t>ニュウジグミ</t>
    </rPh>
    <rPh sb="11" eb="13">
      <t>ブトン</t>
    </rPh>
    <rPh sb="14" eb="16">
      <t>ムリョウ</t>
    </rPh>
    <rPh sb="29" eb="32">
      <t>ヨウジグミ</t>
    </rPh>
    <rPh sb="38" eb="39">
      <t>ヨウ</t>
    </rPh>
    <phoneticPr fontId="2"/>
  </si>
  <si>
    <t>・着替え（毎日持ち帰り）
・着替え（常備用）
・カラー帽子
・上履き（3歳～）</t>
    <rPh sb="1" eb="3">
      <t>キガ</t>
    </rPh>
    <rPh sb="5" eb="7">
      <t>マイニチ</t>
    </rPh>
    <rPh sb="7" eb="8">
      <t>モ</t>
    </rPh>
    <rPh sb="9" eb="10">
      <t>カエ</t>
    </rPh>
    <rPh sb="14" eb="16">
      <t>キガ</t>
    </rPh>
    <rPh sb="18" eb="20">
      <t>ジョウビ</t>
    </rPh>
    <rPh sb="22" eb="23">
      <t>クツ</t>
    </rPh>
    <rPh sb="36" eb="37">
      <t>サイ</t>
    </rPh>
    <phoneticPr fontId="2"/>
  </si>
  <si>
    <t>・粘土セット（3歳～）
・クレヨン（３歳～）
・色鉛筆（3歳～）
・ピアニカふき口（５歳）
・お便り・シール帳（３歳～）</t>
    <rPh sb="1" eb="3">
      <t>ネンド</t>
    </rPh>
    <rPh sb="8" eb="9">
      <t>サイ</t>
    </rPh>
    <rPh sb="19" eb="20">
      <t>サイ</t>
    </rPh>
    <rPh sb="24" eb="27">
      <t>イロエンピツ</t>
    </rPh>
    <rPh sb="29" eb="30">
      <t>サイ</t>
    </rPh>
    <rPh sb="40" eb="41">
      <t>グチ</t>
    </rPh>
    <rPh sb="43" eb="44">
      <t>サイ</t>
    </rPh>
    <rPh sb="48" eb="49">
      <t>タヨ</t>
    </rPh>
    <rPh sb="54" eb="55">
      <t>チョウ</t>
    </rPh>
    <rPh sb="57" eb="58">
      <t>サイ</t>
    </rPh>
    <phoneticPr fontId="2"/>
  </si>
  <si>
    <t>・コップ（毎週持ち帰り）</t>
    <rPh sb="5" eb="7">
      <t>マイシュウ</t>
    </rPh>
    <rPh sb="7" eb="8">
      <t>モ</t>
    </rPh>
    <rPh sb="9" eb="10">
      <t>カエ</t>
    </rPh>
    <phoneticPr fontId="2"/>
  </si>
  <si>
    <t>・おむつ（必要な期間）
（毎日持参）
・おしりふき（必要な期間）
（無くなり次第随時）
・食事用エプロン（必要な期間）
※手ぶら登園、希望者は利用可</t>
    <rPh sb="5" eb="7">
      <t>ヒツヨウ</t>
    </rPh>
    <rPh sb="8" eb="10">
      <t>キカン</t>
    </rPh>
    <rPh sb="13" eb="15">
      <t>マイニチ</t>
    </rPh>
    <rPh sb="15" eb="17">
      <t>ジサン</t>
    </rPh>
    <rPh sb="26" eb="28">
      <t>ヒツヨウ</t>
    </rPh>
    <rPh sb="29" eb="31">
      <t>キカン</t>
    </rPh>
    <rPh sb="34" eb="35">
      <t>ナ</t>
    </rPh>
    <rPh sb="38" eb="40">
      <t>シダイ</t>
    </rPh>
    <rPh sb="40" eb="42">
      <t>ズイジ</t>
    </rPh>
    <rPh sb="45" eb="48">
      <t>ショクジヨウ</t>
    </rPh>
    <rPh sb="53" eb="55">
      <t>ヒツヨウ</t>
    </rPh>
    <rPh sb="56" eb="58">
      <t>キカン</t>
    </rPh>
    <rPh sb="62" eb="63">
      <t>テ</t>
    </rPh>
    <rPh sb="65" eb="67">
      <t>トウエン</t>
    </rPh>
    <rPh sb="68" eb="71">
      <t>キボウシャ</t>
    </rPh>
    <rPh sb="72" eb="75">
      <t>リヨウカ</t>
    </rPh>
    <phoneticPr fontId="2"/>
  </si>
  <si>
    <t>・リュック
・袋（エコバッグ等）
・歯ブラシ（3歳～）
・ビニール袋</t>
    <rPh sb="7" eb="8">
      <t>フクロ</t>
    </rPh>
    <rPh sb="14" eb="15">
      <t>ナド</t>
    </rPh>
    <rPh sb="18" eb="19">
      <t>ハ</t>
    </rPh>
    <rPh sb="24" eb="25">
      <t>サイ</t>
    </rPh>
    <phoneticPr fontId="2"/>
  </si>
  <si>
    <t>エンペイ（口座振替）</t>
    <rPh sb="5" eb="9">
      <t>コウザフリカエ</t>
    </rPh>
    <phoneticPr fontId="2"/>
  </si>
  <si>
    <t>150～400</t>
    <phoneticPr fontId="2"/>
  </si>
  <si>
    <t>一時間当たり</t>
    <rPh sb="0" eb="4">
      <t>イチジカンア</t>
    </rPh>
    <phoneticPr fontId="2"/>
  </si>
  <si>
    <t>３歳～5歳クラス</t>
    <rPh sb="1" eb="2">
      <t>サイ</t>
    </rPh>
    <rPh sb="4" eb="5">
      <t>サイ</t>
    </rPh>
    <phoneticPr fontId="2"/>
  </si>
  <si>
    <t>学研</t>
    <rPh sb="0" eb="2">
      <t>ガッケン</t>
    </rPh>
    <phoneticPr fontId="2"/>
  </si>
  <si>
    <t>４歳～5歳クラス</t>
    <rPh sb="1" eb="2">
      <t>サイ</t>
    </rPh>
    <rPh sb="4" eb="5">
      <t>サイ</t>
    </rPh>
    <phoneticPr fontId="2"/>
  </si>
  <si>
    <t>・ITによる教育・・・iPadを利用しながら遊びの中で、コンピューターに接する機会を持つ活動も行っている。（3～5歳クラス）</t>
    <rPh sb="6" eb="8">
      <t>キョウイク</t>
    </rPh>
    <rPh sb="16" eb="18">
      <t>リヨウ</t>
    </rPh>
    <rPh sb="22" eb="23">
      <t>アソ</t>
    </rPh>
    <rPh sb="25" eb="26">
      <t>ナカ</t>
    </rPh>
    <rPh sb="36" eb="37">
      <t>セッ</t>
    </rPh>
    <rPh sb="39" eb="41">
      <t>キカイ</t>
    </rPh>
    <rPh sb="42" eb="43">
      <t>モ</t>
    </rPh>
    <rPh sb="44" eb="45">
      <t>カツ</t>
    </rPh>
    <phoneticPr fontId="2"/>
  </si>
  <si>
    <t>流山市流山9-500-31</t>
    <phoneticPr fontId="2"/>
  </si>
  <si>
    <t>南流山駅</t>
    <rPh sb="0" eb="4">
      <t>ミナミナガレヤマエキ</t>
    </rPh>
    <phoneticPr fontId="2"/>
  </si>
  <si>
    <t>・着替え（毎日持ち帰り）
・着替え（常備用）
・靴（登園靴）
・靴（園庭靴）</t>
    <rPh sb="1" eb="3">
      <t>キガ</t>
    </rPh>
    <rPh sb="5" eb="7">
      <t>マイニチ</t>
    </rPh>
    <rPh sb="7" eb="8">
      <t>モ</t>
    </rPh>
    <rPh sb="9" eb="10">
      <t>カエ</t>
    </rPh>
    <rPh sb="14" eb="16">
      <t>キガ</t>
    </rPh>
    <rPh sb="18" eb="21">
      <t>ジョウビヨウ</t>
    </rPh>
    <rPh sb="24" eb="25">
      <t>クツ</t>
    </rPh>
    <rPh sb="26" eb="29">
      <t>トウエングツ</t>
    </rPh>
    <rPh sb="32" eb="33">
      <t>クツ</t>
    </rPh>
    <rPh sb="34" eb="37">
      <t>エンテイグツ</t>
    </rPh>
    <phoneticPr fontId="2"/>
  </si>
  <si>
    <t>ちゃいれっく初石保育園</t>
    <rPh sb="6" eb="11">
      <t>ハツイシホイクエン</t>
    </rPh>
    <phoneticPr fontId="2"/>
  </si>
  <si>
    <t>０４－７１５５－８５６１</t>
    <phoneticPr fontId="2"/>
  </si>
  <si>
    <t>流山市西初石2-930</t>
    <rPh sb="0" eb="3">
      <t>ナガレヤマシ</t>
    </rPh>
    <rPh sb="3" eb="4">
      <t>ニシ</t>
    </rPh>
    <rPh sb="4" eb="6">
      <t>ハツイシ</t>
    </rPh>
    <phoneticPr fontId="2"/>
  </si>
  <si>
    <t>7:00～</t>
    <phoneticPr fontId="2"/>
  </si>
  <si>
    <t>布団カバー　タオルケット（毎週お持ち帰り）　</t>
    <rPh sb="0" eb="2">
      <t>フトン</t>
    </rPh>
    <rPh sb="13" eb="15">
      <t>マイシュウ</t>
    </rPh>
    <rPh sb="16" eb="17">
      <t>モ</t>
    </rPh>
    <rPh sb="18" eb="19">
      <t>カエ</t>
    </rPh>
    <phoneticPr fontId="2"/>
  </si>
  <si>
    <t>お着換え（毎日持ち帰り）　お着換え（ストック）　　　靴（歩けるようになったら）　　　　　　　　　　　　上履き（３歳児クラス以上）給食用エプロン（０・１・２歳児クラス）　　　　　　　スタイ（必要に応じて）</t>
    <rPh sb="1" eb="3">
      <t>キガ</t>
    </rPh>
    <rPh sb="5" eb="7">
      <t>マイニチ</t>
    </rPh>
    <rPh sb="7" eb="8">
      <t>モ</t>
    </rPh>
    <rPh sb="9" eb="10">
      <t>カエ</t>
    </rPh>
    <rPh sb="14" eb="16">
      <t>キガ</t>
    </rPh>
    <rPh sb="26" eb="27">
      <t>クツ</t>
    </rPh>
    <rPh sb="28" eb="29">
      <t>アル</t>
    </rPh>
    <rPh sb="51" eb="53">
      <t>ウワバ</t>
    </rPh>
    <rPh sb="56" eb="58">
      <t>サイジ</t>
    </rPh>
    <rPh sb="61" eb="63">
      <t>イジョウ</t>
    </rPh>
    <rPh sb="64" eb="67">
      <t>キュウショクヨウ</t>
    </rPh>
    <rPh sb="77" eb="79">
      <t>サイジ</t>
    </rPh>
    <rPh sb="94" eb="96">
      <t>ヒツヨウ</t>
    </rPh>
    <rPh sb="97" eb="98">
      <t>オウ</t>
    </rPh>
    <phoneticPr fontId="2"/>
  </si>
  <si>
    <t>コップ　歯ブラシ（毎日持ち帰り）</t>
    <rPh sb="4" eb="5">
      <t>ハ</t>
    </rPh>
    <rPh sb="9" eb="11">
      <t>マイニチ</t>
    </rPh>
    <rPh sb="11" eb="12">
      <t>モ</t>
    </rPh>
    <rPh sb="13" eb="14">
      <t>カエ</t>
    </rPh>
    <phoneticPr fontId="2"/>
  </si>
  <si>
    <t>紙おむつ（必要な期間　毎日）おしりふき（必要な期間　無くなり次第随時）</t>
    <rPh sb="0" eb="1">
      <t>カミ</t>
    </rPh>
    <rPh sb="5" eb="7">
      <t>ヒツヨウ</t>
    </rPh>
    <rPh sb="8" eb="10">
      <t>キカン</t>
    </rPh>
    <rPh sb="11" eb="13">
      <t>マイニチ</t>
    </rPh>
    <rPh sb="20" eb="22">
      <t>ヒツヨウ</t>
    </rPh>
    <rPh sb="23" eb="25">
      <t>キカン</t>
    </rPh>
    <rPh sb="26" eb="27">
      <t>ナ</t>
    </rPh>
    <rPh sb="30" eb="32">
      <t>シダイ</t>
    </rPh>
    <rPh sb="32" eb="34">
      <t>ズイジ</t>
    </rPh>
    <phoneticPr fontId="2"/>
  </si>
  <si>
    <t>リュック・上履き入れ（３歳児クラス以上）　袋（エコバック等　全園児）</t>
    <rPh sb="5" eb="7">
      <t>ウワバ</t>
    </rPh>
    <rPh sb="8" eb="9">
      <t>イ</t>
    </rPh>
    <rPh sb="12" eb="14">
      <t>サイジ</t>
    </rPh>
    <rPh sb="17" eb="19">
      <t>イジョウ</t>
    </rPh>
    <rPh sb="21" eb="22">
      <t>フクロ</t>
    </rPh>
    <rPh sb="28" eb="29">
      <t>トウ</t>
    </rPh>
    <rPh sb="30" eb="33">
      <t>ゼンエンジ</t>
    </rPh>
    <phoneticPr fontId="2"/>
  </si>
  <si>
    <t>全園児</t>
    <rPh sb="0" eb="3">
      <t>ゼンエンジ</t>
    </rPh>
    <phoneticPr fontId="2"/>
  </si>
  <si>
    <t>１時間</t>
    <rPh sb="1" eb="3">
      <t>ジカン</t>
    </rPh>
    <phoneticPr fontId="2"/>
  </si>
  <si>
    <t>口座引き落とし</t>
    <rPh sb="0" eb="2">
      <t>コウザ</t>
    </rPh>
    <rPh sb="2" eb="3">
      <t>ヒ</t>
    </rPh>
    <rPh sb="4" eb="5">
      <t>オ</t>
    </rPh>
    <phoneticPr fontId="2"/>
  </si>
  <si>
    <t>サブスク利用希望者</t>
    <rPh sb="4" eb="6">
      <t>リヨウ</t>
    </rPh>
    <rPh sb="6" eb="9">
      <t>キボウシャ</t>
    </rPh>
    <phoneticPr fontId="2"/>
  </si>
  <si>
    <t>2500円</t>
    <rPh sb="4" eb="5">
      <t>エン</t>
    </rPh>
    <phoneticPr fontId="2"/>
  </si>
  <si>
    <t>口座引き落とし</t>
    <rPh sb="0" eb="3">
      <t>コウザヒ</t>
    </rPh>
    <rPh sb="4" eb="5">
      <t>オ</t>
    </rPh>
    <phoneticPr fontId="2"/>
  </si>
  <si>
    <t>卒園アルバム（５歳児クラス）</t>
    <rPh sb="0" eb="2">
      <t>ソツエン</t>
    </rPh>
    <rPh sb="8" eb="10">
      <t>サイジ</t>
    </rPh>
    <phoneticPr fontId="2"/>
  </si>
  <si>
    <t>３月</t>
    <rPh sb="1" eb="2">
      <t>ツキ</t>
    </rPh>
    <phoneticPr fontId="2"/>
  </si>
  <si>
    <t>6千円前後</t>
    <rPh sb="1" eb="2">
      <t>セン</t>
    </rPh>
    <rPh sb="2" eb="3">
      <t>エン</t>
    </rPh>
    <rPh sb="3" eb="5">
      <t>ゼンゴ</t>
    </rPh>
    <phoneticPr fontId="2"/>
  </si>
  <si>
    <t>１冊</t>
    <rPh sb="1" eb="2">
      <t>サツ</t>
    </rPh>
    <phoneticPr fontId="2"/>
  </si>
  <si>
    <t>３歳児クラス</t>
    <rPh sb="1" eb="3">
      <t>サイジ</t>
    </rPh>
    <phoneticPr fontId="2"/>
  </si>
  <si>
    <t>４，５歳児クラス</t>
    <rPh sb="3" eb="5">
      <t>サイジ</t>
    </rPh>
    <phoneticPr fontId="2"/>
  </si>
  <si>
    <t>英語は月１回　ネイティブ講師あり。　リズム遊び（さくら・さくらんぼ）毎日実施しています。絵本の読み聞かせは毎日行っており、月２回は外部の方による読み聞かせもあります。食育は毎月おこなっている（クッキング・野菜の栽培・収穫・芋ほり・お米作りなど）お天気の良い日は園庭や近隣の公園に遊びに行っています。</t>
    <rPh sb="0" eb="2">
      <t>エイゴ</t>
    </rPh>
    <rPh sb="3" eb="4">
      <t>ツキ</t>
    </rPh>
    <rPh sb="5" eb="6">
      <t>カイ</t>
    </rPh>
    <rPh sb="12" eb="14">
      <t>コウシ</t>
    </rPh>
    <rPh sb="21" eb="22">
      <t>アソ</t>
    </rPh>
    <rPh sb="34" eb="36">
      <t>マイニチ</t>
    </rPh>
    <rPh sb="36" eb="38">
      <t>ジッシ</t>
    </rPh>
    <rPh sb="44" eb="46">
      <t>エホン</t>
    </rPh>
    <rPh sb="47" eb="48">
      <t>ヨ</t>
    </rPh>
    <rPh sb="49" eb="50">
      <t>キ</t>
    </rPh>
    <rPh sb="53" eb="55">
      <t>マイニチ</t>
    </rPh>
    <rPh sb="55" eb="56">
      <t>オコナ</t>
    </rPh>
    <rPh sb="61" eb="62">
      <t>ツキ</t>
    </rPh>
    <rPh sb="63" eb="64">
      <t>カイ</t>
    </rPh>
    <rPh sb="65" eb="67">
      <t>ガイブ</t>
    </rPh>
    <rPh sb="68" eb="69">
      <t>カタ</t>
    </rPh>
    <rPh sb="72" eb="73">
      <t>ヨ</t>
    </rPh>
    <rPh sb="74" eb="75">
      <t>キ</t>
    </rPh>
    <rPh sb="83" eb="85">
      <t>ショクイク</t>
    </rPh>
    <rPh sb="86" eb="88">
      <t>マイツキ</t>
    </rPh>
    <rPh sb="102" eb="104">
      <t>ヤサイ</t>
    </rPh>
    <rPh sb="105" eb="107">
      <t>サイバイ</t>
    </rPh>
    <rPh sb="108" eb="110">
      <t>シュウカク</t>
    </rPh>
    <rPh sb="111" eb="112">
      <t>イモ</t>
    </rPh>
    <rPh sb="116" eb="118">
      <t>コメヅク</t>
    </rPh>
    <rPh sb="123" eb="125">
      <t>テンキ</t>
    </rPh>
    <rPh sb="126" eb="127">
      <t>ヨ</t>
    </rPh>
    <rPh sb="128" eb="129">
      <t>ヒ</t>
    </rPh>
    <rPh sb="130" eb="132">
      <t>エンテイ</t>
    </rPh>
    <rPh sb="133" eb="135">
      <t>キンリン</t>
    </rPh>
    <rPh sb="136" eb="138">
      <t>コウエン</t>
    </rPh>
    <rPh sb="139" eb="140">
      <t>アソ</t>
    </rPh>
    <rPh sb="142" eb="143">
      <t>イ</t>
    </rPh>
    <phoneticPr fontId="2"/>
  </si>
  <si>
    <t>　　流山おおたかの森　　　　　</t>
    <phoneticPr fontId="2"/>
  </si>
  <si>
    <t>子どもの人権と主体性を尊重し、ひとり一人の気持ちにしっかりと向かい合います。
ひとり一人の健全な発達を促し、安心・安全な活動、生活を保障します。
子どもの気持ちに寄り添い、保護者と共に子どもの成長を見守ります。
・心身ともに健康な子ども
・考えることを楽しめる子ども
・自分の想いを表現する子ども
・ルールを理解し見通しをもって生活をする子ども　
・相手を思いやり信頼関係を築ける子ども
・相手を認め協力し合える子ども
・小さな挑戦を繰り返し達成出来る子ども</t>
    <phoneticPr fontId="2"/>
  </si>
  <si>
    <t>9:00～17:00</t>
  </si>
  <si>
    <t>コットシーツ
タオルケット</t>
    <phoneticPr fontId="2"/>
  </si>
  <si>
    <t>普段着での登園</t>
    <phoneticPr fontId="2"/>
  </si>
  <si>
    <t>3歳児以上、クレヨン他</t>
    <rPh sb="1" eb="5">
      <t>サイジイジョウ</t>
    </rPh>
    <rPh sb="10" eb="11">
      <t>ホカ</t>
    </rPh>
    <phoneticPr fontId="2"/>
  </si>
  <si>
    <t>翌月20日</t>
    <rPh sb="0" eb="2">
      <t>ヨクゲツ</t>
    </rPh>
    <rPh sb="4" eb="5">
      <t>ニチ</t>
    </rPh>
    <phoneticPr fontId="2"/>
  </si>
  <si>
    <t>6600円</t>
    <rPh sb="4" eb="5">
      <t>エン</t>
    </rPh>
    <phoneticPr fontId="2"/>
  </si>
  <si>
    <t>18時以降100円/30分
19時以降100円/10分</t>
    <rPh sb="2" eb="3">
      <t>ジ</t>
    </rPh>
    <rPh sb="3" eb="5">
      <t>イコウ</t>
    </rPh>
    <rPh sb="8" eb="9">
      <t>エン</t>
    </rPh>
    <rPh sb="12" eb="13">
      <t>フン</t>
    </rPh>
    <rPh sb="16" eb="17">
      <t>ジ</t>
    </rPh>
    <rPh sb="17" eb="19">
      <t>イコウ</t>
    </rPh>
    <rPh sb="22" eb="23">
      <t>エン</t>
    </rPh>
    <rPh sb="26" eb="27">
      <t>フン</t>
    </rPh>
    <phoneticPr fontId="2"/>
  </si>
  <si>
    <t>0～2歳児クラス希望者</t>
    <rPh sb="3" eb="5">
      <t>サイジ</t>
    </rPh>
    <rPh sb="8" eb="11">
      <t>キボウシャ</t>
    </rPh>
    <phoneticPr fontId="2"/>
  </si>
  <si>
    <t>決済方法による</t>
    <rPh sb="0" eb="2">
      <t>ケッサイ</t>
    </rPh>
    <rPh sb="2" eb="4">
      <t>ホウホウ</t>
    </rPh>
    <phoneticPr fontId="2"/>
  </si>
  <si>
    <t>2300～3500円</t>
    <rPh sb="9" eb="10">
      <t>エン</t>
    </rPh>
    <phoneticPr fontId="2"/>
  </si>
  <si>
    <t>5歳児クラス遠足</t>
    <rPh sb="1" eb="3">
      <t>サイジ</t>
    </rPh>
    <rPh sb="6" eb="8">
      <t>エンソク</t>
    </rPh>
    <phoneticPr fontId="2"/>
  </si>
  <si>
    <t>3000～4000円</t>
    <rPh sb="9" eb="10">
      <t>エン</t>
    </rPh>
    <phoneticPr fontId="2"/>
  </si>
  <si>
    <t>千葉県自然環境保育認証を受け、お散歩や畑など、戸外での遊びや活動を大切にしています。自然遊びから、自己肯定感と非認知能力を育み、SDGsにつながる保育を目指しています。</t>
    <rPh sb="0" eb="3">
      <t>チバケン</t>
    </rPh>
    <rPh sb="3" eb="11">
      <t>シゼンカンキョウホイクニンショウ</t>
    </rPh>
    <rPh sb="12" eb="13">
      <t>ウ</t>
    </rPh>
    <rPh sb="16" eb="18">
      <t>サンポ</t>
    </rPh>
    <rPh sb="19" eb="20">
      <t>ハタケ</t>
    </rPh>
    <rPh sb="23" eb="25">
      <t>コガイ</t>
    </rPh>
    <rPh sb="27" eb="28">
      <t>アソ</t>
    </rPh>
    <rPh sb="30" eb="32">
      <t>カツドウ</t>
    </rPh>
    <rPh sb="33" eb="35">
      <t>タイセツ</t>
    </rPh>
    <rPh sb="42" eb="45">
      <t>シゼンアソ</t>
    </rPh>
    <rPh sb="49" eb="54">
      <t>ジココウテイカン</t>
    </rPh>
    <rPh sb="55" eb="56">
      <t>ヒ</t>
    </rPh>
    <rPh sb="56" eb="60">
      <t>ニンチノウリョク</t>
    </rPh>
    <rPh sb="61" eb="62">
      <t>ハグク</t>
    </rPh>
    <rPh sb="73" eb="75">
      <t>ホイク</t>
    </rPh>
    <rPh sb="76" eb="78">
      <t>メザ</t>
    </rPh>
    <phoneticPr fontId="2"/>
  </si>
  <si>
    <t>流山おおたかの森　</t>
    <rPh sb="0" eb="2">
      <t>ナガレヤマ</t>
    </rPh>
    <rPh sb="7" eb="8">
      <t>モリ</t>
    </rPh>
    <phoneticPr fontId="2"/>
  </si>
  <si>
    <t>・着替え（毎日持ち帰り）
・着替え（常備用）
・靴（登園、外履き兼用）
・上履き（2歳児以上）</t>
    <rPh sb="1" eb="3">
      <t>キガ</t>
    </rPh>
    <rPh sb="5" eb="7">
      <t>マイニチ</t>
    </rPh>
    <rPh sb="7" eb="8">
      <t>モ</t>
    </rPh>
    <rPh sb="9" eb="10">
      <t>カエ</t>
    </rPh>
    <rPh sb="14" eb="16">
      <t>キガ</t>
    </rPh>
    <rPh sb="18" eb="21">
      <t>ジョウビヨウ</t>
    </rPh>
    <rPh sb="24" eb="25">
      <t>クツ</t>
    </rPh>
    <rPh sb="26" eb="28">
      <t>トウエン</t>
    </rPh>
    <rPh sb="29" eb="31">
      <t>ソトバ</t>
    </rPh>
    <rPh sb="32" eb="34">
      <t>ケンヨウ</t>
    </rPh>
    <rPh sb="37" eb="39">
      <t>ウワバ</t>
    </rPh>
    <rPh sb="42" eb="44">
      <t>サイジ</t>
    </rPh>
    <rPh sb="44" eb="46">
      <t>イジョウ</t>
    </rPh>
    <phoneticPr fontId="2"/>
  </si>
  <si>
    <t>・カラー帽子990円
・誕生カード320円
・おたよりケース300円
・クレヨン（2歳～）660円
・自由画帳（2歳～）220円
・なわとび（3歳～）450円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</si>
  <si>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・制作帳（3歳～）480円
・もじあそび（5歳）390円
・ピアニカ唄口（5歳）400円
・書道ケース（5歳）210円
・袋（エコバッグ等）</t>
    <rPh sb="6" eb="8">
      <t>サイカラ</t>
    </rPh>
    <rPh sb="12" eb="13">
      <t>エン</t>
    </rPh>
    <rPh sb="22" eb="23">
      <t>サイ</t>
    </rPh>
    <rPh sb="38" eb="39">
      <t>サイ</t>
    </rPh>
    <rPh sb="43" eb="44">
      <t>エン</t>
    </rPh>
    <rPh sb="53" eb="54">
      <t>サイ</t>
    </rPh>
    <rPh sb="63" eb="64">
      <t>フクロ</t>
    </rPh>
    <rPh sb="70" eb="71">
      <t>ナド</t>
    </rPh>
    <phoneticPr fontId="2"/>
  </si>
  <si>
    <t>おおたかの森せせらぎ保育園</t>
    <rPh sb="5" eb="6">
      <t>モリ</t>
    </rPh>
    <rPh sb="10" eb="13">
      <t>ホイクエン</t>
    </rPh>
    <phoneticPr fontId="2"/>
  </si>
  <si>
    <t>04-7193-8106</t>
    <phoneticPr fontId="2"/>
  </si>
  <si>
    <t>流山市おおたかの森南三丁目12番の9</t>
    <rPh sb="0" eb="3">
      <t>ナガレヤマシ</t>
    </rPh>
    <rPh sb="8" eb="9">
      <t>モリ</t>
    </rPh>
    <rPh sb="9" eb="10">
      <t>ミナミ</t>
    </rPh>
    <rPh sb="10" eb="13">
      <t>サンチョウメ</t>
    </rPh>
    <rPh sb="15" eb="16">
      <t>バン</t>
    </rPh>
    <phoneticPr fontId="2"/>
  </si>
  <si>
    <t>・０，１，２歳児クラスはタオルケット(体を覆えるくらいの大きさの物)金曜日持ち帰り。　
・３歳児からは昼寝なし(家庭の要望には応じます。)
・コット、シーツは園の物を使用します。シーツは金曜日に園で洗濯します。　　　　　　　　</t>
    <rPh sb="6" eb="8">
      <t>サイジ</t>
    </rPh>
    <rPh sb="19" eb="20">
      <t>カラダ</t>
    </rPh>
    <rPh sb="21" eb="22">
      <t>オオ</t>
    </rPh>
    <rPh sb="28" eb="29">
      <t>オオ</t>
    </rPh>
    <rPh sb="32" eb="33">
      <t>モノ</t>
    </rPh>
    <rPh sb="34" eb="37">
      <t>キンヨウビ</t>
    </rPh>
    <rPh sb="37" eb="38">
      <t>モ</t>
    </rPh>
    <rPh sb="39" eb="40">
      <t>カエ</t>
    </rPh>
    <rPh sb="46" eb="48">
      <t>サイジ</t>
    </rPh>
    <rPh sb="51" eb="53">
      <t>ヒルネ</t>
    </rPh>
    <rPh sb="56" eb="58">
      <t>カテイ</t>
    </rPh>
    <rPh sb="59" eb="61">
      <t>ヨウボウ</t>
    </rPh>
    <rPh sb="63" eb="64">
      <t>オウ</t>
    </rPh>
    <rPh sb="79" eb="80">
      <t>エン</t>
    </rPh>
    <rPh sb="81" eb="82">
      <t>モノ</t>
    </rPh>
    <rPh sb="83" eb="85">
      <t>シヨウ</t>
    </rPh>
    <rPh sb="93" eb="96">
      <t>キンヨウビ</t>
    </rPh>
    <rPh sb="97" eb="98">
      <t>エン</t>
    </rPh>
    <rPh sb="99" eb="101">
      <t>センタク</t>
    </rPh>
    <phoneticPr fontId="2"/>
  </si>
  <si>
    <t>・登園時は装飾が付いていないシンプルな物。　　　　　・０，１、２歳児クラス(洋服上下、肌着、靴下を１セットにし巾着に入れてく。)　×３
・３，４，５歳児クラス(洋服上下、肌着、靴下を２枚づつ、１つの袋に入れる)</t>
    <rPh sb="1" eb="4">
      <t>トウエンジ</t>
    </rPh>
    <rPh sb="5" eb="7">
      <t>ソウショク</t>
    </rPh>
    <rPh sb="8" eb="9">
      <t>ツ</t>
    </rPh>
    <rPh sb="19" eb="20">
      <t>モノ</t>
    </rPh>
    <rPh sb="32" eb="34">
      <t>サイジ</t>
    </rPh>
    <rPh sb="38" eb="40">
      <t>ヨウフク</t>
    </rPh>
    <rPh sb="40" eb="42">
      <t>ジョウゲ</t>
    </rPh>
    <rPh sb="41" eb="42">
      <t>シタ</t>
    </rPh>
    <rPh sb="43" eb="45">
      <t>ハダギ</t>
    </rPh>
    <rPh sb="46" eb="48">
      <t>クツシタ</t>
    </rPh>
    <rPh sb="55" eb="57">
      <t>キンチャク</t>
    </rPh>
    <rPh sb="58" eb="59">
      <t>イ</t>
    </rPh>
    <rPh sb="74" eb="76">
      <t>サイジ</t>
    </rPh>
    <rPh sb="80" eb="82">
      <t>ヨウフク</t>
    </rPh>
    <rPh sb="82" eb="84">
      <t>ジョウゲ</t>
    </rPh>
    <rPh sb="85" eb="87">
      <t>ハダギ</t>
    </rPh>
    <rPh sb="88" eb="90">
      <t>クツシタ</t>
    </rPh>
    <rPh sb="92" eb="93">
      <t>マイ</t>
    </rPh>
    <rPh sb="99" eb="100">
      <t>フクロ</t>
    </rPh>
    <rPh sb="101" eb="102">
      <t>イ</t>
    </rPh>
    <phoneticPr fontId="2"/>
  </si>
  <si>
    <t>・お便りケース(全園児)
・連絡帳
・カラー帽子(１～５歳児)
・園指定の体操服(３～５歳児)</t>
    <rPh sb="2" eb="3">
      <t>タヨ</t>
    </rPh>
    <rPh sb="8" eb="11">
      <t>ゼンエンジ</t>
    </rPh>
    <rPh sb="14" eb="17">
      <t>レンラクチョウ</t>
    </rPh>
    <rPh sb="22" eb="24">
      <t>ボウシ</t>
    </rPh>
    <rPh sb="28" eb="30">
      <t>サイジ</t>
    </rPh>
    <rPh sb="33" eb="36">
      <t>エンシテイ</t>
    </rPh>
    <rPh sb="37" eb="40">
      <t>タイソウフク</t>
    </rPh>
    <rPh sb="44" eb="46">
      <t>サイジ</t>
    </rPh>
    <phoneticPr fontId="2"/>
  </si>
  <si>
    <t>・０，１歳児はマグ、コップ、エプロン(３枚)金曜日に持ち帰り
・２歳児、エプロン(１枚)金曜日に持ち帰り
・２～５歳児は水筒(自分で開閉できるもの)
・３～５歳児は、歯ブラシ、コップ、ナフキン　
　　　　　　</t>
    <rPh sb="4" eb="6">
      <t>サイジ</t>
    </rPh>
    <rPh sb="20" eb="21">
      <t>マイ</t>
    </rPh>
    <rPh sb="22" eb="25">
      <t>キンヨウビ</t>
    </rPh>
    <rPh sb="26" eb="27">
      <t>モ</t>
    </rPh>
    <rPh sb="28" eb="29">
      <t>カエ</t>
    </rPh>
    <rPh sb="33" eb="35">
      <t>サイジ</t>
    </rPh>
    <rPh sb="42" eb="43">
      <t>マイ</t>
    </rPh>
    <rPh sb="44" eb="47">
      <t>キンヨウビ</t>
    </rPh>
    <rPh sb="48" eb="49">
      <t>モ</t>
    </rPh>
    <rPh sb="50" eb="51">
      <t>カエ</t>
    </rPh>
    <rPh sb="57" eb="59">
      <t>サイジ</t>
    </rPh>
    <rPh sb="60" eb="62">
      <t>スイトウ</t>
    </rPh>
    <rPh sb="63" eb="65">
      <t>ジブン</t>
    </rPh>
    <rPh sb="66" eb="68">
      <t>カイヘイ</t>
    </rPh>
    <rPh sb="79" eb="81">
      <t>サイジ</t>
    </rPh>
    <rPh sb="83" eb="84">
      <t>ハ</t>
    </rPh>
    <phoneticPr fontId="2"/>
  </si>
  <si>
    <t>・ビニール袋(汚れ物持ち帰用)
・０，１，２歳児はオムツ</t>
    <rPh sb="5" eb="6">
      <t>ブクロ</t>
    </rPh>
    <rPh sb="7" eb="8">
      <t>ヨゴ</t>
    </rPh>
    <rPh sb="9" eb="10">
      <t>モノ</t>
    </rPh>
    <rPh sb="10" eb="11">
      <t>モ</t>
    </rPh>
    <rPh sb="12" eb="13">
      <t>カエ</t>
    </rPh>
    <rPh sb="13" eb="14">
      <t>ヨウ</t>
    </rPh>
    <rPh sb="22" eb="24">
      <t>サイジ</t>
    </rPh>
    <phoneticPr fontId="2"/>
  </si>
  <si>
    <t>・２～５歳児はリュック、上履き
、上履き入れ</t>
    <rPh sb="4" eb="6">
      <t>サイジ</t>
    </rPh>
    <rPh sb="12" eb="14">
      <t>ウワバ</t>
    </rPh>
    <rPh sb="17" eb="19">
      <t>ウワバ</t>
    </rPh>
    <rPh sb="20" eb="21">
      <t>イ</t>
    </rPh>
    <phoneticPr fontId="2"/>
  </si>
  <si>
    <t>7500円</t>
    <rPh sb="4" eb="5">
      <t>エン</t>
    </rPh>
    <phoneticPr fontId="2"/>
  </si>
  <si>
    <t>１時間あたり</t>
    <rPh sb="1" eb="3">
      <t>ジカン</t>
    </rPh>
    <phoneticPr fontId="2"/>
  </si>
  <si>
    <t>3676円</t>
    <rPh sb="4" eb="5">
      <t>エン</t>
    </rPh>
    <phoneticPr fontId="2"/>
  </si>
  <si>
    <t>体操服の半袖短パン</t>
    <rPh sb="0" eb="3">
      <t>タイソウフク</t>
    </rPh>
    <rPh sb="4" eb="6">
      <t>ハンソデ</t>
    </rPh>
    <rPh sb="6" eb="7">
      <t>タン</t>
    </rPh>
    <phoneticPr fontId="2"/>
  </si>
  <si>
    <t>代金引換</t>
    <rPh sb="0" eb="4">
      <t>ダイキンヒキカエ</t>
    </rPh>
    <phoneticPr fontId="2"/>
  </si>
  <si>
    <t>サブスク・持参のどちらか</t>
    <rPh sb="5" eb="7">
      <t>ジサン</t>
    </rPh>
    <phoneticPr fontId="2"/>
  </si>
  <si>
    <t>2508円(サブスク)</t>
    <rPh sb="4" eb="5">
      <t>エン</t>
    </rPh>
    <phoneticPr fontId="2"/>
  </si>
  <si>
    <t>月額(サブスク)</t>
    <rPh sb="0" eb="2">
      <t>ゲツガク</t>
    </rPh>
    <phoneticPr fontId="2"/>
  </si>
  <si>
    <t>３～５歳児教材費</t>
    <rPh sb="1" eb="5">
      <t>カラ5サイジ</t>
    </rPh>
    <rPh sb="5" eb="8">
      <t>キョウザイヒ</t>
    </rPh>
    <phoneticPr fontId="2"/>
  </si>
  <si>
    <t>1000円</t>
    <rPh sb="4" eb="5">
      <t>エン</t>
    </rPh>
    <phoneticPr fontId="2"/>
  </si>
  <si>
    <t>ダンス</t>
    <phoneticPr fontId="2"/>
  </si>
  <si>
    <t>３～５歳児</t>
    <rPh sb="1" eb="5">
      <t>カラ5サイジ</t>
    </rPh>
    <phoneticPr fontId="2"/>
  </si>
  <si>
    <t>週一回</t>
    <rPh sb="0" eb="3">
      <t>シュウイッカイ</t>
    </rPh>
    <phoneticPr fontId="2"/>
  </si>
  <si>
    <t>月一回</t>
    <rPh sb="0" eb="3">
      <t>ツキイッカイ</t>
    </rPh>
    <phoneticPr fontId="2"/>
  </si>
  <si>
    <t>①３～５歳児は毎日取り組む日課があります。（体育、読み、書き、数字、歌唱、走り）これは保育士が毎日行います。②３～５歳児はお昼寝いたしません。（ただし、３歳児の進級初期で心配なご家庭は相談に応じます）③慣らし保育を園から要請することはいたしません。あくまでも判断はご家庭に委ねます④土曜日保育の受入れも条件はありません。（土曜日の就労証明などの提出は求めません）</t>
    <rPh sb="4" eb="6">
      <t>サイジ</t>
    </rPh>
    <rPh sb="7" eb="9">
      <t>マイニチ</t>
    </rPh>
    <rPh sb="9" eb="10">
      <t>ト</t>
    </rPh>
    <rPh sb="11" eb="12">
      <t>ク</t>
    </rPh>
    <rPh sb="13" eb="15">
      <t>ニッカ</t>
    </rPh>
    <rPh sb="22" eb="24">
      <t>タイイク</t>
    </rPh>
    <rPh sb="25" eb="26">
      <t>ヨ</t>
    </rPh>
    <rPh sb="28" eb="29">
      <t>カ</t>
    </rPh>
    <rPh sb="31" eb="33">
      <t>スウジ</t>
    </rPh>
    <rPh sb="34" eb="36">
      <t>カショウ</t>
    </rPh>
    <rPh sb="37" eb="38">
      <t>ハシ</t>
    </rPh>
    <rPh sb="43" eb="46">
      <t>ホイクシ</t>
    </rPh>
    <rPh sb="47" eb="49">
      <t>マイニチ</t>
    </rPh>
    <rPh sb="49" eb="50">
      <t>オコナ</t>
    </rPh>
    <rPh sb="58" eb="60">
      <t>サイジ</t>
    </rPh>
    <rPh sb="62" eb="64">
      <t>ヒルネ</t>
    </rPh>
    <rPh sb="77" eb="79">
      <t>サイジ</t>
    </rPh>
    <rPh sb="80" eb="82">
      <t>シンキュウ</t>
    </rPh>
    <rPh sb="82" eb="84">
      <t>ショキ</t>
    </rPh>
    <rPh sb="85" eb="87">
      <t>シンパイ</t>
    </rPh>
    <rPh sb="89" eb="91">
      <t>カテイ</t>
    </rPh>
    <rPh sb="92" eb="94">
      <t>ソウダン</t>
    </rPh>
    <rPh sb="95" eb="96">
      <t>オウ</t>
    </rPh>
    <rPh sb="101" eb="102">
      <t>ナ</t>
    </rPh>
    <rPh sb="104" eb="106">
      <t>ホイク</t>
    </rPh>
    <rPh sb="107" eb="108">
      <t>エン</t>
    </rPh>
    <rPh sb="110" eb="112">
      <t>ヨウセイ</t>
    </rPh>
    <rPh sb="129" eb="131">
      <t>ハンダン</t>
    </rPh>
    <rPh sb="133" eb="135">
      <t>カテイ</t>
    </rPh>
    <rPh sb="136" eb="137">
      <t>ユダ</t>
    </rPh>
    <rPh sb="141" eb="146">
      <t>ドヨウビホイク</t>
    </rPh>
    <rPh sb="147" eb="149">
      <t>ウケイ</t>
    </rPh>
    <rPh sb="151" eb="153">
      <t>ジョウケン</t>
    </rPh>
    <rPh sb="161" eb="164">
      <t>ドヨウビ</t>
    </rPh>
    <rPh sb="165" eb="169">
      <t>シュウロウショウメイ</t>
    </rPh>
    <rPh sb="172" eb="174">
      <t>テイシュツ</t>
    </rPh>
    <rPh sb="175" eb="176">
      <t>モト</t>
    </rPh>
    <phoneticPr fontId="2"/>
  </si>
  <si>
    <t>くすの木保育園</t>
    <rPh sb="3" eb="7">
      <t>キホイクエン</t>
    </rPh>
    <phoneticPr fontId="2"/>
  </si>
  <si>
    <t>04-7136-2618</t>
    <phoneticPr fontId="2"/>
  </si>
  <si>
    <t>千葉県流山市大畔５４４－５</t>
    <rPh sb="0" eb="6">
      <t>チバケンナガレヤマシ</t>
    </rPh>
    <rPh sb="6" eb="8">
      <t>オオグロ</t>
    </rPh>
    <phoneticPr fontId="2"/>
  </si>
  <si>
    <t>有り８</t>
    <rPh sb="0" eb="1">
      <t>ア</t>
    </rPh>
    <phoneticPr fontId="2"/>
  </si>
  <si>
    <t>有</t>
    <rPh sb="0" eb="1">
      <t>ア</t>
    </rPh>
    <phoneticPr fontId="2"/>
  </si>
  <si>
    <t>乳幼児の最善の利益を尊重し、一人ひとりの子どもを大切にします。　　　　　　　　　　　　　　　　　　　　　　　　　　　　　　　　　子どもは豊かに伸びていく力と可能性を持っています。その可能性が最大限発揮できるよう援助します。</t>
    <rPh sb="0" eb="3">
      <t>ニュウヨウジ</t>
    </rPh>
    <rPh sb="4" eb="6">
      <t>サイゼン</t>
    </rPh>
    <rPh sb="7" eb="9">
      <t>リエキ</t>
    </rPh>
    <rPh sb="10" eb="12">
      <t>ソンチョウ</t>
    </rPh>
    <rPh sb="14" eb="16">
      <t>ヒトリ</t>
    </rPh>
    <rPh sb="20" eb="21">
      <t>コ</t>
    </rPh>
    <rPh sb="24" eb="26">
      <t>タイセツ</t>
    </rPh>
    <rPh sb="64" eb="65">
      <t>コ</t>
    </rPh>
    <rPh sb="68" eb="69">
      <t>ユタ</t>
    </rPh>
    <rPh sb="71" eb="72">
      <t>ノ</t>
    </rPh>
    <rPh sb="76" eb="77">
      <t>チカラ</t>
    </rPh>
    <rPh sb="78" eb="81">
      <t>カノウセイ</t>
    </rPh>
    <rPh sb="82" eb="83">
      <t>モ</t>
    </rPh>
    <rPh sb="91" eb="94">
      <t>カノウセイ</t>
    </rPh>
    <rPh sb="95" eb="98">
      <t>サイダイゲン</t>
    </rPh>
    <rPh sb="98" eb="100">
      <t>ハッキ</t>
    </rPh>
    <rPh sb="105" eb="107">
      <t>エンジョ</t>
    </rPh>
    <phoneticPr fontId="2"/>
  </si>
  <si>
    <t>8:15～16:15</t>
    <phoneticPr fontId="2"/>
  </si>
  <si>
    <t>土曜日　　　　　　　　かやの木保育園で　合同保育</t>
    <rPh sb="0" eb="2">
      <t>ドヨウ</t>
    </rPh>
    <rPh sb="2" eb="3">
      <t>ヒ</t>
    </rPh>
    <rPh sb="14" eb="18">
      <t>キホイクエン</t>
    </rPh>
    <rPh sb="20" eb="24">
      <t>ゴウドウホイク</t>
    </rPh>
    <phoneticPr fontId="2"/>
  </si>
  <si>
    <t>7:00～18：30</t>
    <phoneticPr fontId="2"/>
  </si>
  <si>
    <t>57日</t>
    <rPh sb="2" eb="3">
      <t>ヒ</t>
    </rPh>
    <phoneticPr fontId="2"/>
  </si>
  <si>
    <t>タオルケット（夏季のみ）</t>
    <rPh sb="7" eb="9">
      <t>カキ</t>
    </rPh>
    <phoneticPr fontId="2"/>
  </si>
  <si>
    <t>・着替え　　　　　　　　　　・帽子　　　　　　　　　　　・園庭用靴　　　　　　　　・上履き（2歳児後半～幼児）</t>
    <rPh sb="1" eb="2">
      <t>キ</t>
    </rPh>
    <rPh sb="2" eb="3">
      <t>ガ</t>
    </rPh>
    <rPh sb="15" eb="17">
      <t>ボウシ</t>
    </rPh>
    <rPh sb="29" eb="31">
      <t>エンテイ</t>
    </rPh>
    <rPh sb="31" eb="32">
      <t>ヨウ</t>
    </rPh>
    <rPh sb="32" eb="33">
      <t>クツ</t>
    </rPh>
    <rPh sb="42" eb="44">
      <t>ウワバ</t>
    </rPh>
    <rPh sb="47" eb="49">
      <t>サイジ</t>
    </rPh>
    <rPh sb="49" eb="51">
      <t>コウハン</t>
    </rPh>
    <rPh sb="52" eb="54">
      <t>ヨウジ</t>
    </rPh>
    <phoneticPr fontId="2"/>
  </si>
  <si>
    <t>・汚れもの用ビニール袋</t>
    <rPh sb="1" eb="2">
      <t>ヨゴ</t>
    </rPh>
    <rPh sb="5" eb="6">
      <t>ヨウ</t>
    </rPh>
    <rPh sb="10" eb="11">
      <t>フクロ</t>
    </rPh>
    <phoneticPr fontId="2"/>
  </si>
  <si>
    <t>・手提げ袋　　　　　　　　　　・沐浴・シャワーセット　　　　　　　　　　　（着替え・タオル：夏季のみ）</t>
    <rPh sb="1" eb="3">
      <t>テサ</t>
    </rPh>
    <rPh sb="4" eb="5">
      <t>フクロ</t>
    </rPh>
    <rPh sb="16" eb="18">
      <t>モクヨク</t>
    </rPh>
    <rPh sb="38" eb="40">
      <t>キガ</t>
    </rPh>
    <rPh sb="46" eb="48">
      <t>カキ</t>
    </rPh>
    <phoneticPr fontId="2"/>
  </si>
  <si>
    <t>5900～6000</t>
    <phoneticPr fontId="2"/>
  </si>
  <si>
    <t>口座引落し</t>
    <rPh sb="0" eb="2">
      <t>コウザ</t>
    </rPh>
    <rPh sb="2" eb="4">
      <t>ヒキオト</t>
    </rPh>
    <phoneticPr fontId="2"/>
  </si>
  <si>
    <t>0歳児～5歳児</t>
    <rPh sb="1" eb="3">
      <t>サイジ</t>
    </rPh>
    <rPh sb="5" eb="7">
      <t>サイジ</t>
    </rPh>
    <phoneticPr fontId="2"/>
  </si>
  <si>
    <t>50～200×利用日数</t>
    <rPh sb="7" eb="11">
      <t>リヨウニッスウ</t>
    </rPh>
    <phoneticPr fontId="2"/>
  </si>
  <si>
    <t>口座引落し</t>
    <rPh sb="0" eb="4">
      <t>コウザヒキオト</t>
    </rPh>
    <phoneticPr fontId="2"/>
  </si>
  <si>
    <t>0歳児～必要な時期まで</t>
    <rPh sb="1" eb="3">
      <t>サイジ</t>
    </rPh>
    <rPh sb="4" eb="6">
      <t>ヒツヨウ</t>
    </rPh>
    <rPh sb="7" eb="9">
      <t>ジキ</t>
    </rPh>
    <phoneticPr fontId="2"/>
  </si>
  <si>
    <t>3720～110</t>
    <phoneticPr fontId="2"/>
  </si>
  <si>
    <t>その他（年時徴収）</t>
    <rPh sb="2" eb="3">
      <t>タ</t>
    </rPh>
    <rPh sb="4" eb="5">
      <t>トシ</t>
    </rPh>
    <rPh sb="5" eb="6">
      <t>ジ</t>
    </rPh>
    <rPh sb="6" eb="8">
      <t>チョウシュウ</t>
    </rPh>
    <phoneticPr fontId="2"/>
  </si>
  <si>
    <t>4月</t>
    <rPh sb="1" eb="2">
      <t>ツキ</t>
    </rPh>
    <phoneticPr fontId="2"/>
  </si>
  <si>
    <t>乳児期（0歳児～2歳児）は育児の担当制を行い、人への信頼感や情緒の安定を図ります。　　　　　　幼児期(3歳児～5歳児）は異年齢混合保育を大切に、人との関わりや社会性を育みます。　　　　　　　　子どもがあそびを通じて様々な気付きや発見、工夫することを保育者は支えます。保育環境を整え、良質なおもちゃを揃えています。わらべうたを通じて音楽教育を行います。　　　　　　　　　　　　　　　　　　　　　　　　　　　　　園庭や畑を有し、近くのおおぐろの森は子ども達の絶好の散歩道です。豊かな自然や近隣の施設、人とのつながりの中で子ども達の五感を育みます。　　　　　　　　　　　　　　　　　　　　　　　　　　　　　　　　　　　　　　費用の追記　幼児体操着　3歳児～5歳児　3歳進級時　4070円　口座引落し　</t>
    <rPh sb="0" eb="2">
      <t>ニュウジ</t>
    </rPh>
    <rPh sb="2" eb="3">
      <t>キ</t>
    </rPh>
    <rPh sb="5" eb="7">
      <t>サイジ</t>
    </rPh>
    <rPh sb="9" eb="11">
      <t>サイジ</t>
    </rPh>
    <rPh sb="13" eb="15">
      <t>イクジ</t>
    </rPh>
    <rPh sb="16" eb="19">
      <t>タントウセイ</t>
    </rPh>
    <rPh sb="20" eb="21">
      <t>オコナ</t>
    </rPh>
    <rPh sb="23" eb="24">
      <t>ヒト</t>
    </rPh>
    <rPh sb="26" eb="29">
      <t>シンライカン</t>
    </rPh>
    <rPh sb="30" eb="32">
      <t>ジョウチョ</t>
    </rPh>
    <rPh sb="33" eb="35">
      <t>アンテイ</t>
    </rPh>
    <rPh sb="36" eb="37">
      <t>ハカ</t>
    </rPh>
    <rPh sb="47" eb="50">
      <t>ヨウジキ</t>
    </rPh>
    <rPh sb="52" eb="54">
      <t>サイジ</t>
    </rPh>
    <rPh sb="56" eb="58">
      <t>サイジ</t>
    </rPh>
    <rPh sb="60" eb="67">
      <t>イネンレイコンゴウホイク</t>
    </rPh>
    <rPh sb="68" eb="70">
      <t>タイセツ</t>
    </rPh>
    <rPh sb="79" eb="82">
      <t>シャカイセイ</t>
    </rPh>
    <rPh sb="83" eb="84">
      <t>ハグク</t>
    </rPh>
    <rPh sb="96" eb="97">
      <t>コ</t>
    </rPh>
    <rPh sb="104" eb="105">
      <t>ツウ</t>
    </rPh>
    <rPh sb="107" eb="109">
      <t>サマザマ</t>
    </rPh>
    <rPh sb="110" eb="112">
      <t>キヅ</t>
    </rPh>
    <rPh sb="114" eb="116">
      <t>ハッケン</t>
    </rPh>
    <rPh sb="117" eb="119">
      <t>クフウ</t>
    </rPh>
    <rPh sb="124" eb="127">
      <t>ホイクシャ</t>
    </rPh>
    <rPh sb="128" eb="129">
      <t>ササ</t>
    </rPh>
    <rPh sb="133" eb="137">
      <t>ホイクカンキョウ</t>
    </rPh>
    <rPh sb="138" eb="139">
      <t>トトノ</t>
    </rPh>
    <rPh sb="141" eb="143">
      <t>リョウシツ</t>
    </rPh>
    <rPh sb="149" eb="150">
      <t>ソロ</t>
    </rPh>
    <rPh sb="162" eb="163">
      <t>ツウ</t>
    </rPh>
    <rPh sb="165" eb="169">
      <t>オンガクキョウイク</t>
    </rPh>
    <rPh sb="170" eb="171">
      <t>オコナ</t>
    </rPh>
    <rPh sb="204" eb="206">
      <t>エンテイ</t>
    </rPh>
    <rPh sb="207" eb="208">
      <t>ハタケ</t>
    </rPh>
    <rPh sb="209" eb="210">
      <t>ユウ</t>
    </rPh>
    <rPh sb="212" eb="213">
      <t>チカ</t>
    </rPh>
    <rPh sb="220" eb="221">
      <t>モリ</t>
    </rPh>
    <rPh sb="222" eb="223">
      <t>コ</t>
    </rPh>
    <rPh sb="225" eb="226">
      <t>タチ</t>
    </rPh>
    <rPh sb="227" eb="229">
      <t>ゼッコウ</t>
    </rPh>
    <rPh sb="230" eb="233">
      <t>サンポミチ</t>
    </rPh>
    <rPh sb="236" eb="237">
      <t>ユタ</t>
    </rPh>
    <rPh sb="239" eb="241">
      <t>シゼン</t>
    </rPh>
    <rPh sb="242" eb="244">
      <t>キンリン</t>
    </rPh>
    <rPh sb="245" eb="247">
      <t>シセツ</t>
    </rPh>
    <rPh sb="248" eb="249">
      <t>ヒト</t>
    </rPh>
    <rPh sb="256" eb="257">
      <t>ナカ</t>
    </rPh>
    <rPh sb="258" eb="259">
      <t>コ</t>
    </rPh>
    <rPh sb="261" eb="262">
      <t>タチ</t>
    </rPh>
    <rPh sb="263" eb="265">
      <t>ゴカン</t>
    </rPh>
    <rPh sb="266" eb="267">
      <t>ハグク</t>
    </rPh>
    <rPh sb="309" eb="311">
      <t>ヒヨウ</t>
    </rPh>
    <rPh sb="312" eb="314">
      <t>ツイキ</t>
    </rPh>
    <rPh sb="315" eb="320">
      <t>ヨウジタイソウギ</t>
    </rPh>
    <rPh sb="322" eb="324">
      <t>サイジ</t>
    </rPh>
    <rPh sb="326" eb="328">
      <t>サイジ</t>
    </rPh>
    <phoneticPr fontId="2"/>
  </si>
  <si>
    <t>　　　　南流山駅　　　</t>
    <rPh sb="4" eb="8">
      <t>ミナミナガレヤマエキ</t>
    </rPh>
    <phoneticPr fontId="2"/>
  </si>
  <si>
    <t>【理念】ここで過ごした全員が幸せになってほしい
　　　　　　　　　　　　　　　　　それが私たちの願いです。
【方針】自由の中の規律を意識し
　　　　　　　　　　　自ら考え行動できる子どもを育てる
【目標】
「やさしいこころ」
「つよいこころ」
「げんきなこころ」
　</t>
    <rPh sb="1" eb="3">
      <t>リネン</t>
    </rPh>
    <rPh sb="7" eb="8">
      <t>ス</t>
    </rPh>
    <rPh sb="11" eb="13">
      <t>ゼンイン</t>
    </rPh>
    <rPh sb="14" eb="15">
      <t>シアワ</t>
    </rPh>
    <rPh sb="44" eb="45">
      <t>ワタシ</t>
    </rPh>
    <rPh sb="48" eb="49">
      <t>ネガ</t>
    </rPh>
    <rPh sb="56" eb="58">
      <t>ホウシン</t>
    </rPh>
    <rPh sb="59" eb="61">
      <t>ジユウ</t>
    </rPh>
    <rPh sb="62" eb="63">
      <t>ナカ</t>
    </rPh>
    <rPh sb="64" eb="66">
      <t>キリツ</t>
    </rPh>
    <rPh sb="67" eb="69">
      <t>イシキ</t>
    </rPh>
    <rPh sb="82" eb="83">
      <t>ミズカ</t>
    </rPh>
    <rPh sb="84" eb="85">
      <t>カンガ</t>
    </rPh>
    <rPh sb="86" eb="88">
      <t>コウドウ</t>
    </rPh>
    <rPh sb="91" eb="92">
      <t>コ</t>
    </rPh>
    <rPh sb="95" eb="96">
      <t>ソダ</t>
    </rPh>
    <rPh sb="101" eb="103">
      <t>モクヒョウ</t>
    </rPh>
    <phoneticPr fontId="2"/>
  </si>
  <si>
    <t>7:00～18:00　</t>
    <phoneticPr fontId="2"/>
  </si>
  <si>
    <t>午睡用シーツ、上掛け</t>
    <rPh sb="0" eb="2">
      <t>ゴスイ</t>
    </rPh>
    <rPh sb="2" eb="3">
      <t>ヨウ</t>
    </rPh>
    <rPh sb="7" eb="9">
      <t>ウワガ</t>
    </rPh>
    <phoneticPr fontId="2"/>
  </si>
  <si>
    <t>着替え（最低でも3組は園に常備）
紙おむつ
エプロン（乳児）</t>
    <rPh sb="0" eb="2">
      <t>キガ</t>
    </rPh>
    <rPh sb="4" eb="6">
      <t>サイテイ</t>
    </rPh>
    <rPh sb="9" eb="10">
      <t>クミ</t>
    </rPh>
    <rPh sb="11" eb="12">
      <t>エン</t>
    </rPh>
    <rPh sb="13" eb="15">
      <t>ジョウビ</t>
    </rPh>
    <rPh sb="18" eb="19">
      <t>カミ</t>
    </rPh>
    <rPh sb="28" eb="30">
      <t>ニュウジ</t>
    </rPh>
    <phoneticPr fontId="2"/>
  </si>
  <si>
    <t>カラー帽子
（1歳児～）</t>
    <rPh sb="3" eb="5">
      <t>ボウシ</t>
    </rPh>
    <rPh sb="8" eb="10">
      <t>サイジ</t>
    </rPh>
    <phoneticPr fontId="2"/>
  </si>
  <si>
    <t>特になし</t>
    <rPh sb="0" eb="1">
      <t>トク</t>
    </rPh>
    <phoneticPr fontId="2"/>
  </si>
  <si>
    <t>おしり拭き
汚れ物袋</t>
    <rPh sb="3" eb="4">
      <t>フ</t>
    </rPh>
    <rPh sb="7" eb="8">
      <t>ヨゴ</t>
    </rPh>
    <rPh sb="9" eb="10">
      <t>モノ</t>
    </rPh>
    <rPh sb="10" eb="11">
      <t>ブクロ</t>
    </rPh>
    <phoneticPr fontId="2"/>
  </si>
  <si>
    <t>リュック
（指定なし）
避難靴（1歳児～）</t>
    <rPh sb="6" eb="8">
      <t>シテイ</t>
    </rPh>
    <rPh sb="13" eb="15">
      <t>ヒナン</t>
    </rPh>
    <rPh sb="15" eb="16">
      <t>グツ</t>
    </rPh>
    <rPh sb="18" eb="20">
      <t>サイジ</t>
    </rPh>
    <phoneticPr fontId="2"/>
  </si>
  <si>
    <t>1ヶ月</t>
    <rPh sb="2" eb="3">
      <t>ゲツ</t>
    </rPh>
    <phoneticPr fontId="2"/>
  </si>
  <si>
    <t>ＩＣＴシステム</t>
    <phoneticPr fontId="2"/>
  </si>
  <si>
    <t>特別教育プログラム「体育」</t>
    <rPh sb="0" eb="2">
      <t>トクベツ</t>
    </rPh>
    <rPh sb="2" eb="4">
      <t>キョウイク</t>
    </rPh>
    <rPh sb="10" eb="12">
      <t>タイイク</t>
    </rPh>
    <phoneticPr fontId="2"/>
  </si>
  <si>
    <t>特別教育プログラム「体操」</t>
    <rPh sb="0" eb="2">
      <t>トクベツ</t>
    </rPh>
    <rPh sb="2" eb="4">
      <t>キョウイク</t>
    </rPh>
    <rPh sb="10" eb="12">
      <t>タイソウ</t>
    </rPh>
    <phoneticPr fontId="2"/>
  </si>
  <si>
    <t>1～5歳児クラス</t>
    <rPh sb="3" eb="5">
      <t>サイジ</t>
    </rPh>
    <phoneticPr fontId="2"/>
  </si>
  <si>
    <t>特別教育プログラム「アート」</t>
    <rPh sb="0" eb="4">
      <t>トクベツキョウイク</t>
    </rPh>
    <phoneticPr fontId="2"/>
  </si>
  <si>
    <t xml:space="preserve">「こころの花」ほいくえん南流山駅前は、子どもの心に寄り添った保育を行い、“こころ"の育ちを大切にします。大人との安心した関わりの中で、子どもたちの“やってみたい”を見つけ、遊びのなかで楽しみながら生活面の自立へと繋げていきます。
人の気持ちに寄り添える“やさしいこころ”、やってみようと挑戦する“つよいこころ”、好きな事に夢中になれる“げんきなこころ”　3つのこころを育む事を保育目標としています。
「第二のおうち」をコンセプトに、子どもたちが安心して、ゆったりとくつろげる空間、そして雰囲気を大切にします。あたたかくほっとできる心地の良い環境の中で、ありのままの自分を受け入れてもらえる経験、自分の気持ちを伝える経験の中で、こころの基礎を育んでいきます。
</t>
    <rPh sb="5" eb="6">
      <t>ハナ</t>
    </rPh>
    <rPh sb="12" eb="17">
      <t>ミナミナガレヤマエキマエ</t>
    </rPh>
    <rPh sb="19" eb="20">
      <t>コ</t>
    </rPh>
    <rPh sb="23" eb="24">
      <t>ココロ</t>
    </rPh>
    <rPh sb="25" eb="26">
      <t>ヨ</t>
    </rPh>
    <rPh sb="27" eb="28">
      <t>ソ</t>
    </rPh>
    <rPh sb="30" eb="32">
      <t>ホイク</t>
    </rPh>
    <rPh sb="33" eb="34">
      <t>オコナ</t>
    </rPh>
    <rPh sb="42" eb="43">
      <t>ソダ</t>
    </rPh>
    <rPh sb="45" eb="47">
      <t>タイセツ</t>
    </rPh>
    <rPh sb="184" eb="185">
      <t>ハグク</t>
    </rPh>
    <rPh sb="186" eb="187">
      <t>コト</t>
    </rPh>
    <rPh sb="188" eb="190">
      <t>ホイク</t>
    </rPh>
    <rPh sb="190" eb="192">
      <t>モクヒョウ</t>
    </rPh>
    <phoneticPr fontId="2"/>
  </si>
  <si>
    <t>　　　　　南柏　　</t>
    <rPh sb="5" eb="6">
      <t>ミナミ</t>
    </rPh>
    <rPh sb="6" eb="7">
      <t>カシワ</t>
    </rPh>
    <phoneticPr fontId="2"/>
  </si>
  <si>
    <t>代替園庭
ターザン公園</t>
    <rPh sb="0" eb="4">
      <t>ダイタイエンテイ</t>
    </rPh>
    <rPh sb="9" eb="11">
      <t>コウエン</t>
    </rPh>
    <phoneticPr fontId="2"/>
  </si>
  <si>
    <t>「いきいき！のびのび！わくわく！子どものやりたいを応援する保育園」
○具体的な子どもの姿
・心も体も元気いっぱいの子
（自分の事を大切に思うことができる）
・自分で考えてやってみようとする子
（好きなこと、やりたいことだけでなく、初めてのこと、苦手なことにもチャレンジできる）
・素直で思いやりのある子
（人との関わりの中で喜怒哀楽を感じ、ありがとうやごめんなさいなど人を思い共感できる）</t>
    <phoneticPr fontId="2"/>
  </si>
  <si>
    <t>お昼寝用バスタオル２枚</t>
    <rPh sb="1" eb="4">
      <t>ヒルネヨウ</t>
    </rPh>
    <rPh sb="10" eb="11">
      <t>マイ</t>
    </rPh>
    <phoneticPr fontId="2"/>
  </si>
  <si>
    <t>・着替え一式　3組常備
・置き靴（外遊び/避難用）
・上履き（3,4,5歳児）</t>
    <rPh sb="1" eb="3">
      <t>キガ</t>
    </rPh>
    <rPh sb="4" eb="6">
      <t>イッシキ</t>
    </rPh>
    <rPh sb="8" eb="9">
      <t>クミ</t>
    </rPh>
    <rPh sb="9" eb="11">
      <t>ジョウビ</t>
    </rPh>
    <rPh sb="13" eb="14">
      <t>オ</t>
    </rPh>
    <rPh sb="15" eb="16">
      <t>グツ</t>
    </rPh>
    <rPh sb="17" eb="18">
      <t>ソト</t>
    </rPh>
    <rPh sb="18" eb="19">
      <t>アソ</t>
    </rPh>
    <rPh sb="21" eb="23">
      <t>ヒナン</t>
    </rPh>
    <rPh sb="23" eb="24">
      <t>ヨウ</t>
    </rPh>
    <rPh sb="27" eb="29">
      <t>ウワバ</t>
    </rPh>
    <rPh sb="36" eb="37">
      <t>サイ</t>
    </rPh>
    <rPh sb="37" eb="38">
      <t>ジ</t>
    </rPh>
    <phoneticPr fontId="2"/>
  </si>
  <si>
    <t>水筒（3,4,5歳児/水またはお茶を入れて持参）</t>
    <rPh sb="0" eb="2">
      <t>スイトウ</t>
    </rPh>
    <rPh sb="8" eb="9">
      <t>サイ</t>
    </rPh>
    <rPh sb="9" eb="10">
      <t>ジ</t>
    </rPh>
    <rPh sb="11" eb="12">
      <t>ミズ</t>
    </rPh>
    <rPh sb="16" eb="17">
      <t>チャ</t>
    </rPh>
    <rPh sb="18" eb="19">
      <t>イ</t>
    </rPh>
    <rPh sb="21" eb="23">
      <t>ジサン</t>
    </rPh>
    <phoneticPr fontId="2"/>
  </si>
  <si>
    <t>・おむつ（毎日５枚持参）
・ウェットティッシュ（口拭き用/お尻拭き用）（無くなり次第随時）</t>
    <rPh sb="5" eb="7">
      <t>マイニチ</t>
    </rPh>
    <rPh sb="8" eb="9">
      <t>マイ</t>
    </rPh>
    <rPh sb="9" eb="11">
      <t>ジサン</t>
    </rPh>
    <rPh sb="24" eb="25">
      <t>クチ</t>
    </rPh>
    <rPh sb="25" eb="26">
      <t>フ</t>
    </rPh>
    <rPh sb="27" eb="28">
      <t>ヨウ</t>
    </rPh>
    <rPh sb="30" eb="31">
      <t>シリ</t>
    </rPh>
    <rPh sb="31" eb="32">
      <t>フ</t>
    </rPh>
    <rPh sb="33" eb="34">
      <t>ヨウ</t>
    </rPh>
    <phoneticPr fontId="2"/>
  </si>
  <si>
    <t>・ビニール袋（汚れ物入れ用）
・リュックサック（3,4,5歳児）</t>
    <rPh sb="5" eb="6">
      <t>ブクロ</t>
    </rPh>
    <rPh sb="7" eb="8">
      <t>ヨゴ</t>
    </rPh>
    <rPh sb="9" eb="10">
      <t>モノ</t>
    </rPh>
    <rPh sb="10" eb="11">
      <t>イ</t>
    </rPh>
    <rPh sb="12" eb="13">
      <t>ヨウ</t>
    </rPh>
    <rPh sb="29" eb="30">
      <t>サイ</t>
    </rPh>
    <rPh sb="30" eb="31">
      <t>ジ</t>
    </rPh>
    <phoneticPr fontId="2"/>
  </si>
  <si>
    <t>6,000円</t>
    <rPh sb="5" eb="6">
      <t>エン</t>
    </rPh>
    <phoneticPr fontId="2"/>
  </si>
  <si>
    <t>500円～1,000円</t>
    <rPh sb="3" eb="4">
      <t>エン</t>
    </rPh>
    <rPh sb="10" eb="11">
      <t>エン</t>
    </rPh>
    <phoneticPr fontId="2"/>
  </si>
  <si>
    <t>1回（30分/1時間）あたり</t>
    <rPh sb="1" eb="2">
      <t>カイ</t>
    </rPh>
    <rPh sb="5" eb="6">
      <t>フン</t>
    </rPh>
    <rPh sb="8" eb="10">
      <t>ジカン</t>
    </rPh>
    <phoneticPr fontId="2"/>
  </si>
  <si>
    <t>1,000円（発注数により変動あり）</t>
    <rPh sb="5" eb="6">
      <t>エン</t>
    </rPh>
    <rPh sb="7" eb="10">
      <t>ハッチュウスウ</t>
    </rPh>
    <rPh sb="13" eb="15">
      <t>ヘンドウ</t>
    </rPh>
    <phoneticPr fontId="2"/>
  </si>
  <si>
    <t>Tシャツ1枚</t>
    <rPh sb="5" eb="6">
      <t>マイ</t>
    </rPh>
    <phoneticPr fontId="2"/>
  </si>
  <si>
    <t>入園時</t>
    <rPh sb="0" eb="2">
      <t>ニュウエン</t>
    </rPh>
    <rPh sb="2" eb="3">
      <t>ジ</t>
    </rPh>
    <phoneticPr fontId="2"/>
  </si>
  <si>
    <t>年間処理代</t>
    <rPh sb="0" eb="2">
      <t>ネンカン</t>
    </rPh>
    <rPh sb="2" eb="4">
      <t>ショリ</t>
    </rPh>
    <rPh sb="4" eb="5">
      <t>ダイ</t>
    </rPh>
    <phoneticPr fontId="2"/>
  </si>
  <si>
    <t>Tシャツ代のみ</t>
    <phoneticPr fontId="2"/>
  </si>
  <si>
    <t>令和５年度から千葉県自然環境保育認証制度の登録施設</t>
    <rPh sb="0" eb="2">
      <t>レイワ</t>
    </rPh>
    <rPh sb="3" eb="4">
      <t>ネン</t>
    </rPh>
    <rPh sb="4" eb="5">
      <t>ド</t>
    </rPh>
    <rPh sb="7" eb="10">
      <t>チバケン</t>
    </rPh>
    <rPh sb="10" eb="12">
      <t>シゼン</t>
    </rPh>
    <rPh sb="12" eb="14">
      <t>カンキョウ</t>
    </rPh>
    <rPh sb="14" eb="16">
      <t>ホイク</t>
    </rPh>
    <rPh sb="16" eb="18">
      <t>ニンショウ</t>
    </rPh>
    <rPh sb="18" eb="20">
      <t>セイド</t>
    </rPh>
    <rPh sb="21" eb="23">
      <t>トウロク</t>
    </rPh>
    <rPh sb="23" eb="25">
      <t>シセツ</t>
    </rPh>
    <phoneticPr fontId="2"/>
  </si>
  <si>
    <t>2024.9.10</t>
    <phoneticPr fontId="2"/>
  </si>
  <si>
    <t>流山おおたかの森</t>
    <phoneticPr fontId="2"/>
  </si>
  <si>
    <t>・主体性の芽生えを培う
・挑戦しようとする心を育てる
・人間力の基礎を創る</t>
    <phoneticPr fontId="2"/>
  </si>
  <si>
    <t>・防水シーツ（毎週末持ち帰り）
・シーツ（毎週末持ち帰り）
・タオルケット等（毎週末持ち帰り）</t>
    <rPh sb="1" eb="3">
      <t>ボウスイ</t>
    </rPh>
    <rPh sb="7" eb="10">
      <t>マイシュウマツ</t>
    </rPh>
    <rPh sb="10" eb="11">
      <t>モ</t>
    </rPh>
    <rPh sb="12" eb="13">
      <t>カエ</t>
    </rPh>
    <rPh sb="37" eb="38">
      <t>トウ</t>
    </rPh>
    <phoneticPr fontId="2"/>
  </si>
  <si>
    <t xml:space="preserve">・着替え（3組ストック）
・靴
・パジャマ（毎日持ち帰り）
・帽子（毎週末持ち帰り）
</t>
    <rPh sb="6" eb="7">
      <t>クミ</t>
    </rPh>
    <rPh sb="22" eb="24">
      <t>マイニチ</t>
    </rPh>
    <rPh sb="24" eb="25">
      <t>モ</t>
    </rPh>
    <rPh sb="26" eb="27">
      <t>カエ</t>
    </rPh>
    <rPh sb="31" eb="33">
      <t>ボウシ</t>
    </rPh>
    <rPh sb="36" eb="37">
      <t>マツ</t>
    </rPh>
    <phoneticPr fontId="2"/>
  </si>
  <si>
    <t>・なし
保育園側で用意</t>
    <phoneticPr fontId="2"/>
  </si>
  <si>
    <t>・コップ（毎日持ち帰り）
・歯ブラシ（毎日持ち帰り）</t>
    <rPh sb="5" eb="7">
      <t>マイニチ</t>
    </rPh>
    <rPh sb="7" eb="8">
      <t>モ</t>
    </rPh>
    <rPh sb="9" eb="10">
      <t>カエ</t>
    </rPh>
    <rPh sb="14" eb="15">
      <t>ハ</t>
    </rPh>
    <phoneticPr fontId="2"/>
  </si>
  <si>
    <t>・おむつ（必要な期間）
・おしりふき（必要な期間）
（無くなり次第随時）</t>
    <phoneticPr fontId="2"/>
  </si>
  <si>
    <t>・大きめカバン
・エコバック等（洗濯物入れ）
・水筒
・食事用エプロン（2枚）
・おしぼり
・ミルク（必要な期間）
・哺乳瓶（必要な期間）</t>
    <rPh sb="1" eb="2">
      <t>オオ</t>
    </rPh>
    <rPh sb="14" eb="15">
      <t>トウ</t>
    </rPh>
    <rPh sb="16" eb="19">
      <t>センタクモノ</t>
    </rPh>
    <rPh sb="19" eb="20">
      <t>イ</t>
    </rPh>
    <rPh sb="24" eb="26">
      <t>スイトウ</t>
    </rPh>
    <rPh sb="28" eb="31">
      <t>ショクジヨウ</t>
    </rPh>
    <rPh sb="37" eb="38">
      <t>マイ</t>
    </rPh>
    <rPh sb="51" eb="53">
      <t>ヒツヨウ</t>
    </rPh>
    <rPh sb="54" eb="56">
      <t>キカン</t>
    </rPh>
    <rPh sb="59" eb="62">
      <t>ホニュウビン</t>
    </rPh>
    <phoneticPr fontId="2"/>
  </si>
  <si>
    <t>対象児全員</t>
    <rPh sb="0" eb="2">
      <t>タイショウ</t>
    </rPh>
    <rPh sb="2" eb="3">
      <t>ジ</t>
    </rPh>
    <rPh sb="3" eb="5">
      <t>ゼンイン</t>
    </rPh>
    <phoneticPr fontId="2"/>
  </si>
  <si>
    <t>0円</t>
    <rPh sb="1" eb="2">
      <t>エン</t>
    </rPh>
    <phoneticPr fontId="2"/>
  </si>
  <si>
    <t>実費徴収</t>
    <rPh sb="0" eb="4">
      <t>ジッピチョウシュウ</t>
    </rPh>
    <phoneticPr fontId="2"/>
  </si>
  <si>
    <t xml:space="preserve">（費用関係追加）・補食代　対象児全員　随時　2000円　月額　口座振替
　　　　　　　　・卒園アルバム5000~8000円　2歳児希望者
　　　　　　　　・連携園イベント代　1000円程度　2歳児希望者
（PR）小規模保育園では珍しく園庭があり、夏はプール遊びや水遊びを楽しむことができる事、天気が不安な時は公園に行くことなく園庭で遊ぶことができている。給食、おやつを自園で作り、地産地消、国産の食材にこだわって提供している。外部の講師によるリトミックを取り入れ、音楽に合わせて体を動かしたり、色々な楽器に触れる経験をして楽しんでいる。戸建ての園舎になっているので、“家”のような雰囲気の中で大家族として過ごしている。
</t>
    <rPh sb="1" eb="3">
      <t>ヒヨウ</t>
    </rPh>
    <rPh sb="3" eb="5">
      <t>カンケイ</t>
    </rPh>
    <rPh sb="5" eb="7">
      <t>ツイカ</t>
    </rPh>
    <rPh sb="9" eb="11">
      <t>ホショク</t>
    </rPh>
    <rPh sb="11" eb="12">
      <t>ダイ</t>
    </rPh>
    <rPh sb="13" eb="16">
      <t>タイショウジ</t>
    </rPh>
    <rPh sb="16" eb="18">
      <t>ゼンイン</t>
    </rPh>
    <rPh sb="19" eb="21">
      <t>ズイジ</t>
    </rPh>
    <rPh sb="26" eb="27">
      <t>エン</t>
    </rPh>
    <rPh sb="28" eb="29">
      <t>ツキ</t>
    </rPh>
    <rPh sb="29" eb="30">
      <t>ガク</t>
    </rPh>
    <rPh sb="31" eb="33">
      <t>コウザ</t>
    </rPh>
    <rPh sb="33" eb="35">
      <t>フリカエ</t>
    </rPh>
    <rPh sb="45" eb="47">
      <t>ソツエン</t>
    </rPh>
    <rPh sb="60" eb="61">
      <t>エン</t>
    </rPh>
    <rPh sb="63" eb="65">
      <t>サイジ</t>
    </rPh>
    <rPh sb="65" eb="68">
      <t>キボウシャ</t>
    </rPh>
    <rPh sb="78" eb="81">
      <t>レンケイエン</t>
    </rPh>
    <rPh sb="85" eb="86">
      <t>ダイ</t>
    </rPh>
    <rPh sb="91" eb="92">
      <t>エン</t>
    </rPh>
    <rPh sb="92" eb="94">
      <t>テイド</t>
    </rPh>
    <rPh sb="96" eb="98">
      <t>サイジ</t>
    </rPh>
    <rPh sb="98" eb="101">
      <t>キボウシャ</t>
    </rPh>
    <rPh sb="106" eb="111">
      <t>ショウキボホイク</t>
    </rPh>
    <rPh sb="111" eb="112">
      <t>エン</t>
    </rPh>
    <rPh sb="114" eb="115">
      <t>メズラ</t>
    </rPh>
    <rPh sb="117" eb="119">
      <t>エンテイ</t>
    </rPh>
    <rPh sb="123" eb="124">
      <t>ナツ</t>
    </rPh>
    <rPh sb="128" eb="129">
      <t>アソ</t>
    </rPh>
    <rPh sb="131" eb="133">
      <t>ミズアソ</t>
    </rPh>
    <rPh sb="135" eb="136">
      <t>タノ</t>
    </rPh>
    <rPh sb="144" eb="145">
      <t>コト</t>
    </rPh>
    <rPh sb="146" eb="148">
      <t>テンキ</t>
    </rPh>
    <rPh sb="149" eb="151">
      <t>フアン</t>
    </rPh>
    <rPh sb="152" eb="153">
      <t>トキ</t>
    </rPh>
    <rPh sb="154" eb="156">
      <t>コウエン</t>
    </rPh>
    <rPh sb="157" eb="158">
      <t>イ</t>
    </rPh>
    <rPh sb="163" eb="165">
      <t>エンテイ</t>
    </rPh>
    <rPh sb="166" eb="167">
      <t>アソ</t>
    </rPh>
    <rPh sb="177" eb="179">
      <t>キュウショク</t>
    </rPh>
    <rPh sb="184" eb="186">
      <t>ジエン</t>
    </rPh>
    <rPh sb="187" eb="188">
      <t>ツク</t>
    </rPh>
    <rPh sb="190" eb="194">
      <t>チサンチショウ</t>
    </rPh>
    <rPh sb="195" eb="197">
      <t>コクサン</t>
    </rPh>
    <rPh sb="198" eb="200">
      <t>ショクザイ</t>
    </rPh>
    <rPh sb="206" eb="208">
      <t>テイキョウ</t>
    </rPh>
    <rPh sb="213" eb="215">
      <t>ガイブ</t>
    </rPh>
    <rPh sb="216" eb="218">
      <t>コウシ</t>
    </rPh>
    <rPh sb="227" eb="228">
      <t>ト</t>
    </rPh>
    <rPh sb="229" eb="230">
      <t>イ</t>
    </rPh>
    <rPh sb="232" eb="234">
      <t>オンガク</t>
    </rPh>
    <rPh sb="235" eb="236">
      <t>ア</t>
    </rPh>
    <rPh sb="239" eb="240">
      <t>カラダ</t>
    </rPh>
    <rPh sb="241" eb="242">
      <t>ウゴ</t>
    </rPh>
    <rPh sb="247" eb="249">
      <t>イロイロ</t>
    </rPh>
    <rPh sb="250" eb="252">
      <t>ガッキ</t>
    </rPh>
    <rPh sb="253" eb="254">
      <t>フ</t>
    </rPh>
    <rPh sb="256" eb="258">
      <t>ケイケン</t>
    </rPh>
    <rPh sb="261" eb="262">
      <t>タノ</t>
    </rPh>
    <rPh sb="268" eb="270">
      <t>コダ</t>
    </rPh>
    <rPh sb="272" eb="274">
      <t>エンシャ</t>
    </rPh>
    <rPh sb="283" eb="285">
      <t>"イエ</t>
    </rPh>
    <rPh sb="290" eb="293">
      <t>フンイキ</t>
    </rPh>
    <rPh sb="294" eb="295">
      <t>ナカ</t>
    </rPh>
    <rPh sb="296" eb="299">
      <t>ダイカゾク</t>
    </rPh>
    <rPh sb="302" eb="303">
      <t>ス</t>
    </rPh>
    <phoneticPr fontId="2"/>
  </si>
  <si>
    <t>2024.09.17</t>
    <phoneticPr fontId="2"/>
  </si>
  <si>
    <t>　おおたかの森　　　　　　</t>
    <rPh sb="6" eb="7">
      <t>モリ</t>
    </rPh>
    <phoneticPr fontId="2"/>
  </si>
  <si>
    <t>8:15～16:15</t>
  </si>
  <si>
    <t>0歳児4500円/日　　　　　1・2歳児4000円/日</t>
    <phoneticPr fontId="2"/>
  </si>
  <si>
    <t>口座引落</t>
    <rPh sb="0" eb="4">
      <t>コウザヒキオトシ</t>
    </rPh>
    <phoneticPr fontId="2"/>
  </si>
  <si>
    <t>50～200×利用日数</t>
    <rPh sb="7" eb="9">
      <t>リヨウ</t>
    </rPh>
    <rPh sb="9" eb="11">
      <t>ニッスウ</t>
    </rPh>
    <phoneticPr fontId="2"/>
  </si>
  <si>
    <t>０歳児~必要な時期まで</t>
    <rPh sb="1" eb="3">
      <t>サイジ</t>
    </rPh>
    <rPh sb="4" eb="6">
      <t>ヒツヨウ</t>
    </rPh>
    <rPh sb="7" eb="9">
      <t>ジキ</t>
    </rPh>
    <phoneticPr fontId="2"/>
  </si>
  <si>
    <t>聖華マリン保育園</t>
    <rPh sb="0" eb="2">
      <t>セイカ</t>
    </rPh>
    <rPh sb="5" eb="8">
      <t>ホイクエン</t>
    </rPh>
    <phoneticPr fontId="2"/>
  </si>
  <si>
    <t>04-7154-5252</t>
    <phoneticPr fontId="2"/>
  </si>
  <si>
    <t>流山市おおたかの森北3-9-1</t>
    <rPh sb="0" eb="3">
      <t>ナガレヤマシ</t>
    </rPh>
    <rPh sb="8" eb="9">
      <t>モリ</t>
    </rPh>
    <rPh sb="9" eb="10">
      <t>キタ</t>
    </rPh>
    <phoneticPr fontId="2"/>
  </si>
  <si>
    <t>◎丈夫な体
　よく食べ、よく遊び、よく寝て、健康で明るい子どもを育てます。
運動遊び、散歩、園外保育等でたくさん体を動かし、食育や保険教育にも力を入れています。
◎広い社会性
　将来子どもたちが社会で円滑に人間関係を築き維持できるよう、愛情あふれるコミュニケーションを通して、協調性や思いやりの心を育てます。
◎豊かな情操
　多くの「本物の体験」にふれながら、小さな感動を積み重ねることによって、感性を磨きます。
◎確かな基礎能力
　誕生から就学までの長期的視野を踏まえ、表現や製作、基礎能力形成、就学前教育など、発達の道筋が持てるようにします。</t>
    <rPh sb="1" eb="3">
      <t>ジョウブ</t>
    </rPh>
    <rPh sb="4" eb="5">
      <t>カラダ</t>
    </rPh>
    <rPh sb="9" eb="10">
      <t>タ</t>
    </rPh>
    <rPh sb="14" eb="15">
      <t>アソ</t>
    </rPh>
    <rPh sb="19" eb="20">
      <t>ネ</t>
    </rPh>
    <rPh sb="22" eb="24">
      <t>ケンコウ</t>
    </rPh>
    <rPh sb="25" eb="26">
      <t>アカ</t>
    </rPh>
    <rPh sb="28" eb="29">
      <t>コ</t>
    </rPh>
    <rPh sb="32" eb="33">
      <t>ソダ</t>
    </rPh>
    <rPh sb="38" eb="41">
      <t>ウンドウアソ</t>
    </rPh>
    <rPh sb="43" eb="45">
      <t>サンポ</t>
    </rPh>
    <rPh sb="46" eb="48">
      <t>エンガイ</t>
    </rPh>
    <rPh sb="48" eb="51">
      <t>ホイクトウ</t>
    </rPh>
    <rPh sb="56" eb="57">
      <t>カラダ</t>
    </rPh>
    <rPh sb="58" eb="59">
      <t>ウゴ</t>
    </rPh>
    <rPh sb="62" eb="64">
      <t>ショクイク</t>
    </rPh>
    <rPh sb="65" eb="69">
      <t>ホケンキョウイク</t>
    </rPh>
    <rPh sb="71" eb="72">
      <t>チカラ</t>
    </rPh>
    <rPh sb="73" eb="74">
      <t>イ</t>
    </rPh>
    <rPh sb="82" eb="83">
      <t>ヒロ</t>
    </rPh>
    <rPh sb="84" eb="87">
      <t>シャカイセイ</t>
    </rPh>
    <rPh sb="89" eb="91">
      <t>ショウライ</t>
    </rPh>
    <rPh sb="91" eb="92">
      <t>コ</t>
    </rPh>
    <rPh sb="97" eb="99">
      <t>シャカイ</t>
    </rPh>
    <rPh sb="100" eb="102">
      <t>エンカツ</t>
    </rPh>
    <rPh sb="103" eb="107">
      <t>ニンゲンカンケイ</t>
    </rPh>
    <rPh sb="108" eb="109">
      <t>チク</t>
    </rPh>
    <rPh sb="110" eb="112">
      <t>イジ</t>
    </rPh>
    <rPh sb="118" eb="120">
      <t>アイジョウ</t>
    </rPh>
    <rPh sb="134" eb="135">
      <t>トオ</t>
    </rPh>
    <rPh sb="138" eb="141">
      <t>キョウチョウセイ</t>
    </rPh>
    <rPh sb="142" eb="143">
      <t>オモ</t>
    </rPh>
    <rPh sb="147" eb="148">
      <t>ココロ</t>
    </rPh>
    <rPh sb="149" eb="150">
      <t>ソダ</t>
    </rPh>
    <rPh sb="156" eb="157">
      <t>ユタ</t>
    </rPh>
    <rPh sb="159" eb="161">
      <t>ジョウソウ</t>
    </rPh>
    <rPh sb="163" eb="164">
      <t>オオ</t>
    </rPh>
    <rPh sb="167" eb="169">
      <t>ホンモノ</t>
    </rPh>
    <rPh sb="170" eb="172">
      <t>タイケン</t>
    </rPh>
    <rPh sb="180" eb="181">
      <t>チイ</t>
    </rPh>
    <rPh sb="183" eb="185">
      <t>カンドウ</t>
    </rPh>
    <rPh sb="186" eb="187">
      <t>ツ</t>
    </rPh>
    <rPh sb="188" eb="189">
      <t>カサ</t>
    </rPh>
    <rPh sb="198" eb="200">
      <t>カンセイ</t>
    </rPh>
    <rPh sb="201" eb="202">
      <t>ミガ</t>
    </rPh>
    <rPh sb="208" eb="209">
      <t>タシ</t>
    </rPh>
    <rPh sb="211" eb="215">
      <t>キソノウリョク</t>
    </rPh>
    <rPh sb="217" eb="219">
      <t>タンジョウ</t>
    </rPh>
    <rPh sb="221" eb="223">
      <t>シュウガク</t>
    </rPh>
    <rPh sb="226" eb="231">
      <t>チョウキテキシヤ</t>
    </rPh>
    <rPh sb="232" eb="233">
      <t>フ</t>
    </rPh>
    <rPh sb="236" eb="238">
      <t>ヒョウゲン</t>
    </rPh>
    <rPh sb="239" eb="241">
      <t>セイサク</t>
    </rPh>
    <rPh sb="242" eb="246">
      <t>キソノウリョク</t>
    </rPh>
    <rPh sb="246" eb="248">
      <t>ケイセイ</t>
    </rPh>
    <rPh sb="249" eb="252">
      <t>シュウガクマエ</t>
    </rPh>
    <rPh sb="252" eb="254">
      <t>キョウイク</t>
    </rPh>
    <rPh sb="257" eb="259">
      <t>ハッタツ</t>
    </rPh>
    <rPh sb="260" eb="262">
      <t>ミチスジ</t>
    </rPh>
    <rPh sb="263" eb="264">
      <t>モ</t>
    </rPh>
    <phoneticPr fontId="2"/>
  </si>
  <si>
    <t>7:00～20：00</t>
    <phoneticPr fontId="2"/>
  </si>
  <si>
    <t>入室クラスにより異なる</t>
    <rPh sb="0" eb="2">
      <t>ニュウシツ</t>
    </rPh>
    <rPh sb="8" eb="9">
      <t>コト</t>
    </rPh>
    <phoneticPr fontId="2"/>
  </si>
  <si>
    <t>・布団
・シーツ（毎週持ち帰り）
・タオルケット（夏季）
・掛け布団（冬季）</t>
    <rPh sb="1" eb="3">
      <t>フトン</t>
    </rPh>
    <rPh sb="9" eb="11">
      <t>マイシュウ</t>
    </rPh>
    <rPh sb="11" eb="12">
      <t>モ</t>
    </rPh>
    <rPh sb="13" eb="14">
      <t>カエ</t>
    </rPh>
    <rPh sb="25" eb="27">
      <t>カキ</t>
    </rPh>
    <rPh sb="30" eb="31">
      <t>カ</t>
    </rPh>
    <rPh sb="32" eb="34">
      <t>ブトン</t>
    </rPh>
    <rPh sb="35" eb="37">
      <t>トウキ</t>
    </rPh>
    <phoneticPr fontId="2"/>
  </si>
  <si>
    <t>・着替え,着替え袋（毎日持帰り）
・着替え（ストック）
・カラー帽子（毎週持帰り）
・上履き（毎週持帰り）（1～5歳）
・上履き袋（毎週持帰り）（2～5歳）
・汚れ物袋・スタイ
・靴下・通園リュック
・制服制帽（夏用・冬用）
・体操服上下（週1回）</t>
    <rPh sb="1" eb="3">
      <t>キガ</t>
    </rPh>
    <rPh sb="5" eb="7">
      <t>キガ</t>
    </rPh>
    <rPh sb="8" eb="9">
      <t>ブクロ</t>
    </rPh>
    <rPh sb="10" eb="12">
      <t>マイニチ</t>
    </rPh>
    <rPh sb="12" eb="13">
      <t>モ</t>
    </rPh>
    <rPh sb="13" eb="14">
      <t>カエ</t>
    </rPh>
    <rPh sb="18" eb="20">
      <t>キガ</t>
    </rPh>
    <rPh sb="32" eb="34">
      <t>ボウシ</t>
    </rPh>
    <rPh sb="35" eb="37">
      <t>マイシュウ</t>
    </rPh>
    <rPh sb="37" eb="38">
      <t>モ</t>
    </rPh>
    <rPh sb="38" eb="39">
      <t>カエ</t>
    </rPh>
    <rPh sb="43" eb="45">
      <t>ウワバ</t>
    </rPh>
    <rPh sb="47" eb="49">
      <t>マイシュウ</t>
    </rPh>
    <rPh sb="49" eb="50">
      <t>モ</t>
    </rPh>
    <rPh sb="50" eb="51">
      <t>カエ</t>
    </rPh>
    <rPh sb="57" eb="58">
      <t>サイ</t>
    </rPh>
    <rPh sb="61" eb="63">
      <t>ウワバ</t>
    </rPh>
    <rPh sb="64" eb="65">
      <t>ブクロ</t>
    </rPh>
    <rPh sb="66" eb="68">
      <t>マイシュウ</t>
    </rPh>
    <rPh sb="68" eb="70">
      <t>モチカエ</t>
    </rPh>
    <rPh sb="76" eb="77">
      <t>サイ</t>
    </rPh>
    <rPh sb="80" eb="81">
      <t>ヨゴ</t>
    </rPh>
    <rPh sb="82" eb="83">
      <t>モノ</t>
    </rPh>
    <rPh sb="83" eb="84">
      <t>ブクロ</t>
    </rPh>
    <rPh sb="90" eb="92">
      <t>クツシタ</t>
    </rPh>
    <rPh sb="93" eb="95">
      <t>ツウエン</t>
    </rPh>
    <rPh sb="101" eb="105">
      <t>セイフクセイボウ</t>
    </rPh>
    <rPh sb="106" eb="108">
      <t>ナツヨウ</t>
    </rPh>
    <rPh sb="109" eb="110">
      <t>フユ</t>
    </rPh>
    <rPh sb="110" eb="111">
      <t>ヨウ</t>
    </rPh>
    <rPh sb="114" eb="117">
      <t>タイソウフク</t>
    </rPh>
    <rPh sb="117" eb="119">
      <t>ジョウゲ</t>
    </rPh>
    <rPh sb="120" eb="121">
      <t>シュウ</t>
    </rPh>
    <rPh sb="122" eb="123">
      <t>カイ</t>
    </rPh>
    <phoneticPr fontId="2"/>
  </si>
  <si>
    <t>・シール帳（3～5歳）
・名札
・防災頭巾（2～5歳）
・はさみ（3～5歳）
・のり（2～5歳）
・クレヨン（3～5歳）
・鍵盤ハーモニカ吹き口（5歳）
・粘土,粘土ケース（2～5歳）
・自由帳（3～5歳）
・色鉛筆（4～5歳）</t>
    <rPh sb="9" eb="10">
      <t>サイ</t>
    </rPh>
    <rPh sb="13" eb="15">
      <t>ナフダ</t>
    </rPh>
    <rPh sb="17" eb="21">
      <t>ボウサイズキン</t>
    </rPh>
    <rPh sb="25" eb="26">
      <t>サイ</t>
    </rPh>
    <rPh sb="36" eb="37">
      <t>サイ</t>
    </rPh>
    <rPh sb="46" eb="47">
      <t>サイ</t>
    </rPh>
    <rPh sb="58" eb="59">
      <t>サイ</t>
    </rPh>
    <rPh sb="62" eb="64">
      <t>ケンバン</t>
    </rPh>
    <rPh sb="69" eb="70">
      <t>フ</t>
    </rPh>
    <rPh sb="71" eb="72">
      <t>クチ</t>
    </rPh>
    <rPh sb="74" eb="75">
      <t>サイ</t>
    </rPh>
    <rPh sb="78" eb="80">
      <t>ネンド</t>
    </rPh>
    <rPh sb="81" eb="83">
      <t>ネンド</t>
    </rPh>
    <rPh sb="90" eb="91">
      <t>サイ</t>
    </rPh>
    <rPh sb="94" eb="97">
      <t>ジユウチョウ</t>
    </rPh>
    <rPh sb="101" eb="102">
      <t>サイ</t>
    </rPh>
    <rPh sb="105" eb="108">
      <t>イロエンピツ</t>
    </rPh>
    <rPh sb="112" eb="113">
      <t>サイ</t>
    </rPh>
    <phoneticPr fontId="2"/>
  </si>
  <si>
    <t>・コップ、コップ袋（毎日持帰り）</t>
    <rPh sb="8" eb="9">
      <t>ブクロ</t>
    </rPh>
    <rPh sb="10" eb="12">
      <t>マイニチ</t>
    </rPh>
    <rPh sb="12" eb="14">
      <t>モチカエ</t>
    </rPh>
    <phoneticPr fontId="2"/>
  </si>
  <si>
    <t>・紙おむつ（必要な時期）（毎日持参）
・歯ブラシ（毎日持帰り）</t>
    <rPh sb="1" eb="2">
      <t>カミ</t>
    </rPh>
    <rPh sb="6" eb="8">
      <t>ヒツヨウ</t>
    </rPh>
    <rPh sb="9" eb="11">
      <t>ジキ</t>
    </rPh>
    <rPh sb="13" eb="15">
      <t>マイニチ</t>
    </rPh>
    <rPh sb="15" eb="17">
      <t>ジサン</t>
    </rPh>
    <rPh sb="25" eb="27">
      <t>マイニチ</t>
    </rPh>
    <rPh sb="27" eb="29">
      <t>モチカエ</t>
    </rPh>
    <phoneticPr fontId="2"/>
  </si>
  <si>
    <t>・水筒
・外靴（園庭用）（3～5歳）
・三角巾,エプロン（3～5歳）
・筆箱（5歳）
・鉛筆,消しゴム（5歳）
・吹き口用巾着（5歳）
・持ち帰り袋
・ラップタオル（3～5歳）</t>
    <rPh sb="5" eb="7">
      <t>ソトグツ</t>
    </rPh>
    <rPh sb="8" eb="11">
      <t>エンテイヨウ</t>
    </rPh>
    <rPh sb="16" eb="17">
      <t>サイ</t>
    </rPh>
    <rPh sb="20" eb="23">
      <t>サンカクキン</t>
    </rPh>
    <rPh sb="32" eb="33">
      <t>サイ</t>
    </rPh>
    <rPh sb="36" eb="38">
      <t>フデバコ</t>
    </rPh>
    <rPh sb="40" eb="41">
      <t>サイ</t>
    </rPh>
    <rPh sb="44" eb="46">
      <t>エンピツ</t>
    </rPh>
    <rPh sb="47" eb="48">
      <t>ケ</t>
    </rPh>
    <rPh sb="53" eb="54">
      <t>サイ</t>
    </rPh>
    <rPh sb="57" eb="58">
      <t>フ</t>
    </rPh>
    <rPh sb="59" eb="60">
      <t>クチ</t>
    </rPh>
    <rPh sb="60" eb="61">
      <t>ヨウ</t>
    </rPh>
    <rPh sb="61" eb="63">
      <t>キンチャク</t>
    </rPh>
    <rPh sb="65" eb="66">
      <t>サイ</t>
    </rPh>
    <rPh sb="69" eb="70">
      <t>モ</t>
    </rPh>
    <rPh sb="71" eb="72">
      <t>カエ</t>
    </rPh>
    <rPh sb="73" eb="74">
      <t>ブクロ</t>
    </rPh>
    <rPh sb="86" eb="87">
      <t>サイ</t>
    </rPh>
    <phoneticPr fontId="2"/>
  </si>
  <si>
    <t>区分</t>
    <phoneticPr fontId="2"/>
  </si>
  <si>
    <t>100～1,100円</t>
    <rPh sb="9" eb="10">
      <t>エン</t>
    </rPh>
    <phoneticPr fontId="2"/>
  </si>
  <si>
    <t>認定時間・
延長時間により異なる</t>
    <rPh sb="0" eb="4">
      <t>ニンテイジカン</t>
    </rPh>
    <rPh sb="6" eb="10">
      <t>エンチョウジカン</t>
    </rPh>
    <rPh sb="13" eb="14">
      <t>コト</t>
    </rPh>
    <phoneticPr fontId="2"/>
  </si>
  <si>
    <t>制服制帽リュック代</t>
    <rPh sb="0" eb="2">
      <t>セイフク</t>
    </rPh>
    <rPh sb="2" eb="4">
      <t>セイボウ</t>
    </rPh>
    <rPh sb="8" eb="9">
      <t>ダイ</t>
    </rPh>
    <phoneticPr fontId="2"/>
  </si>
  <si>
    <t>約22,000円</t>
    <rPh sb="0" eb="1">
      <t>ヤク</t>
    </rPh>
    <rPh sb="7" eb="8">
      <t>エン</t>
    </rPh>
    <phoneticPr fontId="2"/>
  </si>
  <si>
    <t>布団乾燥</t>
    <rPh sb="0" eb="4">
      <t>フトンカンソウ</t>
    </rPh>
    <phoneticPr fontId="2"/>
  </si>
  <si>
    <t>260円</t>
    <rPh sb="3" eb="4">
      <t>エン</t>
    </rPh>
    <phoneticPr fontId="2"/>
  </si>
  <si>
    <t>教材費</t>
    <rPh sb="0" eb="3">
      <t>キョウザイヒ</t>
    </rPh>
    <phoneticPr fontId="2"/>
  </si>
  <si>
    <t>4月</t>
    <rPh sb="1" eb="2">
      <t>ガツ</t>
    </rPh>
    <phoneticPr fontId="2"/>
  </si>
  <si>
    <t>1,000～2,000円</t>
    <rPh sb="11" eb="12">
      <t>エン</t>
    </rPh>
    <phoneticPr fontId="2"/>
  </si>
  <si>
    <t>新年度費</t>
    <rPh sb="0" eb="3">
      <t>シンネンド</t>
    </rPh>
    <rPh sb="3" eb="4">
      <t>ヒ</t>
    </rPh>
    <phoneticPr fontId="2"/>
  </si>
  <si>
    <t>5～3月</t>
    <rPh sb="3" eb="4">
      <t>ガツ</t>
    </rPh>
    <phoneticPr fontId="2"/>
  </si>
  <si>
    <t>500円</t>
    <rPh sb="3" eb="4">
      <t>エン</t>
    </rPh>
    <phoneticPr fontId="2"/>
  </si>
  <si>
    <t>月間絵本（3～5歳）</t>
    <rPh sb="0" eb="4">
      <t>ゲッカンエホン</t>
    </rPh>
    <rPh sb="8" eb="9">
      <t>サイ</t>
    </rPh>
    <phoneticPr fontId="2"/>
  </si>
  <si>
    <t>450～600円</t>
    <rPh sb="7" eb="8">
      <t>エン</t>
    </rPh>
    <phoneticPr fontId="2"/>
  </si>
  <si>
    <t>卒園積立費（5歳）</t>
    <rPh sb="0" eb="5">
      <t>ソツエンツミタテヒ</t>
    </rPh>
    <rPh sb="7" eb="8">
      <t>サイ</t>
    </rPh>
    <phoneticPr fontId="2"/>
  </si>
  <si>
    <t>550円</t>
    <rPh sb="3" eb="4">
      <t>エン</t>
    </rPh>
    <phoneticPr fontId="2"/>
  </si>
  <si>
    <t>保育用品一式</t>
    <rPh sb="0" eb="4">
      <t>ホイクヨウヒン</t>
    </rPh>
    <rPh sb="4" eb="6">
      <t>イッシキ</t>
    </rPh>
    <phoneticPr fontId="2"/>
  </si>
  <si>
    <t>物により異なる</t>
    <rPh sb="0" eb="1">
      <t>モノ</t>
    </rPh>
    <rPh sb="4" eb="5">
      <t>コト</t>
    </rPh>
    <phoneticPr fontId="2"/>
  </si>
  <si>
    <t>２～５歳児クラス</t>
    <rPh sb="3" eb="4">
      <t>サイ</t>
    </rPh>
    <rPh sb="4" eb="5">
      <t>ジ</t>
    </rPh>
    <phoneticPr fontId="2"/>
  </si>
  <si>
    <t>隔週</t>
    <rPh sb="0" eb="2">
      <t>カクシュウ</t>
    </rPh>
    <phoneticPr fontId="2"/>
  </si>
  <si>
    <t>無</t>
    <rPh sb="0" eb="1">
      <t>ナシ</t>
    </rPh>
    <phoneticPr fontId="2"/>
  </si>
  <si>
    <t>健康体操</t>
    <rPh sb="0" eb="4">
      <t>ケンコウタイソウ</t>
    </rPh>
    <phoneticPr fontId="2"/>
  </si>
  <si>
    <t>サッカークラブ（課外）</t>
    <rPh sb="8" eb="10">
      <t>カガイ</t>
    </rPh>
    <phoneticPr fontId="2"/>
  </si>
  <si>
    <t>４,５歳児クラス</t>
    <rPh sb="3" eb="4">
      <t>サイ</t>
    </rPh>
    <rPh sb="4" eb="5">
      <t>ジ</t>
    </rPh>
    <phoneticPr fontId="2"/>
  </si>
  <si>
    <t>費用はクラブに直接支払い</t>
    <rPh sb="0" eb="2">
      <t>ヒヨウ</t>
    </rPh>
    <rPh sb="7" eb="9">
      <t>チョクセツ</t>
    </rPh>
    <rPh sb="9" eb="11">
      <t>シハラ</t>
    </rPh>
    <phoneticPr fontId="2"/>
  </si>
  <si>
    <t>任意参加</t>
    <rPh sb="0" eb="4">
      <t>ニンイサンカ</t>
    </rPh>
    <phoneticPr fontId="2"/>
  </si>
  <si>
    <t>学研教室（課外）</t>
    <rPh sb="0" eb="4">
      <t>ガッケンキョウシツ</t>
    </rPh>
    <rPh sb="5" eb="7">
      <t>カガイ</t>
    </rPh>
    <phoneticPr fontId="2"/>
  </si>
  <si>
    <t>週１～２回</t>
    <rPh sb="0" eb="1">
      <t>シュウ</t>
    </rPh>
    <rPh sb="4" eb="5">
      <t>カイ</t>
    </rPh>
    <phoneticPr fontId="2"/>
  </si>
  <si>
    <t>費用は教室に直接支払い</t>
    <rPh sb="0" eb="2">
      <t>ヒヨウ</t>
    </rPh>
    <rPh sb="3" eb="5">
      <t>キョウシツ</t>
    </rPh>
    <rPh sb="6" eb="8">
      <t>チョクセツ</t>
    </rPh>
    <rPh sb="8" eb="10">
      <t>シハラ</t>
    </rPh>
    <phoneticPr fontId="2"/>
  </si>
  <si>
    <t>聖華マリン保育園は、自然豊かで多くな公園の目の前という恵まれた環境にあります。
子ども一人ひとりの個性を大切にし、伸び伸びとした保育と共に、季節に合わせ行事や幼児教育を通して子どもたちの健やかな体と心を育てます。</t>
    <rPh sb="0" eb="2">
      <t>セイカ</t>
    </rPh>
    <rPh sb="5" eb="8">
      <t>ホイクエン</t>
    </rPh>
    <rPh sb="10" eb="13">
      <t>シゼンユタ</t>
    </rPh>
    <rPh sb="15" eb="16">
      <t>オオ</t>
    </rPh>
    <rPh sb="18" eb="20">
      <t>コウエン</t>
    </rPh>
    <rPh sb="21" eb="22">
      <t>メ</t>
    </rPh>
    <rPh sb="23" eb="24">
      <t>マエ</t>
    </rPh>
    <rPh sb="27" eb="28">
      <t>メグ</t>
    </rPh>
    <rPh sb="31" eb="33">
      <t>カンキョウ</t>
    </rPh>
    <rPh sb="40" eb="41">
      <t>コ</t>
    </rPh>
    <rPh sb="43" eb="45">
      <t>ヒトリ</t>
    </rPh>
    <rPh sb="49" eb="51">
      <t>コセイ</t>
    </rPh>
    <rPh sb="52" eb="54">
      <t>タイセツ</t>
    </rPh>
    <rPh sb="57" eb="58">
      <t>ノ</t>
    </rPh>
    <rPh sb="59" eb="60">
      <t>ノ</t>
    </rPh>
    <rPh sb="64" eb="66">
      <t>ホイク</t>
    </rPh>
    <rPh sb="67" eb="68">
      <t>トモ</t>
    </rPh>
    <rPh sb="70" eb="72">
      <t>キセツ</t>
    </rPh>
    <rPh sb="73" eb="74">
      <t>ア</t>
    </rPh>
    <rPh sb="76" eb="78">
      <t>ギョウジ</t>
    </rPh>
    <rPh sb="79" eb="83">
      <t>ヨウジキョウイク</t>
    </rPh>
    <rPh sb="84" eb="85">
      <t>トオ</t>
    </rPh>
    <rPh sb="87" eb="88">
      <t>コ</t>
    </rPh>
    <rPh sb="93" eb="94">
      <t>スコ</t>
    </rPh>
    <rPh sb="97" eb="98">
      <t>カラダ</t>
    </rPh>
    <rPh sb="99" eb="100">
      <t>ココロ</t>
    </rPh>
    <rPh sb="101" eb="102">
      <t>ソダ</t>
    </rPh>
    <phoneticPr fontId="2"/>
  </si>
  <si>
    <t>スターキッズ</t>
    <phoneticPr fontId="2"/>
  </si>
  <si>
    <t>04-7178-7234</t>
    <phoneticPr fontId="2"/>
  </si>
  <si>
    <t>千葉県流山市おおたかの森南一丁目25番地の2</t>
    <rPh sb="0" eb="3">
      <t>チバケン</t>
    </rPh>
    <rPh sb="3" eb="6">
      <t>ナガレヤマシ</t>
    </rPh>
    <rPh sb="11" eb="12">
      <t>モリ</t>
    </rPh>
    <rPh sb="12" eb="13">
      <t>ミナミ</t>
    </rPh>
    <rPh sb="13" eb="16">
      <t>イッチョウメ</t>
    </rPh>
    <rPh sb="18" eb="20">
      <t>バンチ</t>
    </rPh>
    <phoneticPr fontId="2"/>
  </si>
  <si>
    <t xml:space="preserve">流山おおたかの森
</t>
    <rPh sb="0" eb="2">
      <t>ナガレヤマ</t>
    </rPh>
    <rPh sb="7" eb="8">
      <t>モリ</t>
    </rPh>
    <phoneticPr fontId="2"/>
  </si>
  <si>
    <t>保育理念
『五つの力を伸ばしてスターなキッズを目指します！！』
　　一つ、『遊ぶ力』
　　二つ、『学ぶ力』
　　三つ、『体の力』
　　四つ、『心の力』
　　五つ、『選択の力』
子どもは、遊ぶ事が大好きです。本来は遊ぶ事から、いろいろな事を学んでいきます。そんな「遊ぶ力」を通して、成長していってほしいと願っています。</t>
    <phoneticPr fontId="2"/>
  </si>
  <si>
    <t>7:00-18:00</t>
    <phoneticPr fontId="2"/>
  </si>
  <si>
    <t>8:30-16:30</t>
    <phoneticPr fontId="2"/>
  </si>
  <si>
    <t>土曜はスタービスケの児童と合同保育</t>
    <rPh sb="0" eb="2">
      <t>ドヨウ</t>
    </rPh>
    <rPh sb="10" eb="12">
      <t>ジドウ</t>
    </rPh>
    <rPh sb="13" eb="17">
      <t>ゴウドウホイク</t>
    </rPh>
    <phoneticPr fontId="2"/>
  </si>
  <si>
    <t>7:00-19:00</t>
    <phoneticPr fontId="2"/>
  </si>
  <si>
    <t>43日後</t>
    <rPh sb="2" eb="3">
      <t>ニチ</t>
    </rPh>
    <rPh sb="3" eb="4">
      <t>ゴ</t>
    </rPh>
    <phoneticPr fontId="2"/>
  </si>
  <si>
    <t>・敷きカバー
（毎週持ち帰り）
・タオルケット等
（毎週持ち帰り）</t>
    <rPh sb="1" eb="2">
      <t>シ</t>
    </rPh>
    <rPh sb="8" eb="11">
      <t>マイシュウモ</t>
    </rPh>
    <rPh sb="12" eb="13">
      <t>カエ</t>
    </rPh>
    <rPh sb="23" eb="24">
      <t>ナド</t>
    </rPh>
    <rPh sb="26" eb="29">
      <t>マイシュウモ</t>
    </rPh>
    <rPh sb="30" eb="31">
      <t>カエ</t>
    </rPh>
    <phoneticPr fontId="2"/>
  </si>
  <si>
    <t xml:space="preserve">・着替え（毎日持ち帰り）
・エプロン(毎日持ち帰り・乳児のみ)
・おしぼり(毎日持ち帰り・乳児のみ)
・着替え（常備用）
</t>
    <rPh sb="1" eb="3">
      <t>キガ</t>
    </rPh>
    <rPh sb="5" eb="7">
      <t>マイニチ</t>
    </rPh>
    <rPh sb="7" eb="8">
      <t>モ</t>
    </rPh>
    <rPh sb="9" eb="10">
      <t>カエ</t>
    </rPh>
    <rPh sb="19" eb="21">
      <t>マイニチ</t>
    </rPh>
    <rPh sb="21" eb="22">
      <t>モ</t>
    </rPh>
    <rPh sb="23" eb="24">
      <t>カエ</t>
    </rPh>
    <rPh sb="26" eb="28">
      <t>ニュウジ</t>
    </rPh>
    <rPh sb="38" eb="40">
      <t>マイニチ</t>
    </rPh>
    <rPh sb="40" eb="41">
      <t>モ</t>
    </rPh>
    <rPh sb="42" eb="43">
      <t>カエ</t>
    </rPh>
    <rPh sb="45" eb="47">
      <t>ニュウジ</t>
    </rPh>
    <rPh sb="52" eb="54">
      <t>キガ</t>
    </rPh>
    <rPh sb="56" eb="59">
      <t>ジョウビヨウ</t>
    </rPh>
    <phoneticPr fontId="2"/>
  </si>
  <si>
    <t>全て保育園でご用意いたします</t>
    <rPh sb="0" eb="1">
      <t>スベ</t>
    </rPh>
    <rPh sb="2" eb="5">
      <t>ホイクエン</t>
    </rPh>
    <rPh sb="7" eb="9">
      <t>ヨウイ</t>
    </rPh>
    <phoneticPr fontId="2"/>
  </si>
  <si>
    <t>・コップ（週末持ち帰り）
・歯みがき(週末持ち帰り)</t>
    <rPh sb="5" eb="7">
      <t>シュウマツ</t>
    </rPh>
    <rPh sb="7" eb="8">
      <t>モ</t>
    </rPh>
    <rPh sb="9" eb="10">
      <t>カエ</t>
    </rPh>
    <rPh sb="14" eb="15">
      <t>ハ</t>
    </rPh>
    <rPh sb="19" eb="21">
      <t>シュウマツ</t>
    </rPh>
    <rPh sb="21" eb="22">
      <t>モ</t>
    </rPh>
    <rPh sb="23" eb="24">
      <t>カエ</t>
    </rPh>
    <phoneticPr fontId="2"/>
  </si>
  <si>
    <t>・リュック
・袋（エコバッグ等）
・コップ袋</t>
    <rPh sb="7" eb="8">
      <t>フクロ</t>
    </rPh>
    <rPh sb="8" eb="9">
      <t>ホテイ</t>
    </rPh>
    <rPh sb="14" eb="15">
      <t>ナド</t>
    </rPh>
    <rPh sb="21" eb="22">
      <t>フクロ</t>
    </rPh>
    <phoneticPr fontId="2"/>
  </si>
  <si>
    <t>全員</t>
    <rPh sb="0" eb="2">
      <t>サイジ</t>
    </rPh>
    <phoneticPr fontId="2"/>
  </si>
  <si>
    <t>100円～200円</t>
    <rPh sb="3" eb="4">
      <t>エン</t>
    </rPh>
    <rPh sb="8" eb="9">
      <t>エン</t>
    </rPh>
    <phoneticPr fontId="2"/>
  </si>
  <si>
    <t>エンペイ</t>
    <phoneticPr fontId="2"/>
  </si>
  <si>
    <t>全員</t>
    <phoneticPr fontId="2"/>
  </si>
  <si>
    <t>年1回</t>
    <rPh sb="0" eb="1">
      <t>ネン</t>
    </rPh>
    <rPh sb="2" eb="3">
      <t>カイ</t>
    </rPh>
    <phoneticPr fontId="2"/>
  </si>
  <si>
    <t>一回当たり</t>
    <rPh sb="0" eb="2">
      <t>イッカイ</t>
    </rPh>
    <rPh sb="2" eb="3">
      <t>ア</t>
    </rPh>
    <phoneticPr fontId="2"/>
  </si>
  <si>
    <t>☆流山市で第1号の小規模保育事業所！！
☆遊びを中心としたアットホームな保育園です。
☆少人数による、きめ細やかな保育
☆保育スタッフは全員が保育士資格を持っており経験豊かな人材が揃っています。
☆一人の保育士が担当する子どもの人数が少ないため、手厚く子どもの発達に応じた保育を行っています。
☆給食は自園調理で栄養士が作った献立を調理師が作ります。とても美味しいと評判です(*^^*)
☆WEBカメラにてご自宅のパソコンや携帯電話から園内の子どもの様子をご覧頂けるサービスです。</t>
    <phoneticPr fontId="2"/>
  </si>
  <si>
    <t>市野谷つばさ保育園</t>
    <rPh sb="0" eb="3">
      <t>イチノヤ</t>
    </rPh>
    <rPh sb="6" eb="9">
      <t>ホイクエン</t>
    </rPh>
    <phoneticPr fontId="2"/>
  </si>
  <si>
    <t>04-7197-4346</t>
    <phoneticPr fontId="2"/>
  </si>
  <si>
    <t>流山市市野谷117番27</t>
    <rPh sb="0" eb="3">
      <t>ナガレヤマシ</t>
    </rPh>
    <rPh sb="3" eb="6">
      <t>イチノヤ</t>
    </rPh>
    <rPh sb="9" eb="10">
      <t>バン</t>
    </rPh>
    <phoneticPr fontId="2"/>
  </si>
  <si>
    <t>流山セントラルパーク</t>
    <rPh sb="0" eb="2">
      <t>ナガレヤマ</t>
    </rPh>
    <phoneticPr fontId="2"/>
  </si>
  <si>
    <t>〇主体的で自律した子ども
　・自分のやりたいことをできる子ども（意欲的なこども）
　・自分を好きでいる子ども（自尊感情のある子ども）
　・自ら考え判断し行動できる子ども（主体的に行動できる子ども）
　・他者の立場や考え方を理解しようとする子ども
　　　　　　　　　　　　　　　（多様性を尊重できる子ども）</t>
    <rPh sb="1" eb="4">
      <t>シュタイテキ</t>
    </rPh>
    <rPh sb="5" eb="7">
      <t>ジリツ</t>
    </rPh>
    <rPh sb="9" eb="10">
      <t>コ</t>
    </rPh>
    <rPh sb="15" eb="17">
      <t>ジブン</t>
    </rPh>
    <rPh sb="28" eb="29">
      <t>コ</t>
    </rPh>
    <rPh sb="32" eb="35">
      <t>イヨクテキ</t>
    </rPh>
    <rPh sb="43" eb="45">
      <t>ジブン</t>
    </rPh>
    <rPh sb="46" eb="47">
      <t>ス</t>
    </rPh>
    <rPh sb="51" eb="52">
      <t>コ</t>
    </rPh>
    <rPh sb="55" eb="59">
      <t>ジソンカンジョウ</t>
    </rPh>
    <rPh sb="62" eb="63">
      <t>コ</t>
    </rPh>
    <rPh sb="69" eb="70">
      <t>ミズカ</t>
    </rPh>
    <rPh sb="71" eb="72">
      <t>カンガ</t>
    </rPh>
    <rPh sb="73" eb="75">
      <t>ハンダン</t>
    </rPh>
    <rPh sb="76" eb="78">
      <t>コウドウ</t>
    </rPh>
    <rPh sb="81" eb="82">
      <t>コ</t>
    </rPh>
    <rPh sb="85" eb="88">
      <t>シュタイテキ</t>
    </rPh>
    <rPh sb="89" eb="91">
      <t>コウドウ</t>
    </rPh>
    <rPh sb="94" eb="95">
      <t>コ</t>
    </rPh>
    <rPh sb="101" eb="103">
      <t>タシャ</t>
    </rPh>
    <rPh sb="104" eb="106">
      <t>タチバ</t>
    </rPh>
    <rPh sb="107" eb="108">
      <t>カンガ</t>
    </rPh>
    <rPh sb="109" eb="110">
      <t>カタ</t>
    </rPh>
    <rPh sb="111" eb="113">
      <t>リカイ</t>
    </rPh>
    <rPh sb="119" eb="120">
      <t>コ</t>
    </rPh>
    <rPh sb="139" eb="142">
      <t>タヨウセイ</t>
    </rPh>
    <rPh sb="143" eb="145">
      <t>ソンチョウ</t>
    </rPh>
    <rPh sb="148" eb="149">
      <t>コ</t>
    </rPh>
    <phoneticPr fontId="2"/>
  </si>
  <si>
    <t>生後２か月</t>
    <rPh sb="0" eb="2">
      <t>セイゴ</t>
    </rPh>
    <rPh sb="4" eb="5">
      <t>ゲツ</t>
    </rPh>
    <phoneticPr fontId="2"/>
  </si>
  <si>
    <t xml:space="preserve">布団カバー（入園時に購入）
掛けバスタオル
おねしょシーツ
</t>
    <rPh sb="0" eb="2">
      <t>フトン</t>
    </rPh>
    <rPh sb="6" eb="8">
      <t>ニュウエン</t>
    </rPh>
    <rPh sb="8" eb="9">
      <t>ジ</t>
    </rPh>
    <rPh sb="10" eb="12">
      <t>コウニュウ</t>
    </rPh>
    <rPh sb="14" eb="15">
      <t>カケ</t>
    </rPh>
    <phoneticPr fontId="2"/>
  </si>
  <si>
    <t xml:space="preserve">着替え（2～5組）
カラー帽子（入園時に購入）
園庭靴
上履き（幼児のみ）
</t>
    <rPh sb="0" eb="2">
      <t>キガ</t>
    </rPh>
    <rPh sb="7" eb="8">
      <t>クミ</t>
    </rPh>
    <rPh sb="13" eb="15">
      <t>ボウシ</t>
    </rPh>
    <rPh sb="16" eb="18">
      <t>ニュウエン</t>
    </rPh>
    <rPh sb="18" eb="19">
      <t>トキ</t>
    </rPh>
    <rPh sb="20" eb="22">
      <t>コウニュウ</t>
    </rPh>
    <rPh sb="24" eb="27">
      <t>エンテイグツ</t>
    </rPh>
    <rPh sb="28" eb="30">
      <t>ウワバ</t>
    </rPh>
    <rPh sb="32" eb="34">
      <t>ヨウジ</t>
    </rPh>
    <phoneticPr fontId="2"/>
  </si>
  <si>
    <t>共通：運動会メダル、クリスマスプレゼント、思い出ファイル、お誕生日カード、お絵かき用紙、クレヨン、マーカー、クーピー、
乳児：シール
幼児：シール帳、色鉛筆、行事参加費</t>
    <rPh sb="0" eb="2">
      <t>キョウツウ</t>
    </rPh>
    <rPh sb="3" eb="6">
      <t>ウンドウカイ</t>
    </rPh>
    <rPh sb="21" eb="22">
      <t>オモ</t>
    </rPh>
    <rPh sb="23" eb="24">
      <t>デ</t>
    </rPh>
    <rPh sb="30" eb="33">
      <t>タンジョウヒ</t>
    </rPh>
    <rPh sb="38" eb="39">
      <t>エ</t>
    </rPh>
    <rPh sb="41" eb="43">
      <t>ヨウシ</t>
    </rPh>
    <rPh sb="60" eb="62">
      <t>ニュウジ</t>
    </rPh>
    <rPh sb="67" eb="69">
      <t>ヨウジ</t>
    </rPh>
    <rPh sb="73" eb="74">
      <t>チョウ</t>
    </rPh>
    <rPh sb="75" eb="78">
      <t>イロエンピツ</t>
    </rPh>
    <rPh sb="79" eb="81">
      <t>ギョウジ</t>
    </rPh>
    <rPh sb="81" eb="84">
      <t>サンカヒ</t>
    </rPh>
    <phoneticPr fontId="2"/>
  </si>
  <si>
    <t xml:space="preserve">コップ
お箸セット　（毎日持ち帰り）
食事用エプロン（0.1歳のみ）
</t>
    <rPh sb="5" eb="6">
      <t>ハシ</t>
    </rPh>
    <rPh sb="11" eb="13">
      <t>マイニチ</t>
    </rPh>
    <rPh sb="13" eb="14">
      <t>モ</t>
    </rPh>
    <rPh sb="15" eb="16">
      <t>カエ</t>
    </rPh>
    <rPh sb="19" eb="22">
      <t>ショクジヨウ</t>
    </rPh>
    <rPh sb="30" eb="31">
      <t>サイ</t>
    </rPh>
    <phoneticPr fontId="2"/>
  </si>
  <si>
    <t>おむつ
おしりふき
キッチン袋（汚れ物入れ）</t>
    <rPh sb="14" eb="15">
      <t>フクロ</t>
    </rPh>
    <rPh sb="16" eb="17">
      <t>ヨゴ</t>
    </rPh>
    <rPh sb="18" eb="20">
      <t>モノイレ</t>
    </rPh>
    <phoneticPr fontId="2"/>
  </si>
  <si>
    <t>通園カバン（幼児のみ）
エコバック（汚れ物入）</t>
    <rPh sb="0" eb="2">
      <t>ツウエン</t>
    </rPh>
    <rPh sb="6" eb="8">
      <t>ヨウジ</t>
    </rPh>
    <rPh sb="18" eb="19">
      <t>ヨゴ</t>
    </rPh>
    <rPh sb="20" eb="22">
      <t>モノイレ</t>
    </rPh>
    <phoneticPr fontId="2"/>
  </si>
  <si>
    <t>5850円</t>
    <rPh sb="4" eb="5">
      <t>エン</t>
    </rPh>
    <phoneticPr fontId="2"/>
  </si>
  <si>
    <t>利用者のみ</t>
    <rPh sb="0" eb="3">
      <t>リヨウシャ</t>
    </rPh>
    <phoneticPr fontId="2"/>
  </si>
  <si>
    <t>150円</t>
    <rPh sb="3" eb="4">
      <t>エン</t>
    </rPh>
    <phoneticPr fontId="2"/>
  </si>
  <si>
    <t>250円</t>
    <rPh sb="3" eb="4">
      <t>エン</t>
    </rPh>
    <phoneticPr fontId="2"/>
  </si>
  <si>
    <t>布団維持費</t>
    <rPh sb="0" eb="5">
      <t>フトンイジヒ</t>
    </rPh>
    <phoneticPr fontId="2"/>
  </si>
  <si>
    <t>年8回ほど</t>
    <rPh sb="0" eb="1">
      <t>ネン</t>
    </rPh>
    <rPh sb="2" eb="3">
      <t>カイ</t>
    </rPh>
    <phoneticPr fontId="2"/>
  </si>
  <si>
    <t>300～500円</t>
    <rPh sb="7" eb="8">
      <t>エン</t>
    </rPh>
    <phoneticPr fontId="2"/>
  </si>
  <si>
    <t>見守る保育（藤森平司氏提唱）を取り入れています。
　乳幼児の発達は年齢差より個人差が大きいため、その子にあった内容をその子に合った方法で活動できるように縦割り保育ではない「発達別の異年齢」で生活します。そのような環境の中で、子ども自ら遊びや生活を選択し、子どもたちが自発的に取り組みに集中し、個性を伸ばすことができるような保育を展開しています。</t>
    <rPh sb="0" eb="2">
      <t>ミマモ</t>
    </rPh>
    <rPh sb="3" eb="5">
      <t>ホイク</t>
    </rPh>
    <rPh sb="6" eb="8">
      <t>フジモリ</t>
    </rPh>
    <rPh sb="8" eb="10">
      <t>タイラツカサ</t>
    </rPh>
    <rPh sb="10" eb="11">
      <t>シ</t>
    </rPh>
    <rPh sb="11" eb="13">
      <t>テイショウ</t>
    </rPh>
    <rPh sb="15" eb="16">
      <t>ト</t>
    </rPh>
    <rPh sb="17" eb="18">
      <t>イ</t>
    </rPh>
    <rPh sb="26" eb="29">
      <t>ニュウヨウジ</t>
    </rPh>
    <rPh sb="30" eb="32">
      <t>ハッタツ</t>
    </rPh>
    <rPh sb="33" eb="36">
      <t>ネンレイサ</t>
    </rPh>
    <rPh sb="38" eb="41">
      <t>コジンサ</t>
    </rPh>
    <rPh sb="42" eb="43">
      <t>オオ</t>
    </rPh>
    <rPh sb="50" eb="51">
      <t>コ</t>
    </rPh>
    <rPh sb="55" eb="57">
      <t>ナイヨウ</t>
    </rPh>
    <rPh sb="60" eb="61">
      <t>コ</t>
    </rPh>
    <rPh sb="62" eb="63">
      <t>ア</t>
    </rPh>
    <rPh sb="65" eb="67">
      <t>ホウホウ</t>
    </rPh>
    <rPh sb="68" eb="70">
      <t>カツドウ</t>
    </rPh>
    <rPh sb="127" eb="128">
      <t>コ</t>
    </rPh>
    <rPh sb="133" eb="136">
      <t>ジハツテキ</t>
    </rPh>
    <rPh sb="137" eb="138">
      <t>ト</t>
    </rPh>
    <rPh sb="139" eb="140">
      <t>ク</t>
    </rPh>
    <rPh sb="142" eb="144">
      <t>シュウチュウ</t>
    </rPh>
    <rPh sb="146" eb="148">
      <t>コセイ</t>
    </rPh>
    <rPh sb="149" eb="150">
      <t>ノ</t>
    </rPh>
    <rPh sb="161" eb="163">
      <t>ホイク</t>
    </rPh>
    <rPh sb="164" eb="166">
      <t>テンカイ</t>
    </rPh>
    <phoneticPr fontId="2"/>
  </si>
  <si>
    <t>スタービスケ</t>
    <phoneticPr fontId="2"/>
  </si>
  <si>
    <t>04-7189-7605</t>
    <phoneticPr fontId="2"/>
  </si>
  <si>
    <t>千葉県流山市おおたかの森北一丁目26番地</t>
    <rPh sb="0" eb="3">
      <t>チバケン</t>
    </rPh>
    <rPh sb="3" eb="6">
      <t>ナガレヤマシ</t>
    </rPh>
    <rPh sb="11" eb="12">
      <t>モリ</t>
    </rPh>
    <rPh sb="12" eb="13">
      <t>キタ</t>
    </rPh>
    <rPh sb="13" eb="16">
      <t>イッチョウメ</t>
    </rPh>
    <rPh sb="18" eb="20">
      <t>バンチ</t>
    </rPh>
    <phoneticPr fontId="2"/>
  </si>
  <si>
    <t>土曜は同法人スターキッズの児童と合同保育</t>
    <rPh sb="0" eb="2">
      <t>ドヨウ</t>
    </rPh>
    <rPh sb="3" eb="6">
      <t>ドウホウジン</t>
    </rPh>
    <rPh sb="13" eb="15">
      <t>ジドウ</t>
    </rPh>
    <rPh sb="16" eb="20">
      <t>ゴウドウホイク</t>
    </rPh>
    <phoneticPr fontId="2"/>
  </si>
  <si>
    <t>☆遊びを中心としたアットホームな保育園です。
☆少人数による、きめ細やかな保育
☆保育スタッフは全員が保育士資格を持っており経験豊かな人材が揃っています。
☆一人の保育士が担当する子どもの人数が少ないため、手厚く子どもの発達に応じた保育を行っています。
☆給食は自園調理で栄養士が作った献立を調理師が作ります。とても美味しいと評判です(*^^*)
☆WEBカメラにてご自宅のパソコンや携帯電話から園内の子どもの様子をご覧頂けるサービスです。</t>
    <phoneticPr fontId="2"/>
  </si>
  <si>
    <t>AIAI NURSERY南流山</t>
    <rPh sb="12" eb="15">
      <t>ミナミナガレヤマ</t>
    </rPh>
    <phoneticPr fontId="2"/>
  </si>
  <si>
    <t>04-7197-2478</t>
    <phoneticPr fontId="2"/>
  </si>
  <si>
    <t>千葉県流山市木３丁目１２－１</t>
    <rPh sb="0" eb="3">
      <t>チバケン</t>
    </rPh>
    <rPh sb="3" eb="6">
      <t>ナガレヤマシ</t>
    </rPh>
    <rPh sb="6" eb="7">
      <t>キ</t>
    </rPh>
    <rPh sb="8" eb="10">
      <t>チョウメ</t>
    </rPh>
    <phoneticPr fontId="2"/>
  </si>
  <si>
    <t>　南流山　　　　　　</t>
    <rPh sb="1" eb="4">
      <t>ミナミナガレヤマ</t>
    </rPh>
    <phoneticPr fontId="2"/>
  </si>
  <si>
    <t>【保育理念】
一人でも多くの子どもが人間が生まれながらに持っている素晴らしい力を育むことに喜びを感じ笑顔と元気が溢れた園を創造すること
【保育目標】
人間関係の向上・社会力の育成
精神衛生の向上・養護力の育成
身体機能の向上・人間力の育成</t>
    <phoneticPr fontId="2"/>
  </si>
  <si>
    <t>7:00-20:00</t>
    <phoneticPr fontId="2"/>
  </si>
  <si>
    <t>生後57日目から</t>
    <rPh sb="0" eb="2">
      <t>セイゴ</t>
    </rPh>
    <rPh sb="4" eb="5">
      <t>ニチ</t>
    </rPh>
    <rPh sb="5" eb="6">
      <t>メ</t>
    </rPh>
    <phoneticPr fontId="2"/>
  </si>
  <si>
    <t xml:space="preserve">着替え（持ち帰り）
着替え2～3着（常備用）
靴
避難靴
</t>
    <rPh sb="0" eb="2">
      <t>キガ</t>
    </rPh>
    <rPh sb="4" eb="5">
      <t>モ</t>
    </rPh>
    <rPh sb="6" eb="7">
      <t>カエ</t>
    </rPh>
    <rPh sb="10" eb="12">
      <t>キガ</t>
    </rPh>
    <rPh sb="16" eb="17">
      <t>チャク</t>
    </rPh>
    <rPh sb="18" eb="21">
      <t>ジョウビヨウ</t>
    </rPh>
    <rPh sb="23" eb="24">
      <t>クツ</t>
    </rPh>
    <rPh sb="25" eb="28">
      <t>ヒナンクツ</t>
    </rPh>
    <phoneticPr fontId="2"/>
  </si>
  <si>
    <t>30分</t>
    <rPh sb="2" eb="3">
      <t>フン</t>
    </rPh>
    <phoneticPr fontId="2"/>
  </si>
  <si>
    <t>行事に関する費用、教材費等</t>
    <rPh sb="0" eb="6">
      <t>ギョウジ</t>
    </rPh>
    <rPh sb="6" eb="8">
      <t>ヒヨウ</t>
    </rPh>
    <rPh sb="9" eb="12">
      <t>キョウザイヒ</t>
    </rPh>
    <rPh sb="12" eb="13">
      <t>トウ</t>
    </rPh>
    <phoneticPr fontId="2"/>
  </si>
  <si>
    <t>実施月</t>
    <rPh sb="0" eb="2">
      <t>ジッシ</t>
    </rPh>
    <rPh sb="2" eb="3">
      <t>ヅキ</t>
    </rPh>
    <phoneticPr fontId="2"/>
  </si>
  <si>
    <t>知識教育教材（3，4歳児）</t>
    <rPh sb="0" eb="2">
      <t>チシキ</t>
    </rPh>
    <rPh sb="2" eb="4">
      <t>キョウイク</t>
    </rPh>
    <rPh sb="4" eb="6">
      <t>キョウザイ</t>
    </rPh>
    <rPh sb="10" eb="12">
      <t>サイジ</t>
    </rPh>
    <phoneticPr fontId="2"/>
  </si>
  <si>
    <t>3，4歳児</t>
    <rPh sb="3" eb="5">
      <t>サイジ</t>
    </rPh>
    <phoneticPr fontId="2"/>
  </si>
  <si>
    <t>週1回程度</t>
    <rPh sb="0" eb="1">
      <t>シュウ</t>
    </rPh>
    <rPh sb="2" eb="5">
      <t>カイテイド</t>
    </rPh>
    <phoneticPr fontId="2"/>
  </si>
  <si>
    <t>知識教育教材費（5歳児）</t>
    <rPh sb="0" eb="4">
      <t>チシキキョウイク</t>
    </rPh>
    <rPh sb="4" eb="7">
      <t>キョウザイヒ</t>
    </rPh>
    <rPh sb="9" eb="11">
      <t>サイジ</t>
    </rPh>
    <phoneticPr fontId="2"/>
  </si>
  <si>
    <t>スターリーフ</t>
    <phoneticPr fontId="2"/>
  </si>
  <si>
    <t>04-7199-7082</t>
    <phoneticPr fontId="2"/>
  </si>
  <si>
    <t>千葉県流山市市野谷441番地の３(運A85街区６)</t>
    <rPh sb="0" eb="3">
      <t>チバケン</t>
    </rPh>
    <rPh sb="3" eb="6">
      <t>ナガレヤマシ</t>
    </rPh>
    <rPh sb="6" eb="9">
      <t>イチノヤ</t>
    </rPh>
    <rPh sb="12" eb="14">
      <t>バンチ</t>
    </rPh>
    <rPh sb="17" eb="18">
      <t>ウン</t>
    </rPh>
    <rPh sb="21" eb="23">
      <t>ガイク</t>
    </rPh>
    <phoneticPr fontId="2"/>
  </si>
  <si>
    <t>5台</t>
    <rPh sb="1" eb="2">
      <t>ダイ</t>
    </rPh>
    <phoneticPr fontId="2"/>
  </si>
  <si>
    <t>・着替え（毎日持ち帰り）
・エプロン(毎日持ち帰り・乳児のみ)
・おしぼり(毎日持ち帰り・乳児のみ)
・着替え（常備用）
・靴(外履き用：乳児のみ)
・上履き(幼児のみ)</t>
    <rPh sb="1" eb="3">
      <t>キガ</t>
    </rPh>
    <rPh sb="5" eb="7">
      <t>マイニチ</t>
    </rPh>
    <rPh sb="7" eb="8">
      <t>モ</t>
    </rPh>
    <rPh sb="9" eb="10">
      <t>カエ</t>
    </rPh>
    <rPh sb="19" eb="21">
      <t>マイニチ</t>
    </rPh>
    <rPh sb="21" eb="22">
      <t>モ</t>
    </rPh>
    <rPh sb="23" eb="24">
      <t>カエ</t>
    </rPh>
    <rPh sb="26" eb="28">
      <t>ニュウジ</t>
    </rPh>
    <rPh sb="38" eb="40">
      <t>マイニチ</t>
    </rPh>
    <rPh sb="40" eb="41">
      <t>モ</t>
    </rPh>
    <rPh sb="42" eb="43">
      <t>カエ</t>
    </rPh>
    <rPh sb="45" eb="47">
      <t>ニュウジ</t>
    </rPh>
    <rPh sb="52" eb="54">
      <t>キガ</t>
    </rPh>
    <rPh sb="56" eb="59">
      <t>ジョウビヨウ</t>
    </rPh>
    <rPh sb="62" eb="63">
      <t>クツ</t>
    </rPh>
    <rPh sb="64" eb="66">
      <t>ソトバ</t>
    </rPh>
    <rPh sb="67" eb="68">
      <t>ヨウ</t>
    </rPh>
    <rPh sb="69" eb="71">
      <t>ニュウジ</t>
    </rPh>
    <rPh sb="76" eb="78">
      <t>ウワバ</t>
    </rPh>
    <rPh sb="80" eb="82">
      <t>ヨウジ</t>
    </rPh>
    <phoneticPr fontId="2"/>
  </si>
  <si>
    <t>・コップ（毎日持ち帰り）
・歯みがき(毎日持ち帰り)</t>
    <rPh sb="5" eb="7">
      <t>マイニチ</t>
    </rPh>
    <rPh sb="7" eb="8">
      <t>モ</t>
    </rPh>
    <rPh sb="9" eb="10">
      <t>カエ</t>
    </rPh>
    <rPh sb="14" eb="15">
      <t>ハ</t>
    </rPh>
    <rPh sb="19" eb="21">
      <t>マイニチ</t>
    </rPh>
    <rPh sb="21" eb="22">
      <t>モ</t>
    </rPh>
    <rPh sb="23" eb="24">
      <t>カエ</t>
    </rPh>
    <phoneticPr fontId="2"/>
  </si>
  <si>
    <t>必要に応じて</t>
    <rPh sb="0" eb="2">
      <t>ヒツヨウ</t>
    </rPh>
    <rPh sb="3" eb="4">
      <t>オウ</t>
    </rPh>
    <phoneticPr fontId="2"/>
  </si>
  <si>
    <t>3000円程度</t>
    <rPh sb="4" eb="5">
      <t>エン</t>
    </rPh>
    <rPh sb="5" eb="7">
      <t>テイド</t>
    </rPh>
    <phoneticPr fontId="2"/>
  </si>
  <si>
    <t>年2回</t>
    <rPh sb="0" eb="1">
      <t>ネン</t>
    </rPh>
    <rPh sb="2" eb="3">
      <t>カイ</t>
    </rPh>
    <phoneticPr fontId="2"/>
  </si>
  <si>
    <t>☆一人ひとりに寄り添うきめ細やかな保育
異年齢児クラスだからこそ、一人ひとりの子ども達に目が行き届き、一緒に成長を喜び合える関係を構築できます。そして、子どもたち自ら選択することを大事しています。
☆保護者との信頼関係
ご家庭との連携を密にして、保護者との共感を得て養育力の向上を支援しつつ、エンパワメントを引き出していきます。私たちは、子どもだけでなく、保護者との信頼関係も重視します。保護者が安心、安全に預けられる環境を出来る限りお約束します。
ただ、保育園は集団生活の場です。他のご利用者にご迷惑をお掛けする行為等には、毅然と対処致します。それが信頼関係を築く上で大切な事だと思っています。
☆みんながハッピーな保育園
「子ども」「保護者」「保育者」「近隣住民」等、全ての人が、ここに保育園があって良かったと呼ばれるような、地域社会と共に存在する保育園を目指します。</t>
    <phoneticPr fontId="2"/>
  </si>
  <si>
    <t>オハナゆめキッズハウス南流山</t>
    <rPh sb="11" eb="14">
      <t>ミナミナガレヤマ</t>
    </rPh>
    <phoneticPr fontId="2"/>
  </si>
  <si>
    <t>04-7197-7642</t>
    <phoneticPr fontId="2"/>
  </si>
  <si>
    <t>流山市南流山4－13－8　　MOM-HOUSE　１F</t>
    <rPh sb="0" eb="3">
      <t>ナガレヤマシ</t>
    </rPh>
    <rPh sb="3" eb="6">
      <t>ミナミナガレヤマ</t>
    </rPh>
    <phoneticPr fontId="2"/>
  </si>
  <si>
    <t>７：００－１８：００</t>
    <phoneticPr fontId="2"/>
  </si>
  <si>
    <t>8：00－16：00</t>
    <phoneticPr fontId="2"/>
  </si>
  <si>
    <t>土曜日はオハナゆめ保育園において、オハナゆめキッズハウス南流山、おおたかの森、３園合同保育</t>
    <rPh sb="0" eb="3">
      <t>ドヨウビ</t>
    </rPh>
    <rPh sb="9" eb="12">
      <t>ホイクエン</t>
    </rPh>
    <rPh sb="28" eb="31">
      <t>ミナミナガレヤマ</t>
    </rPh>
    <rPh sb="37" eb="38">
      <t>モリ</t>
    </rPh>
    <rPh sb="40" eb="41">
      <t>エン</t>
    </rPh>
    <rPh sb="41" eb="45">
      <t>ゴウドウホイク</t>
    </rPh>
    <phoneticPr fontId="2"/>
  </si>
  <si>
    <t>余裕活用型（定員に空きがある場合）</t>
    <rPh sb="0" eb="5">
      <t>ヨユウカツヨウガタ</t>
    </rPh>
    <rPh sb="6" eb="8">
      <t>テイイン</t>
    </rPh>
    <rPh sb="9" eb="10">
      <t>ア</t>
    </rPh>
    <rPh sb="14" eb="16">
      <t>バアイ</t>
    </rPh>
    <phoneticPr fontId="2"/>
  </si>
  <si>
    <t>７：００－２０：００</t>
    <phoneticPr fontId="2"/>
  </si>
  <si>
    <t>1日4000円から</t>
    <rPh sb="1" eb="2">
      <t>ヒ</t>
    </rPh>
    <rPh sb="6" eb="7">
      <t>エン</t>
    </rPh>
    <phoneticPr fontId="2"/>
  </si>
  <si>
    <t xml:space="preserve">
・コットベット用シーツ
（毎週持ち帰り）
・タオルケット等
（毎週持ち帰り）</t>
    <rPh sb="8" eb="9">
      <t>ヨウ</t>
    </rPh>
    <rPh sb="14" eb="17">
      <t>マイシュウモ</t>
    </rPh>
    <rPh sb="18" eb="19">
      <t>カエ</t>
    </rPh>
    <rPh sb="29" eb="30">
      <t>ナド</t>
    </rPh>
    <rPh sb="32" eb="35">
      <t>マイシュウモ</t>
    </rPh>
    <rPh sb="36" eb="37">
      <t>カエ</t>
    </rPh>
    <phoneticPr fontId="2"/>
  </si>
  <si>
    <t xml:space="preserve">・着替え（毎日持ち帰り）
・着替え（常備用）
・カラー帽子
・靴
</t>
    <rPh sb="1" eb="3">
      <t>キガ</t>
    </rPh>
    <rPh sb="5" eb="7">
      <t>マイニチ</t>
    </rPh>
    <rPh sb="7" eb="8">
      <t>モ</t>
    </rPh>
    <rPh sb="9" eb="10">
      <t>カエ</t>
    </rPh>
    <rPh sb="14" eb="16">
      <t>キガ</t>
    </rPh>
    <rPh sb="18" eb="21">
      <t>ジョウビヨウ</t>
    </rPh>
    <rPh sb="27" eb="29">
      <t>ボウシ</t>
    </rPh>
    <rPh sb="31" eb="32">
      <t>クツ</t>
    </rPh>
    <phoneticPr fontId="2"/>
  </si>
  <si>
    <t>・おむつ（必要な期間）
（毎日持参）
・おしりふき（必要な期間）　　
（無くなり次第随時）　　　　※希望者はオムツのサブスク利用もあり</t>
    <rPh sb="5" eb="7">
      <t>ヒツヨウ</t>
    </rPh>
    <rPh sb="8" eb="10">
      <t>キカン</t>
    </rPh>
    <rPh sb="13" eb="15">
      <t>マイニチ</t>
    </rPh>
    <rPh sb="15" eb="17">
      <t>ジサン</t>
    </rPh>
    <rPh sb="26" eb="28">
      <t>ヒツヨウ</t>
    </rPh>
    <rPh sb="29" eb="31">
      <t>キカン</t>
    </rPh>
    <rPh sb="36" eb="37">
      <t>ナ</t>
    </rPh>
    <rPh sb="40" eb="42">
      <t>シダイ</t>
    </rPh>
    <rPh sb="42" eb="44">
      <t>ズイジ</t>
    </rPh>
    <phoneticPr fontId="2"/>
  </si>
  <si>
    <t xml:space="preserve">
・袋（エコバッグ等）</t>
    <rPh sb="2" eb="3">
      <t>フクロ</t>
    </rPh>
    <rPh sb="9" eb="10">
      <t>ナド</t>
    </rPh>
    <phoneticPr fontId="2"/>
  </si>
  <si>
    <t xml:space="preserve">＜保育理念＞
・子どもをかけがえのない存在として尊び、一人ひとりの子どもの権利を尊重します。
・一人ひとりの子どもに寄り添い、愛情をもって保育をおこないます。
・社会全体で子育ち・子育てを支え、子どもを真ん中においた地域社会をつくります。
＜目標とする子どもの姿＞
・よく食べ、よく眠り、たくさん遊ぶたくましい子ども
・食べることへの喜びや生命の尊さを感じられる子ども
・感じたことを自分なりに素直に表現できる子ども
・好奇心や意欲があふれる子ども
＜保育方針＞
・子どもが安心できる環境で、生活のリズムを身につける保育をします。
・食べることを通じて、生命の尊さや食の大切さ、感謝の気持ちを持てる保育をします。
・地域のさまざまな人たちと触れ合い、地域との関係性を大切にする保育をします。
・一人ひとりと向き合い、子どもが常に人を感じて自分の気持ちを表現できるような保育をします。
・自然環境のなかで、自然を感じ五感を育てる保育をします。
</t>
    <phoneticPr fontId="2"/>
  </si>
  <si>
    <t>余裕活用型</t>
    <rPh sb="0" eb="5">
      <t>ヨユウカツヨウガタ</t>
    </rPh>
    <phoneticPr fontId="2"/>
  </si>
  <si>
    <t>０－2歳児クラス</t>
    <rPh sb="3" eb="5">
      <t>サイジ</t>
    </rPh>
    <phoneticPr fontId="2"/>
  </si>
  <si>
    <t>保育料と併せて、振込</t>
    <rPh sb="0" eb="3">
      <t>ホイクリョウ</t>
    </rPh>
    <rPh sb="4" eb="5">
      <t>アワ</t>
    </rPh>
    <rPh sb="8" eb="10">
      <t>フリコミ</t>
    </rPh>
    <phoneticPr fontId="2"/>
  </si>
  <si>
    <t>0-2歳児クラス</t>
    <rPh sb="3" eb="5">
      <t>サイジ</t>
    </rPh>
    <phoneticPr fontId="2"/>
  </si>
  <si>
    <t>帽子、連絡帳代</t>
    <rPh sb="0" eb="2">
      <t>ボウシ</t>
    </rPh>
    <rPh sb="3" eb="6">
      <t>レンラクチョウ</t>
    </rPh>
    <rPh sb="6" eb="7">
      <t>ダイ</t>
    </rPh>
    <phoneticPr fontId="2"/>
  </si>
  <si>
    <t>年に１回</t>
    <rPh sb="0" eb="1">
      <t>ネン</t>
    </rPh>
    <rPh sb="3" eb="4">
      <t>カイ</t>
    </rPh>
    <phoneticPr fontId="2"/>
  </si>
  <si>
    <t xml:space="preserve">
保育理念・目標とするとする子どもの姿・保育方針のもと、子ども一人ひとりに丁寧に保育をしています。
給食は、生活クラブ生協の安心安全な食材を使い、施設内で調理し提供しています。
園の畑で種まきから収穫、調理の下準備までを経験することで、食べる事の大切さを実感しています。
施設内の家具や床板には国産の無垢の杉板を取り入れ、生活の中に木の温かさに触れる環境を整えています。
</t>
    <rPh sb="28" eb="29">
      <t>コ</t>
    </rPh>
    <rPh sb="31" eb="33">
      <t>ヒトリ</t>
    </rPh>
    <rPh sb="37" eb="39">
      <t>テイネイ</t>
    </rPh>
    <rPh sb="40" eb="42">
      <t>ホイク</t>
    </rPh>
    <rPh sb="50" eb="52">
      <t>キュウショク</t>
    </rPh>
    <rPh sb="54" eb="56">
      <t>セイカツ</t>
    </rPh>
    <rPh sb="59" eb="61">
      <t>セイキョウ</t>
    </rPh>
    <rPh sb="62" eb="66">
      <t>アンシンアンゼン</t>
    </rPh>
    <rPh sb="67" eb="69">
      <t>ショクザイ</t>
    </rPh>
    <rPh sb="70" eb="71">
      <t>ツカ</t>
    </rPh>
    <rPh sb="73" eb="76">
      <t>シセツナイ</t>
    </rPh>
    <rPh sb="77" eb="79">
      <t>チョウリ</t>
    </rPh>
    <rPh sb="80" eb="82">
      <t>テイキョウ</t>
    </rPh>
    <rPh sb="89" eb="90">
      <t>エン</t>
    </rPh>
    <rPh sb="91" eb="92">
      <t>ハタケ</t>
    </rPh>
    <rPh sb="93" eb="94">
      <t>タネ</t>
    </rPh>
    <rPh sb="98" eb="100">
      <t>シュウカク</t>
    </rPh>
    <rPh sb="101" eb="103">
      <t>チョウリ</t>
    </rPh>
    <rPh sb="104" eb="107">
      <t>シタジュンビ</t>
    </rPh>
    <rPh sb="110" eb="112">
      <t>ケイケン</t>
    </rPh>
    <rPh sb="118" eb="119">
      <t>タ</t>
    </rPh>
    <rPh sb="121" eb="122">
      <t>コト</t>
    </rPh>
    <rPh sb="123" eb="125">
      <t>タイセツ</t>
    </rPh>
    <rPh sb="127" eb="129">
      <t>ジッカン</t>
    </rPh>
    <rPh sb="136" eb="139">
      <t>シセツナイ</t>
    </rPh>
    <rPh sb="140" eb="142">
      <t>カグ</t>
    </rPh>
    <rPh sb="143" eb="145">
      <t>ユカイタ</t>
    </rPh>
    <rPh sb="147" eb="149">
      <t>コクサン</t>
    </rPh>
    <rPh sb="150" eb="152">
      <t>ムク</t>
    </rPh>
    <rPh sb="153" eb="155">
      <t>スギイタ</t>
    </rPh>
    <rPh sb="156" eb="157">
      <t>ト</t>
    </rPh>
    <rPh sb="158" eb="159">
      <t>イ</t>
    </rPh>
    <rPh sb="161" eb="163">
      <t>セイカツ</t>
    </rPh>
    <rPh sb="164" eb="165">
      <t>ナカ</t>
    </rPh>
    <rPh sb="166" eb="167">
      <t>キ</t>
    </rPh>
    <rPh sb="168" eb="169">
      <t>アタタ</t>
    </rPh>
    <rPh sb="172" eb="173">
      <t>フ</t>
    </rPh>
    <rPh sb="175" eb="177">
      <t>カンキョウ</t>
    </rPh>
    <rPh sb="178" eb="179">
      <t>トトノ</t>
    </rPh>
    <phoneticPr fontId="2"/>
  </si>
  <si>
    <t>えどがわ森の保育園</t>
    <rPh sb="4" eb="5">
      <t>モリ</t>
    </rPh>
    <rPh sb="6" eb="9">
      <t>ホイクエン</t>
    </rPh>
    <phoneticPr fontId="2"/>
  </si>
  <si>
    <t>04-7152-1155</t>
    <phoneticPr fontId="2"/>
  </si>
  <si>
    <t>千葉県流山市駒木474番地</t>
    <rPh sb="0" eb="3">
      <t>チバケン</t>
    </rPh>
    <rPh sb="3" eb="6">
      <t>ナガレヤマシ</t>
    </rPh>
    <rPh sb="6" eb="8">
      <t>コマキ</t>
    </rPh>
    <rPh sb="11" eb="13">
      <t>バンチ</t>
    </rPh>
    <phoneticPr fontId="2"/>
  </si>
  <si>
    <t>豊四季</t>
    <rPh sb="0" eb="1">
      <t>ユタカ</t>
    </rPh>
    <rPh sb="1" eb="3">
      <t>シキ</t>
    </rPh>
    <phoneticPr fontId="2"/>
  </si>
  <si>
    <t>・延長保育料は、18:01分～19:00分は100円、19:01分～19:30分は350円、19:31分～20:00分まで350円。
・月に2回、スポーツ教室の講師による体操教室を行っています。
・5歳児のみ 就学に向けて月に2回、学研の先生による“ひらがな”や“数字”など 教室を行っています。
・木のぬくもりが溢れる園舎と 四季折々の木々に囲まれ 自然に恵まれた環境の中で、子どもたちの主体性
　を大切にした保育を行っています。</t>
    <rPh sb="1" eb="6">
      <t>エンチョウホイクリョウ</t>
    </rPh>
    <rPh sb="13" eb="14">
      <t>フン</t>
    </rPh>
    <rPh sb="20" eb="21">
      <t>フン</t>
    </rPh>
    <rPh sb="25" eb="26">
      <t>エン</t>
    </rPh>
    <rPh sb="32" eb="33">
      <t>フン</t>
    </rPh>
    <rPh sb="39" eb="40">
      <t>フン</t>
    </rPh>
    <rPh sb="44" eb="45">
      <t>エン</t>
    </rPh>
    <rPh sb="51" eb="52">
      <t>フン</t>
    </rPh>
    <rPh sb="58" eb="59">
      <t>フン</t>
    </rPh>
    <rPh sb="64" eb="65">
      <t>エン</t>
    </rPh>
    <rPh sb="68" eb="69">
      <t>ツキ</t>
    </rPh>
    <rPh sb="71" eb="72">
      <t>カイ</t>
    </rPh>
    <rPh sb="77" eb="79">
      <t>キョウシツ</t>
    </rPh>
    <rPh sb="80" eb="82">
      <t>コウシ</t>
    </rPh>
    <rPh sb="85" eb="89">
      <t>タイソウキョウシツ</t>
    </rPh>
    <rPh sb="90" eb="91">
      <t>オコナ</t>
    </rPh>
    <rPh sb="100" eb="102">
      <t>サイジ</t>
    </rPh>
    <rPh sb="105" eb="107">
      <t>シュウガク</t>
    </rPh>
    <rPh sb="108" eb="109">
      <t>ム</t>
    </rPh>
    <rPh sb="111" eb="112">
      <t>ツキ</t>
    </rPh>
    <rPh sb="114" eb="115">
      <t>カイ</t>
    </rPh>
    <rPh sb="116" eb="118">
      <t>ガッケン</t>
    </rPh>
    <rPh sb="119" eb="121">
      <t>センセイ</t>
    </rPh>
    <rPh sb="132" eb="134">
      <t>スウジ</t>
    </rPh>
    <rPh sb="138" eb="140">
      <t>キョウシツ</t>
    </rPh>
    <rPh sb="141" eb="142">
      <t>オコナ</t>
    </rPh>
    <rPh sb="150" eb="151">
      <t>キ</t>
    </rPh>
    <rPh sb="157" eb="158">
      <t>アフ</t>
    </rPh>
    <rPh sb="160" eb="162">
      <t>エンシャ</t>
    </rPh>
    <rPh sb="164" eb="166">
      <t>シキ</t>
    </rPh>
    <rPh sb="166" eb="168">
      <t>オリオリ</t>
    </rPh>
    <rPh sb="169" eb="171">
      <t>キギ</t>
    </rPh>
    <rPh sb="172" eb="173">
      <t>カコ</t>
    </rPh>
    <rPh sb="176" eb="178">
      <t>シゼン</t>
    </rPh>
    <rPh sb="179" eb="180">
      <t>メグ</t>
    </rPh>
    <rPh sb="183" eb="185">
      <t>カンキョウ</t>
    </rPh>
    <rPh sb="186" eb="187">
      <t>ナカ</t>
    </rPh>
    <rPh sb="189" eb="190">
      <t>コ</t>
    </rPh>
    <rPh sb="195" eb="198">
      <t>シュタイセイ</t>
    </rPh>
    <rPh sb="201" eb="203">
      <t>タイセツ</t>
    </rPh>
    <rPh sb="206" eb="208">
      <t>ホイク</t>
    </rPh>
    <rPh sb="209" eb="210">
      <t>オコナ</t>
    </rPh>
    <phoneticPr fontId="2"/>
  </si>
  <si>
    <t>流山おおたかの森きらきら保育園</t>
    <rPh sb="0" eb="15">
      <t>キラ</t>
    </rPh>
    <phoneticPr fontId="2"/>
  </si>
  <si>
    <t>04-7157-6464</t>
    <phoneticPr fontId="2"/>
  </si>
  <si>
    <t>流山市おおたかの森西1丁目20番地の1</t>
    <rPh sb="0" eb="3">
      <t>ナガレヤマシ</t>
    </rPh>
    <rPh sb="8" eb="9">
      <t>モリ</t>
    </rPh>
    <rPh sb="9" eb="10">
      <t>ニシ</t>
    </rPh>
    <rPh sb="11" eb="13">
      <t>チョウメ</t>
    </rPh>
    <rPh sb="15" eb="17">
      <t>バンチ</t>
    </rPh>
    <phoneticPr fontId="2"/>
  </si>
  <si>
    <t>◎遊びを楽しめる子に
◎感情表現豊かな子に
◎自ら考え、行動できる子に</t>
    <rPh sb="1" eb="2">
      <t>アソ</t>
    </rPh>
    <rPh sb="4" eb="5">
      <t>タノ</t>
    </rPh>
    <rPh sb="8" eb="9">
      <t>コ</t>
    </rPh>
    <rPh sb="13" eb="17">
      <t>カンジョウヒョウゲン</t>
    </rPh>
    <rPh sb="17" eb="18">
      <t>ユタ</t>
    </rPh>
    <rPh sb="20" eb="21">
      <t>コ</t>
    </rPh>
    <rPh sb="25" eb="26">
      <t>ミズカ</t>
    </rPh>
    <rPh sb="27" eb="28">
      <t>カンガ</t>
    </rPh>
    <rPh sb="30" eb="32">
      <t>コウドウ</t>
    </rPh>
    <rPh sb="35" eb="36">
      <t>コ</t>
    </rPh>
    <phoneticPr fontId="2"/>
  </si>
  <si>
    <t>・布団
・布団カバー
（毎週持ち帰り）
・タオルケット等
（毎週持ち帰り）</t>
    <rPh sb="1" eb="3">
      <t>フトン</t>
    </rPh>
    <rPh sb="5" eb="7">
      <t>フトン</t>
    </rPh>
    <rPh sb="12" eb="15">
      <t>マイシュウモ</t>
    </rPh>
    <rPh sb="16" eb="17">
      <t>カエ</t>
    </rPh>
    <rPh sb="27" eb="28">
      <t>ナド</t>
    </rPh>
    <rPh sb="30" eb="33">
      <t>マイシュウモ</t>
    </rPh>
    <rPh sb="34" eb="35">
      <t>カエ</t>
    </rPh>
    <phoneticPr fontId="2"/>
  </si>
  <si>
    <t>・着替え（毎日持ち帰り）
・着替え（常備用）
・園用靴
・上履き(２～５歳)　
・スタイ(必要な期間)
・散歩用上着(冬期)</t>
    <rPh sb="1" eb="3">
      <t>キガ</t>
    </rPh>
    <rPh sb="5" eb="7">
      <t>マイニチ</t>
    </rPh>
    <rPh sb="7" eb="8">
      <t>モ</t>
    </rPh>
    <rPh sb="9" eb="10">
      <t>カエ</t>
    </rPh>
    <rPh sb="14" eb="16">
      <t>キガ</t>
    </rPh>
    <rPh sb="18" eb="21">
      <t>ジョウビヨウ</t>
    </rPh>
    <rPh sb="24" eb="25">
      <t>エン</t>
    </rPh>
    <rPh sb="25" eb="26">
      <t>ヨウ</t>
    </rPh>
    <rPh sb="26" eb="27">
      <t>クツ</t>
    </rPh>
    <rPh sb="29" eb="31">
      <t>ウワバ</t>
    </rPh>
    <rPh sb="36" eb="37">
      <t>サイ</t>
    </rPh>
    <rPh sb="45" eb="47">
      <t>ヒツヨウ</t>
    </rPh>
    <rPh sb="48" eb="50">
      <t>キカン</t>
    </rPh>
    <rPh sb="53" eb="55">
      <t>サンポ</t>
    </rPh>
    <rPh sb="55" eb="56">
      <t>ヨウ</t>
    </rPh>
    <rPh sb="56" eb="58">
      <t>ウワギ</t>
    </rPh>
    <rPh sb="59" eb="61">
      <t>トウキ</t>
    </rPh>
    <phoneticPr fontId="2"/>
  </si>
  <si>
    <t>・水筒(１～５歳)
・コップ（３～５歳）
・コップ袋（３～５歳）
・歯ブラシ（３～５歳）</t>
    <phoneticPr fontId="2"/>
  </si>
  <si>
    <t xml:space="preserve">・通園用カバン(リュック等)
・ビニール袋
</t>
    <rPh sb="1" eb="3">
      <t>ツウエン</t>
    </rPh>
    <rPh sb="3" eb="4">
      <t>ヨウ</t>
    </rPh>
    <rPh sb="12" eb="13">
      <t>トウ</t>
    </rPh>
    <rPh sb="20" eb="21">
      <t>フクロ</t>
    </rPh>
    <phoneticPr fontId="2"/>
  </si>
  <si>
    <t>100～2,100</t>
    <phoneticPr fontId="2"/>
  </si>
  <si>
    <t>30分～１時間あたり</t>
    <rPh sb="2" eb="3">
      <t>フン</t>
    </rPh>
    <rPh sb="5" eb="7">
      <t>ジカン</t>
    </rPh>
    <phoneticPr fontId="2"/>
  </si>
  <si>
    <t>運動教室</t>
    <rPh sb="0" eb="2">
      <t>ウンドウ</t>
    </rPh>
    <rPh sb="2" eb="4">
      <t>キョウシツ</t>
    </rPh>
    <phoneticPr fontId="2"/>
  </si>
  <si>
    <t>当園は子どもたちのワクワクとドキドキがとまらない保育園です。
自分たちがうまれ育っている日本という国を知ってもらうために、伝統行事などは子ども達と関わりながら丁寧に行っています。その他イベントにおいても子ども達、保護者様、職員と一緒に毎年楽しく盛り上がっています。子ども達の「やりたい！」「やってみよう！」の気持ちを大切に子ども達のアイデアや挑戦を実現できる環境を目指しています。
※送迎用駐車場：平日の送迎時間帯には敷地外にも駐車場ご用意しております。</t>
    <rPh sb="0" eb="2">
      <t>トウエン</t>
    </rPh>
    <rPh sb="3" eb="4">
      <t>コ</t>
    </rPh>
    <rPh sb="24" eb="27">
      <t>ホイクエン</t>
    </rPh>
    <rPh sb="31" eb="33">
      <t>ジブン</t>
    </rPh>
    <rPh sb="39" eb="40">
      <t>ソダ</t>
    </rPh>
    <rPh sb="44" eb="46">
      <t>ニホン</t>
    </rPh>
    <rPh sb="49" eb="50">
      <t>クニ</t>
    </rPh>
    <rPh sb="51" eb="52">
      <t>シ</t>
    </rPh>
    <rPh sb="61" eb="65">
      <t>デントウギョウジ</t>
    </rPh>
    <rPh sb="68" eb="69">
      <t>コ</t>
    </rPh>
    <rPh sb="71" eb="72">
      <t>タチ</t>
    </rPh>
    <rPh sb="73" eb="74">
      <t>カカ</t>
    </rPh>
    <rPh sb="79" eb="81">
      <t>テイネイ</t>
    </rPh>
    <rPh sb="82" eb="83">
      <t>オコナ</t>
    </rPh>
    <rPh sb="91" eb="92">
      <t>タ</t>
    </rPh>
    <rPh sb="101" eb="102">
      <t>コ</t>
    </rPh>
    <rPh sb="104" eb="105">
      <t>タチ</t>
    </rPh>
    <rPh sb="106" eb="109">
      <t>ホゴシャ</t>
    </rPh>
    <rPh sb="109" eb="110">
      <t>サマ</t>
    </rPh>
    <rPh sb="111" eb="113">
      <t>ショクイン</t>
    </rPh>
    <rPh sb="114" eb="116">
      <t>イッショ</t>
    </rPh>
    <rPh sb="117" eb="119">
      <t>マイトシ</t>
    </rPh>
    <rPh sb="119" eb="120">
      <t>タノ</t>
    </rPh>
    <rPh sb="122" eb="123">
      <t>モ</t>
    </rPh>
    <rPh sb="124" eb="125">
      <t>ア</t>
    </rPh>
    <rPh sb="132" eb="133">
      <t>コ</t>
    </rPh>
    <rPh sb="135" eb="136">
      <t>タチ</t>
    </rPh>
    <rPh sb="154" eb="156">
      <t>キモ</t>
    </rPh>
    <rPh sb="158" eb="160">
      <t>タイセツ</t>
    </rPh>
    <rPh sb="161" eb="162">
      <t>コ</t>
    </rPh>
    <rPh sb="164" eb="165">
      <t>タチ</t>
    </rPh>
    <rPh sb="171" eb="173">
      <t>チョウセン</t>
    </rPh>
    <rPh sb="174" eb="176">
      <t>ジツゲン</t>
    </rPh>
    <rPh sb="179" eb="181">
      <t>カンキョウ</t>
    </rPh>
    <rPh sb="182" eb="184">
      <t>メザ</t>
    </rPh>
    <rPh sb="192" eb="195">
      <t>ソウゲイヨウ</t>
    </rPh>
    <rPh sb="199" eb="201">
      <t>ヘイジツ</t>
    </rPh>
    <rPh sb="202" eb="204">
      <t>ソウゲイ</t>
    </rPh>
    <rPh sb="204" eb="207">
      <t>ジカンタイ</t>
    </rPh>
    <rPh sb="209" eb="212">
      <t>シキチガイ</t>
    </rPh>
    <rPh sb="214" eb="217">
      <t>チュウシャジョウ</t>
    </rPh>
    <rPh sb="218" eb="220">
      <t>ヨウイ</t>
    </rPh>
    <phoneticPr fontId="2"/>
  </si>
  <si>
    <t>AIAI NURSERY 第二流山おおたかの森</t>
    <phoneticPr fontId="2"/>
  </si>
  <si>
    <t>04-7193-8745</t>
    <phoneticPr fontId="2"/>
  </si>
  <si>
    <t>流山市市野谷204－2（運A5街区3）</t>
    <rPh sb="0" eb="3">
      <t>ナガレヤマシ</t>
    </rPh>
    <rPh sb="3" eb="6">
      <t>イチノヤ</t>
    </rPh>
    <rPh sb="12" eb="13">
      <t>ウン</t>
    </rPh>
    <rPh sb="15" eb="17">
      <t>ガイク</t>
    </rPh>
    <phoneticPr fontId="2"/>
  </si>
  <si>
    <t xml:space="preserve">・AIAIオリジナル大型全天候型木製遊具【AINIBOX】があり、身体を使って遊びこむ経験を通して好奇心、挑戦心、忍耐力、やり抜く力を育みます！
・「知識教育」×「思考教育」のプログラムで、個別最適な学びを実現します。
</t>
    <rPh sb="10" eb="12">
      <t>オオガタ</t>
    </rPh>
    <rPh sb="12" eb="16">
      <t>ゼンテンコウガタ</t>
    </rPh>
    <rPh sb="16" eb="18">
      <t>モクセイ</t>
    </rPh>
    <rPh sb="18" eb="20">
      <t>ユウグ</t>
    </rPh>
    <rPh sb="33" eb="35">
      <t>シンタイ</t>
    </rPh>
    <rPh sb="36" eb="37">
      <t>ツカ</t>
    </rPh>
    <rPh sb="39" eb="40">
      <t>アソ</t>
    </rPh>
    <rPh sb="43" eb="45">
      <t>ケイケン</t>
    </rPh>
    <rPh sb="46" eb="47">
      <t>トオ</t>
    </rPh>
    <rPh sb="49" eb="52">
      <t>コウキシン</t>
    </rPh>
    <rPh sb="53" eb="56">
      <t>チョウセンシン</t>
    </rPh>
    <rPh sb="57" eb="60">
      <t>ニンタイリョク</t>
    </rPh>
    <rPh sb="63" eb="64">
      <t>ヌ</t>
    </rPh>
    <rPh sb="65" eb="66">
      <t>チカラ</t>
    </rPh>
    <rPh sb="67" eb="68">
      <t>ハグク</t>
    </rPh>
    <rPh sb="75" eb="79">
      <t>チシキキョウイク</t>
    </rPh>
    <rPh sb="82" eb="86">
      <t>シコウキョウイク</t>
    </rPh>
    <rPh sb="95" eb="97">
      <t>コベツ</t>
    </rPh>
    <rPh sb="97" eb="99">
      <t>サイテキ</t>
    </rPh>
    <rPh sb="100" eb="101">
      <t>マナ</t>
    </rPh>
    <rPh sb="103" eb="105">
      <t>ジツゲン</t>
    </rPh>
    <phoneticPr fontId="2"/>
  </si>
  <si>
    <t>　　　　　　　南流山</t>
    <rPh sb="7" eb="10">
      <t>ミナミナガレヤマ</t>
    </rPh>
    <phoneticPr fontId="2"/>
  </si>
  <si>
    <r>
      <t xml:space="preserve">●理念　　　　　　　　　　　　　　　　　　　　　　　●基本方針
いい人生につながる教育を、ここから。　　　　　　　　一人ひとりの「やりたい」を大切にする。
～自分自身の力で、未来を切り拓くこどもたちを～　　　
●運営方針　　　　　　　　　　　　　　　　　　　　　●児童像
こどもの「やりたい」をひきだし　　　　　　　　　　　チャレンジする子
こどもの「やりたい」をうけとめ　　　　　　　　　　　あいさつのできる子
こどもの「やりたい」をかたちにする　　　　　　　　　おもいを伝えられる子
　　　　　　　　　　　　　　　　　　　　　　　　　　思いやりをもてる子
こどもに寄り添い、見守ること
絵本でこどもたちの「きらめき」を育む
------------------------------------------------------------------------------------
</t>
    </r>
    <r>
      <rPr>
        <b/>
        <sz val="10"/>
        <color theme="1"/>
        <rFont val="BIZ UD明朝 Medium"/>
        <family val="1"/>
        <charset val="128"/>
      </rPr>
      <t>『生きる力を育む』</t>
    </r>
    <r>
      <rPr>
        <sz val="10"/>
        <color theme="1"/>
        <rFont val="BIZ UD明朝 Medium"/>
        <family val="1"/>
        <charset val="128"/>
      </rPr>
      <t>ために・・・
　子どもたちの「いま」の結果を大人目線で「できた」「できない」で判断するのではなく、子どもたちの5年後、10年後、20年後を見据えた保育を。
　可視化される「認知能力」を活かすために必要不可欠な心の土台となる</t>
    </r>
    <r>
      <rPr>
        <b/>
        <sz val="10"/>
        <color theme="1"/>
        <rFont val="BIZ UD明朝 Medium"/>
        <family val="1"/>
        <charset val="128"/>
      </rPr>
      <t>「非認知能力」の育み</t>
    </r>
    <r>
      <rPr>
        <sz val="10"/>
        <color theme="1"/>
        <rFont val="BIZ UD明朝 Medium"/>
        <family val="1"/>
        <charset val="128"/>
      </rPr>
      <t>を。
　同じ経験でもやらされるか</t>
    </r>
    <r>
      <rPr>
        <b/>
        <sz val="10"/>
        <color theme="1"/>
        <rFont val="BIZ UD明朝 Medium"/>
        <family val="1"/>
        <charset val="128"/>
      </rPr>
      <t>こども主体</t>
    </r>
    <r>
      <rPr>
        <sz val="10"/>
        <color theme="1"/>
        <rFont val="BIZ UD明朝 Medium"/>
        <family val="1"/>
        <charset val="128"/>
      </rPr>
      <t>であるかで変わる、経験値の差(非認知能力つまり充実感、自己有用感、達成感、満足感、挫折、、、それから得られる自己肯定感)を積み重ね、子どもたちが</t>
    </r>
    <r>
      <rPr>
        <b/>
        <sz val="10"/>
        <color theme="1"/>
        <rFont val="BIZ UD明朝 Medium"/>
        <family val="1"/>
        <charset val="128"/>
      </rPr>
      <t>自分らしく自らの力で一歩切り拓くことのできる力</t>
    </r>
    <r>
      <rPr>
        <sz val="10"/>
        <color theme="1"/>
        <rFont val="BIZ UD明朝 Medium"/>
        <family val="1"/>
        <charset val="128"/>
      </rPr>
      <t>を。</t>
    </r>
    <rPh sb="90" eb="91">
      <t>キ</t>
    </rPh>
    <rPh sb="92" eb="93">
      <t>ヒラ</t>
    </rPh>
    <phoneticPr fontId="2"/>
  </si>
  <si>
    <t>9:00～16:00</t>
    <phoneticPr fontId="2"/>
  </si>
  <si>
    <t>350円～500円/時
※年齢により異なる</t>
    <rPh sb="3" eb="4">
      <t>エン</t>
    </rPh>
    <rPh sb="8" eb="9">
      <t>エン</t>
    </rPh>
    <rPh sb="10" eb="11">
      <t>ジ</t>
    </rPh>
    <rPh sb="13" eb="15">
      <t>ネンレイ</t>
    </rPh>
    <rPh sb="18" eb="19">
      <t>コト</t>
    </rPh>
    <phoneticPr fontId="2"/>
  </si>
  <si>
    <t>・敷き布団、シーツ
 ※0歳児のみ使用します
 (毎週持ち帰り)
・ベットカバー
 (毎週持ち帰り)
・毛布またはタオルケット
  ※季節にあわせて
 (毎週持ち帰り)</t>
    <rPh sb="1" eb="2">
      <t>シキ</t>
    </rPh>
    <rPh sb="3" eb="5">
      <t>フトン</t>
    </rPh>
    <rPh sb="25" eb="27">
      <t>マイシュウ</t>
    </rPh>
    <rPh sb="27" eb="28">
      <t>モ</t>
    </rPh>
    <rPh sb="29" eb="30">
      <t>カエ</t>
    </rPh>
    <rPh sb="52" eb="54">
      <t>モウフ</t>
    </rPh>
    <rPh sb="77" eb="79">
      <t>マイシュウ</t>
    </rPh>
    <rPh sb="79" eb="80">
      <t>モ</t>
    </rPh>
    <rPh sb="81" eb="82">
      <t>カエ</t>
    </rPh>
    <phoneticPr fontId="2"/>
  </si>
  <si>
    <t>●0、1歳児
・着替え(毎日持ち帰り）
●全員
・着替え(常備用)
・靴 
●3～5歳児
・上履き(毎週持ち帰り)</t>
    <rPh sb="4" eb="5">
      <t>サイ</t>
    </rPh>
    <rPh sb="5" eb="6">
      <t>ジ</t>
    </rPh>
    <rPh sb="8" eb="10">
      <t>キガ</t>
    </rPh>
    <rPh sb="12" eb="14">
      <t>マイニチ</t>
    </rPh>
    <rPh sb="14" eb="15">
      <t>モ</t>
    </rPh>
    <rPh sb="16" eb="17">
      <t>カエ</t>
    </rPh>
    <rPh sb="21" eb="23">
      <t>ゼンイン</t>
    </rPh>
    <rPh sb="25" eb="27">
      <t>キガ</t>
    </rPh>
    <rPh sb="29" eb="31">
      <t>ジョウビ</t>
    </rPh>
    <rPh sb="31" eb="32">
      <t>ヨウ</t>
    </rPh>
    <rPh sb="35" eb="36">
      <t>クツ</t>
    </rPh>
    <rPh sb="42" eb="44">
      <t>サイジ</t>
    </rPh>
    <rPh sb="46" eb="48">
      <t>ウワバ</t>
    </rPh>
    <rPh sb="50" eb="52">
      <t>マイシュウ</t>
    </rPh>
    <rPh sb="52" eb="53">
      <t>モ</t>
    </rPh>
    <rPh sb="54" eb="55">
      <t>カエ</t>
    </rPh>
    <phoneticPr fontId="2"/>
  </si>
  <si>
    <t>・園の年齢別指定購入品が
　必要です。</t>
    <rPh sb="1" eb="2">
      <t>エン</t>
    </rPh>
    <rPh sb="3" eb="6">
      <t>ネンレイベツ</t>
    </rPh>
    <rPh sb="6" eb="8">
      <t>シテイ</t>
    </rPh>
    <rPh sb="8" eb="11">
      <t>コウニュウヒン</t>
    </rPh>
    <rPh sb="14" eb="16">
      <t>ヒツヨウ</t>
    </rPh>
    <phoneticPr fontId="2"/>
  </si>
  <si>
    <t>●3～5歳児
・コップ(毎日持ち帰り)
・水筒(毎日持ち帰り)</t>
    <rPh sb="4" eb="6">
      <t>サイジ</t>
    </rPh>
    <rPh sb="12" eb="14">
      <t>マイニチ</t>
    </rPh>
    <rPh sb="14" eb="15">
      <t>モ</t>
    </rPh>
    <rPh sb="16" eb="17">
      <t>カエ</t>
    </rPh>
    <rPh sb="21" eb="23">
      <t>スイトウ</t>
    </rPh>
    <rPh sb="24" eb="26">
      <t>マイニチ</t>
    </rPh>
    <rPh sb="26" eb="27">
      <t>モ</t>
    </rPh>
    <rPh sb="28" eb="29">
      <t>カエ</t>
    </rPh>
    <phoneticPr fontId="2"/>
  </si>
  <si>
    <t>・おむつ(必要な期間)
 (毎日持参)
・おしりふき(必要な期間)
 (無くなり次第随時)
 ※おしりふきのフタも必要です</t>
    <rPh sb="5" eb="7">
      <t>ヒツヨウ</t>
    </rPh>
    <rPh sb="8" eb="10">
      <t>キカン</t>
    </rPh>
    <rPh sb="14" eb="16">
      <t>マイニチ</t>
    </rPh>
    <rPh sb="16" eb="18">
      <t>ジサン</t>
    </rPh>
    <rPh sb="27" eb="29">
      <t>ヒツヨウ</t>
    </rPh>
    <rPh sb="30" eb="32">
      <t>キカン</t>
    </rPh>
    <rPh sb="36" eb="37">
      <t>ナ</t>
    </rPh>
    <rPh sb="40" eb="42">
      <t>シダイ</t>
    </rPh>
    <rPh sb="42" eb="44">
      <t>ズイジ</t>
    </rPh>
    <rPh sb="57" eb="59">
      <t>ヒツヨウ</t>
    </rPh>
    <phoneticPr fontId="2"/>
  </si>
  <si>
    <t xml:space="preserve">●0～2歳児
・食事用ハンドタオル
 (毎日持ち帰り)
●2～5歳児
・リュック
●3～5歳児
・歯ブラシ(毎日持ち帰り)
●全員
・汚れものを入れる袋
</t>
    <rPh sb="4" eb="6">
      <t>サイジ</t>
    </rPh>
    <rPh sb="8" eb="11">
      <t>ショクジヨウ</t>
    </rPh>
    <rPh sb="20" eb="22">
      <t>マイニチ</t>
    </rPh>
    <rPh sb="22" eb="23">
      <t>モ</t>
    </rPh>
    <rPh sb="24" eb="25">
      <t>カエ</t>
    </rPh>
    <rPh sb="32" eb="34">
      <t>サイジ</t>
    </rPh>
    <rPh sb="45" eb="47">
      <t>サイジ</t>
    </rPh>
    <rPh sb="49" eb="50">
      <t>ハ</t>
    </rPh>
    <rPh sb="54" eb="56">
      <t>マイニチ</t>
    </rPh>
    <rPh sb="56" eb="57">
      <t>モ</t>
    </rPh>
    <rPh sb="58" eb="59">
      <t>カエ</t>
    </rPh>
    <rPh sb="63" eb="65">
      <t>ゼンイン</t>
    </rPh>
    <rPh sb="67" eb="68">
      <t>ヨゴ</t>
    </rPh>
    <rPh sb="72" eb="73">
      <t>イ</t>
    </rPh>
    <rPh sb="75" eb="76">
      <t>フクロ</t>
    </rPh>
    <phoneticPr fontId="2"/>
  </si>
  <si>
    <t>50円～1,000円</t>
    <rPh sb="2" eb="3">
      <t>エン</t>
    </rPh>
    <rPh sb="9" eb="10">
      <t>エン</t>
    </rPh>
    <phoneticPr fontId="2"/>
  </si>
  <si>
    <t>30分毎</t>
    <rPh sb="2" eb="3">
      <t>フン</t>
    </rPh>
    <rPh sb="3" eb="4">
      <t>マイ</t>
    </rPh>
    <phoneticPr fontId="2"/>
  </si>
  <si>
    <t>5歳児クラス(任意参加)</t>
    <rPh sb="1" eb="3">
      <t>サイジ</t>
    </rPh>
    <rPh sb="7" eb="9">
      <t>ニンイ</t>
    </rPh>
    <rPh sb="9" eb="11">
      <t>サンカ</t>
    </rPh>
    <phoneticPr fontId="2"/>
  </si>
  <si>
    <t xml:space="preserve">●延長保育料(内訳)　　　　　　　　　　　　　　　　　　　　　　●補食費
【標準時間保育】               【短時間保育】　              　月曜～土曜日  
18:01～19:00 30分毎　50円      16:31～17:30 30分毎　50円　　　18時15分以降の利用につき
19:01～20:00 30分毎　150円     17:31～18:30 30分毎　150円　　 50円/1回　　
20:00～      30分毎　1,000円   18:31～      30分毎　1,000円　 納入方法：口座振替
</t>
    <rPh sb="1" eb="3">
      <t>エンチョウ</t>
    </rPh>
    <rPh sb="3" eb="6">
      <t>ホイクリョウ</t>
    </rPh>
    <rPh sb="7" eb="9">
      <t>ウチワケ</t>
    </rPh>
    <rPh sb="42" eb="44">
      <t>ホイク</t>
    </rPh>
    <rPh sb="83" eb="85">
      <t>ゲツヨウ</t>
    </rPh>
    <rPh sb="86" eb="89">
      <t>ドヨウビ</t>
    </rPh>
    <rPh sb="143" eb="144">
      <t>ジ</t>
    </rPh>
    <rPh sb="146" eb="147">
      <t>フン</t>
    </rPh>
    <rPh sb="147" eb="149">
      <t>イコウ</t>
    </rPh>
    <rPh sb="150" eb="152">
      <t>リヨウ</t>
    </rPh>
    <rPh sb="208" eb="209">
      <t>エン</t>
    </rPh>
    <rPh sb="211" eb="212">
      <t>カイ</t>
    </rPh>
    <rPh sb="246" eb="249">
      <t>ホショクヒ</t>
    </rPh>
    <rPh sb="250" eb="252">
      <t>ゲツヨウ</t>
    </rPh>
    <rPh sb="253" eb="256">
      <t>ドヨウヒ</t>
    </rPh>
    <rPh sb="259" eb="260">
      <t>ジ</t>
    </rPh>
    <rPh sb="262" eb="263">
      <t>フン</t>
    </rPh>
    <phoneticPr fontId="2"/>
  </si>
  <si>
    <t>森のまちひなた保育園</t>
    <rPh sb="0" eb="1">
      <t>モリ</t>
    </rPh>
    <rPh sb="7" eb="10">
      <t>ホイクエン</t>
    </rPh>
    <phoneticPr fontId="2"/>
  </si>
  <si>
    <t>04-7189-8988</t>
    <phoneticPr fontId="2"/>
  </si>
  <si>
    <t>千葉県流山市南流山6-2-3</t>
    <rPh sb="0" eb="3">
      <t>チバケン</t>
    </rPh>
    <rPh sb="3" eb="6">
      <t>ナガレヤマシ</t>
    </rPh>
    <rPh sb="6" eb="9">
      <t>ミナミナガレヤマ</t>
    </rPh>
    <phoneticPr fontId="2"/>
  </si>
  <si>
    <t>【理念】
□いい人生につながる教育を、ここから。
【基本方針】
□一人ひとりの「やりたい」を大切にする。
【運営方針】
□こどもの「やりたい」をひきだし
　こどもの「やりたい」をうけとめ
　こどもの「やりたい」をかたちにする
□こどもに寄り添い、見守ること
□絵本でこどもたちの「きらめき」を育む
【児童像】
□チャレンジする子
□あいさつのできる子
□おもいを伝えられる子
□思いやりをもてる子</t>
    <rPh sb="1" eb="3">
      <t>リネン</t>
    </rPh>
    <rPh sb="8" eb="10">
      <t>ジンセイ</t>
    </rPh>
    <rPh sb="15" eb="17">
      <t>キョウイク</t>
    </rPh>
    <rPh sb="27" eb="31">
      <t>キホンホウシン</t>
    </rPh>
    <rPh sb="34" eb="36">
      <t>ヒトリ</t>
    </rPh>
    <rPh sb="47" eb="49">
      <t>タイセツ</t>
    </rPh>
    <rPh sb="56" eb="60">
      <t>ウンエイホウシン</t>
    </rPh>
    <rPh sb="120" eb="121">
      <t>ヨ</t>
    </rPh>
    <rPh sb="122" eb="123">
      <t>ソ</t>
    </rPh>
    <rPh sb="125" eb="127">
      <t>ミマモ</t>
    </rPh>
    <rPh sb="132" eb="134">
      <t>エホン</t>
    </rPh>
    <rPh sb="148" eb="149">
      <t>ハグク</t>
    </rPh>
    <rPh sb="153" eb="156">
      <t>ジドウゾウ</t>
    </rPh>
    <rPh sb="166" eb="167">
      <t>コ</t>
    </rPh>
    <rPh sb="177" eb="178">
      <t>コ</t>
    </rPh>
    <rPh sb="184" eb="185">
      <t>ツタ</t>
    </rPh>
    <rPh sb="189" eb="190">
      <t>コ</t>
    </rPh>
    <rPh sb="192" eb="193">
      <t>オモ</t>
    </rPh>
    <rPh sb="200" eb="201">
      <t>コ</t>
    </rPh>
    <phoneticPr fontId="2"/>
  </si>
  <si>
    <t>４３日から</t>
    <rPh sb="2" eb="3">
      <t>ニチ</t>
    </rPh>
    <phoneticPr fontId="2"/>
  </si>
  <si>
    <t>・布団(０歳児)
・ベットカバー(１歳児～)
・毛布又はタオルケット</t>
    <rPh sb="1" eb="3">
      <t>フトン</t>
    </rPh>
    <rPh sb="5" eb="6">
      <t>サイ</t>
    </rPh>
    <rPh sb="6" eb="7">
      <t>ジ</t>
    </rPh>
    <rPh sb="18" eb="20">
      <t>サイジ</t>
    </rPh>
    <rPh sb="25" eb="27">
      <t>モウフ</t>
    </rPh>
    <rPh sb="27" eb="28">
      <t>マタ</t>
    </rPh>
    <phoneticPr fontId="2"/>
  </si>
  <si>
    <t>・着替え１セット(毎日)
・園に置いておく着替え
　(上下、肌着、靴下－各３組)
・帽子
・靴下
・靴
・上履き(３歳児～)</t>
    <rPh sb="1" eb="3">
      <t>キガ</t>
    </rPh>
    <rPh sb="9" eb="11">
      <t>マイニチ</t>
    </rPh>
    <rPh sb="14" eb="15">
      <t>エン</t>
    </rPh>
    <rPh sb="16" eb="17">
      <t>オ</t>
    </rPh>
    <rPh sb="21" eb="23">
      <t>キガ</t>
    </rPh>
    <rPh sb="27" eb="29">
      <t>ジョウゲ</t>
    </rPh>
    <rPh sb="30" eb="32">
      <t>ハダギ</t>
    </rPh>
    <rPh sb="33" eb="35">
      <t>クツシタ</t>
    </rPh>
    <rPh sb="36" eb="37">
      <t>カク</t>
    </rPh>
    <rPh sb="38" eb="39">
      <t>クミ</t>
    </rPh>
    <rPh sb="42" eb="44">
      <t>ボウシ</t>
    </rPh>
    <rPh sb="46" eb="48">
      <t>クツシタ</t>
    </rPh>
    <rPh sb="50" eb="51">
      <t>クツ</t>
    </rPh>
    <rPh sb="53" eb="55">
      <t>ウワバ</t>
    </rPh>
    <rPh sb="58" eb="59">
      <t>サイ</t>
    </rPh>
    <rPh sb="59" eb="60">
      <t>ジ</t>
    </rPh>
    <phoneticPr fontId="2"/>
  </si>
  <si>
    <t>・どうぐ箱
・のり・はさみ・筆
・粘土、粘土板
・自由画帳
・シール帳
・クレヨン
・水性マーカー(４歳児～)
・鍵盤ハーモニカ(４歳児～)</t>
    <rPh sb="4" eb="5">
      <t>バコ</t>
    </rPh>
    <rPh sb="14" eb="15">
      <t>フデ</t>
    </rPh>
    <rPh sb="17" eb="19">
      <t>ネンド</t>
    </rPh>
    <rPh sb="20" eb="23">
      <t>ネンドバン</t>
    </rPh>
    <rPh sb="25" eb="27">
      <t>ジユウ</t>
    </rPh>
    <rPh sb="27" eb="28">
      <t>ガ</t>
    </rPh>
    <rPh sb="28" eb="29">
      <t>チョウ</t>
    </rPh>
    <rPh sb="34" eb="35">
      <t>チョウ</t>
    </rPh>
    <rPh sb="43" eb="45">
      <t>スイセイ</t>
    </rPh>
    <rPh sb="51" eb="53">
      <t>サイジ</t>
    </rPh>
    <rPh sb="57" eb="59">
      <t>ケンバン</t>
    </rPh>
    <rPh sb="66" eb="68">
      <t>サイジ</t>
    </rPh>
    <phoneticPr fontId="2"/>
  </si>
  <si>
    <t>・コップ(３歳児～)</t>
    <rPh sb="6" eb="8">
      <t>サイジ</t>
    </rPh>
    <phoneticPr fontId="2"/>
  </si>
  <si>
    <t>・おむつ
・おしりふき</t>
    <phoneticPr fontId="2"/>
  </si>
  <si>
    <t>・リュック
・水筒(３歳児～)</t>
    <rPh sb="7" eb="9">
      <t>スイトウ</t>
    </rPh>
    <rPh sb="11" eb="13">
      <t>サイジ</t>
    </rPh>
    <phoneticPr fontId="2"/>
  </si>
  <si>
    <t>50円～150円</t>
    <rPh sb="2" eb="3">
      <t>エン</t>
    </rPh>
    <rPh sb="7" eb="8">
      <t>エン</t>
    </rPh>
    <phoneticPr fontId="2"/>
  </si>
  <si>
    <t>３０分毎</t>
    <rPh sb="2" eb="3">
      <t>プン</t>
    </rPh>
    <rPh sb="3" eb="4">
      <t>ゴト</t>
    </rPh>
    <phoneticPr fontId="2"/>
  </si>
  <si>
    <t>おしぼり代</t>
    <rPh sb="4" eb="5">
      <t>ダイ</t>
    </rPh>
    <phoneticPr fontId="2"/>
  </si>
  <si>
    <t>350円</t>
    <rPh sb="3" eb="4">
      <t>エン</t>
    </rPh>
    <phoneticPr fontId="2"/>
  </si>
  <si>
    <t>『生きる力を育む』ために・・・
子どもたちの「いま」の結果を大人目線で「できた」「できない」で判断するのではなく、子どもたちの５年後、１０年後、２０年後を見据えた保育を。
可視化される「認知能力」を活かすために必要不可欠な心の土台となる「非認知能力」の育みを。
同じ経験でもやらされるかこども主体であるかで変わる、経験値の差（非認知能力つまり充実感、自己有用感、達成感、満足感、挫折、、、それらから得られる自己肯定感）を積み重ね、子どもたちが自分らしく自らの力で一歩を切り拓くことのできる力を。</t>
    <phoneticPr fontId="2"/>
  </si>
  <si>
    <t>森のまちはやて保育園</t>
    <rPh sb="0" eb="1">
      <t>モリ</t>
    </rPh>
    <rPh sb="7" eb="10">
      <t>ホイクエン</t>
    </rPh>
    <phoneticPr fontId="2"/>
  </si>
  <si>
    <t>04-7186-7800</t>
    <phoneticPr fontId="2"/>
  </si>
  <si>
    <t>千葉県流山市木1丁目24番地の４</t>
    <rPh sb="0" eb="3">
      <t>チバケン</t>
    </rPh>
    <rPh sb="3" eb="6">
      <t>ナガレヤマシ</t>
    </rPh>
    <rPh sb="6" eb="7">
      <t>キ</t>
    </rPh>
    <rPh sb="8" eb="10">
      <t>チョウメ</t>
    </rPh>
    <rPh sb="12" eb="14">
      <t>バンチ</t>
    </rPh>
    <phoneticPr fontId="2"/>
  </si>
  <si>
    <t>　　　南流山</t>
    <rPh sb="3" eb="6">
      <t>ミナミナガレヤマ</t>
    </rPh>
    <phoneticPr fontId="2"/>
  </si>
  <si>
    <t>✕</t>
    <phoneticPr fontId="2"/>
  </si>
  <si>
    <t>理念
いい人生につながる教育を、ここから
自分自身の力で、未来を創造する子どもたちを育む
基本方針
一人ひとりの「やりたい」を大切にする
保育目標（児童像）
チャレンジする子
あいさつのできる子
おもいを伝えられる子
思いやりをもてる子</t>
    <rPh sb="0" eb="2">
      <t>リネン</t>
    </rPh>
    <rPh sb="5" eb="7">
      <t>ジンセイ</t>
    </rPh>
    <rPh sb="12" eb="14">
      <t>キョウイク</t>
    </rPh>
    <rPh sb="21" eb="25">
      <t>ジブンジシン</t>
    </rPh>
    <rPh sb="26" eb="27">
      <t>チカラ</t>
    </rPh>
    <rPh sb="29" eb="31">
      <t>ミライ</t>
    </rPh>
    <rPh sb="32" eb="34">
      <t>ソウゾウ</t>
    </rPh>
    <rPh sb="36" eb="37">
      <t>コ</t>
    </rPh>
    <rPh sb="42" eb="43">
      <t>ハグク</t>
    </rPh>
    <rPh sb="46" eb="50">
      <t>キホンホウシン</t>
    </rPh>
    <rPh sb="71" eb="75">
      <t>ホイクモクヒョウ</t>
    </rPh>
    <rPh sb="76" eb="79">
      <t>ジドウゾウ</t>
    </rPh>
    <phoneticPr fontId="2"/>
  </si>
  <si>
    <t>生後43日から</t>
    <phoneticPr fontId="2"/>
  </si>
  <si>
    <t xml:space="preserve">
・布団カバー
（毎週持ち帰り）
・ベットカバー
（毎週持ち帰り）
・タオルケット等
（毎週持ち帰り）</t>
    <phoneticPr fontId="2"/>
  </si>
  <si>
    <t>・着替え（毎日持ち帰り）
・着替え（常備用）
・帽子
・靴
・上履き</t>
    <phoneticPr fontId="2"/>
  </si>
  <si>
    <t>・カラー帽子(0歳～)
・自由画帳(1歳～)
・粘土セット（２歳～）
・クレヨン（２歳～）
・お道具箱(3歳～)
・はさみ(3歳～)
・のり(3歳～)
・絵の具筆(3歳～)
・ピアニカ（４歳～）
・水性マーカー（4歳～）</t>
    <rPh sb="4" eb="6">
      <t>ボウシ</t>
    </rPh>
    <rPh sb="8" eb="9">
      <t>サイ</t>
    </rPh>
    <rPh sb="13" eb="15">
      <t>ジユウ</t>
    </rPh>
    <rPh sb="15" eb="16">
      <t>ガ</t>
    </rPh>
    <rPh sb="16" eb="17">
      <t>チョウ</t>
    </rPh>
    <rPh sb="19" eb="20">
      <t>サイ</t>
    </rPh>
    <rPh sb="48" eb="50">
      <t>ドウグ</t>
    </rPh>
    <rPh sb="50" eb="51">
      <t>バコ</t>
    </rPh>
    <rPh sb="53" eb="54">
      <t>サイ</t>
    </rPh>
    <rPh sb="63" eb="64">
      <t>サイ</t>
    </rPh>
    <rPh sb="72" eb="73">
      <t>サイ</t>
    </rPh>
    <rPh sb="77" eb="78">
      <t>エ</t>
    </rPh>
    <rPh sb="79" eb="80">
      <t>グ</t>
    </rPh>
    <rPh sb="80" eb="81">
      <t>フデ</t>
    </rPh>
    <rPh sb="83" eb="84">
      <t>サイ</t>
    </rPh>
    <rPh sb="107" eb="108">
      <t>サイ</t>
    </rPh>
    <phoneticPr fontId="2"/>
  </si>
  <si>
    <t>・水筒(2歳～)</t>
    <rPh sb="1" eb="3">
      <t>スイトウ</t>
    </rPh>
    <rPh sb="5" eb="6">
      <t>サイ</t>
    </rPh>
    <phoneticPr fontId="2"/>
  </si>
  <si>
    <t>・おむつ（必要な期間）
（毎日持参）
・おしりふき（必要な期間）
（無くなり次第随時）</t>
    <phoneticPr fontId="2"/>
  </si>
  <si>
    <t xml:space="preserve">・おたよりファイル(0歳～)
・シール帳(3歳～)
・シール(3歳～)
・防災頭巾(3歳～)
・防災頭巾カバー(3歳～)
</t>
    <rPh sb="11" eb="12">
      <t>サイ</t>
    </rPh>
    <rPh sb="19" eb="20">
      <t>チョウ</t>
    </rPh>
    <rPh sb="22" eb="23">
      <t>サイ</t>
    </rPh>
    <rPh sb="32" eb="33">
      <t>サイ</t>
    </rPh>
    <rPh sb="38" eb="40">
      <t>ボウサイ</t>
    </rPh>
    <rPh sb="40" eb="42">
      <t>ズキン</t>
    </rPh>
    <rPh sb="44" eb="45">
      <t>サイ</t>
    </rPh>
    <rPh sb="49" eb="51">
      <t>ボウサイ</t>
    </rPh>
    <rPh sb="51" eb="53">
      <t>ズキン</t>
    </rPh>
    <rPh sb="58" eb="59">
      <t>サイ</t>
    </rPh>
    <phoneticPr fontId="2"/>
  </si>
  <si>
    <t>月極</t>
    <rPh sb="0" eb="1">
      <t>ツキ</t>
    </rPh>
    <rPh sb="1" eb="2">
      <t>キョク</t>
    </rPh>
    <phoneticPr fontId="2"/>
  </si>
  <si>
    <t>50～1000円</t>
    <rPh sb="7" eb="8">
      <t>エン</t>
    </rPh>
    <phoneticPr fontId="2"/>
  </si>
  <si>
    <t>一時間当たり</t>
    <rPh sb="0" eb="1">
      <t>イチ</t>
    </rPh>
    <rPh sb="1" eb="3">
      <t>ジカン</t>
    </rPh>
    <rPh sb="3" eb="4">
      <t>ア</t>
    </rPh>
    <phoneticPr fontId="2"/>
  </si>
  <si>
    <t>―</t>
    <phoneticPr fontId="2"/>
  </si>
  <si>
    <t>　 ―</t>
    <phoneticPr fontId="2"/>
  </si>
  <si>
    <t>×</t>
    <phoneticPr fontId="2"/>
  </si>
  <si>
    <t>5歳児(卒園積立金)</t>
    <rPh sb="1" eb="3">
      <t>サイジ</t>
    </rPh>
    <rPh sb="4" eb="9">
      <t>ソツエンツミタテキン</t>
    </rPh>
    <phoneticPr fontId="2"/>
  </si>
  <si>
    <t>6月頃</t>
    <rPh sb="1" eb="2">
      <t>ガツ</t>
    </rPh>
    <rPh sb="2" eb="3">
      <t>ゴロ</t>
    </rPh>
    <phoneticPr fontId="2"/>
  </si>
  <si>
    <t>全員(補食費)</t>
    <rPh sb="0" eb="2">
      <t>ゼンイン</t>
    </rPh>
    <rPh sb="3" eb="5">
      <t>ホショク</t>
    </rPh>
    <rPh sb="5" eb="6">
      <t>ヒ</t>
    </rPh>
    <phoneticPr fontId="2"/>
  </si>
  <si>
    <t>50円</t>
    <rPh sb="2" eb="3">
      <t>エン</t>
    </rPh>
    <phoneticPr fontId="2"/>
  </si>
  <si>
    <t>からだであそぼう</t>
    <phoneticPr fontId="2"/>
  </si>
  <si>
    <t>英語で遊ぼう</t>
    <rPh sb="0" eb="2">
      <t>エイゴ</t>
    </rPh>
    <rPh sb="3" eb="4">
      <t>アソ</t>
    </rPh>
    <phoneticPr fontId="2"/>
  </si>
  <si>
    <t>音で遊ぼう</t>
    <rPh sb="0" eb="1">
      <t>オト</t>
    </rPh>
    <rPh sb="2" eb="3">
      <t>アソ</t>
    </rPh>
    <phoneticPr fontId="2"/>
  </si>
  <si>
    <t xml:space="preserve">5歳児の活動に選択保育（からだで遊ぼう、英語で遊ぼう、音で遊ぼう、色で遊ぼう、数字で遊ぼう）など、子どもの主体性を取り入れた教育活動に力を入れています。
子どもの主体性を見守る保育をおこなっています。
</t>
    <rPh sb="1" eb="3">
      <t>サイジ</t>
    </rPh>
    <rPh sb="4" eb="6">
      <t>カツドウ</t>
    </rPh>
    <rPh sb="7" eb="11">
      <t>センタクホイク</t>
    </rPh>
    <rPh sb="16" eb="17">
      <t>アソ</t>
    </rPh>
    <rPh sb="20" eb="22">
      <t>エイゴ</t>
    </rPh>
    <rPh sb="23" eb="24">
      <t>アソ</t>
    </rPh>
    <rPh sb="27" eb="28">
      <t>オト</t>
    </rPh>
    <rPh sb="29" eb="30">
      <t>アソ</t>
    </rPh>
    <rPh sb="33" eb="34">
      <t>イロ</t>
    </rPh>
    <rPh sb="35" eb="36">
      <t>アソ</t>
    </rPh>
    <rPh sb="39" eb="41">
      <t>スウジ</t>
    </rPh>
    <rPh sb="42" eb="43">
      <t>アソ</t>
    </rPh>
    <rPh sb="49" eb="50">
      <t>コ</t>
    </rPh>
    <rPh sb="53" eb="56">
      <t>シュタイセイ</t>
    </rPh>
    <rPh sb="57" eb="58">
      <t>ト</t>
    </rPh>
    <rPh sb="59" eb="60">
      <t>イ</t>
    </rPh>
    <rPh sb="62" eb="64">
      <t>キョウイク</t>
    </rPh>
    <rPh sb="64" eb="66">
      <t>カツドウ</t>
    </rPh>
    <rPh sb="67" eb="68">
      <t>チカラ</t>
    </rPh>
    <rPh sb="69" eb="70">
      <t>イ</t>
    </rPh>
    <rPh sb="78" eb="79">
      <t>コ</t>
    </rPh>
    <rPh sb="82" eb="85">
      <t>シュタイセイ</t>
    </rPh>
    <rPh sb="86" eb="88">
      <t>ミマモ</t>
    </rPh>
    <rPh sb="89" eb="91">
      <t>ホイク</t>
    </rPh>
    <phoneticPr fontId="2"/>
  </si>
  <si>
    <t>森のまちあおば保育園</t>
    <rPh sb="0" eb="10">
      <t>モ</t>
    </rPh>
    <phoneticPr fontId="2"/>
  </si>
  <si>
    <t>04-7190-5566</t>
    <phoneticPr fontId="2"/>
  </si>
  <si>
    <t>流山市南流山10-1-4</t>
    <rPh sb="0" eb="3">
      <t>ナガレヤマシ</t>
    </rPh>
    <rPh sb="3" eb="5">
      <t>ミナ</t>
    </rPh>
    <rPh sb="5" eb="6">
      <t>ヤマ</t>
    </rPh>
    <phoneticPr fontId="2"/>
  </si>
  <si>
    <t>　　　　　南流山　　</t>
    <rPh sb="5" eb="7">
      <t>ミナミナガ</t>
    </rPh>
    <rPh sb="7" eb="8">
      <t>ヤマ</t>
    </rPh>
    <phoneticPr fontId="2"/>
  </si>
  <si>
    <t>　法人の保育理念である『いい人生につながる教育を、ここから。』をモットーに、基本方針である“一人ひとりの「やりたい」を大切にする保育”を心がけて日々の保育を行っています。
　子どもの「意欲」「関心」「興味」を引き出し受け止め、そして活動（形）として体験・経験をすることでの「満足感」や「達成感」を得る中で自己肯定感が育ちます。これらの活動を通して総合発育（幼児期のおわりまでに育ってほしい10の姿）を目指すことを基本とし、個々の発達過程に合わせた保育を実施いたします。
　遊びを中心とする保育の中で子ども達が心身共に伸び伸びと活動できる環境を作り、「チャレンジする子」「あいさつのできる子」「おもいを伝えられる子」「思いやりをもてる子」が育つよう、保護者の方と連携を図りながら、職員一同で保育を行っています。</t>
    <rPh sb="1" eb="3">
      <t>ホウジン</t>
    </rPh>
    <rPh sb="4" eb="8">
      <t>ホイクリネン</t>
    </rPh>
    <rPh sb="14" eb="16">
      <t>ジンセイ</t>
    </rPh>
    <rPh sb="21" eb="23">
      <t>キョウイク</t>
    </rPh>
    <rPh sb="38" eb="42">
      <t>キホンホウシン</t>
    </rPh>
    <rPh sb="46" eb="48">
      <t>ヒトリ</t>
    </rPh>
    <rPh sb="59" eb="61">
      <t>タイセツ</t>
    </rPh>
    <rPh sb="64" eb="66">
      <t>ホイク</t>
    </rPh>
    <rPh sb="68" eb="69">
      <t>ココロ</t>
    </rPh>
    <rPh sb="72" eb="74">
      <t>ヒビ</t>
    </rPh>
    <rPh sb="75" eb="77">
      <t>ホイク</t>
    </rPh>
    <rPh sb="78" eb="79">
      <t>オコナ</t>
    </rPh>
    <rPh sb="158" eb="159">
      <t>ソダ</t>
    </rPh>
    <rPh sb="282" eb="283">
      <t>コ</t>
    </rPh>
    <rPh sb="293" eb="294">
      <t>コ</t>
    </rPh>
    <rPh sb="300" eb="301">
      <t>ツタ</t>
    </rPh>
    <rPh sb="305" eb="306">
      <t>コ</t>
    </rPh>
    <rPh sb="308" eb="309">
      <t>オモ</t>
    </rPh>
    <rPh sb="316" eb="317">
      <t>コ</t>
    </rPh>
    <rPh sb="319" eb="320">
      <t>ソダ</t>
    </rPh>
    <rPh sb="324" eb="327">
      <t>ホゴシャ</t>
    </rPh>
    <rPh sb="328" eb="329">
      <t>カタ</t>
    </rPh>
    <rPh sb="330" eb="332">
      <t>レンケイ</t>
    </rPh>
    <rPh sb="333" eb="334">
      <t>ハカ</t>
    </rPh>
    <rPh sb="339" eb="341">
      <t>ショクイン</t>
    </rPh>
    <rPh sb="341" eb="343">
      <t>イチドウ</t>
    </rPh>
    <rPh sb="344" eb="346">
      <t>ホイク</t>
    </rPh>
    <rPh sb="347" eb="348">
      <t>オコナ</t>
    </rPh>
    <phoneticPr fontId="2"/>
  </si>
  <si>
    <t>生後43日から</t>
    <rPh sb="0" eb="2">
      <t>セイゴ</t>
    </rPh>
    <rPh sb="4" eb="5">
      <t>ヒ</t>
    </rPh>
    <phoneticPr fontId="2"/>
  </si>
  <si>
    <t>【週末持ち帰り】
・コットカバー
・毛布かタオルケット</t>
    <rPh sb="1" eb="3">
      <t>シュウマツ</t>
    </rPh>
    <rPh sb="3" eb="4">
      <t>モ</t>
    </rPh>
    <rPh sb="5" eb="6">
      <t>カエ</t>
    </rPh>
    <rPh sb="18" eb="20">
      <t>モウフ</t>
    </rPh>
    <phoneticPr fontId="2"/>
  </si>
  <si>
    <t>【毎日の持ち物】
・洋服+おむつ(0.1歳)
・汚れ物袋(衣類用)
【週末持ち帰り】
・カラー帽子
【園に置いておくもの】
・着替え上下・肌着各3組
※おむつのサブスクあり</t>
    <rPh sb="1" eb="3">
      <t>マイニチ</t>
    </rPh>
    <rPh sb="4" eb="5">
      <t>モ</t>
    </rPh>
    <rPh sb="6" eb="7">
      <t>モノ</t>
    </rPh>
    <rPh sb="29" eb="32">
      <t>イルイヨウ</t>
    </rPh>
    <rPh sb="35" eb="37">
      <t>シュウマツ</t>
    </rPh>
    <rPh sb="37" eb="38">
      <t>モ</t>
    </rPh>
    <rPh sb="39" eb="40">
      <t>カエ</t>
    </rPh>
    <rPh sb="47" eb="49">
      <t>ボウシ</t>
    </rPh>
    <rPh sb="51" eb="52">
      <t>エン</t>
    </rPh>
    <rPh sb="53" eb="54">
      <t>オ</t>
    </rPh>
    <rPh sb="63" eb="65">
      <t>キガ</t>
    </rPh>
    <rPh sb="66" eb="68">
      <t>ジョウゲ</t>
    </rPh>
    <rPh sb="69" eb="71">
      <t>ハダギ</t>
    </rPh>
    <rPh sb="71" eb="72">
      <t>カク</t>
    </rPh>
    <rPh sb="73" eb="74">
      <t>クミ</t>
    </rPh>
    <phoneticPr fontId="2"/>
  </si>
  <si>
    <t>【毎日の持ち物】
・汚れ物袋(食事用)(0.1歳)
・リュック(2歳～)
・おたよりファイル</t>
    <rPh sb="4" eb="5">
      <t>モ</t>
    </rPh>
    <rPh sb="6" eb="7">
      <t>モノ</t>
    </rPh>
    <rPh sb="10" eb="11">
      <t>ヨゴ</t>
    </rPh>
    <rPh sb="12" eb="13">
      <t>モノ</t>
    </rPh>
    <rPh sb="13" eb="14">
      <t>ブクロ</t>
    </rPh>
    <rPh sb="15" eb="18">
      <t>ショクジヨウ</t>
    </rPh>
    <rPh sb="23" eb="24">
      <t>サイ</t>
    </rPh>
    <phoneticPr fontId="2"/>
  </si>
  <si>
    <t xml:space="preserve">【毎日の持ち物】
・食事用エプロン
　(昼食・おやつ用)(0.1.2歳)
・コップ・巾着袋(3歳～)
・水筒(3歳～)
・上履き・上履き袋(3歳～)
・歯ブラシ(4歳～)
※エプロンのサブスクあり
</t>
    <rPh sb="2" eb="3">
      <t>ヒ</t>
    </rPh>
    <rPh sb="4" eb="5">
      <t>モ</t>
    </rPh>
    <rPh sb="6" eb="7">
      <t>モノ</t>
    </rPh>
    <rPh sb="10" eb="13">
      <t>ショクジヨウ</t>
    </rPh>
    <rPh sb="20" eb="22">
      <t>チュウショク</t>
    </rPh>
    <rPh sb="26" eb="27">
      <t>ヨウ</t>
    </rPh>
    <rPh sb="34" eb="35">
      <t>サイ</t>
    </rPh>
    <rPh sb="42" eb="45">
      <t>キンチャクブクロ</t>
    </rPh>
    <rPh sb="47" eb="48">
      <t>サイ</t>
    </rPh>
    <rPh sb="52" eb="54">
      <t>スイトウ</t>
    </rPh>
    <rPh sb="56" eb="57">
      <t>サイ</t>
    </rPh>
    <rPh sb="61" eb="63">
      <t>ウワバ</t>
    </rPh>
    <rPh sb="65" eb="67">
      <t>ウワバ</t>
    </rPh>
    <rPh sb="68" eb="69">
      <t>ブクロ</t>
    </rPh>
    <rPh sb="71" eb="72">
      <t>サイ</t>
    </rPh>
    <rPh sb="76" eb="77">
      <t>ハ</t>
    </rPh>
    <rPh sb="82" eb="83">
      <t>サイ</t>
    </rPh>
    <phoneticPr fontId="2"/>
  </si>
  <si>
    <t>【園に置いておくもの】
・手口ふき(0.1.2歳)
・おむつ6枚(0.1.2歳)
・おしりふき(0.1.2歳)
※手口ふき、おむつ、おしりふきのサブスクあり</t>
    <rPh sb="13" eb="15">
      <t>テクチ</t>
    </rPh>
    <rPh sb="23" eb="24">
      <t>サイ</t>
    </rPh>
    <rPh sb="53" eb="54">
      <t>サイ</t>
    </rPh>
    <rPh sb="57" eb="59">
      <t>テグチ</t>
    </rPh>
    <phoneticPr fontId="2"/>
  </si>
  <si>
    <t>・靴下(避難用)(0歳)
・靴(避難用)(1歳～)
・食育用エプロン
・水着、水遊び用タオル</t>
    <rPh sb="27" eb="29">
      <t>ショクイク</t>
    </rPh>
    <rPh sb="29" eb="30">
      <t>ヨウ</t>
    </rPh>
    <rPh sb="36" eb="38">
      <t>ミズギ</t>
    </rPh>
    <rPh sb="39" eb="41">
      <t>ミズアソ</t>
    </rPh>
    <rPh sb="42" eb="43">
      <t>ヨウ</t>
    </rPh>
    <phoneticPr fontId="2"/>
  </si>
  <si>
    <t>4155円</t>
    <rPh sb="4" eb="5">
      <t>エン</t>
    </rPh>
    <phoneticPr fontId="2"/>
  </si>
  <si>
    <t>クレジットカード・口座振替</t>
    <rPh sb="9" eb="11">
      <t>コウザ</t>
    </rPh>
    <rPh sb="11" eb="13">
      <t>フリカエ</t>
    </rPh>
    <phoneticPr fontId="2"/>
  </si>
  <si>
    <t>補食利用者</t>
    <rPh sb="0" eb="2">
      <t>ホショク</t>
    </rPh>
    <rPh sb="2" eb="5">
      <t>リヨウシャ</t>
    </rPh>
    <phoneticPr fontId="2"/>
  </si>
  <si>
    <t>月4回</t>
    <rPh sb="0" eb="1">
      <t>ツキ</t>
    </rPh>
    <rPh sb="2" eb="3">
      <t>カイ</t>
    </rPh>
    <phoneticPr fontId="2"/>
  </si>
  <si>
    <t>【延長料金補足】
・短時間認定　　16：31～17：30迄　30分毎　50円　17：31～18：30迄　30分毎150円　
　　　　　　　　18：31～　30分毎　600円
・標準時間認定　18：01～19：00迄　30分毎　50円
　　　　　　　　19：01～　30分毎　600円　　
【費用関係補足】
・おむつは持参でも可能。おむつ代にエプロン・手口ふき・おしりふきも含む。</t>
    <rPh sb="1" eb="3">
      <t>エンチョウ</t>
    </rPh>
    <rPh sb="3" eb="5">
      <t>リョウキン</t>
    </rPh>
    <rPh sb="5" eb="7">
      <t>ホソク</t>
    </rPh>
    <rPh sb="10" eb="13">
      <t>タンジカン</t>
    </rPh>
    <rPh sb="13" eb="15">
      <t>ニンテイ</t>
    </rPh>
    <rPh sb="28" eb="29">
      <t>マデ</t>
    </rPh>
    <rPh sb="32" eb="33">
      <t>フン</t>
    </rPh>
    <rPh sb="33" eb="34">
      <t>ゴト</t>
    </rPh>
    <rPh sb="37" eb="38">
      <t>エン</t>
    </rPh>
    <rPh sb="85" eb="86">
      <t>エン</t>
    </rPh>
    <rPh sb="89" eb="93">
      <t>ヒョウジュンジカン</t>
    </rPh>
    <rPh sb="93" eb="95">
      <t>ニンテイ</t>
    </rPh>
    <rPh sb="116" eb="117">
      <t>エン</t>
    </rPh>
    <rPh sb="135" eb="136">
      <t>フン</t>
    </rPh>
    <rPh sb="136" eb="137">
      <t>ゴト</t>
    </rPh>
    <rPh sb="141" eb="142">
      <t>エン</t>
    </rPh>
    <rPh sb="146" eb="150">
      <t>ヒヨウカンケイ</t>
    </rPh>
    <rPh sb="150" eb="152">
      <t>ホソク</t>
    </rPh>
    <rPh sb="159" eb="161">
      <t>ジサン</t>
    </rPh>
    <rPh sb="163" eb="165">
      <t>カノウ</t>
    </rPh>
    <rPh sb="169" eb="170">
      <t>ダイ</t>
    </rPh>
    <rPh sb="176" eb="178">
      <t>テグチ</t>
    </rPh>
    <rPh sb="187" eb="188">
      <t>フク</t>
    </rPh>
    <phoneticPr fontId="2"/>
  </si>
  <si>
    <t>森のまちおおたかの森ナーサリースクール</t>
    <rPh sb="0" eb="1">
      <t>モリ</t>
    </rPh>
    <rPh sb="9" eb="10">
      <t>モリ</t>
    </rPh>
    <phoneticPr fontId="2"/>
  </si>
  <si>
    <t>04-7186-7177</t>
    <phoneticPr fontId="2"/>
  </si>
  <si>
    <t>流山市おおたかの森西1-13-1
流山おおたかの森S・C ANNEX24階（402）</t>
    <rPh sb="17" eb="19">
      <t>ナガレヤマ</t>
    </rPh>
    <rPh sb="24" eb="25">
      <t>モリ</t>
    </rPh>
    <phoneticPr fontId="2"/>
  </si>
  <si>
    <t>　　流山おおたかの森　　　　　</t>
    <rPh sb="2" eb="4">
      <t>ナガレヤマ</t>
    </rPh>
    <rPh sb="9" eb="10">
      <t>モリ</t>
    </rPh>
    <phoneticPr fontId="2"/>
  </si>
  <si>
    <t>△</t>
    <phoneticPr fontId="2"/>
  </si>
  <si>
    <t>一人ひとりの「やりたい」を大切にする　　　　　　　　　　　　　　　　　　　　　　　　　　　　　　　　　◎チャレンジする子　　　　　　　　　　　　　　　　　　　　　　　　　　　　　　　　　　　　　　　　　　◎あいさつのできる子　　　　　　　　　　　　　　　　　　　　　　　　　　　　　　　　　　　◎おもいを伝えられる子　　　　　　　　　　　　　　　　　　　　　　　　　　　　　　　◎思いやりをもてる子</t>
    <rPh sb="0" eb="2">
      <t>ヒトリ</t>
    </rPh>
    <rPh sb="13" eb="15">
      <t>タイセツ</t>
    </rPh>
    <rPh sb="59" eb="60">
      <t>コ</t>
    </rPh>
    <rPh sb="111" eb="112">
      <t>コ</t>
    </rPh>
    <rPh sb="152" eb="153">
      <t>ツタ</t>
    </rPh>
    <rPh sb="157" eb="158">
      <t>コ</t>
    </rPh>
    <rPh sb="190" eb="191">
      <t>オモ</t>
    </rPh>
    <rPh sb="198" eb="199">
      <t>コ</t>
    </rPh>
    <phoneticPr fontId="2"/>
  </si>
  <si>
    <t>・毛布またはタオルケット　・敷布団（0歳児）　　　　・ベッドカバー（1歳児～）</t>
    <rPh sb="1" eb="3">
      <t>モウフ</t>
    </rPh>
    <rPh sb="14" eb="17">
      <t>シキブトン</t>
    </rPh>
    <rPh sb="19" eb="20">
      <t>サイ</t>
    </rPh>
    <rPh sb="20" eb="21">
      <t>ジ</t>
    </rPh>
    <rPh sb="35" eb="37">
      <t>サイジ</t>
    </rPh>
    <phoneticPr fontId="2"/>
  </si>
  <si>
    <t>・着替え（毎日持ち帰り）　　・着替え（常備用）　　　　・靴下（毎日持ち帰り）　　　　　　　　　・靴下（避難用）　　　　　・カラー帽子　　　　　　　　・靴　　　　　　　　　　　　　　　　　　　　　　・制服（3歳児～）　　　　　　　・体操服（3歳児～）　　　　・スモック（2歳児～）　　　　　　　　　　　　　　　　　　　　　　</t>
    <rPh sb="1" eb="3">
      <t>キガ</t>
    </rPh>
    <rPh sb="5" eb="7">
      <t>マイニチ</t>
    </rPh>
    <rPh sb="7" eb="8">
      <t>モ</t>
    </rPh>
    <rPh sb="9" eb="10">
      <t>カエ</t>
    </rPh>
    <rPh sb="15" eb="17">
      <t>キガ</t>
    </rPh>
    <rPh sb="19" eb="21">
      <t>ジョウビ</t>
    </rPh>
    <rPh sb="21" eb="22">
      <t>ヨウ</t>
    </rPh>
    <rPh sb="28" eb="30">
      <t>クツシタ</t>
    </rPh>
    <rPh sb="48" eb="50">
      <t>クツシタ</t>
    </rPh>
    <rPh sb="51" eb="54">
      <t>ヒナンヨウ</t>
    </rPh>
    <rPh sb="64" eb="66">
      <t>ボウシ</t>
    </rPh>
    <rPh sb="75" eb="76">
      <t>クツ</t>
    </rPh>
    <rPh sb="99" eb="101">
      <t>セイフク</t>
    </rPh>
    <rPh sb="103" eb="105">
      <t>サイジ</t>
    </rPh>
    <rPh sb="115" eb="118">
      <t>タイソウフク</t>
    </rPh>
    <rPh sb="120" eb="122">
      <t>サイジ</t>
    </rPh>
    <phoneticPr fontId="2"/>
  </si>
  <si>
    <t>・おたよりファイル　　　　　　　　　・自由画帳（1歳児～）　　　・粘土、粘土ケース、粘土板、粘土べら（2歳児～）　　　　　　　　　　・クレヨン（2歳児～）　　　　・お道具箱（3歳児～）　　　　・のり（3歳児～）　　　　　　・はさみ（3歳児～）　　　　・絵の具筆（3歳児～）　　　　</t>
    <rPh sb="19" eb="23">
      <t>ジユウガチョウ</t>
    </rPh>
    <rPh sb="25" eb="27">
      <t>サイジ</t>
    </rPh>
    <rPh sb="33" eb="35">
      <t>ネンド</t>
    </rPh>
    <rPh sb="36" eb="38">
      <t>ネンド</t>
    </rPh>
    <rPh sb="42" eb="45">
      <t>ネンドバン</t>
    </rPh>
    <rPh sb="46" eb="48">
      <t>ネンド</t>
    </rPh>
    <rPh sb="73" eb="75">
      <t>サイジ</t>
    </rPh>
    <rPh sb="83" eb="86">
      <t>ドウグバコ</t>
    </rPh>
    <rPh sb="88" eb="90">
      <t>サイジ</t>
    </rPh>
    <rPh sb="126" eb="127">
      <t>エ</t>
    </rPh>
    <rPh sb="128" eb="130">
      <t>グフデ</t>
    </rPh>
    <phoneticPr fontId="2"/>
  </si>
  <si>
    <t>・水筒（毎日持ち帰り）</t>
    <rPh sb="1" eb="3">
      <t>スイトウ</t>
    </rPh>
    <rPh sb="4" eb="6">
      <t>マイニチ</t>
    </rPh>
    <rPh sb="6" eb="7">
      <t>モ</t>
    </rPh>
    <rPh sb="8" eb="9">
      <t>カエ</t>
    </rPh>
    <phoneticPr fontId="2"/>
  </si>
  <si>
    <t>おむつ・おしりふき・エプロン（サブスクあり）</t>
    <phoneticPr fontId="2"/>
  </si>
  <si>
    <t>・汚れ物袋（エコバッグ）　　　・防災頭巾　　　　　　　　　　　　　　　　・指定リュック（3歳児～）　　　　　　　　　　</t>
    <rPh sb="1" eb="2">
      <t>ヨゴ</t>
    </rPh>
    <rPh sb="3" eb="4">
      <t>モノ</t>
    </rPh>
    <rPh sb="4" eb="5">
      <t>フクロ</t>
    </rPh>
    <rPh sb="16" eb="20">
      <t>ボウサイズキン</t>
    </rPh>
    <rPh sb="37" eb="39">
      <t>シテイ</t>
    </rPh>
    <rPh sb="45" eb="47">
      <t>サイジ</t>
    </rPh>
    <phoneticPr fontId="2"/>
  </si>
  <si>
    <t>約40,000円</t>
    <rPh sb="0" eb="1">
      <t>ヤク</t>
    </rPh>
    <rPh sb="7" eb="8">
      <t>エン</t>
    </rPh>
    <phoneticPr fontId="2"/>
  </si>
  <si>
    <t>2,980円</t>
    <rPh sb="5" eb="6">
      <t>エン</t>
    </rPh>
    <phoneticPr fontId="2"/>
  </si>
  <si>
    <t>習い事</t>
    <rPh sb="0" eb="1">
      <t>ナラ</t>
    </rPh>
    <rPh sb="2" eb="3">
      <t>ゴト</t>
    </rPh>
    <phoneticPr fontId="2"/>
  </si>
  <si>
    <t>スクールにより</t>
    <phoneticPr fontId="2"/>
  </si>
  <si>
    <t>希望者のみ</t>
    <rPh sb="0" eb="3">
      <t>キボウシャ</t>
    </rPh>
    <phoneticPr fontId="2"/>
  </si>
  <si>
    <t>○延長保育料は下記の通り　　　　　　　　　　　　　　　　　　　　　　　　　　　　　　　　　　　　　　　　　　　　　　　　【標準保育】18:01～19:00 30分毎 50円、19:01～20:00 30分毎 150円、20:00～ 1,000円　　　　【短時間保育】16:31～17:30 30分毎 50円、17:31～18:30 30分毎 150円、18:31～ 1,000円　　　　　○習い事は下記の通り　　　　　　　　　　　　　　　　　　　　　　　　　　　　　　　　　　　　　　　　　　　　サッカー、かけっこ、そろばん、体操、ダンス、野球、スイミング、ピアノ、英会話　　　　　　　　　　　　　　　　　　　　　　※園から各習い事場所への送迎は、本園職員が安全に十分配慮し行います。</t>
    <rPh sb="1" eb="6">
      <t>エンチョウホイクリョウ</t>
    </rPh>
    <rPh sb="7" eb="9">
      <t>カキ</t>
    </rPh>
    <rPh sb="10" eb="11">
      <t>トオ</t>
    </rPh>
    <rPh sb="61" eb="65">
      <t>ヒョウジュンホイク</t>
    </rPh>
    <rPh sb="80" eb="81">
      <t>ブン</t>
    </rPh>
    <rPh sb="81" eb="82">
      <t>ゴト</t>
    </rPh>
    <rPh sb="85" eb="86">
      <t>エン</t>
    </rPh>
    <rPh sb="101" eb="103">
      <t>フンゴト</t>
    </rPh>
    <rPh sb="107" eb="108">
      <t>エン</t>
    </rPh>
    <rPh sb="121" eb="122">
      <t>エン</t>
    </rPh>
    <rPh sb="127" eb="130">
      <t>タンジカン</t>
    </rPh>
    <rPh sb="195" eb="196">
      <t>ナラ</t>
    </rPh>
    <rPh sb="197" eb="198">
      <t>ゴト</t>
    </rPh>
    <rPh sb="199" eb="201">
      <t>カキ</t>
    </rPh>
    <rPh sb="202" eb="203">
      <t>トオ</t>
    </rPh>
    <rPh sb="263" eb="265">
      <t>タイソウ</t>
    </rPh>
    <rPh sb="270" eb="272">
      <t>ヤキュウ</t>
    </rPh>
    <rPh sb="283" eb="286">
      <t>エイカイワ</t>
    </rPh>
    <rPh sb="309" eb="310">
      <t>エン</t>
    </rPh>
    <rPh sb="312" eb="313">
      <t>カク</t>
    </rPh>
    <rPh sb="313" eb="314">
      <t>ナラ</t>
    </rPh>
    <rPh sb="315" eb="316">
      <t>ゴト</t>
    </rPh>
    <rPh sb="316" eb="318">
      <t>バショ</t>
    </rPh>
    <rPh sb="320" eb="322">
      <t>ソウゲイ</t>
    </rPh>
    <rPh sb="324" eb="328">
      <t>ホンエンショクイン</t>
    </rPh>
    <rPh sb="329" eb="331">
      <t>アンゼン</t>
    </rPh>
    <rPh sb="332" eb="334">
      <t>ジュウブン</t>
    </rPh>
    <rPh sb="334" eb="336">
      <t>ハイリョ</t>
    </rPh>
    <rPh sb="337" eb="338">
      <t>オコナ</t>
    </rPh>
    <phoneticPr fontId="2"/>
  </si>
  <si>
    <t>流山さんぴこ保育園</t>
    <rPh sb="0" eb="2">
      <t>ナガレヤマ</t>
    </rPh>
    <rPh sb="6" eb="9">
      <t>ホイクエン</t>
    </rPh>
    <phoneticPr fontId="2"/>
  </si>
  <si>
    <t>０４－７１３７－９６４５</t>
    <phoneticPr fontId="2"/>
  </si>
  <si>
    <t>流山市市野谷字梶内３９７－１</t>
    <rPh sb="0" eb="3">
      <t>ナガレヤマシ</t>
    </rPh>
    <rPh sb="3" eb="6">
      <t>イチノヤ</t>
    </rPh>
    <rPh sb="6" eb="7">
      <t>アザ</t>
    </rPh>
    <rPh sb="7" eb="9">
      <t>カジウチ</t>
    </rPh>
    <phoneticPr fontId="2"/>
  </si>
  <si>
    <t>【保育理念】
１　一人ひとりの成長にあった保育を行っていきます。
２　保護者が安心して子どもを預けられるよう「利用者本位」となり相互に信頼関係を築いていきます。
３　地域における社会情緒に目を向け子育て支援を行っていきます。
【保育方針】
１　子ども一人ひとりが主役になれる保育園
２　「安心」「安全」「愛情」を子ども・保護者に与えられる保育園
３　地域の方と共に成長できる保育園
【保育目標】
多くのことを体験し、友達と関わり合う楽しさを知り、心身ともに成長していく。</t>
    <phoneticPr fontId="2"/>
  </si>
  <si>
    <t>７：００～１８：００</t>
    <phoneticPr fontId="2"/>
  </si>
  <si>
    <t>８：００～１６：００</t>
    <phoneticPr fontId="2"/>
  </si>
  <si>
    <t>７：００～１９：００</t>
    <phoneticPr fontId="2"/>
  </si>
  <si>
    <t>６か月～</t>
    <rPh sb="2" eb="3">
      <t>ゲツ</t>
    </rPh>
    <phoneticPr fontId="2"/>
  </si>
  <si>
    <t>・タオルケット等
（毎週持ち帰り）</t>
    <rPh sb="7" eb="8">
      <t>ナド</t>
    </rPh>
    <rPh sb="10" eb="13">
      <t>マイシュウモ</t>
    </rPh>
    <rPh sb="14" eb="15">
      <t>カエ</t>
    </rPh>
    <phoneticPr fontId="2"/>
  </si>
  <si>
    <t>・着替え（毎日用意）
・個人タンスストック可
・避難靴兼外靴１足</t>
    <rPh sb="1" eb="3">
      <t>キガ</t>
    </rPh>
    <rPh sb="5" eb="7">
      <t>マイニチ</t>
    </rPh>
    <rPh sb="7" eb="9">
      <t>ヨウイ</t>
    </rPh>
    <rPh sb="12" eb="14">
      <t>コジン</t>
    </rPh>
    <rPh sb="21" eb="22">
      <t>カ</t>
    </rPh>
    <rPh sb="24" eb="27">
      <t>ヒナングツ</t>
    </rPh>
    <rPh sb="27" eb="28">
      <t>ケン</t>
    </rPh>
    <rPh sb="28" eb="30">
      <t>ソトグツ</t>
    </rPh>
    <rPh sb="31" eb="32">
      <t>ソク</t>
    </rPh>
    <phoneticPr fontId="2"/>
  </si>
  <si>
    <t>全て無料貸し出し</t>
    <rPh sb="0" eb="1">
      <t>スベ</t>
    </rPh>
    <rPh sb="2" eb="4">
      <t>ムリョウ</t>
    </rPh>
    <rPh sb="4" eb="5">
      <t>カ</t>
    </rPh>
    <rPh sb="6" eb="7">
      <t>ダ</t>
    </rPh>
    <phoneticPr fontId="2"/>
  </si>
  <si>
    <t>・おむつ（必要な期間）
（毎日持参）
・おしりふき（必要な期間）
（無くなりお声替えします）</t>
    <rPh sb="5" eb="7">
      <t>ヒツヨウ</t>
    </rPh>
    <rPh sb="8" eb="10">
      <t>キカン</t>
    </rPh>
    <rPh sb="13" eb="15">
      <t>マイニチ</t>
    </rPh>
    <rPh sb="15" eb="17">
      <t>ジサン</t>
    </rPh>
    <rPh sb="26" eb="28">
      <t>ヒツヨウ</t>
    </rPh>
    <rPh sb="29" eb="31">
      <t>キカン</t>
    </rPh>
    <rPh sb="34" eb="35">
      <t>ナ</t>
    </rPh>
    <rPh sb="39" eb="41">
      <t>コエカ</t>
    </rPh>
    <phoneticPr fontId="2"/>
  </si>
  <si>
    <t>・鞄の指定はございません。
・汚れ物袋
（ビニール・エコバッグ等）</t>
    <rPh sb="1" eb="2">
      <t>カバン</t>
    </rPh>
    <rPh sb="3" eb="5">
      <t>シテイ</t>
    </rPh>
    <rPh sb="15" eb="16">
      <t>ヨゴ</t>
    </rPh>
    <rPh sb="17" eb="18">
      <t>モノ</t>
    </rPh>
    <rPh sb="18" eb="19">
      <t>フクロ</t>
    </rPh>
    <rPh sb="31" eb="32">
      <t>ナド</t>
    </rPh>
    <phoneticPr fontId="2"/>
  </si>
  <si>
    <t>100円～２00円</t>
    <rPh sb="3" eb="4">
      <t>エン</t>
    </rPh>
    <rPh sb="8" eb="9">
      <t>エン</t>
    </rPh>
    <phoneticPr fontId="2"/>
  </si>
  <si>
    <t>３０分当たり</t>
    <rPh sb="2" eb="3">
      <t>プン</t>
    </rPh>
    <rPh sb="3" eb="4">
      <t>ア</t>
    </rPh>
    <phoneticPr fontId="2"/>
  </si>
  <si>
    <t>１～２歳児クラス</t>
    <rPh sb="3" eb="5">
      <t>サイジ</t>
    </rPh>
    <phoneticPr fontId="2"/>
  </si>
  <si>
    <t>・「遊びが学び」・子ども主体のメリハリのついた保育を展開しています。
・年長児は就学に向けて意欲のでる１月～３月にオリジナルテキストを使用して「平仮名」「カタカナ」「数字」の読み書きを練習していきます。無理なく行うことで子どもも自主的に学べ、就学に向け必要な学びを行えます医。
・電子連絡帳で見える化を十分に活かし・ご家庭と連携した保育を行っています。
・原則、保護者の方から費用徴収を行わない方針でやっています。
※費用徴収が掛かるもの（給食費（幼児保育料無償化の為）、延長保育料（延長保育事業の為徴収）</t>
    <rPh sb="2" eb="3">
      <t>アソ</t>
    </rPh>
    <rPh sb="5" eb="6">
      <t>マナ</t>
    </rPh>
    <rPh sb="9" eb="10">
      <t>コ</t>
    </rPh>
    <rPh sb="12" eb="14">
      <t>シュタイ</t>
    </rPh>
    <rPh sb="23" eb="25">
      <t>ホイク</t>
    </rPh>
    <rPh sb="26" eb="28">
      <t>テンカイ</t>
    </rPh>
    <rPh sb="36" eb="39">
      <t>ネンチョウジ</t>
    </rPh>
    <rPh sb="40" eb="42">
      <t>シュウガク</t>
    </rPh>
    <rPh sb="43" eb="44">
      <t>ム</t>
    </rPh>
    <rPh sb="46" eb="48">
      <t>イヨク</t>
    </rPh>
    <rPh sb="52" eb="53">
      <t>ガツ</t>
    </rPh>
    <rPh sb="55" eb="56">
      <t>ガツ</t>
    </rPh>
    <rPh sb="67" eb="69">
      <t>シヨウ</t>
    </rPh>
    <rPh sb="72" eb="75">
      <t>ヒラガナ</t>
    </rPh>
    <rPh sb="83" eb="85">
      <t>スウジ</t>
    </rPh>
    <rPh sb="87" eb="88">
      <t>ヨ</t>
    </rPh>
    <rPh sb="89" eb="90">
      <t>カ</t>
    </rPh>
    <rPh sb="92" eb="94">
      <t>レンシュウ</t>
    </rPh>
    <rPh sb="101" eb="103">
      <t>ムリ</t>
    </rPh>
    <rPh sb="105" eb="106">
      <t>オコナ</t>
    </rPh>
    <rPh sb="110" eb="111">
      <t>コ</t>
    </rPh>
    <rPh sb="114" eb="117">
      <t>ジシュテキ</t>
    </rPh>
    <rPh sb="118" eb="119">
      <t>マナ</t>
    </rPh>
    <rPh sb="121" eb="123">
      <t>シュウガク</t>
    </rPh>
    <rPh sb="124" eb="125">
      <t>ム</t>
    </rPh>
    <rPh sb="126" eb="128">
      <t>ヒツヨウ</t>
    </rPh>
    <rPh sb="129" eb="130">
      <t>マナ</t>
    </rPh>
    <rPh sb="132" eb="133">
      <t>オコナ</t>
    </rPh>
    <rPh sb="136" eb="137">
      <t>イ</t>
    </rPh>
    <rPh sb="140" eb="145">
      <t>デンシレンラクチョウ</t>
    </rPh>
    <rPh sb="146" eb="147">
      <t>ミ</t>
    </rPh>
    <rPh sb="149" eb="150">
      <t>カ</t>
    </rPh>
    <rPh sb="151" eb="153">
      <t>ジュウブン</t>
    </rPh>
    <rPh sb="154" eb="155">
      <t>イ</t>
    </rPh>
    <rPh sb="159" eb="161">
      <t>カテイ</t>
    </rPh>
    <rPh sb="162" eb="164">
      <t>レンケイ</t>
    </rPh>
    <rPh sb="166" eb="168">
      <t>ホイク</t>
    </rPh>
    <rPh sb="169" eb="170">
      <t>オコナ</t>
    </rPh>
    <rPh sb="178" eb="180">
      <t>ゲンソク</t>
    </rPh>
    <rPh sb="181" eb="184">
      <t>ホゴシャ</t>
    </rPh>
    <rPh sb="185" eb="186">
      <t>カタ</t>
    </rPh>
    <rPh sb="188" eb="192">
      <t>ヒヨウチョウシュウ</t>
    </rPh>
    <rPh sb="193" eb="194">
      <t>オコナ</t>
    </rPh>
    <rPh sb="197" eb="199">
      <t>ホウシン</t>
    </rPh>
    <rPh sb="209" eb="213">
      <t>ヒヨウチョウシュウ</t>
    </rPh>
    <rPh sb="214" eb="215">
      <t>カ</t>
    </rPh>
    <rPh sb="220" eb="223">
      <t>キュウショクヒ</t>
    </rPh>
    <rPh sb="224" eb="226">
      <t>ヨウジ</t>
    </rPh>
    <rPh sb="226" eb="229">
      <t>ホイクリョウ</t>
    </rPh>
    <rPh sb="229" eb="231">
      <t>ムショウ</t>
    </rPh>
    <rPh sb="231" eb="232">
      <t>カ</t>
    </rPh>
    <rPh sb="233" eb="234">
      <t>タメ</t>
    </rPh>
    <rPh sb="236" eb="240">
      <t>エンチョウホイク</t>
    </rPh>
    <rPh sb="240" eb="241">
      <t>リョウ</t>
    </rPh>
    <rPh sb="242" eb="246">
      <t>エンチョウホイク</t>
    </rPh>
    <rPh sb="246" eb="248">
      <t>ジギョウ</t>
    </rPh>
    <rPh sb="249" eb="250">
      <t>タメ</t>
    </rPh>
    <rPh sb="250" eb="252">
      <t>チョウシュウ</t>
    </rPh>
    <phoneticPr fontId="2"/>
  </si>
  <si>
    <t>流山さんぴこ第２保育園</t>
    <rPh sb="0" eb="2">
      <t>ナガレヤマ</t>
    </rPh>
    <rPh sb="6" eb="7">
      <t>ダイ</t>
    </rPh>
    <rPh sb="8" eb="11">
      <t>ホイクエン</t>
    </rPh>
    <phoneticPr fontId="2"/>
  </si>
  <si>
    <t>０４－７１８６－７５４１</t>
    <phoneticPr fontId="2"/>
  </si>
  <si>
    <t>流山市市野谷字梶内３９８</t>
    <rPh sb="0" eb="3">
      <t>ナガレヤマシ</t>
    </rPh>
    <rPh sb="3" eb="6">
      <t>イチノヤ</t>
    </rPh>
    <rPh sb="6" eb="7">
      <t>アザ</t>
    </rPh>
    <rPh sb="7" eb="9">
      <t>カジウチ</t>
    </rPh>
    <phoneticPr fontId="2"/>
  </si>
  <si>
    <t>流山さんぴこ第３保育園</t>
    <rPh sb="0" eb="2">
      <t>ナガレヤマ</t>
    </rPh>
    <rPh sb="6" eb="7">
      <t>ダイ</t>
    </rPh>
    <rPh sb="8" eb="11">
      <t>ホイクエン</t>
    </rPh>
    <phoneticPr fontId="2"/>
  </si>
  <si>
    <t xml:space="preserve"> 0471-97-7847</t>
    <phoneticPr fontId="2"/>
  </si>
  <si>
    <t>流山市西平井２丁目２２－５</t>
    <rPh sb="0" eb="3">
      <t>ナガレヤマシ</t>
    </rPh>
    <rPh sb="3" eb="6">
      <t>ニシヒライ</t>
    </rPh>
    <rPh sb="7" eb="9">
      <t>チョウメ</t>
    </rPh>
    <phoneticPr fontId="2"/>
  </si>
  <si>
    <t>南流山</t>
    <rPh sb="0" eb="1">
      <t>ミナミ</t>
    </rPh>
    <rPh sb="1" eb="3">
      <t>ナガレヤマ</t>
    </rPh>
    <phoneticPr fontId="2"/>
  </si>
  <si>
    <t>流山こばと保育園</t>
    <rPh sb="0" eb="2">
      <t>ナガレヤマ</t>
    </rPh>
    <rPh sb="5" eb="8">
      <t>ホイクエン</t>
    </rPh>
    <phoneticPr fontId="2"/>
  </si>
  <si>
    <t>04-7190-5572</t>
    <phoneticPr fontId="2"/>
  </si>
  <si>
    <t>〒270-0138
流山市おおたかの森東2-12-1</t>
    <rPh sb="10" eb="13">
      <t>ナガレヤマシ</t>
    </rPh>
    <rPh sb="18" eb="19">
      <t>モリ</t>
    </rPh>
    <rPh sb="19" eb="20">
      <t>ヒガシ</t>
    </rPh>
    <phoneticPr fontId="2"/>
  </si>
  <si>
    <t>保育目標　のびのび・いきいき・社会性をみにつける
のびのびは自由奔放という事ではなく、子どもたちの成長を大切にし家庭的な雰囲気で個性を尊重し、自分らしく伸び伸びと「心」と「体」がバランスよく成長するうことを大切にしていきます。「元気に外で遊びこむ」ときには「やる時は集中する」けじめをもち、ひとりひとりが未来に向かって生きる力を育てます。
幼児はワークをおこなったり、月間絵本、体操教室、英語教室、を楽しく取り入れて小学校接続を意識しておこなっています。</t>
    <rPh sb="171" eb="173">
      <t>ヨウジ</t>
    </rPh>
    <rPh sb="185" eb="189">
      <t>ゲッカンエホン</t>
    </rPh>
    <rPh sb="190" eb="194">
      <t>タイソウキョウシツ</t>
    </rPh>
    <rPh sb="195" eb="197">
      <t>エイゴ</t>
    </rPh>
    <rPh sb="197" eb="199">
      <t>キョウシツ</t>
    </rPh>
    <rPh sb="201" eb="202">
      <t>タノ</t>
    </rPh>
    <rPh sb="204" eb="205">
      <t>ト</t>
    </rPh>
    <rPh sb="206" eb="207">
      <t>イ</t>
    </rPh>
    <rPh sb="209" eb="214">
      <t>ショウガッコウセツゾク</t>
    </rPh>
    <rPh sb="215" eb="217">
      <t>イシキ</t>
    </rPh>
    <phoneticPr fontId="2"/>
  </si>
  <si>
    <t>土曜保育利用申請書を記入していただきます。</t>
    <rPh sb="0" eb="4">
      <t>ドヨウホイク</t>
    </rPh>
    <rPh sb="4" eb="6">
      <t>リヨウ</t>
    </rPh>
    <rPh sb="6" eb="9">
      <t>シンセイショ</t>
    </rPh>
    <rPh sb="10" eb="12">
      <t>キニュウ</t>
    </rPh>
    <phoneticPr fontId="2"/>
  </si>
  <si>
    <t xml:space="preserve">・お布団カバー
（月曜持ってきて頂き金曜お持ち帰り）
・タオルケット
（月曜持ってきて頂き金曜お持ち帰り）
</t>
    <rPh sb="2" eb="4">
      <t>フトン</t>
    </rPh>
    <rPh sb="9" eb="11">
      <t>ゲツヨウ</t>
    </rPh>
    <rPh sb="11" eb="12">
      <t>モ</t>
    </rPh>
    <rPh sb="16" eb="17">
      <t>イタダ</t>
    </rPh>
    <rPh sb="18" eb="20">
      <t>キンヨウ</t>
    </rPh>
    <rPh sb="21" eb="22">
      <t>モ</t>
    </rPh>
    <rPh sb="23" eb="24">
      <t>カエ</t>
    </rPh>
    <phoneticPr fontId="2"/>
  </si>
  <si>
    <t>・衣類一式（乳児は３セット常時、幼児は１セット常時）
・</t>
    <rPh sb="1" eb="3">
      <t>イルイ</t>
    </rPh>
    <rPh sb="3" eb="5">
      <t>イッシキ</t>
    </rPh>
    <rPh sb="6" eb="8">
      <t>ニュウジ</t>
    </rPh>
    <rPh sb="13" eb="15">
      <t>ジョウジ</t>
    </rPh>
    <rPh sb="16" eb="18">
      <t>ヨウジ</t>
    </rPh>
    <rPh sb="23" eb="25">
      <t>ジョウジ</t>
    </rPh>
    <phoneticPr fontId="2"/>
  </si>
  <si>
    <t xml:space="preserve">・スモック
・帽子
・お絵描き帳
・クレヨン（幼児）
・ワーク（幼児）
・ハサミ（幼児）
・歯ブラシ（幼児）
</t>
    <rPh sb="7" eb="9">
      <t>ボウシ</t>
    </rPh>
    <rPh sb="12" eb="14">
      <t>エカ</t>
    </rPh>
    <rPh sb="15" eb="16">
      <t>チョウ</t>
    </rPh>
    <rPh sb="32" eb="34">
      <t>ヨウジ</t>
    </rPh>
    <rPh sb="47" eb="48">
      <t>ハ</t>
    </rPh>
    <phoneticPr fontId="2"/>
  </si>
  <si>
    <t>・コップ</t>
    <phoneticPr fontId="2"/>
  </si>
  <si>
    <t xml:space="preserve">
・おむつ
・おしりふき</t>
    <phoneticPr fontId="2"/>
  </si>
  <si>
    <t>・スモック
・帽子
・お絵描き帳
・クレヨン（幼児）
・ワーク（幼児）
・ハサミ（幼児）
・歯ブラシ（幼児）
・体操着（幼児）</t>
    <rPh sb="7" eb="9">
      <t>ボウシ</t>
    </rPh>
    <rPh sb="12" eb="14">
      <t>エカ</t>
    </rPh>
    <rPh sb="15" eb="16">
      <t>チョウ</t>
    </rPh>
    <rPh sb="32" eb="34">
      <t>ヨウジ</t>
    </rPh>
    <rPh sb="47" eb="48">
      <t>ハ</t>
    </rPh>
    <rPh sb="56" eb="58">
      <t>タイソウ</t>
    </rPh>
    <rPh sb="58" eb="59">
      <t>ギ</t>
    </rPh>
    <rPh sb="60" eb="62">
      <t>ヨウジ</t>
    </rPh>
    <phoneticPr fontId="2"/>
  </si>
  <si>
    <t>7.000円</t>
    <rPh sb="5" eb="6">
      <t>エン</t>
    </rPh>
    <phoneticPr fontId="2"/>
  </si>
  <si>
    <t>3～5歳児</t>
    <rPh sb="3" eb="5">
      <t>サイジ</t>
    </rPh>
    <phoneticPr fontId="2"/>
  </si>
  <si>
    <t>「よくあそぶ」「よく食べる」「よく眠る」、「自分の目で見て」「自分の耳で聞き」「自分で考えて」主体的に様々なことに興味を持ち、いきいきと行動できる子どもに育つ事を願い、保育をすすめます。そのために日々の保育や行事での「体験」を大切にしています。子どもたちも園も地域の方に支えられて育っています。</t>
    <rPh sb="122" eb="123">
      <t>コ</t>
    </rPh>
    <rPh sb="128" eb="129">
      <t>エン</t>
    </rPh>
    <rPh sb="130" eb="132">
      <t>チイキ</t>
    </rPh>
    <rPh sb="133" eb="134">
      <t>カタ</t>
    </rPh>
    <rPh sb="135" eb="136">
      <t>ササ</t>
    </rPh>
    <rPh sb="140" eb="141">
      <t>ソダ</t>
    </rPh>
    <phoneticPr fontId="2"/>
  </si>
  <si>
    <t>アスクおおたかの森保育園</t>
    <rPh sb="8" eb="9">
      <t>モリ</t>
    </rPh>
    <rPh sb="9" eb="12">
      <t>ホイクエン</t>
    </rPh>
    <phoneticPr fontId="2"/>
  </si>
  <si>
    <t>04-7178-9830</t>
    <phoneticPr fontId="2"/>
  </si>
  <si>
    <t>流山市おおたかの森南3-8LEVENおおたかの森2F</t>
    <rPh sb="0" eb="3">
      <t>ナガレヤマシ</t>
    </rPh>
    <rPh sb="8" eb="9">
      <t>モリ</t>
    </rPh>
    <rPh sb="9" eb="10">
      <t>ミナミ</t>
    </rPh>
    <rPh sb="23" eb="24">
      <t>モリ</t>
    </rPh>
    <phoneticPr fontId="2"/>
  </si>
  <si>
    <t>流山おおたかの森　　　　　　　</t>
    <rPh sb="0" eb="2">
      <t>ナガレヤマ</t>
    </rPh>
    <rPh sb="7" eb="8">
      <t>モリ</t>
    </rPh>
    <phoneticPr fontId="2"/>
  </si>
  <si>
    <t xml:space="preserve">
おおきなこころをもって
たくましくそだち
かんせいゆたかなこになろう</t>
    <phoneticPr fontId="2"/>
  </si>
  <si>
    <t>59日から</t>
    <rPh sb="2" eb="3">
      <t>ニチ</t>
    </rPh>
    <phoneticPr fontId="2"/>
  </si>
  <si>
    <t xml:space="preserve">・防水シーツ、
・上掛け寝具
　(タオルケット、ブランケット)
（毎週持ち帰り）
</t>
    <rPh sb="1" eb="3">
      <t>ボウスイ</t>
    </rPh>
    <rPh sb="9" eb="11">
      <t>ウワガ</t>
    </rPh>
    <rPh sb="12" eb="14">
      <t>シング</t>
    </rPh>
    <rPh sb="33" eb="36">
      <t>マイシュウモ</t>
    </rPh>
    <rPh sb="37" eb="38">
      <t>カエ</t>
    </rPh>
    <phoneticPr fontId="2"/>
  </si>
  <si>
    <t>・着替え（毎日持ち帰り）
・着替え（常備用）
・帽子
・靴</t>
    <phoneticPr fontId="2"/>
  </si>
  <si>
    <t xml:space="preserve">・教材セット(クレヨン、色鉛筆、粘土セット、)
 （3歳～）
</t>
    <rPh sb="1" eb="3">
      <t>キョウザイ</t>
    </rPh>
    <rPh sb="12" eb="15">
      <t>イロエンピツ</t>
    </rPh>
    <rPh sb="16" eb="18">
      <t>ネンド</t>
    </rPh>
    <phoneticPr fontId="2"/>
  </si>
  <si>
    <t>発生時</t>
    <rPh sb="0" eb="3">
      <t>ハッセイジ</t>
    </rPh>
    <phoneticPr fontId="2"/>
  </si>
  <si>
    <t>150～300</t>
    <phoneticPr fontId="2"/>
  </si>
  <si>
    <t>時間あたり</t>
    <rPh sb="0" eb="2">
      <t>ジカン</t>
    </rPh>
    <phoneticPr fontId="2"/>
  </si>
  <si>
    <t>主に0.1.2歳児</t>
    <rPh sb="0" eb="1">
      <t>オモ</t>
    </rPh>
    <rPh sb="7" eb="9">
      <t>サイジ</t>
    </rPh>
    <phoneticPr fontId="2"/>
  </si>
  <si>
    <t>おむつ処理代、食事用エプロン、口拭きタオル、手拭き紙タオルなど</t>
    <rPh sb="3" eb="6">
      <t>ショリダイ</t>
    </rPh>
    <rPh sb="7" eb="10">
      <t>ショクジヨウ</t>
    </rPh>
    <rPh sb="15" eb="17">
      <t>クチフ</t>
    </rPh>
    <rPh sb="22" eb="24">
      <t>テフ</t>
    </rPh>
    <rPh sb="25" eb="26">
      <t>カミ</t>
    </rPh>
    <phoneticPr fontId="2"/>
  </si>
  <si>
    <t>100～660円</t>
    <phoneticPr fontId="2"/>
  </si>
  <si>
    <t>年払い</t>
    <rPh sb="0" eb="2">
      <t>ネンハラ</t>
    </rPh>
    <phoneticPr fontId="2"/>
  </si>
  <si>
    <t>課外活動費、教材セット、卒園準備費</t>
    <rPh sb="0" eb="2">
      <t>カガイ</t>
    </rPh>
    <rPh sb="2" eb="5">
      <t>カツドウヒ</t>
    </rPh>
    <rPh sb="6" eb="8">
      <t>キョウザイ</t>
    </rPh>
    <rPh sb="12" eb="14">
      <t>ソツエン</t>
    </rPh>
    <rPh sb="14" eb="16">
      <t>ジュンビ</t>
    </rPh>
    <rPh sb="16" eb="17">
      <t>ヒ</t>
    </rPh>
    <phoneticPr fontId="2"/>
  </si>
  <si>
    <t>都度</t>
    <rPh sb="0" eb="2">
      <t>ツド</t>
    </rPh>
    <phoneticPr fontId="2"/>
  </si>
  <si>
    <t>6500～12000</t>
    <phoneticPr fontId="2"/>
  </si>
  <si>
    <t>英語、おんがく</t>
    <rPh sb="0" eb="2">
      <t>エイゴ</t>
    </rPh>
    <phoneticPr fontId="2"/>
  </si>
  <si>
    <t>1～5歳児</t>
    <rPh sb="3" eb="5">
      <t>サイジ</t>
    </rPh>
    <phoneticPr fontId="2"/>
  </si>
  <si>
    <t>3,4,5歳児</t>
    <rPh sb="5" eb="7">
      <t>サイジ</t>
    </rPh>
    <phoneticPr fontId="2"/>
  </si>
  <si>
    <t>・おむつ処理代は300円/月となります。0.1歳クラスは1年分を年度の初めに徴収、2歳クラス以降は使用実績に基づき年度の終わりに一括徴収いたします。
・手拭きタオル代100円/月（全クラス徴収）、口拭きタオル代110円/月（0.1.2歳児）、食事用エプロン代150円/月（0.1歳児のみ）徴収はクラスによってばらつきが有ります。
・遠足、行事の際にかかる課外活動費用は事前にお伝えし、保育の活動実績に基づいて後日、口座振替にて徴収させていただきます。
・卒園準備セットには「卒園アルバム」の代金が含まれています。
・給食費について。保育利用が基準日以上だった場合は8200円の徴収となります。</t>
    <rPh sb="4" eb="6">
      <t>ショリ</t>
    </rPh>
    <rPh sb="6" eb="7">
      <t>ダイ</t>
    </rPh>
    <rPh sb="11" eb="12">
      <t>エン</t>
    </rPh>
    <rPh sb="13" eb="14">
      <t>ゲツ</t>
    </rPh>
    <rPh sb="23" eb="24">
      <t>サイ</t>
    </rPh>
    <rPh sb="29" eb="31">
      <t>ネンブン</t>
    </rPh>
    <rPh sb="32" eb="34">
      <t>ネンド</t>
    </rPh>
    <rPh sb="35" eb="36">
      <t>ハジ</t>
    </rPh>
    <rPh sb="38" eb="40">
      <t>チョウシュウ</t>
    </rPh>
    <rPh sb="42" eb="43">
      <t>サイ</t>
    </rPh>
    <rPh sb="46" eb="48">
      <t>イコウ</t>
    </rPh>
    <rPh sb="49" eb="53">
      <t>シヨウジッセキ</t>
    </rPh>
    <rPh sb="54" eb="55">
      <t>モト</t>
    </rPh>
    <rPh sb="57" eb="59">
      <t>ネンド</t>
    </rPh>
    <rPh sb="60" eb="61">
      <t>オ</t>
    </rPh>
    <rPh sb="64" eb="66">
      <t>イッカツ</t>
    </rPh>
    <rPh sb="66" eb="68">
      <t>チョウシュウ</t>
    </rPh>
    <rPh sb="76" eb="78">
      <t>テフ</t>
    </rPh>
    <rPh sb="82" eb="83">
      <t>ダイ</t>
    </rPh>
    <rPh sb="86" eb="87">
      <t>エン</t>
    </rPh>
    <rPh sb="88" eb="89">
      <t>ツキ</t>
    </rPh>
    <rPh sb="90" eb="91">
      <t>ゼン</t>
    </rPh>
    <rPh sb="94" eb="96">
      <t>チョウシュウ</t>
    </rPh>
    <rPh sb="98" eb="100">
      <t>クチフ</t>
    </rPh>
    <rPh sb="104" eb="105">
      <t>ダイ</t>
    </rPh>
    <rPh sb="108" eb="109">
      <t>エン</t>
    </rPh>
    <rPh sb="110" eb="111">
      <t>ツキ</t>
    </rPh>
    <rPh sb="117" eb="119">
      <t>サイジ</t>
    </rPh>
    <rPh sb="121" eb="124">
      <t>ショクジヨウ</t>
    </rPh>
    <rPh sb="128" eb="129">
      <t>ダイ</t>
    </rPh>
    <rPh sb="132" eb="133">
      <t>エン</t>
    </rPh>
    <rPh sb="134" eb="135">
      <t>ツキ</t>
    </rPh>
    <rPh sb="139" eb="141">
      <t>サイジ</t>
    </rPh>
    <rPh sb="144" eb="146">
      <t>チョウシュウ</t>
    </rPh>
    <rPh sb="159" eb="160">
      <t>ア</t>
    </rPh>
    <rPh sb="166" eb="168">
      <t>エンソク</t>
    </rPh>
    <rPh sb="169" eb="171">
      <t>ギョウジ</t>
    </rPh>
    <rPh sb="172" eb="173">
      <t>サイ</t>
    </rPh>
    <rPh sb="177" eb="179">
      <t>カガイ</t>
    </rPh>
    <rPh sb="179" eb="181">
      <t>カツドウ</t>
    </rPh>
    <rPh sb="181" eb="183">
      <t>ヒヨウ</t>
    </rPh>
    <rPh sb="184" eb="186">
      <t>ジゼン</t>
    </rPh>
    <rPh sb="188" eb="189">
      <t>ツタ</t>
    </rPh>
    <rPh sb="192" eb="194">
      <t>ホイク</t>
    </rPh>
    <rPh sb="195" eb="197">
      <t>カツドウ</t>
    </rPh>
    <rPh sb="197" eb="199">
      <t>ジッセキ</t>
    </rPh>
    <rPh sb="200" eb="201">
      <t>モト</t>
    </rPh>
    <rPh sb="204" eb="206">
      <t>ゴジツ</t>
    </rPh>
    <rPh sb="207" eb="209">
      <t>コウザ</t>
    </rPh>
    <rPh sb="209" eb="211">
      <t>フリカエ</t>
    </rPh>
    <rPh sb="213" eb="215">
      <t>チョウシュウ</t>
    </rPh>
    <rPh sb="227" eb="229">
      <t>ソツエン</t>
    </rPh>
    <rPh sb="229" eb="231">
      <t>ジュンビ</t>
    </rPh>
    <rPh sb="237" eb="239">
      <t>ソツエン</t>
    </rPh>
    <rPh sb="245" eb="247">
      <t>ダイキン</t>
    </rPh>
    <rPh sb="248" eb="249">
      <t>フク</t>
    </rPh>
    <rPh sb="258" eb="261">
      <t>キュウショクヒ</t>
    </rPh>
    <rPh sb="266" eb="268">
      <t>ホイク</t>
    </rPh>
    <rPh sb="268" eb="270">
      <t>リヨウ</t>
    </rPh>
    <rPh sb="271" eb="274">
      <t>キジュンビ</t>
    </rPh>
    <rPh sb="274" eb="276">
      <t>イジョウ</t>
    </rPh>
    <rPh sb="279" eb="281">
      <t>バアイ</t>
    </rPh>
    <rPh sb="286" eb="287">
      <t>エン</t>
    </rPh>
    <rPh sb="288" eb="290">
      <t>チョウシュウ</t>
    </rPh>
    <phoneticPr fontId="2"/>
  </si>
  <si>
    <t>２～３</t>
    <phoneticPr fontId="2"/>
  </si>
  <si>
    <t>流山おおたかの森</t>
    <rPh sb="0" eb="8">
      <t>ナガレヤマオオタカノモリ</t>
    </rPh>
    <phoneticPr fontId="2"/>
  </si>
  <si>
    <t>理念：生きる力を育てる
目標：元気でたくましい子ども
　　　明るくのびのびとした子ども
　　　失敗してもまたチャレンジできる子ども
方針：安心と安全を最優先に考え保育をします
　　遊びと食育を通して一人ひとりの個性を大切にした保育をします
　　　毎日ギュッとハグしてありのままを愛します
大切にしている事：子どものありのままを愛すこと
　　　　　　　　　子どもの興味を満喫させて遊ぶこと
　　　　　　　　　思いきりカラダを動かすこと
　　　　　　　　　大人みんなで精一杯愛すこと
　　　　　　　　　大人も育つこと
　　　　　　　　　ギュッとハグすること</t>
    <rPh sb="0" eb="2">
      <t>リネン</t>
    </rPh>
    <rPh sb="3" eb="4">
      <t>イ</t>
    </rPh>
    <rPh sb="6" eb="7">
      <t>チカラ</t>
    </rPh>
    <rPh sb="8" eb="9">
      <t>ソダ</t>
    </rPh>
    <rPh sb="13" eb="15">
      <t>モクヒョウ</t>
    </rPh>
    <rPh sb="16" eb="18">
      <t>ゲンキ</t>
    </rPh>
    <rPh sb="24" eb="25">
      <t>コ</t>
    </rPh>
    <rPh sb="31" eb="32">
      <t>アカ</t>
    </rPh>
    <rPh sb="41" eb="42">
      <t>コ</t>
    </rPh>
    <rPh sb="48" eb="50">
      <t>シッパイ</t>
    </rPh>
    <rPh sb="63" eb="64">
      <t>コ</t>
    </rPh>
    <rPh sb="68" eb="70">
      <t>ホウシン</t>
    </rPh>
    <rPh sb="71" eb="73">
      <t>アンシン</t>
    </rPh>
    <rPh sb="74" eb="76">
      <t>アンゼン</t>
    </rPh>
    <rPh sb="77" eb="80">
      <t>サイユウセン</t>
    </rPh>
    <rPh sb="81" eb="82">
      <t>カンガ</t>
    </rPh>
    <rPh sb="83" eb="85">
      <t>ホイク</t>
    </rPh>
    <rPh sb="92" eb="93">
      <t>アソ</t>
    </rPh>
    <rPh sb="95" eb="97">
      <t>ショクイク</t>
    </rPh>
    <rPh sb="98" eb="99">
      <t>トオ</t>
    </rPh>
    <rPh sb="101" eb="103">
      <t>ヒトリ</t>
    </rPh>
    <rPh sb="107" eb="109">
      <t>コセイ</t>
    </rPh>
    <rPh sb="110" eb="112">
      <t>タイセツ</t>
    </rPh>
    <rPh sb="115" eb="117">
      <t>ホイク</t>
    </rPh>
    <rPh sb="125" eb="127">
      <t>マイニチ</t>
    </rPh>
    <rPh sb="141" eb="142">
      <t>アイ</t>
    </rPh>
    <rPh sb="147" eb="149">
      <t>タイセツ</t>
    </rPh>
    <rPh sb="154" eb="155">
      <t>コト</t>
    </rPh>
    <rPh sb="156" eb="157">
      <t>コ</t>
    </rPh>
    <rPh sb="166" eb="167">
      <t>アイ</t>
    </rPh>
    <rPh sb="180" eb="181">
      <t>コ</t>
    </rPh>
    <rPh sb="184" eb="186">
      <t>キョウミ</t>
    </rPh>
    <rPh sb="187" eb="189">
      <t>マンキツ</t>
    </rPh>
    <rPh sb="192" eb="193">
      <t>アソ</t>
    </rPh>
    <rPh sb="206" eb="207">
      <t>オモ</t>
    </rPh>
    <rPh sb="214" eb="215">
      <t>ウゴ</t>
    </rPh>
    <rPh sb="229" eb="231">
      <t>オトナ</t>
    </rPh>
    <rPh sb="235" eb="238">
      <t>セイイッパイ</t>
    </rPh>
    <rPh sb="238" eb="239">
      <t>アイ</t>
    </rPh>
    <rPh sb="252" eb="254">
      <t>オトナ</t>
    </rPh>
    <rPh sb="255" eb="256">
      <t>ソダ</t>
    </rPh>
    <phoneticPr fontId="2"/>
  </si>
  <si>
    <t>0歳児：ベビーベット使用
　　　○約120×70のシーツ
　　　○季節に合った肌掛け
1.2歳児：コット使用
　　　○約60×130のシーツ
　　　○季節に合った肌掛け</t>
    <rPh sb="1" eb="3">
      <t>サイジ</t>
    </rPh>
    <rPh sb="10" eb="12">
      <t>シヨウ</t>
    </rPh>
    <rPh sb="17" eb="18">
      <t>ヤク</t>
    </rPh>
    <rPh sb="33" eb="35">
      <t>キセツ</t>
    </rPh>
    <rPh sb="36" eb="37">
      <t>ア</t>
    </rPh>
    <rPh sb="39" eb="41">
      <t>ハダガ</t>
    </rPh>
    <rPh sb="46" eb="48">
      <t>サイジ</t>
    </rPh>
    <rPh sb="52" eb="54">
      <t>シヨウ</t>
    </rPh>
    <rPh sb="59" eb="60">
      <t>ヤク</t>
    </rPh>
    <rPh sb="75" eb="77">
      <t>キセツ</t>
    </rPh>
    <rPh sb="78" eb="79">
      <t>ア</t>
    </rPh>
    <rPh sb="81" eb="83">
      <t>ハダガ</t>
    </rPh>
    <phoneticPr fontId="2"/>
  </si>
  <si>
    <t>○下着・シャツ・ズボン・靴下などの着替え(3，4組)
○よだれかけやガーゼなど(必要な場合)
○食事用エプロン・使用したエプロン入れ(ビニール製)
※毎日持参
○歯ブラシ・コップ
(2歳児クラス6月以降使用)</t>
    <rPh sb="1" eb="3">
      <t>シタギ</t>
    </rPh>
    <rPh sb="12" eb="14">
      <t>クツシタ</t>
    </rPh>
    <rPh sb="17" eb="19">
      <t>キガ</t>
    </rPh>
    <rPh sb="24" eb="25">
      <t>クミ</t>
    </rPh>
    <rPh sb="40" eb="42">
      <t>ヒツヨウ</t>
    </rPh>
    <rPh sb="43" eb="45">
      <t>バアイ</t>
    </rPh>
    <rPh sb="48" eb="51">
      <t>ショクジヨウ</t>
    </rPh>
    <rPh sb="56" eb="58">
      <t>シヨウ</t>
    </rPh>
    <rPh sb="64" eb="65">
      <t>イ</t>
    </rPh>
    <rPh sb="71" eb="72">
      <t>セイ</t>
    </rPh>
    <rPh sb="75" eb="77">
      <t>マイニチ</t>
    </rPh>
    <rPh sb="77" eb="79">
      <t>ジサン</t>
    </rPh>
    <rPh sb="81" eb="82">
      <t>ハ</t>
    </rPh>
    <rPh sb="92" eb="94">
      <t>サイジ</t>
    </rPh>
    <rPh sb="98" eb="101">
      <t>ガツイコウ</t>
    </rPh>
    <rPh sb="101" eb="103">
      <t>シヨウ</t>
    </rPh>
    <phoneticPr fontId="2"/>
  </si>
  <si>
    <t>保育園帽子
※入所時に購入していただきます。￥900</t>
    <phoneticPr fontId="2"/>
  </si>
  <si>
    <t>○哺乳瓶(0歳児)
○マグ
※コップ飲み前段階のお子さま
上記以外は保育園で準備します</t>
    <rPh sb="1" eb="4">
      <t>ホニュウビン</t>
    </rPh>
    <rPh sb="6" eb="8">
      <t>サイジ</t>
    </rPh>
    <rPh sb="18" eb="19">
      <t>ノ</t>
    </rPh>
    <rPh sb="20" eb="21">
      <t>マエ</t>
    </rPh>
    <rPh sb="21" eb="23">
      <t>ダンカイ</t>
    </rPh>
    <rPh sb="25" eb="26">
      <t>コ</t>
    </rPh>
    <rPh sb="30" eb="34">
      <t>ジョウキイガイ</t>
    </rPh>
    <rPh sb="35" eb="38">
      <t>ホイクエン</t>
    </rPh>
    <rPh sb="39" eb="41">
      <t>ジュンビ</t>
    </rPh>
    <phoneticPr fontId="2"/>
  </si>
  <si>
    <t>○おむつ・おしりふき
→その都度補充
※サブスクあり
○ボックスティッシュ
〇ウエットティッシュ(ノンアルコールのもの)
※毎月一箱ずつ集めます
〇汚物処理用黒ビニール袋
※入所時に1箱集めます</t>
    <rPh sb="14" eb="16">
      <t>ツド</t>
    </rPh>
    <rPh sb="16" eb="18">
      <t>ホジュウ</t>
    </rPh>
    <rPh sb="62" eb="64">
      <t>マイツキ</t>
    </rPh>
    <rPh sb="64" eb="66">
      <t>ヒトハコ</t>
    </rPh>
    <rPh sb="68" eb="69">
      <t>アツ</t>
    </rPh>
    <rPh sb="74" eb="79">
      <t>オブツショリヨウ</t>
    </rPh>
    <rPh sb="79" eb="80">
      <t>クロ</t>
    </rPh>
    <rPh sb="84" eb="85">
      <t>ブクロ</t>
    </rPh>
    <rPh sb="87" eb="90">
      <t>ニュウショジ</t>
    </rPh>
    <rPh sb="92" eb="93">
      <t>ハコ</t>
    </rPh>
    <rPh sb="93" eb="94">
      <t>アツ</t>
    </rPh>
    <phoneticPr fontId="2"/>
  </si>
  <si>
    <t xml:space="preserve">バックあるいはリュック(荷物入れ・指定無し）
ビニール袋(汚れ物入れ)
</t>
    <rPh sb="12" eb="14">
      <t>ニモツ</t>
    </rPh>
    <rPh sb="14" eb="15">
      <t>イ</t>
    </rPh>
    <rPh sb="17" eb="20">
      <t>シテイナ</t>
    </rPh>
    <rPh sb="27" eb="28">
      <t>ブクロ</t>
    </rPh>
    <rPh sb="29" eb="30">
      <t>ヨゴ</t>
    </rPh>
    <rPh sb="31" eb="33">
      <t>モノイ</t>
    </rPh>
    <phoneticPr fontId="2"/>
  </si>
  <si>
    <t>０～２</t>
    <phoneticPr fontId="2"/>
  </si>
  <si>
    <t>通年</t>
    <rPh sb="0" eb="2">
      <t>ツウネン</t>
    </rPh>
    <phoneticPr fontId="2"/>
  </si>
  <si>
    <t>30分300円</t>
    <rPh sb="2" eb="3">
      <t>プン</t>
    </rPh>
    <rPh sb="6" eb="7">
      <t>エン</t>
    </rPh>
    <phoneticPr fontId="2"/>
  </si>
  <si>
    <t>次月引き落とし</t>
    <rPh sb="0" eb="2">
      <t>ジゲツ</t>
    </rPh>
    <rPh sb="2" eb="3">
      <t>ヒ</t>
    </rPh>
    <rPh sb="4" eb="5">
      <t>オ</t>
    </rPh>
    <phoneticPr fontId="2"/>
  </si>
  <si>
    <t>０～２(オムツ処理費)</t>
    <rPh sb="7" eb="10">
      <t>ショリヒ</t>
    </rPh>
    <phoneticPr fontId="2"/>
  </si>
  <si>
    <t>1200円</t>
    <rPh sb="4" eb="5">
      <t>エン</t>
    </rPh>
    <phoneticPr fontId="2"/>
  </si>
  <si>
    <t>当月引き落とし</t>
    <rPh sb="0" eb="3">
      <t>トウゲツヒ</t>
    </rPh>
    <rPh sb="4" eb="5">
      <t>オ</t>
    </rPh>
    <phoneticPr fontId="2"/>
  </si>
  <si>
    <t>キッズフィールドおおたかの森園では天気のいい日は「外あそび」を基本としています。外に出て太陽の光をたくさん浴びながら、思いきり体を動かして遊びます。からだの発育・発達はもちろんのこと自律神経も整えて安定した育ちにつながります。また、「遊び」{食育」を柱とした保育も特徴です。保育活動を設定する中で、それら2つをうまく取り入れて環境を整えます。私たち保育士は環境を整えるのみ！子どもたちはその環境の中で、自分の力で遊びを通して学びを深め成長していきます。「ありのままのあなたでいい」という思いで見守ってくれる職員が揃っています。その思いを持った職員が、あたたかい保育を行っている保育園です。</t>
    <rPh sb="17" eb="19">
      <t>テンキ</t>
    </rPh>
    <rPh sb="22" eb="23">
      <t>ヒ</t>
    </rPh>
    <rPh sb="25" eb="26">
      <t>ソト</t>
    </rPh>
    <rPh sb="31" eb="33">
      <t>キホン</t>
    </rPh>
    <rPh sb="40" eb="41">
      <t>ソト</t>
    </rPh>
    <rPh sb="42" eb="43">
      <t>デ</t>
    </rPh>
    <rPh sb="44" eb="46">
      <t>タイヨウ</t>
    </rPh>
    <rPh sb="47" eb="48">
      <t>ヒカリ</t>
    </rPh>
    <rPh sb="53" eb="54">
      <t>ア</t>
    </rPh>
    <rPh sb="59" eb="60">
      <t>オモ</t>
    </rPh>
    <rPh sb="63" eb="64">
      <t>カラダ</t>
    </rPh>
    <rPh sb="65" eb="66">
      <t>ウゴ</t>
    </rPh>
    <rPh sb="69" eb="70">
      <t>アソ</t>
    </rPh>
    <rPh sb="78" eb="80">
      <t>ハツイク</t>
    </rPh>
    <rPh sb="81" eb="83">
      <t>ハッタツ</t>
    </rPh>
    <rPh sb="91" eb="95">
      <t>ジリツシンケイ</t>
    </rPh>
    <rPh sb="96" eb="97">
      <t>トトノ</t>
    </rPh>
    <rPh sb="99" eb="101">
      <t>アンテイ</t>
    </rPh>
    <rPh sb="103" eb="104">
      <t>ソダ</t>
    </rPh>
    <rPh sb="117" eb="118">
      <t>アソ</t>
    </rPh>
    <rPh sb="121" eb="123">
      <t>ショクイク</t>
    </rPh>
    <rPh sb="125" eb="126">
      <t>ハシラ</t>
    </rPh>
    <rPh sb="129" eb="131">
      <t>ホイク</t>
    </rPh>
    <rPh sb="132" eb="134">
      <t>トクチョウ</t>
    </rPh>
    <rPh sb="137" eb="141">
      <t>ホイクカツドウ</t>
    </rPh>
    <rPh sb="142" eb="144">
      <t>セッテイ</t>
    </rPh>
    <rPh sb="146" eb="147">
      <t>ナカ</t>
    </rPh>
    <rPh sb="158" eb="159">
      <t>ト</t>
    </rPh>
    <rPh sb="160" eb="161">
      <t>イ</t>
    </rPh>
    <rPh sb="163" eb="165">
      <t>カンキョウ</t>
    </rPh>
    <rPh sb="166" eb="167">
      <t>トトノ</t>
    </rPh>
    <rPh sb="171" eb="172">
      <t>ワタシ</t>
    </rPh>
    <rPh sb="174" eb="177">
      <t>ホイクシ</t>
    </rPh>
    <rPh sb="178" eb="180">
      <t>カンキョウ</t>
    </rPh>
    <rPh sb="181" eb="182">
      <t>トトノ</t>
    </rPh>
    <rPh sb="187" eb="188">
      <t>コ</t>
    </rPh>
    <rPh sb="195" eb="197">
      <t>カンキョウ</t>
    </rPh>
    <rPh sb="198" eb="199">
      <t>ナカ</t>
    </rPh>
    <rPh sb="201" eb="203">
      <t>ジブン</t>
    </rPh>
    <rPh sb="204" eb="205">
      <t>チカラ</t>
    </rPh>
    <rPh sb="206" eb="207">
      <t>アソ</t>
    </rPh>
    <rPh sb="209" eb="210">
      <t>トオ</t>
    </rPh>
    <rPh sb="212" eb="213">
      <t>マナ</t>
    </rPh>
    <rPh sb="215" eb="216">
      <t>フカ</t>
    </rPh>
    <rPh sb="217" eb="219">
      <t>セイチョウ</t>
    </rPh>
    <rPh sb="243" eb="244">
      <t>オモ</t>
    </rPh>
    <rPh sb="246" eb="248">
      <t>ミマモ</t>
    </rPh>
    <rPh sb="253" eb="255">
      <t>ショクイン</t>
    </rPh>
    <rPh sb="256" eb="257">
      <t>ソロ</t>
    </rPh>
    <rPh sb="265" eb="266">
      <t>オモ</t>
    </rPh>
    <rPh sb="268" eb="269">
      <t>モ</t>
    </rPh>
    <rPh sb="271" eb="273">
      <t>ショクイン</t>
    </rPh>
    <rPh sb="280" eb="282">
      <t>ホイク</t>
    </rPh>
    <rPh sb="283" eb="284">
      <t>オコナ</t>
    </rPh>
    <rPh sb="288" eb="291">
      <t>ホイクエン</t>
    </rPh>
    <phoneticPr fontId="2"/>
  </si>
  <si>
    <t>聖華いつき保育園/聖華いつき保育園　分園　聖華このみ保育園</t>
    <rPh sb="0" eb="2">
      <t>セイハナ</t>
    </rPh>
    <rPh sb="9" eb="11">
      <t>セイハナ</t>
    </rPh>
    <rPh sb="14" eb="17">
      <t>ホイクエン</t>
    </rPh>
    <rPh sb="18" eb="20">
      <t>ブンエン</t>
    </rPh>
    <rPh sb="21" eb="23">
      <t>セイハナ</t>
    </rPh>
    <rPh sb="26" eb="29">
      <t>ホイクエン</t>
    </rPh>
    <phoneticPr fontId="2"/>
  </si>
  <si>
    <t>04-7158-1145</t>
    <phoneticPr fontId="2"/>
  </si>
  <si>
    <t>流山市南流山1-17-4</t>
    <rPh sb="0" eb="1">
      <t>ナガレ</t>
    </rPh>
    <rPh sb="3" eb="4">
      <t>ミナミナガレヤマ4</t>
    </rPh>
    <phoneticPr fontId="2"/>
  </si>
  <si>
    <t>流山市南流山4-2-9</t>
    <rPh sb="0" eb="1">
      <t>ナガレ</t>
    </rPh>
    <rPh sb="3" eb="4">
      <t>ミナミナガレヤマ4</t>
    </rPh>
    <phoneticPr fontId="2"/>
  </si>
  <si>
    <t>　　　　南流山　　　</t>
    <rPh sb="4" eb="7">
      <t>ミナミナガレヤマ</t>
    </rPh>
    <phoneticPr fontId="2"/>
  </si>
  <si>
    <t>7:00〜18:00</t>
    <phoneticPr fontId="2"/>
  </si>
  <si>
    <t>8:00〜16:00</t>
    <phoneticPr fontId="2"/>
  </si>
  <si>
    <t>8:00〜18:00</t>
    <phoneticPr fontId="2"/>
  </si>
  <si>
    <t>7:00〜20:00</t>
    <phoneticPr fontId="2"/>
  </si>
  <si>
    <t>7:00〜19:00</t>
    <phoneticPr fontId="2"/>
  </si>
  <si>
    <t>57日から</t>
    <rPh sb="2" eb="3">
      <t>ニティ</t>
    </rPh>
    <phoneticPr fontId="2"/>
  </si>
  <si>
    <t>6000円</t>
    <rPh sb="4" eb="5">
      <t>エn</t>
    </rPh>
    <phoneticPr fontId="2"/>
  </si>
  <si>
    <t>月末締翌月口座振替</t>
    <rPh sb="0" eb="3">
      <t>ゲツマツジム</t>
    </rPh>
    <rPh sb="3" eb="5">
      <t>ヨヨクゲテゥ</t>
    </rPh>
    <rPh sb="5" eb="9">
      <t>コウザ</t>
    </rPh>
    <phoneticPr fontId="2"/>
  </si>
  <si>
    <t>100円〜600円</t>
    <rPh sb="3" eb="4">
      <t>エン</t>
    </rPh>
    <rPh sb="8" eb="9">
      <t xml:space="preserve">エン </t>
    </rPh>
    <phoneticPr fontId="2"/>
  </si>
  <si>
    <t>13970円</t>
    <rPh sb="5" eb="6">
      <t>エn</t>
    </rPh>
    <phoneticPr fontId="2"/>
  </si>
  <si>
    <t>教材費</t>
    <rPh sb="0" eb="3">
      <t>キョウザイ</t>
    </rPh>
    <phoneticPr fontId="2"/>
  </si>
  <si>
    <t>500円</t>
    <rPh sb="3" eb="4">
      <t>エn</t>
    </rPh>
    <phoneticPr fontId="2"/>
  </si>
  <si>
    <t>月額</t>
    <rPh sb="0" eb="1">
      <t>ゲツガク</t>
    </rPh>
    <phoneticPr fontId="2"/>
  </si>
  <si>
    <t>布団乾燥代</t>
    <rPh sb="0" eb="4">
      <t>フトn</t>
    </rPh>
    <rPh sb="4" eb="5">
      <t xml:space="preserve">ダイ </t>
    </rPh>
    <phoneticPr fontId="2"/>
  </si>
  <si>
    <t>260円</t>
    <rPh sb="3" eb="4">
      <t>エn</t>
    </rPh>
    <phoneticPr fontId="2"/>
  </si>
  <si>
    <t>英語指導</t>
    <rPh sb="0" eb="2">
      <t>エイゴ</t>
    </rPh>
    <rPh sb="2" eb="4">
      <t>シドウ</t>
    </rPh>
    <phoneticPr fontId="2"/>
  </si>
  <si>
    <t>本園２歳〜</t>
    <rPh sb="0" eb="2">
      <t>ホンエn</t>
    </rPh>
    <phoneticPr fontId="2"/>
  </si>
  <si>
    <t>隔週</t>
    <rPh sb="0" eb="2">
      <t>カクシュ</t>
    </rPh>
    <phoneticPr fontId="2"/>
  </si>
  <si>
    <t>体育指導</t>
    <rPh sb="0" eb="4">
      <t>タイイク</t>
    </rPh>
    <phoneticPr fontId="2"/>
  </si>
  <si>
    <t>本園３歳〜</t>
    <rPh sb="0" eb="1">
      <t>ホンエn</t>
    </rPh>
    <phoneticPr fontId="2"/>
  </si>
  <si>
    <t>毎週</t>
    <rPh sb="0" eb="2">
      <t>マイシュウ</t>
    </rPh>
    <phoneticPr fontId="2"/>
  </si>
  <si>
    <t>無料サービス</t>
    <rPh sb="0" eb="1">
      <t>ムリョウ</t>
    </rPh>
    <phoneticPr fontId="2"/>
  </si>
  <si>
    <t>社会福祉法人きらぼし
ミルキーホーム向小金園</t>
    <rPh sb="0" eb="6">
      <t>シャカイフクシホウジン</t>
    </rPh>
    <rPh sb="18" eb="21">
      <t>ムカイコガネ</t>
    </rPh>
    <rPh sb="21" eb="22">
      <t>エン</t>
    </rPh>
    <phoneticPr fontId="2"/>
  </si>
  <si>
    <t>04-7186-7031</t>
    <phoneticPr fontId="2"/>
  </si>
  <si>
    <t>千葉県流山市向小金3-174-1</t>
    <rPh sb="0" eb="3">
      <t>チバケン</t>
    </rPh>
    <rPh sb="3" eb="6">
      <t>ナガレヤマシ</t>
    </rPh>
    <rPh sb="6" eb="9">
      <t>ムカイコガネ</t>
    </rPh>
    <phoneticPr fontId="2"/>
  </si>
  <si>
    <t>　　　　　　　南柏</t>
    <rPh sb="7" eb="8">
      <t>ミナミ</t>
    </rPh>
    <rPh sb="8" eb="9">
      <t>カシワ</t>
    </rPh>
    <phoneticPr fontId="2"/>
  </si>
  <si>
    <t>1.元気なあいさつ　明るい子
2.思いやりのある　優しい子
3.好奇心旺盛な　　輝く子</t>
    <rPh sb="2" eb="4">
      <t>ゲンキ</t>
    </rPh>
    <rPh sb="10" eb="11">
      <t>アカ</t>
    </rPh>
    <rPh sb="13" eb="14">
      <t>コ</t>
    </rPh>
    <rPh sb="17" eb="18">
      <t>オモ</t>
    </rPh>
    <rPh sb="25" eb="26">
      <t>ヤサ</t>
    </rPh>
    <rPh sb="28" eb="29">
      <t>コ</t>
    </rPh>
    <rPh sb="32" eb="35">
      <t>コウキシン</t>
    </rPh>
    <rPh sb="35" eb="37">
      <t>オウセイ</t>
    </rPh>
    <rPh sb="40" eb="41">
      <t>カガヤ</t>
    </rPh>
    <rPh sb="42" eb="43">
      <t>コ</t>
    </rPh>
    <phoneticPr fontId="2"/>
  </si>
  <si>
    <t>57日</t>
    <rPh sb="2" eb="3">
      <t>ニチ</t>
    </rPh>
    <phoneticPr fontId="2"/>
  </si>
  <si>
    <t>上掛け（夏はバスタオル、冬はミニ毛布）
※毎週持ち帰り
コットシーツ（3.4.5歳児）</t>
    <rPh sb="0" eb="2">
      <t>ウエカケ</t>
    </rPh>
    <rPh sb="4" eb="5">
      <t>ナツ</t>
    </rPh>
    <rPh sb="12" eb="13">
      <t>フユ</t>
    </rPh>
    <rPh sb="16" eb="18">
      <t>モウフ</t>
    </rPh>
    <rPh sb="21" eb="23">
      <t>マイシュウ</t>
    </rPh>
    <rPh sb="23" eb="24">
      <t>モ</t>
    </rPh>
    <rPh sb="25" eb="26">
      <t>カエ</t>
    </rPh>
    <rPh sb="40" eb="42">
      <t>サイジ</t>
    </rPh>
    <phoneticPr fontId="2"/>
  </si>
  <si>
    <t>お着替え一式（毎日持ち帰り）
お着替え一式（常時）
靴下、上履き（3.4.5歳児）
カラー帽子（全員）</t>
    <rPh sb="1" eb="3">
      <t>キガ</t>
    </rPh>
    <rPh sb="4" eb="6">
      <t>イッシキ</t>
    </rPh>
    <rPh sb="7" eb="9">
      <t>マイニチ</t>
    </rPh>
    <rPh sb="9" eb="10">
      <t>モ</t>
    </rPh>
    <rPh sb="11" eb="12">
      <t>カエ</t>
    </rPh>
    <rPh sb="16" eb="18">
      <t>キガ</t>
    </rPh>
    <rPh sb="19" eb="21">
      <t>イッシキ</t>
    </rPh>
    <rPh sb="22" eb="24">
      <t>ジョウジ</t>
    </rPh>
    <rPh sb="26" eb="28">
      <t>クツシタ</t>
    </rPh>
    <rPh sb="29" eb="31">
      <t>ウワバ</t>
    </rPh>
    <rPh sb="38" eb="40">
      <t>サイジ</t>
    </rPh>
    <rPh sb="45" eb="47">
      <t>ボウシ</t>
    </rPh>
    <rPh sb="48" eb="50">
      <t>ゼンイン</t>
    </rPh>
    <phoneticPr fontId="2"/>
  </si>
  <si>
    <t>歯ブラシ、コップ（4.5歳児）</t>
    <rPh sb="0" eb="1">
      <t>ハ</t>
    </rPh>
    <rPh sb="12" eb="14">
      <t>サイジ</t>
    </rPh>
    <phoneticPr fontId="2"/>
  </si>
  <si>
    <t>おむつ（必要な期間）
（毎日持参）
おしりふき（必要な期間）
（無くなり次第随時）</t>
    <phoneticPr fontId="2"/>
  </si>
  <si>
    <t>120～720</t>
    <phoneticPr fontId="2"/>
  </si>
  <si>
    <t>0.1歳児クラス</t>
    <rPh sb="3" eb="5">
      <t>サイジ</t>
    </rPh>
    <phoneticPr fontId="2"/>
  </si>
  <si>
    <t>敷布団衛生管理代/コットレンタル代金</t>
    <rPh sb="0" eb="3">
      <t>シキブトン</t>
    </rPh>
    <rPh sb="3" eb="8">
      <t>エイセイカンリダイ</t>
    </rPh>
    <rPh sb="16" eb="18">
      <t>ダイキン</t>
    </rPh>
    <phoneticPr fontId="2"/>
  </si>
  <si>
    <t>550～1100</t>
    <phoneticPr fontId="2"/>
  </si>
  <si>
    <t>無料</t>
    <rPh sb="0" eb="2">
      <t>ムリョウ</t>
    </rPh>
    <phoneticPr fontId="2"/>
  </si>
  <si>
    <t>サッカー</t>
    <phoneticPr fontId="2"/>
  </si>
  <si>
    <t>3.4.5歳児</t>
    <rPh sb="5" eb="7">
      <t>サイジ</t>
    </rPh>
    <phoneticPr fontId="2"/>
  </si>
  <si>
    <t>【延長保育料】
・標準時間認定：18時～19時は30分あたり120円（月額：30分1,800円、1時間3,600円）
・短時間認定：7時～8時30分/16時30分～19時は30分あたり120円（月額はなし）
【おむつ代】
・おむつ代におしり拭き代も含む
・おむつは持参でも可
【その他（毎月徴収）】
・おむつ廃棄料・・・おむつ利用期間
・敷布団衛生管理代・・・0.1.2歳児クラス
・コットレンタル代金・・・3.4.5歳時クラス
★ICT導入（はい！チーズ）アプリで出欠連絡が可能。
★日々の様子を園のブログでご紹介。
★にこにこ登園（オムツおしりふきのサブスク）の提供あり。
★毎年隣の畑で芋ほりやじゃがいも堀りの体験を実施。</t>
    <rPh sb="9" eb="11">
      <t>ヒョウジュン</t>
    </rPh>
    <rPh sb="11" eb="13">
      <t>ジカン</t>
    </rPh>
    <rPh sb="13" eb="15">
      <t>ニンテイ</t>
    </rPh>
    <rPh sb="26" eb="27">
      <t>フン</t>
    </rPh>
    <rPh sb="35" eb="37">
      <t>ツキガク</t>
    </rPh>
    <rPh sb="40" eb="41">
      <t>フン</t>
    </rPh>
    <rPh sb="46" eb="47">
      <t>エン</t>
    </rPh>
    <rPh sb="49" eb="51">
      <t>ジカン</t>
    </rPh>
    <rPh sb="56" eb="57">
      <t>エン</t>
    </rPh>
    <rPh sb="60" eb="63">
      <t>タンジカン</t>
    </rPh>
    <rPh sb="63" eb="65">
      <t>ニンテイ</t>
    </rPh>
    <rPh sb="70" eb="71">
      <t>ジ</t>
    </rPh>
    <rPh sb="73" eb="74">
      <t>フン</t>
    </rPh>
    <rPh sb="77" eb="78">
      <t>ジ</t>
    </rPh>
    <rPh sb="80" eb="81">
      <t>フン</t>
    </rPh>
    <rPh sb="84" eb="85">
      <t>ジ</t>
    </rPh>
    <rPh sb="88" eb="89">
      <t>フン</t>
    </rPh>
    <rPh sb="97" eb="99">
      <t>ツキガク</t>
    </rPh>
    <rPh sb="108" eb="109">
      <t>ダイ</t>
    </rPh>
    <rPh sb="115" eb="116">
      <t>ダイ</t>
    </rPh>
    <rPh sb="120" eb="121">
      <t>フ</t>
    </rPh>
    <rPh sb="122" eb="123">
      <t>ダイ</t>
    </rPh>
    <rPh sb="124" eb="125">
      <t>フク</t>
    </rPh>
    <rPh sb="132" eb="134">
      <t>ジサン</t>
    </rPh>
    <rPh sb="136" eb="137">
      <t>カ</t>
    </rPh>
    <rPh sb="141" eb="142">
      <t>タ</t>
    </rPh>
    <rPh sb="143" eb="145">
      <t>マイツキ</t>
    </rPh>
    <rPh sb="145" eb="147">
      <t>チョウシュウ</t>
    </rPh>
    <rPh sb="154" eb="157">
      <t>ハイキリョウ</t>
    </rPh>
    <rPh sb="163" eb="165">
      <t>リヨウ</t>
    </rPh>
    <rPh sb="165" eb="167">
      <t>キカン</t>
    </rPh>
    <rPh sb="169" eb="172">
      <t>シキブトン</t>
    </rPh>
    <rPh sb="172" eb="177">
      <t>エイセイカンリダイ</t>
    </rPh>
    <rPh sb="185" eb="187">
      <t>サイジ</t>
    </rPh>
    <rPh sb="199" eb="201">
      <t>ダイキン</t>
    </rPh>
    <rPh sb="239" eb="241">
      <t>カノウ</t>
    </rPh>
    <rPh sb="244" eb="246">
      <t>ヒビ</t>
    </rPh>
    <rPh sb="247" eb="249">
      <t>ヨウス</t>
    </rPh>
    <rPh sb="250" eb="251">
      <t>エン</t>
    </rPh>
    <rPh sb="257" eb="259">
      <t>ショウカイ</t>
    </rPh>
    <rPh sb="266" eb="268">
      <t>トウエン</t>
    </rPh>
    <rPh sb="291" eb="293">
      <t>マイトシ</t>
    </rPh>
    <rPh sb="293" eb="294">
      <t>トナリ</t>
    </rPh>
    <rPh sb="295" eb="296">
      <t>ハタケ</t>
    </rPh>
    <rPh sb="297" eb="298">
      <t>イモ</t>
    </rPh>
    <rPh sb="306" eb="307">
      <t>ホリ</t>
    </rPh>
    <rPh sb="309" eb="311">
      <t>タイケン</t>
    </rPh>
    <rPh sb="312" eb="314">
      <t>ジッシ</t>
    </rPh>
    <phoneticPr fontId="2"/>
  </si>
  <si>
    <t>リリィキッズルームおおたかの森第２</t>
    <rPh sb="14" eb="15">
      <t>モリ</t>
    </rPh>
    <rPh sb="15" eb="16">
      <t>ダイ</t>
    </rPh>
    <phoneticPr fontId="2"/>
  </si>
  <si>
    <t>04-7170-4031</t>
    <phoneticPr fontId="2"/>
  </si>
  <si>
    <t>流山市おおたかの森東3-38-1けやきロード彩101</t>
    <rPh sb="0" eb="3">
      <t>ナガレヤマシ</t>
    </rPh>
    <rPh sb="8" eb="9">
      <t>モリ</t>
    </rPh>
    <rPh sb="9" eb="10">
      <t>ヒガシ</t>
    </rPh>
    <rPh sb="22" eb="23">
      <t>イロドリ</t>
    </rPh>
    <phoneticPr fontId="2"/>
  </si>
  <si>
    <t>　　　　　　　流山おおたかの森</t>
    <rPh sb="7" eb="9">
      <t>ナガレヤマシ</t>
    </rPh>
    <rPh sb="10" eb="15">
      <t>タカノモリ</t>
    </rPh>
    <phoneticPr fontId="2"/>
  </si>
  <si>
    <t>・心身ともに健康でたくましい子ども　　　　　　　　　　　　　　　　　・思いやりがあり、お友達や自分も大切に出来る子ども　　　　　　　　　　　　　　　　　　・のびのびと自分を表現でき子ども</t>
    <phoneticPr fontId="2"/>
  </si>
  <si>
    <t>12時間</t>
    <rPh sb="2" eb="4">
      <t>ジカン</t>
    </rPh>
    <phoneticPr fontId="2"/>
  </si>
  <si>
    <t>11時間</t>
    <rPh sb="2" eb="4">
      <t>ジカン</t>
    </rPh>
    <phoneticPr fontId="2"/>
  </si>
  <si>
    <t>57日～</t>
    <rPh sb="2" eb="3">
      <t>ニチ</t>
    </rPh>
    <phoneticPr fontId="2"/>
  </si>
  <si>
    <t>・コットカバー
（毎週持ち帰り）
・タオルケット等
（毎週持ち帰り）</t>
    <rPh sb="9" eb="12">
      <t>マイシュウモ</t>
    </rPh>
    <rPh sb="13" eb="14">
      <t>カエ</t>
    </rPh>
    <rPh sb="24" eb="25">
      <t>ナド</t>
    </rPh>
    <rPh sb="27" eb="30">
      <t>マイシュウモ</t>
    </rPh>
    <rPh sb="31" eb="32">
      <t>カエ</t>
    </rPh>
    <phoneticPr fontId="2"/>
  </si>
  <si>
    <t>・着替え（毎日持ち帰り）
・着替え（常備用）
・帽子（毎週持ち帰り）
・靴</t>
    <rPh sb="1" eb="3">
      <t>キガ</t>
    </rPh>
    <rPh sb="5" eb="7">
      <t>マイニチ</t>
    </rPh>
    <rPh sb="7" eb="8">
      <t>モ</t>
    </rPh>
    <rPh sb="9" eb="10">
      <t>カエ</t>
    </rPh>
    <rPh sb="14" eb="16">
      <t>キガ</t>
    </rPh>
    <rPh sb="18" eb="21">
      <t>ジョウビヨウ</t>
    </rPh>
    <rPh sb="24" eb="26">
      <t>ボウシ</t>
    </rPh>
    <rPh sb="36" eb="37">
      <t>クツ</t>
    </rPh>
    <phoneticPr fontId="2"/>
  </si>
  <si>
    <t>・コップ（毎日持ち帰り）</t>
    <rPh sb="5" eb="7">
      <t>マイニチ</t>
    </rPh>
    <rPh sb="7" eb="8">
      <t>モ</t>
    </rPh>
    <rPh sb="9" eb="10">
      <t>カエ</t>
    </rPh>
    <phoneticPr fontId="2"/>
  </si>
  <si>
    <t>・おむつ（必要な期間）
（毎日持参）
・おしりふき（必要な期間）
（無くなり次第随時）　　　　　　　　　・ポリ袋</t>
    <rPh sb="5" eb="7">
      <t>ヒツヨウ</t>
    </rPh>
    <rPh sb="8" eb="10">
      <t>キカン</t>
    </rPh>
    <rPh sb="13" eb="15">
      <t>マイニチ</t>
    </rPh>
    <rPh sb="15" eb="17">
      <t>ジサン</t>
    </rPh>
    <rPh sb="26" eb="28">
      <t>ヒツヨウ</t>
    </rPh>
    <rPh sb="29" eb="31">
      <t>キカン</t>
    </rPh>
    <rPh sb="34" eb="35">
      <t>ナ</t>
    </rPh>
    <rPh sb="38" eb="40">
      <t>シダイ</t>
    </rPh>
    <rPh sb="40" eb="42">
      <t>ズイジ</t>
    </rPh>
    <rPh sb="55" eb="56">
      <t>フクロ</t>
    </rPh>
    <phoneticPr fontId="2"/>
  </si>
  <si>
    <t>・カバン</t>
    <phoneticPr fontId="2"/>
  </si>
  <si>
    <t>30分～１時間当たり</t>
    <rPh sb="2" eb="3">
      <t>フン</t>
    </rPh>
    <rPh sb="5" eb="7">
      <t>ジカン</t>
    </rPh>
    <rPh sb="7" eb="8">
      <t>ア</t>
    </rPh>
    <phoneticPr fontId="2"/>
  </si>
  <si>
    <t>リリィキッズルームおおたかの森第３</t>
    <rPh sb="14" eb="15">
      <t>モリ</t>
    </rPh>
    <rPh sb="15" eb="16">
      <t>ダイ</t>
    </rPh>
    <phoneticPr fontId="2"/>
  </si>
  <si>
    <t>04-7128-7783</t>
    <phoneticPr fontId="2"/>
  </si>
  <si>
    <t>流山市おおたかの森西1-8-6クオリスタおおたかの森1階</t>
    <rPh sb="0" eb="3">
      <t>ナガレヤマシ</t>
    </rPh>
    <rPh sb="8" eb="9">
      <t>モリ</t>
    </rPh>
    <rPh sb="9" eb="10">
      <t>ニシ</t>
    </rPh>
    <rPh sb="25" eb="26">
      <t>モリ</t>
    </rPh>
    <rPh sb="27" eb="28">
      <t>カイ</t>
    </rPh>
    <phoneticPr fontId="2"/>
  </si>
  <si>
    <t>流山おおたかの森</t>
    <rPh sb="0" eb="8">
      <t>ナガレヤマオオタカノモリエ</t>
    </rPh>
    <phoneticPr fontId="2"/>
  </si>
  <si>
    <t>・自ら考えられる子ども
・興味関心が溢れる子ども
・豊かな感性をもつ子ども
・失敗を恐れずにチャレンジする子ども
・自分も相手も大切にできる子ども</t>
    <rPh sb="1" eb="2">
      <t>ミズカ</t>
    </rPh>
    <rPh sb="3" eb="4">
      <t>カンガ</t>
    </rPh>
    <rPh sb="8" eb="9">
      <t>コ</t>
    </rPh>
    <rPh sb="13" eb="15">
      <t>キョウミ</t>
    </rPh>
    <rPh sb="15" eb="17">
      <t>カンシン</t>
    </rPh>
    <rPh sb="18" eb="19">
      <t>アフ</t>
    </rPh>
    <rPh sb="21" eb="22">
      <t>コ</t>
    </rPh>
    <rPh sb="26" eb="27">
      <t>ユタ</t>
    </rPh>
    <rPh sb="29" eb="31">
      <t>カンセイ</t>
    </rPh>
    <rPh sb="34" eb="35">
      <t>コ</t>
    </rPh>
    <rPh sb="39" eb="41">
      <t>シッパイ</t>
    </rPh>
    <rPh sb="42" eb="43">
      <t>オソ</t>
    </rPh>
    <rPh sb="53" eb="54">
      <t>コ</t>
    </rPh>
    <rPh sb="58" eb="60">
      <t>ジブン</t>
    </rPh>
    <rPh sb="61" eb="63">
      <t>アイテ</t>
    </rPh>
    <rPh sb="64" eb="66">
      <t>タイセツ</t>
    </rPh>
    <rPh sb="70" eb="71">
      <t>コ</t>
    </rPh>
    <phoneticPr fontId="2"/>
  </si>
  <si>
    <t>100円～800円</t>
    <rPh sb="3" eb="4">
      <t>エン</t>
    </rPh>
    <rPh sb="8" eb="9">
      <t>エン</t>
    </rPh>
    <phoneticPr fontId="2"/>
  </si>
  <si>
    <t>たかさご ＳＣＨＯＯＬ セントラル</t>
    <phoneticPr fontId="2"/>
  </si>
  <si>
    <t>04-7159-7473</t>
    <phoneticPr fontId="2"/>
  </si>
  <si>
    <t>流山市西平井三丁目2番地の9</t>
    <rPh sb="0" eb="3">
      <t>ナガレヤマシ</t>
    </rPh>
    <rPh sb="3" eb="6">
      <t>ニシヒライ</t>
    </rPh>
    <rPh sb="6" eb="9">
      <t>サンチョウメ</t>
    </rPh>
    <rPh sb="10" eb="12">
      <t>バンチ</t>
    </rPh>
    <phoneticPr fontId="2"/>
  </si>
  <si>
    <t>　　平和台　　　　　</t>
    <rPh sb="2" eb="5">
      <t>ヘイワダイ</t>
    </rPh>
    <phoneticPr fontId="2"/>
  </si>
  <si>
    <t>第二分園　セントラルキッズプラザ</t>
    <rPh sb="0" eb="2">
      <t>ダイニ</t>
    </rPh>
    <rPh sb="2" eb="4">
      <t>ブンエン</t>
    </rPh>
    <phoneticPr fontId="2"/>
  </si>
  <si>
    <t>　　　流山セントラルパーク　　　　</t>
    <rPh sb="3" eb="5">
      <t>ナガレヤマ</t>
    </rPh>
    <phoneticPr fontId="2"/>
  </si>
  <si>
    <r>
      <t>　　　　　　　　　　　　　　　　　　　　　　　　　　　　　　　　　　　　　　　　　　　　　　　　　　　　　　　　　　　　　　</t>
    </r>
    <r>
      <rPr>
        <sz val="10"/>
        <color theme="1"/>
        <rFont val="BIZ UD明朝 Medium"/>
        <family val="1"/>
        <charset val="128"/>
      </rPr>
      <t>1.丈夫な体を持ち、思い切り遊べる子どもになろう　　　　　　　　　　　　　　　　　　　　　　　2.友達の中にいることを喜び、友達の事も考え、一緒に行動できる子どもになろう　　　　　　　　　　　　　　　　　　　　　　　　　　　　　　　　　　　　　　3.自分の事は自分できる子どもになろう　　　　　　　　　　　　　　　　　　　　　　　　　　　　　　4.自分で物を作り出し、力一杯自分を表現できる子どもになろう　　　　　　　　　　　　　　　　　　　　　　　　　　　　　5.よく見て、よく聞いて、よく考える子どもになろう</t>
    </r>
    <rPh sb="64" eb="66">
      <t>ジョウブ</t>
    </rPh>
    <rPh sb="67" eb="68">
      <t>カラダ</t>
    </rPh>
    <rPh sb="69" eb="70">
      <t>モ</t>
    </rPh>
    <rPh sb="72" eb="73">
      <t>オモ</t>
    </rPh>
    <rPh sb="74" eb="75">
      <t>キ</t>
    </rPh>
    <rPh sb="76" eb="77">
      <t>アソ</t>
    </rPh>
    <rPh sb="79" eb="80">
      <t>コ</t>
    </rPh>
    <rPh sb="111" eb="113">
      <t>トモダチ</t>
    </rPh>
    <rPh sb="114" eb="115">
      <t>ナカ</t>
    </rPh>
    <rPh sb="121" eb="122">
      <t>ヨロコ</t>
    </rPh>
    <rPh sb="124" eb="126">
      <t>トモダチ</t>
    </rPh>
    <rPh sb="127" eb="128">
      <t>コト</t>
    </rPh>
    <rPh sb="129" eb="130">
      <t>カンガ</t>
    </rPh>
    <rPh sb="132" eb="134">
      <t>イッショ</t>
    </rPh>
    <rPh sb="135" eb="137">
      <t>コウドウ</t>
    </rPh>
    <rPh sb="140" eb="141">
      <t>コ</t>
    </rPh>
    <rPh sb="187" eb="189">
      <t>ジブン</t>
    </rPh>
    <rPh sb="190" eb="191">
      <t>コト</t>
    </rPh>
    <rPh sb="192" eb="194">
      <t>ジブン</t>
    </rPh>
    <rPh sb="197" eb="198">
      <t>コ</t>
    </rPh>
    <rPh sb="236" eb="238">
      <t>ジブン</t>
    </rPh>
    <rPh sb="239" eb="240">
      <t>モノ</t>
    </rPh>
    <rPh sb="241" eb="242">
      <t>ツク</t>
    </rPh>
    <rPh sb="243" eb="244">
      <t>ダ</t>
    </rPh>
    <rPh sb="246" eb="249">
      <t>チカライッパイ</t>
    </rPh>
    <rPh sb="249" eb="251">
      <t>ジブン</t>
    </rPh>
    <rPh sb="252" eb="254">
      <t>ヒョウゲン</t>
    </rPh>
    <rPh sb="257" eb="258">
      <t>コ</t>
    </rPh>
    <rPh sb="297" eb="298">
      <t>ミ</t>
    </rPh>
    <rPh sb="302" eb="303">
      <t>キ</t>
    </rPh>
    <rPh sb="308" eb="309">
      <t>カンガ</t>
    </rPh>
    <rPh sb="311" eb="312">
      <t>コ</t>
    </rPh>
    <phoneticPr fontId="2"/>
  </si>
  <si>
    <t>土曜日は第一分園にて本園・分園児童と合同保育　　　　　　　　　　　　　　0歳児在籍中は18時までの保育</t>
    <rPh sb="0" eb="3">
      <t>ドヨウビ</t>
    </rPh>
    <rPh sb="4" eb="6">
      <t>ダイイチ</t>
    </rPh>
    <rPh sb="6" eb="8">
      <t>ブンエン</t>
    </rPh>
    <rPh sb="10" eb="12">
      <t>ホンエン</t>
    </rPh>
    <rPh sb="13" eb="15">
      <t>ブンエン</t>
    </rPh>
    <rPh sb="15" eb="17">
      <t>ジドウ</t>
    </rPh>
    <rPh sb="18" eb="20">
      <t>ゴウドウ</t>
    </rPh>
    <rPh sb="20" eb="22">
      <t>ホイク</t>
    </rPh>
    <rPh sb="37" eb="39">
      <t>サイジ</t>
    </rPh>
    <rPh sb="39" eb="42">
      <t>ザイセキチュウ</t>
    </rPh>
    <rPh sb="45" eb="46">
      <t>ジ</t>
    </rPh>
    <rPh sb="49" eb="51">
      <t>ホイク</t>
    </rPh>
    <phoneticPr fontId="2"/>
  </si>
  <si>
    <t>　　　　　　　　　　　　　　　　　　　　　　・着替え　　　　　　　　　　・制服　(3～5歳）　　　　　　　　　　　　　　　　　　　　　　　　　　　　　　　　　　　　　　　　　　　　　　・上履き　　　　　　　　</t>
    <rPh sb="23" eb="25">
      <t>キガ</t>
    </rPh>
    <rPh sb="37" eb="39">
      <t>セイフク</t>
    </rPh>
    <rPh sb="44" eb="45">
      <t>サイ</t>
    </rPh>
    <rPh sb="94" eb="95">
      <t>ハ</t>
    </rPh>
    <phoneticPr fontId="2"/>
  </si>
  <si>
    <t>・クレヨン（2歳～）　　　　・ハサミ（2歳～）　　　　・のり（2歳～）　　　　　　　　　　　　　</t>
    <rPh sb="7" eb="8">
      <t>サイ</t>
    </rPh>
    <rPh sb="20" eb="21">
      <t>サイ</t>
    </rPh>
    <rPh sb="32" eb="33">
      <t>サイ</t>
    </rPh>
    <phoneticPr fontId="2"/>
  </si>
  <si>
    <r>
      <t>・</t>
    </r>
    <r>
      <rPr>
        <sz val="10.5"/>
        <color theme="1"/>
        <rFont val="BIZ UD明朝 Medium"/>
        <family val="1"/>
        <charset val="128"/>
      </rPr>
      <t>おはしセット（3歳～5歳）</t>
    </r>
    <rPh sb="9" eb="10">
      <t>サイ</t>
    </rPh>
    <rPh sb="12" eb="13">
      <t>サイ</t>
    </rPh>
    <phoneticPr fontId="2"/>
  </si>
  <si>
    <t>・リュック（3歳～5歳）　　　　　　・手提げバッグ（全員）　　　　</t>
    <rPh sb="7" eb="8">
      <t>サイ</t>
    </rPh>
    <rPh sb="10" eb="11">
      <t>サイ</t>
    </rPh>
    <rPh sb="19" eb="21">
      <t>テサ</t>
    </rPh>
    <rPh sb="26" eb="28">
      <t>ゼンイン</t>
    </rPh>
    <phoneticPr fontId="2"/>
  </si>
  <si>
    <t>8,000円</t>
    <rPh sb="5" eb="6">
      <t>エン</t>
    </rPh>
    <phoneticPr fontId="2"/>
  </si>
  <si>
    <t>キャッシュレスシステム</t>
    <phoneticPr fontId="2"/>
  </si>
  <si>
    <t>37,590円～</t>
    <rPh sb="6" eb="7">
      <t>エン</t>
    </rPh>
    <phoneticPr fontId="2"/>
  </si>
  <si>
    <t>0～1歳児クラス</t>
    <rPh sb="3" eb="4">
      <t>サイ</t>
    </rPh>
    <rPh sb="4" eb="5">
      <t>ジ</t>
    </rPh>
    <phoneticPr fontId="2"/>
  </si>
  <si>
    <t>体操,音楽,ICT</t>
    <rPh sb="0" eb="2">
      <t>タイソウ</t>
    </rPh>
    <rPh sb="3" eb="5">
      <t>オンガク</t>
    </rPh>
    <phoneticPr fontId="2"/>
  </si>
  <si>
    <t>月1～2回</t>
    <rPh sb="0" eb="1">
      <t>ツキ</t>
    </rPh>
    <rPh sb="4" eb="5">
      <t>カイ</t>
    </rPh>
    <phoneticPr fontId="2"/>
  </si>
  <si>
    <t>2,000円</t>
    <rPh sb="5" eb="6">
      <t>エン</t>
    </rPh>
    <phoneticPr fontId="2"/>
  </si>
  <si>
    <t>絵画・造形,サイエンス</t>
    <rPh sb="0" eb="2">
      <t>カイガ</t>
    </rPh>
    <rPh sb="3" eb="5">
      <t>ゾウケイ</t>
    </rPh>
    <phoneticPr fontId="2"/>
  </si>
  <si>
    <t>4～5歳児クラス</t>
    <rPh sb="3" eb="5">
      <t>サイジ</t>
    </rPh>
    <phoneticPr fontId="2"/>
  </si>
  <si>
    <t>剣道</t>
    <rPh sb="0" eb="2">
      <t>ケンドウ</t>
    </rPh>
    <phoneticPr fontId="2"/>
  </si>
  <si>
    <t>幼保連携型認定こども園です。駅近で0～2歳児クラスの赤ちゃん専用の分園（第二分園）があります。時代と街の発展に合わせて、お子様たちの『今』だけでなく、『未来』に繋げる質の高い保育と教育、多彩なカリキュラムを提供しながら、豊かな心と感性を育てています。　　　　　　　　　　　　　　　　　　　　　　　　　　　　　　　　　　　　　　　　　　　　　※土曜日は第一分園　サウスキッズプラザ（アクセス：南流山駅A2出口から徒歩0分）で合同保育をしています。</t>
    <rPh sb="0" eb="7">
      <t>ヨウホレンケイガタニンテイ</t>
    </rPh>
    <rPh sb="10" eb="11">
      <t>エン</t>
    </rPh>
    <rPh sb="26" eb="27">
      <t>アカ</t>
    </rPh>
    <rPh sb="36" eb="38">
      <t>ダイニ</t>
    </rPh>
    <rPh sb="38" eb="40">
      <t>ブンエン</t>
    </rPh>
    <rPh sb="171" eb="174">
      <t>ドヨウヒ</t>
    </rPh>
    <rPh sb="211" eb="215">
      <t>ゴウドウホイク</t>
    </rPh>
    <phoneticPr fontId="2"/>
  </si>
  <si>
    <t>コビープリスクールみなみながれやま</t>
    <phoneticPr fontId="2"/>
  </si>
  <si>
    <t>04-7136-1677</t>
    <phoneticPr fontId="2"/>
  </si>
  <si>
    <t>流山市思井1丁目3番地の4</t>
    <rPh sb="0" eb="3">
      <t>ナガレヤマシ</t>
    </rPh>
    <rPh sb="3" eb="5">
      <t>オモイ</t>
    </rPh>
    <rPh sb="6" eb="8">
      <t>チョウメ</t>
    </rPh>
    <rPh sb="9" eb="11">
      <t>バンチ</t>
    </rPh>
    <phoneticPr fontId="2"/>
  </si>
  <si>
    <t>・年齢の異なる子ども同士の交流で『思いやり』と『優しさ』を持つ子どもへと
・健康で明るく豊かな感性を持つ子どもへと
・のびのびと創造的に自己表現できる子どもへと
・国際性豊かな子どもへと
・にっこりと挨拶のできる子どもへと
・そして、進んで行動できる子どもへと</t>
    <phoneticPr fontId="2"/>
  </si>
  <si>
    <t>・布団
・布団カバー
（毎週持ち帰り）
・タオルケット等
（毎週持ち帰り）</t>
    <phoneticPr fontId="2"/>
  </si>
  <si>
    <t>・着替え（毎日持ち帰り）
・着替え（常備用）
・帽子
・制服(３歳児以上)</t>
    <phoneticPr fontId="2"/>
  </si>
  <si>
    <t>・出席ノート
・名札
・カラー帽子
・自由画帳
・制作帳
・お道具セット(ハサミ・糊・粘土セット・パステルカラー)</t>
    <rPh sb="1" eb="3">
      <t>シュッセキ</t>
    </rPh>
    <rPh sb="8" eb="10">
      <t>ナフダ</t>
    </rPh>
    <rPh sb="15" eb="17">
      <t>ボウシ</t>
    </rPh>
    <rPh sb="19" eb="23">
      <t>ジユウガチョウ</t>
    </rPh>
    <rPh sb="25" eb="28">
      <t>セイサクチョウ</t>
    </rPh>
    <rPh sb="31" eb="33">
      <t>ドウグ</t>
    </rPh>
    <rPh sb="41" eb="42">
      <t>ノリ</t>
    </rPh>
    <rPh sb="43" eb="45">
      <t>ネンド</t>
    </rPh>
    <phoneticPr fontId="2"/>
  </si>
  <si>
    <t>・必要ありません</t>
    <rPh sb="1" eb="3">
      <t>ヒツヨウ</t>
    </rPh>
    <phoneticPr fontId="2"/>
  </si>
  <si>
    <t>・登園バック</t>
    <rPh sb="1" eb="3">
      <t>トウエン</t>
    </rPh>
    <phoneticPr fontId="2"/>
  </si>
  <si>
    <t>300～800</t>
    <phoneticPr fontId="2"/>
  </si>
  <si>
    <t>1時間単位(定期利用有)</t>
    <rPh sb="1" eb="5">
      <t>ジカンタンイ</t>
    </rPh>
    <rPh sb="6" eb="11">
      <t>テイキリヨウアリ</t>
    </rPh>
    <phoneticPr fontId="2"/>
  </si>
  <si>
    <t>3歳児～5歳児クラス</t>
    <rPh sb="1" eb="3">
      <t>サイジ</t>
    </rPh>
    <rPh sb="5" eb="7">
      <t>サイジ</t>
    </rPh>
    <phoneticPr fontId="2"/>
  </si>
  <si>
    <t>進級時</t>
    <rPh sb="0" eb="2">
      <t>シンキュウ</t>
    </rPh>
    <rPh sb="2" eb="3">
      <t>ジ</t>
    </rPh>
    <phoneticPr fontId="2"/>
  </si>
  <si>
    <t>定期利用</t>
    <rPh sb="0" eb="4">
      <t>テイキリヨウ</t>
    </rPh>
    <phoneticPr fontId="2"/>
  </si>
  <si>
    <t>布団乾燥代(消毒)</t>
    <rPh sb="0" eb="5">
      <t>フトンカンソウダイ</t>
    </rPh>
    <rPh sb="6" eb="8">
      <t>ショウドク</t>
    </rPh>
    <phoneticPr fontId="2"/>
  </si>
  <si>
    <t>保育用品等(各年齢による)</t>
    <rPh sb="0" eb="4">
      <t>ホイクヨウヒン</t>
    </rPh>
    <rPh sb="4" eb="5">
      <t>ナド</t>
    </rPh>
    <rPh sb="6" eb="9">
      <t>カクネンレイ</t>
    </rPh>
    <phoneticPr fontId="2"/>
  </si>
  <si>
    <t>購入物による</t>
    <rPh sb="0" eb="3">
      <t>コウニュウブツ</t>
    </rPh>
    <phoneticPr fontId="2"/>
  </si>
  <si>
    <t>サッカー保育</t>
    <rPh sb="4" eb="6">
      <t>ホイク</t>
    </rPh>
    <phoneticPr fontId="2"/>
  </si>
  <si>
    <t>4歳児・5歳児</t>
    <rPh sb="1" eb="3">
      <t>サイジ</t>
    </rPh>
    <rPh sb="5" eb="7">
      <t>サイジ</t>
    </rPh>
    <phoneticPr fontId="2"/>
  </si>
  <si>
    <t>週1</t>
    <rPh sb="0" eb="1">
      <t>シュウ</t>
    </rPh>
    <phoneticPr fontId="2"/>
  </si>
  <si>
    <t>英語保育</t>
    <rPh sb="0" eb="4">
      <t>エイゴホイク</t>
    </rPh>
    <phoneticPr fontId="2"/>
  </si>
  <si>
    <t>講師常駐</t>
    <rPh sb="0" eb="4">
      <t>コウシジョウチュウ</t>
    </rPh>
    <phoneticPr fontId="2"/>
  </si>
  <si>
    <t>流山市で初となるコビープリスクール。ICTを活用できるよう、マルチ機能を搭載した電子モニターを保育室に設けています。園庭は3歳以上児向け、3歳未満児向けにそれぞれあり、人工芝を敷いたスタンド付きのフットサルコートも整備しています。</t>
    <phoneticPr fontId="2"/>
  </si>
  <si>
    <t>まことひがしふかい保育園</t>
    <rPh sb="9" eb="12">
      <t>ホイクエン</t>
    </rPh>
    <phoneticPr fontId="2"/>
  </si>
  <si>
    <t>04-7179-5317</t>
    <phoneticPr fontId="2"/>
  </si>
  <si>
    <t>千葉県流山市東深井字宿東50-2</t>
    <rPh sb="0" eb="3">
      <t>チバケン</t>
    </rPh>
    <rPh sb="3" eb="6">
      <t>ナガレヤマシ</t>
    </rPh>
    <rPh sb="6" eb="7">
      <t>ヒガシ</t>
    </rPh>
    <rPh sb="7" eb="9">
      <t>フカイ</t>
    </rPh>
    <rPh sb="9" eb="10">
      <t>アザ</t>
    </rPh>
    <rPh sb="10" eb="11">
      <t>シュク</t>
    </rPh>
    <rPh sb="11" eb="12">
      <t>ヒガシ</t>
    </rPh>
    <phoneticPr fontId="2"/>
  </si>
  <si>
    <t>運河・江戸川台</t>
    <rPh sb="0" eb="2">
      <t>ウンガ</t>
    </rPh>
    <rPh sb="3" eb="7">
      <t>エドガワダイ</t>
    </rPh>
    <phoneticPr fontId="2"/>
  </si>
  <si>
    <t>有</t>
    <rPh sb="0" eb="1">
      <t>アリ</t>
    </rPh>
    <phoneticPr fontId="2"/>
  </si>
  <si>
    <t>【保育目標】
・強くたくましい子ども
・より考え正しい行動のできる子ども
・思いやりのある子ども
・生き生きとチャレンジ精神のある子ども
【まことひがしふかい保育園が大切にすること】
　子ども一人ひとりに全職員が関り、愛情を注ぎ育てていく。
　笑い声笑顔が溢れ、子どもたち、保護者の方にとっても安心し
　て過ごせる『第２の家』のような保育園を目指しています。</t>
    <rPh sb="1" eb="5">
      <t>ホイクモクヒョウ</t>
    </rPh>
    <rPh sb="8" eb="9">
      <t>ツヨ</t>
    </rPh>
    <rPh sb="15" eb="16">
      <t>コ</t>
    </rPh>
    <rPh sb="22" eb="23">
      <t>カンガ</t>
    </rPh>
    <rPh sb="24" eb="25">
      <t>タダ</t>
    </rPh>
    <rPh sb="27" eb="29">
      <t>コウドウ</t>
    </rPh>
    <rPh sb="33" eb="34">
      <t>コ</t>
    </rPh>
    <rPh sb="38" eb="39">
      <t>オモ</t>
    </rPh>
    <rPh sb="45" eb="46">
      <t>コ</t>
    </rPh>
    <rPh sb="50" eb="51">
      <t>イ</t>
    </rPh>
    <rPh sb="52" eb="53">
      <t>イ</t>
    </rPh>
    <rPh sb="60" eb="62">
      <t>セイシン</t>
    </rPh>
    <rPh sb="65" eb="66">
      <t>コ</t>
    </rPh>
    <rPh sb="80" eb="83">
      <t>ホイクエン</t>
    </rPh>
    <rPh sb="84" eb="86">
      <t>タイセツ</t>
    </rPh>
    <rPh sb="94" eb="95">
      <t>コ</t>
    </rPh>
    <rPh sb="103" eb="106">
      <t>ゼンショクイン</t>
    </rPh>
    <phoneticPr fontId="2"/>
  </si>
  <si>
    <t>13時間</t>
    <rPh sb="2" eb="4">
      <t>ジカン</t>
    </rPh>
    <phoneticPr fontId="2"/>
  </si>
  <si>
    <t>生後５カ月</t>
    <rPh sb="0" eb="2">
      <t>セイゴ</t>
    </rPh>
    <rPh sb="4" eb="5">
      <t>ゲツ</t>
    </rPh>
    <phoneticPr fontId="2"/>
  </si>
  <si>
    <t>・0.1.2歳児
　タオルケット１枚
　※布団.シーツはリース
・3.4.5歳児
　タオルケット２枚
　※園にあるコット使用
（タオルケットは、
　毎週持ち帰り）</t>
    <rPh sb="6" eb="8">
      <t>サイジ</t>
    </rPh>
    <rPh sb="17" eb="18">
      <t>マイ</t>
    </rPh>
    <rPh sb="21" eb="23">
      <t>フトン</t>
    </rPh>
    <rPh sb="38" eb="40">
      <t>サイジ</t>
    </rPh>
    <rPh sb="49" eb="50">
      <t>マイ</t>
    </rPh>
    <rPh sb="53" eb="54">
      <t>エン</t>
    </rPh>
    <rPh sb="60" eb="62">
      <t>シヨウ</t>
    </rPh>
    <rPh sb="74" eb="77">
      <t>マイシュウモ</t>
    </rPh>
    <phoneticPr fontId="2"/>
  </si>
  <si>
    <t xml:space="preserve">・着替え一式
（使った分を補充）
　２～３組
・カラー帽子
・0.1.2歳児　避難靴
・3.4.5歳児　上履き
</t>
    <rPh sb="1" eb="3">
      <t>キガ</t>
    </rPh>
    <rPh sb="4" eb="6">
      <t>イッシキ</t>
    </rPh>
    <rPh sb="8" eb="9">
      <t>ツカ</t>
    </rPh>
    <rPh sb="11" eb="12">
      <t>ブン</t>
    </rPh>
    <rPh sb="13" eb="15">
      <t>ホジュウ</t>
    </rPh>
    <rPh sb="21" eb="22">
      <t>クミ</t>
    </rPh>
    <rPh sb="27" eb="29">
      <t>ボウシ</t>
    </rPh>
    <rPh sb="36" eb="38">
      <t>サイジ</t>
    </rPh>
    <rPh sb="39" eb="42">
      <t>ヒナングツ</t>
    </rPh>
    <rPh sb="49" eb="51">
      <t>サイジ</t>
    </rPh>
    <rPh sb="52" eb="54">
      <t>ウワバ</t>
    </rPh>
    <phoneticPr fontId="2"/>
  </si>
  <si>
    <t>・園で用意します。</t>
    <rPh sb="1" eb="2">
      <t>エン</t>
    </rPh>
    <rPh sb="3" eb="5">
      <t>ヨウイ</t>
    </rPh>
    <phoneticPr fontId="2"/>
  </si>
  <si>
    <t>・園で用意します</t>
    <rPh sb="1" eb="2">
      <t>エン</t>
    </rPh>
    <rPh sb="3" eb="5">
      <t>ヨウイ</t>
    </rPh>
    <phoneticPr fontId="2"/>
  </si>
  <si>
    <t xml:space="preserve">・おむつ.おしりふき
（必要期間）
　サブスクを利用される場合
　園で用意
</t>
    <rPh sb="12" eb="16">
      <t>ヒツヨウキカン</t>
    </rPh>
    <rPh sb="24" eb="26">
      <t>リヨウ</t>
    </rPh>
    <rPh sb="29" eb="31">
      <t>バアイ</t>
    </rPh>
    <rPh sb="33" eb="34">
      <t>エン</t>
    </rPh>
    <rPh sb="35" eb="37">
      <t>ヨウイ</t>
    </rPh>
    <phoneticPr fontId="2"/>
  </si>
  <si>
    <t>・汚れものを入れる袋</t>
    <rPh sb="1" eb="2">
      <t>ヨゴ</t>
    </rPh>
    <rPh sb="6" eb="7">
      <t>イ</t>
    </rPh>
    <rPh sb="9" eb="10">
      <t>フクロ</t>
    </rPh>
    <phoneticPr fontId="2"/>
  </si>
  <si>
    <t>100～400</t>
    <phoneticPr fontId="2"/>
  </si>
  <si>
    <t>一時間当たり</t>
    <rPh sb="0" eb="4">
      <t>1ジカンア</t>
    </rPh>
    <phoneticPr fontId="2"/>
  </si>
  <si>
    <t>外部契約</t>
    <rPh sb="0" eb="2">
      <t>ガイブ</t>
    </rPh>
    <rPh sb="2" eb="4">
      <t>ケイヤク</t>
    </rPh>
    <phoneticPr fontId="2"/>
  </si>
  <si>
    <t>行事費</t>
    <rPh sb="0" eb="2">
      <t>ギョウジ</t>
    </rPh>
    <rPh sb="2" eb="3">
      <t>ヒ</t>
    </rPh>
    <phoneticPr fontId="2"/>
  </si>
  <si>
    <t>012歳児（お昼寝布団代）</t>
    <rPh sb="3" eb="5">
      <t>サイジ</t>
    </rPh>
    <rPh sb="7" eb="9">
      <t>ヒルネ</t>
    </rPh>
    <rPh sb="9" eb="11">
      <t>フトン</t>
    </rPh>
    <rPh sb="11" eb="12">
      <t>ダイ</t>
    </rPh>
    <phoneticPr fontId="2"/>
  </si>
  <si>
    <t>静かな住宅街にある令和６年度新設の保育園です。中学校が隣接し、近隣の方との交流もあり、地域に愛される保育園を目指しています。園内は、家庭のような温かさを感じる色合いで、アットホームな雰囲気の保育園です。雨の日は、広い廊下を活かしコンビカーを走らせたり、マットや跳び箱を並べサーッキットを楽しんだりしています。各保育室は、パーテーションを自由に動かすことができ、広さを変えて活用できます。隣の保育室との間には大きな窓があることで、子どもたちは開かれた空間でのびのび過ごしています。異年齢児、また担任以外の保育士など、園全体で子どもたちに関りながら、一人ひとりの育ちを大切にしています。</t>
    <phoneticPr fontId="2"/>
  </si>
  <si>
    <t>　ぽけっとランド江戸川台駅前保育園</t>
    <rPh sb="8" eb="12">
      <t>エドガワダイ</t>
    </rPh>
    <rPh sb="12" eb="13">
      <t>エキ</t>
    </rPh>
    <rPh sb="13" eb="14">
      <t>マエ</t>
    </rPh>
    <rPh sb="14" eb="17">
      <t>ホイクエン</t>
    </rPh>
    <phoneticPr fontId="2"/>
  </si>
  <si>
    <t>　04-7156-3155</t>
    <phoneticPr fontId="2"/>
  </si>
  <si>
    <t>　流山市江戸川台西2-3-1</t>
    <rPh sb="1" eb="4">
      <t>ナガレヤマシ</t>
    </rPh>
    <rPh sb="4" eb="8">
      <t>エドガワダイ</t>
    </rPh>
    <rPh sb="8" eb="9">
      <t>ニシ</t>
    </rPh>
    <phoneticPr fontId="2"/>
  </si>
  <si>
    <t>・自分の意志（思い）を伝えられる子（主体的）
・自分で判断し行動できる子（問題解決能力）
・自分を信じることができる子（自己肯定感）
・他者の気持ちを感じ取れる子ども（やさしさ・思いやり）</t>
    <phoneticPr fontId="2"/>
  </si>
  <si>
    <t>7:00～19:00(月～金)
7:00～18:00(土)</t>
    <rPh sb="11" eb="12">
      <t>ゲツ</t>
    </rPh>
    <rPh sb="13" eb="14">
      <t>キン</t>
    </rPh>
    <rPh sb="27" eb="28">
      <t>ド</t>
    </rPh>
    <phoneticPr fontId="2"/>
  </si>
  <si>
    <t>7:00～8:00合同保育
17:00～19:00合同保育</t>
    <rPh sb="9" eb="11">
      <t>ゴウドウ</t>
    </rPh>
    <rPh sb="11" eb="13">
      <t>ホイク</t>
    </rPh>
    <rPh sb="25" eb="27">
      <t>ゴウドウ</t>
    </rPh>
    <rPh sb="27" eb="29">
      <t>ホイク</t>
    </rPh>
    <phoneticPr fontId="2"/>
  </si>
  <si>
    <t>希望者：シーツ購入可能</t>
    <rPh sb="0" eb="3">
      <t>キボウシャ</t>
    </rPh>
    <rPh sb="7" eb="9">
      <t>コウニュウ</t>
    </rPh>
    <rPh sb="9" eb="11">
      <t>カノウ</t>
    </rPh>
    <phoneticPr fontId="2"/>
  </si>
  <si>
    <t>防災頭巾(0～1歳・2歳以上)</t>
    <rPh sb="0" eb="2">
      <t>ボウサイ</t>
    </rPh>
    <rPh sb="2" eb="4">
      <t>ズキン</t>
    </rPh>
    <rPh sb="8" eb="9">
      <t>サイ</t>
    </rPh>
    <rPh sb="11" eb="12">
      <t>サイ</t>
    </rPh>
    <rPh sb="12" eb="14">
      <t>イジョウ</t>
    </rPh>
    <phoneticPr fontId="2"/>
  </si>
  <si>
    <t>はさみ・のり・道具箱・
パステラ・粘土・
粘土板・粘土ヘラ・
粘土ケース・
ピアニカホース(5歳のみ)</t>
    <rPh sb="7" eb="9">
      <t>ドウグ</t>
    </rPh>
    <rPh sb="9" eb="10">
      <t>バコ</t>
    </rPh>
    <rPh sb="17" eb="19">
      <t>ネンド</t>
    </rPh>
    <rPh sb="21" eb="23">
      <t>ネンド</t>
    </rPh>
    <rPh sb="23" eb="24">
      <t>イタ</t>
    </rPh>
    <rPh sb="25" eb="27">
      <t>ネンド</t>
    </rPh>
    <rPh sb="31" eb="33">
      <t>ネンド</t>
    </rPh>
    <rPh sb="47" eb="48">
      <t>サイ</t>
    </rPh>
    <phoneticPr fontId="2"/>
  </si>
  <si>
    <t>非常用品(長期保存水・カイロ)</t>
    <rPh sb="0" eb="2">
      <t>ヒジョウ</t>
    </rPh>
    <rPh sb="2" eb="4">
      <t>ヨウヒン</t>
    </rPh>
    <rPh sb="5" eb="7">
      <t>チョウキ</t>
    </rPh>
    <rPh sb="7" eb="9">
      <t>ホゾン</t>
    </rPh>
    <rPh sb="9" eb="10">
      <t>スイ</t>
    </rPh>
    <phoneticPr fontId="2"/>
  </si>
  <si>
    <t>コドモン引落</t>
    <rPh sb="4" eb="6">
      <t>ヒキオトシ</t>
    </rPh>
    <phoneticPr fontId="2"/>
  </si>
  <si>
    <t>0歳～5歳児クラス</t>
    <rPh sb="1" eb="2">
      <t>サイ</t>
    </rPh>
    <rPh sb="4" eb="5">
      <t>サイ</t>
    </rPh>
    <rPh sb="5" eb="6">
      <t>ジ</t>
    </rPh>
    <phoneticPr fontId="2"/>
  </si>
  <si>
    <t>翌月</t>
    <rPh sb="0" eb="2">
      <t>ヨクゲツ</t>
    </rPh>
    <phoneticPr fontId="2"/>
  </si>
  <si>
    <t>50～6,000</t>
    <phoneticPr fontId="2"/>
  </si>
  <si>
    <t>0歳～3歳児クラス</t>
    <rPh sb="1" eb="2">
      <t>サイ</t>
    </rPh>
    <rPh sb="4" eb="5">
      <t>サイ</t>
    </rPh>
    <rPh sb="5" eb="6">
      <t>ジ</t>
    </rPh>
    <phoneticPr fontId="2"/>
  </si>
  <si>
    <t>1,200～4,200</t>
    <phoneticPr fontId="2"/>
  </si>
  <si>
    <t>保育理念「個を受容し、共感するなかで主体性を育む」を基に、少人数だから出来ること！
一人ひとりの芽をその子らしく伸ばすために、愛情いっぱいの居心地のよい場所や、
自分の好きな事を選び抜ける環境を整えています。また友だちと試行錯誤していく経験こそが、
成長の刺激！毎日がワクワクの保育園であり続けます。
（費用関係）
＜延長保育料＞
「標準時間認定」
18時～18時15分は50円、18時16分～18時30分は50円、18時31分～18:45分は100円、18時46分～19:00は100円
「短時間認定」16時01分～17時は100円、17時01分～18時は100円
&lt;おむつ代&gt;忘れた場合、1枚50円で販売</t>
    <rPh sb="0" eb="2">
      <t>ホイク</t>
    </rPh>
    <rPh sb="2" eb="4">
      <t>リネン</t>
    </rPh>
    <rPh sb="5" eb="6">
      <t>コ</t>
    </rPh>
    <rPh sb="7" eb="9">
      <t>ジュヨウ</t>
    </rPh>
    <rPh sb="11" eb="13">
      <t>キョウカン</t>
    </rPh>
    <rPh sb="18" eb="21">
      <t>シュタイセイ</t>
    </rPh>
    <rPh sb="22" eb="23">
      <t>ハグク</t>
    </rPh>
    <rPh sb="26" eb="27">
      <t>モト</t>
    </rPh>
    <rPh sb="29" eb="32">
      <t>ショウニンズウ</t>
    </rPh>
    <rPh sb="35" eb="37">
      <t>デキ</t>
    </rPh>
    <rPh sb="42" eb="44">
      <t>ヒトリ</t>
    </rPh>
    <rPh sb="48" eb="49">
      <t>メ</t>
    </rPh>
    <rPh sb="52" eb="53">
      <t>コ</t>
    </rPh>
    <rPh sb="56" eb="57">
      <t>ノ</t>
    </rPh>
    <rPh sb="63" eb="65">
      <t>アイジョウ</t>
    </rPh>
    <rPh sb="70" eb="73">
      <t>イゴコチ</t>
    </rPh>
    <rPh sb="76" eb="78">
      <t>バショ</t>
    </rPh>
    <rPh sb="81" eb="83">
      <t>ジブン</t>
    </rPh>
    <rPh sb="84" eb="85">
      <t>ス</t>
    </rPh>
    <rPh sb="87" eb="88">
      <t>コト</t>
    </rPh>
    <rPh sb="89" eb="90">
      <t>エラ</t>
    </rPh>
    <rPh sb="91" eb="92">
      <t>ヌ</t>
    </rPh>
    <rPh sb="94" eb="96">
      <t>カンキョウ</t>
    </rPh>
    <rPh sb="97" eb="98">
      <t>トトノ</t>
    </rPh>
    <rPh sb="106" eb="107">
      <t>トモ</t>
    </rPh>
    <rPh sb="110" eb="112">
      <t>シコウ</t>
    </rPh>
    <rPh sb="112" eb="114">
      <t>サクゴ</t>
    </rPh>
    <rPh sb="118" eb="120">
      <t>ケイケン</t>
    </rPh>
    <rPh sb="125" eb="127">
      <t>セイチョウ</t>
    </rPh>
    <rPh sb="128" eb="130">
      <t>シゲキ</t>
    </rPh>
    <rPh sb="131" eb="133">
      <t>マイニチ</t>
    </rPh>
    <rPh sb="139" eb="142">
      <t>ホイクエン</t>
    </rPh>
    <rPh sb="145" eb="146">
      <t>ツヅ</t>
    </rPh>
    <rPh sb="152" eb="154">
      <t>ヒヨウ</t>
    </rPh>
    <rPh sb="154" eb="156">
      <t>カンケイ</t>
    </rPh>
    <rPh sb="167" eb="169">
      <t>ヒョウジュン</t>
    </rPh>
    <rPh sb="169" eb="171">
      <t>ジカン</t>
    </rPh>
    <rPh sb="171" eb="173">
      <t>ニンテイ</t>
    </rPh>
    <rPh sb="184" eb="185">
      <t>フン</t>
    </rPh>
    <rPh sb="195" eb="196">
      <t>フン</t>
    </rPh>
    <rPh sb="202" eb="203">
      <t>フン</t>
    </rPh>
    <rPh sb="210" eb="211">
      <t>ジ</t>
    </rPh>
    <rPh sb="213" eb="214">
      <t>フン</t>
    </rPh>
    <rPh sb="220" eb="221">
      <t>フン</t>
    </rPh>
    <rPh sb="225" eb="226">
      <t>エン</t>
    </rPh>
    <rPh sb="229" eb="230">
      <t>ジ</t>
    </rPh>
    <rPh sb="232" eb="233">
      <t>フン</t>
    </rPh>
    <rPh sb="243" eb="244">
      <t>エン</t>
    </rPh>
    <rPh sb="246" eb="249">
      <t>タンジカン</t>
    </rPh>
    <rPh sb="249" eb="251">
      <t>ニンテイ</t>
    </rPh>
    <rPh sb="254" eb="255">
      <t>ジ</t>
    </rPh>
    <rPh sb="257" eb="258">
      <t>フン</t>
    </rPh>
    <rPh sb="261" eb="262">
      <t>ジ</t>
    </rPh>
    <rPh sb="266" eb="267">
      <t>エン</t>
    </rPh>
    <rPh sb="270" eb="271">
      <t>ジ</t>
    </rPh>
    <rPh sb="273" eb="274">
      <t>フン</t>
    </rPh>
    <rPh sb="288" eb="289">
      <t>ダイ</t>
    </rPh>
    <rPh sb="290" eb="291">
      <t>ワス</t>
    </rPh>
    <rPh sb="293" eb="295">
      <t>バアイ</t>
    </rPh>
    <rPh sb="297" eb="298">
      <t>マイ</t>
    </rPh>
    <rPh sb="300" eb="301">
      <t>エン</t>
    </rPh>
    <rPh sb="302" eb="304">
      <t>ハンバイ</t>
    </rPh>
    <phoneticPr fontId="2"/>
  </si>
  <si>
    <t>アートチャイルドケア南流山保育園</t>
    <rPh sb="10" eb="16">
      <t>ミナミナガレヤマホイクエン</t>
    </rPh>
    <phoneticPr fontId="2"/>
  </si>
  <si>
    <t>04－7158－0123</t>
    <phoneticPr fontId="2"/>
  </si>
  <si>
    <t>流山市南流山9丁目3番地の1</t>
    <rPh sb="0" eb="3">
      <t>ナガレヤマシ</t>
    </rPh>
    <rPh sb="3" eb="6">
      <t>ミナミナガレヤマ</t>
    </rPh>
    <rPh sb="7" eb="9">
      <t>チョウメ</t>
    </rPh>
    <rPh sb="10" eb="12">
      <t>バンチ</t>
    </rPh>
    <phoneticPr fontId="2"/>
  </si>
  <si>
    <t xml:space="preserve">「安心と安全」を前提に
・睡眠と生活リズムを整える事を目指して保育を展開していきます 
・一人一人の個性と成長に応じた保育を展開していきます 
・子どもの「失敗」を受け止める保育を展開していきます
</t>
    <phoneticPr fontId="2"/>
  </si>
  <si>
    <t>・園にて用意</t>
    <rPh sb="1" eb="2">
      <t>エン</t>
    </rPh>
    <rPh sb="4" eb="6">
      <t>ヨウイ</t>
    </rPh>
    <phoneticPr fontId="2"/>
  </si>
  <si>
    <t xml:space="preserve">・着替え（常備用）
・帽子
・靴
・上履き（2歳～）
</t>
    <rPh sb="1" eb="3">
      <t>キガ</t>
    </rPh>
    <rPh sb="5" eb="8">
      <t>ジョウビヨウ</t>
    </rPh>
    <rPh sb="11" eb="13">
      <t>ボウシ</t>
    </rPh>
    <rPh sb="15" eb="16">
      <t>クツ</t>
    </rPh>
    <rPh sb="18" eb="20">
      <t>ウワバ</t>
    </rPh>
    <rPh sb="23" eb="24">
      <t>サイ</t>
    </rPh>
    <phoneticPr fontId="2"/>
  </si>
  <si>
    <t>・粘土セット（3歳～）
・クレパス（3歳～）
・自由画帳（3歳～）
・のり（3歳～）
・はさみ（3歳～）</t>
    <rPh sb="1" eb="3">
      <t>ネンド</t>
    </rPh>
    <rPh sb="8" eb="9">
      <t>サイ</t>
    </rPh>
    <rPh sb="19" eb="20">
      <t>サイ</t>
    </rPh>
    <rPh sb="24" eb="28">
      <t>ジユウガチョウ</t>
    </rPh>
    <rPh sb="30" eb="31">
      <t>サイ</t>
    </rPh>
    <rPh sb="39" eb="40">
      <t>サイ</t>
    </rPh>
    <rPh sb="49" eb="50">
      <t>サイ</t>
    </rPh>
    <phoneticPr fontId="2"/>
  </si>
  <si>
    <t>・ビニール袋1束（汚物用）</t>
    <rPh sb="5" eb="6">
      <t>フクロ</t>
    </rPh>
    <rPh sb="7" eb="8">
      <t>タバ</t>
    </rPh>
    <rPh sb="9" eb="11">
      <t>オブツ</t>
    </rPh>
    <rPh sb="11" eb="12">
      <t>ヨウ</t>
    </rPh>
    <phoneticPr fontId="2"/>
  </si>
  <si>
    <t>・リュック
・袋（エコバック等）</t>
    <rPh sb="7" eb="8">
      <t>フクロ</t>
    </rPh>
    <rPh sb="14" eb="15">
      <t>トウ</t>
    </rPh>
    <phoneticPr fontId="2"/>
  </si>
  <si>
    <t>6，000円</t>
    <rPh sb="5" eb="6">
      <t>エン</t>
    </rPh>
    <phoneticPr fontId="2"/>
  </si>
  <si>
    <t>一時間当たり</t>
    <rPh sb="0" eb="3">
      <t>1ジカン</t>
    </rPh>
    <rPh sb="3" eb="4">
      <t>ア</t>
    </rPh>
    <phoneticPr fontId="2"/>
  </si>
  <si>
    <t>0～2歳児クラス</t>
    <rPh sb="3" eb="5">
      <t>サイジ</t>
    </rPh>
    <phoneticPr fontId="2"/>
  </si>
  <si>
    <t>2,700円</t>
    <rPh sb="5" eb="6">
      <t>エン</t>
    </rPh>
    <phoneticPr fontId="2"/>
  </si>
  <si>
    <t>40円～410円</t>
    <rPh sb="2" eb="3">
      <t>エン</t>
    </rPh>
    <rPh sb="7" eb="8">
      <t>エン</t>
    </rPh>
    <phoneticPr fontId="2"/>
  </si>
  <si>
    <t>英語ダンス</t>
    <rPh sb="0" eb="2">
      <t>エイゴ</t>
    </rPh>
    <phoneticPr fontId="2"/>
  </si>
  <si>
    <t xml:space="preserve">
・主体性保育の理念に基づき子ども達が自らの意思で選び、自由に活動できる環境を大切にしています。</t>
    <rPh sb="2" eb="7">
      <t>シュタイセイホイク</t>
    </rPh>
    <rPh sb="8" eb="10">
      <t>リネン</t>
    </rPh>
    <rPh sb="11" eb="12">
      <t>モト</t>
    </rPh>
    <rPh sb="14" eb="15">
      <t>コ</t>
    </rPh>
    <rPh sb="17" eb="18">
      <t>タツ</t>
    </rPh>
    <rPh sb="19" eb="20">
      <t>ミズカ</t>
    </rPh>
    <rPh sb="22" eb="24">
      <t>イシ</t>
    </rPh>
    <rPh sb="25" eb="26">
      <t>エラ</t>
    </rPh>
    <rPh sb="28" eb="30">
      <t>ジユウ</t>
    </rPh>
    <rPh sb="31" eb="33">
      <t>カツドウ</t>
    </rPh>
    <rPh sb="36" eb="38">
      <t>カンキョウ</t>
    </rPh>
    <rPh sb="39" eb="41">
      <t>タイセツ</t>
    </rPh>
    <phoneticPr fontId="2"/>
  </si>
  <si>
    <t>そらまめ保育園おおたかの森</t>
    <phoneticPr fontId="2"/>
  </si>
  <si>
    <t>04-7157-0346</t>
    <phoneticPr fontId="2"/>
  </si>
  <si>
    <t>流山市おおたかの森西1-14-4</t>
    <phoneticPr fontId="2"/>
  </si>
  <si>
    <t>　　　　　　流山おおたかの森　</t>
    <rPh sb="6" eb="14">
      <t>ナガレヤマオオタカノモリ</t>
    </rPh>
    <phoneticPr fontId="2"/>
  </si>
  <si>
    <t>・健康でよくあ遊べる子　　　　　　　　　　　　　　　　　　　　　　　　　　・思いやりのあるやさしい子　　　　　　　　　　　　　　　　　　　　　　　　　　　　　　・物事をよく考えてやってみる子　　　　　　　　　　　　　　　　　　　　　　　　・自分の気持ちを素直に表現できる子　　　　　　　　　　　　　　　　　　　　　　　・感情豊かな子</t>
    <rPh sb="1" eb="3">
      <t>ケンコウ</t>
    </rPh>
    <rPh sb="7" eb="8">
      <t>アソ</t>
    </rPh>
    <rPh sb="10" eb="11">
      <t>コ</t>
    </rPh>
    <rPh sb="38" eb="39">
      <t>オモ</t>
    </rPh>
    <rPh sb="49" eb="50">
      <t>コ</t>
    </rPh>
    <rPh sb="81" eb="83">
      <t>モノゴト</t>
    </rPh>
    <rPh sb="86" eb="87">
      <t>カンガ</t>
    </rPh>
    <rPh sb="94" eb="95">
      <t>コ</t>
    </rPh>
    <rPh sb="120" eb="122">
      <t>ジブン</t>
    </rPh>
    <rPh sb="123" eb="125">
      <t>キモ</t>
    </rPh>
    <rPh sb="127" eb="129">
      <t>スナオ</t>
    </rPh>
    <rPh sb="130" eb="132">
      <t>ヒョウゲン</t>
    </rPh>
    <rPh sb="135" eb="136">
      <t>コ</t>
    </rPh>
    <rPh sb="160" eb="163">
      <t>カンジョウユタ</t>
    </rPh>
    <rPh sb="165" eb="166">
      <t>コ</t>
    </rPh>
    <phoneticPr fontId="2"/>
  </si>
  <si>
    <t>【標準】　　　　　　　　　　　　　　　　18:01～19:00        19:01～20:00       20:01～21:00     【短時間】　　　　　　　　　　　　　　7:00～7:59     　  夕方標準と同じ　　　　　　　　　　　　　　　　　　　　　　　　　</t>
    <rPh sb="1" eb="3">
      <t>ヒョウジュン</t>
    </rPh>
    <rPh sb="74" eb="77">
      <t>タンジカン</t>
    </rPh>
    <rPh sb="109" eb="111">
      <t>ユウガタ</t>
    </rPh>
    <rPh sb="111" eb="113">
      <t>ヒョウジュン</t>
    </rPh>
    <rPh sb="114" eb="115">
      <t>オナ</t>
    </rPh>
    <phoneticPr fontId="2"/>
  </si>
  <si>
    <t>14時間</t>
    <rPh sb="2" eb="4">
      <t>ジカン</t>
    </rPh>
    <phoneticPr fontId="2"/>
  </si>
  <si>
    <t>生後57日</t>
    <rPh sb="0" eb="2">
      <t>セイゴ</t>
    </rPh>
    <rPh sb="4" eb="5">
      <t>ニチ</t>
    </rPh>
    <phoneticPr fontId="2"/>
  </si>
  <si>
    <t>【毎週持ち帰り】　　　　　　・バスタオル　　　　　　　　　　　　　　　・ゴム付きタオルシーツ　　　　</t>
    <rPh sb="1" eb="4">
      <t>マイシュウモ</t>
    </rPh>
    <rPh sb="5" eb="6">
      <t>カエ</t>
    </rPh>
    <rPh sb="38" eb="39">
      <t>ツ</t>
    </rPh>
    <phoneticPr fontId="2"/>
  </si>
  <si>
    <t>・肌着（０・１歳児）　　　　　　　　　　　　　・スタイ（０歳児）　　　　　　　　　　　　　　・ガーゼ（０歳児）　　　　　・着替え（毎日持ち帰り）　　　・着替え（常備用）　　　　　　　　　　　　　　　　　　　・上履き　　　　　　　　　　　　　　</t>
    <rPh sb="1" eb="3">
      <t>ハダギ</t>
    </rPh>
    <rPh sb="7" eb="9">
      <t>サイジ</t>
    </rPh>
    <rPh sb="29" eb="31">
      <t>サイジ</t>
    </rPh>
    <rPh sb="61" eb="63">
      <t>キガ</t>
    </rPh>
    <rPh sb="65" eb="67">
      <t>マイニチ</t>
    </rPh>
    <rPh sb="67" eb="68">
      <t>モ</t>
    </rPh>
    <rPh sb="69" eb="70">
      <t>カエ</t>
    </rPh>
    <rPh sb="76" eb="78">
      <t>キガ</t>
    </rPh>
    <rPh sb="80" eb="83">
      <t>ジョウビヨウ</t>
    </rPh>
    <rPh sb="104" eb="106">
      <t>ウワバ</t>
    </rPh>
    <phoneticPr fontId="2"/>
  </si>
  <si>
    <t>【全園児】　　　　　　　　　　・通園バック・カラー帽子　　　　　　　　・連絡帳・出席ブック　　　・水筒・ハンカチ　　　　　　　　　　　　　・手持ち付きコップ　　　　　　・歯ブラシ・ティッシュ　　　　　　　　　・汗拭きタオル　　　　　　・上履き袋・体操服　　　　　　　　　　　・体操服袋・防災頭巾</t>
    <rPh sb="1" eb="4">
      <t>ゼンエンジ</t>
    </rPh>
    <rPh sb="16" eb="18">
      <t>ツウエン</t>
    </rPh>
    <rPh sb="25" eb="27">
      <t>ボウシ</t>
    </rPh>
    <rPh sb="36" eb="39">
      <t>レンラクチョウ</t>
    </rPh>
    <rPh sb="40" eb="42">
      <t>シュッセキ</t>
    </rPh>
    <rPh sb="49" eb="51">
      <t>スイトウ</t>
    </rPh>
    <rPh sb="70" eb="72">
      <t>テモ</t>
    </rPh>
    <rPh sb="73" eb="74">
      <t>ツ</t>
    </rPh>
    <rPh sb="85" eb="86">
      <t>ハ</t>
    </rPh>
    <rPh sb="105" eb="107">
      <t>アセフ</t>
    </rPh>
    <rPh sb="118" eb="120">
      <t>ウワバ</t>
    </rPh>
    <rPh sb="121" eb="122">
      <t>ブクロ</t>
    </rPh>
    <rPh sb="123" eb="126">
      <t>タイソウフク</t>
    </rPh>
    <rPh sb="138" eb="142">
      <t>タイソウフクブクロ</t>
    </rPh>
    <rPh sb="143" eb="147">
      <t>ボウサイズキン</t>
    </rPh>
    <phoneticPr fontId="2"/>
  </si>
  <si>
    <t>【毎日持参】　　　　　　　　　　　・取手付きマグマグ（０歳児）　　　　　　　　　　　　　　　（スパウト可）</t>
    <rPh sb="1" eb="5">
      <t>マイニチジサン</t>
    </rPh>
    <rPh sb="18" eb="21">
      <t>トッテツ</t>
    </rPh>
    <rPh sb="28" eb="30">
      <t>サイジ</t>
    </rPh>
    <rPh sb="51" eb="52">
      <t>カ</t>
    </rPh>
    <phoneticPr fontId="2"/>
  </si>
  <si>
    <t>【無くなり次第随時】　　　　　　　・おしりふき（必要な期間）　　　　　　　　　　　・オムツ（必要な期間）　　　　　　　　　　　　　　・パンツ（必要な期間）　　　　　　　　　　　　　　　・汚れもの袋　　　　　　　　　　　　　　</t>
    <rPh sb="1" eb="2">
      <t>ナ</t>
    </rPh>
    <rPh sb="5" eb="9">
      <t>シダイズイジ</t>
    </rPh>
    <rPh sb="24" eb="26">
      <t>ヒツヨウ</t>
    </rPh>
    <rPh sb="27" eb="29">
      <t>キカン</t>
    </rPh>
    <rPh sb="46" eb="48">
      <t>ヒツヨウ</t>
    </rPh>
    <rPh sb="49" eb="51">
      <t>キカン</t>
    </rPh>
    <rPh sb="71" eb="73">
      <t>ヒツヨウ</t>
    </rPh>
    <rPh sb="74" eb="76">
      <t>キカン</t>
    </rPh>
    <rPh sb="93" eb="94">
      <t>ヨゴ</t>
    </rPh>
    <rPh sb="97" eb="98">
      <t>ブクロ</t>
    </rPh>
    <phoneticPr fontId="2"/>
  </si>
  <si>
    <t>【１ヶ月毎】サイズ変更　　　　　　　　　・避難用靴下（０歳児）　　　　　　　　　　　　　　・避難用靴（１歳児）　　　　　　　　　　　</t>
    <rPh sb="3" eb="5">
      <t>ゲツゴト</t>
    </rPh>
    <rPh sb="9" eb="11">
      <t>ヘンコウ</t>
    </rPh>
    <rPh sb="21" eb="26">
      <t>ヒナンヨウクツシタ</t>
    </rPh>
    <rPh sb="28" eb="30">
      <t>サイジ</t>
    </rPh>
    <rPh sb="46" eb="50">
      <t>ヒナンヨウクツ</t>
    </rPh>
    <rPh sb="52" eb="54">
      <t>サイジ</t>
    </rPh>
    <phoneticPr fontId="2"/>
  </si>
  <si>
    <t>毎月27日</t>
    <rPh sb="0" eb="2">
      <t>マイツキ</t>
    </rPh>
    <rPh sb="4" eb="5">
      <t>ニチ</t>
    </rPh>
    <phoneticPr fontId="2"/>
  </si>
  <si>
    <t>ＥＣＣ</t>
    <phoneticPr fontId="2"/>
  </si>
  <si>
    <t>奥田ピアノ・リトミック講師</t>
    <rPh sb="0" eb="2">
      <t>オクダ</t>
    </rPh>
    <rPh sb="11" eb="13">
      <t>コウシ</t>
    </rPh>
    <phoneticPr fontId="2"/>
  </si>
  <si>
    <t>そらまめスポーツおおたかの森</t>
    <rPh sb="13" eb="14">
      <t>モリ</t>
    </rPh>
    <phoneticPr fontId="2"/>
  </si>
  <si>
    <t>【園独自のプログラム等追記】　　　　　　　　　　　　　　　　　　　　　　　　　　　　　　　　　　　　　　　　　　　　　　　　　学研（まなびタイム）：４～５歳児クラス　月２回　月額なし　初期費用なし　無料サービス　　　　　　　　　　　　　　学研（科学タイム）　：５歳児クラス　２ヶ月１回　月額なし　初期費用なし　無料サービス</t>
    <rPh sb="1" eb="4">
      <t>エンドクジ</t>
    </rPh>
    <rPh sb="10" eb="11">
      <t>トウ</t>
    </rPh>
    <rPh sb="11" eb="13">
      <t>ツイキ</t>
    </rPh>
    <rPh sb="63" eb="65">
      <t>ガッケン</t>
    </rPh>
    <rPh sb="77" eb="79">
      <t>サイジ</t>
    </rPh>
    <rPh sb="83" eb="84">
      <t>ツキ</t>
    </rPh>
    <rPh sb="85" eb="86">
      <t>カイ</t>
    </rPh>
    <rPh sb="87" eb="89">
      <t>ゲツガク</t>
    </rPh>
    <rPh sb="92" eb="96">
      <t>ショキヒヨウ</t>
    </rPh>
    <rPh sb="99" eb="101">
      <t>ムリョウ</t>
    </rPh>
    <rPh sb="119" eb="121">
      <t>ガッケン</t>
    </rPh>
    <rPh sb="122" eb="124">
      <t>カガク</t>
    </rPh>
    <rPh sb="131" eb="133">
      <t>サイジ</t>
    </rPh>
    <rPh sb="139" eb="140">
      <t>ゲツ</t>
    </rPh>
    <rPh sb="141" eb="142">
      <t>カイ</t>
    </rPh>
    <rPh sb="143" eb="145">
      <t>ゲツガク</t>
    </rPh>
    <rPh sb="148" eb="152">
      <t>ショキヒヨウ</t>
    </rPh>
    <rPh sb="155" eb="157">
      <t>ムリョウ</t>
    </rPh>
    <phoneticPr fontId="2"/>
  </si>
  <si>
    <t>トレジャーキッズおおたかのもり保育園</t>
    <phoneticPr fontId="2"/>
  </si>
  <si>
    <t>04－7157－3813</t>
    <phoneticPr fontId="2"/>
  </si>
  <si>
    <t>千葉県　流山市おおたかの森東2－4－2</t>
    <phoneticPr fontId="2"/>
  </si>
  <si>
    <t>〇遊びを通して　探求心、コミニュケーション力、創造力をつける。
〇食育を通して　健康な体をつくる。
〇いろいろな行事や体験を通して　達成感，自信を身につけ、自己肯定感につなげる。</t>
    <phoneticPr fontId="2"/>
  </si>
  <si>
    <t>6か月から</t>
    <phoneticPr fontId="2"/>
  </si>
  <si>
    <t>・布団 
・布団カバー （毎週持ち帰り）
 ・タオルケット等 （毎週持ち帰り）</t>
    <phoneticPr fontId="2"/>
  </si>
  <si>
    <t>・着替えセット
・靴
・上履き</t>
    <phoneticPr fontId="2"/>
  </si>
  <si>
    <t>・おむつ（必要な期間） （毎日持参） 
・おしりふき（必要な期間） 
・ビニールバック
・手提げ付きビニール袋
・ウエットティッシュ</t>
    <phoneticPr fontId="2"/>
  </si>
  <si>
    <t>手提げかばん（乳児）
リュック（幼児）</t>
    <phoneticPr fontId="2"/>
  </si>
  <si>
    <t>毎月</t>
    <phoneticPr fontId="2"/>
  </si>
  <si>
    <t>5,000円</t>
    <rPh sb="5" eb="6">
      <t>エン</t>
    </rPh>
    <phoneticPr fontId="2"/>
  </si>
  <si>
    <t>布団・ベッドリース</t>
    <rPh sb="0" eb="2">
      <t>フトン</t>
    </rPh>
    <phoneticPr fontId="2"/>
  </si>
  <si>
    <t>110円</t>
    <rPh sb="3" eb="4">
      <t>エン</t>
    </rPh>
    <phoneticPr fontId="2"/>
  </si>
  <si>
    <t>月１～３</t>
    <rPh sb="0" eb="1">
      <t>ツキ</t>
    </rPh>
    <phoneticPr fontId="2"/>
  </si>
  <si>
    <t>2,200円</t>
    <rPh sb="5" eb="6">
      <t>エン</t>
    </rPh>
    <phoneticPr fontId="2"/>
  </si>
  <si>
    <t>開所2年の新しい保育園です。芝生の園庭があり、裸足で走りまわれます。遊びが学びの保育園です。食育にも力をいれていてビザつくりやおにぎりつくり、いろいろな野菜を育てたり、収穫したりします。看護師が3名います。電車に乗ったり、買い物したり、中規模ならではの活動を楽しめます。</t>
    <phoneticPr fontId="2"/>
  </si>
  <si>
    <t>・子ども一人一人が主人公となり、充分に身体を動かして活動できる保育園。 ・子ども達が心を弾ませて仲間と遊び、生活できる保育園。 ・子ども達に自然の素材や豊かな文化を保証し、子ども達の限りない発達を目指す保育園。 ・安心、安全な食材、無農薬有機野菜を使った手作り給食の保育園。</t>
  </si>
  <si>
    <t>450・550/1時間</t>
    <rPh sb="7" eb="11">
      <t>･1ジカン</t>
    </rPh>
    <phoneticPr fontId="2"/>
  </si>
  <si>
    <t>50円・400円</t>
    <rPh sb="2" eb="3">
      <t>エン</t>
    </rPh>
    <rPh sb="7" eb="8">
      <t>エン</t>
    </rPh>
    <phoneticPr fontId="2"/>
  </si>
  <si>
    <t>0～2歳児</t>
    <rPh sb="3" eb="5">
      <t>サイジ</t>
    </rPh>
    <phoneticPr fontId="2"/>
  </si>
  <si>
    <t>1500円</t>
    <rPh sb="4" eb="5">
      <t>エン</t>
    </rPh>
    <phoneticPr fontId="2"/>
  </si>
  <si>
    <t>社会福祉法人おひさま会南流山保育園ひびき</t>
    <rPh sb="0" eb="6">
      <t>シャカイフクシホウジン</t>
    </rPh>
    <rPh sb="10" eb="11">
      <t>カイ</t>
    </rPh>
    <rPh sb="11" eb="12">
      <t>ミナミ</t>
    </rPh>
    <rPh sb="12" eb="17">
      <t>ナガレヤマホイクエン</t>
    </rPh>
    <phoneticPr fontId="2"/>
  </si>
  <si>
    <t>04-7199-7815</t>
    <phoneticPr fontId="2"/>
  </si>
  <si>
    <t>流山市南流山6-13-4</t>
    <rPh sb="0" eb="3">
      <t>ナガレヤマシ</t>
    </rPh>
    <rPh sb="3" eb="6">
      <t>ミナミナガレヤマ</t>
    </rPh>
    <phoneticPr fontId="2"/>
  </si>
  <si>
    <t>　　　JR/TX　　南流山　　</t>
    <rPh sb="10" eb="13">
      <t>ミナミナガレヤマ</t>
    </rPh>
    <phoneticPr fontId="2"/>
  </si>
  <si>
    <t>◎やさしく思いやるのある子ども
◎自分らしく輝いている子ども
◎意欲のある活き活きした子ども
◎自分で考え行動できる子ども</t>
    <rPh sb="5" eb="6">
      <t>オモ</t>
    </rPh>
    <rPh sb="12" eb="13">
      <t>コ</t>
    </rPh>
    <rPh sb="17" eb="19">
      <t>ジブン</t>
    </rPh>
    <rPh sb="22" eb="23">
      <t>カガヤ</t>
    </rPh>
    <rPh sb="27" eb="28">
      <t>コ</t>
    </rPh>
    <rPh sb="32" eb="34">
      <t>イヨク</t>
    </rPh>
    <rPh sb="37" eb="38">
      <t>イ</t>
    </rPh>
    <rPh sb="39" eb="40">
      <t>イ</t>
    </rPh>
    <rPh sb="43" eb="44">
      <t>コ</t>
    </rPh>
    <rPh sb="48" eb="50">
      <t>ジブン</t>
    </rPh>
    <rPh sb="51" eb="52">
      <t>カンガ</t>
    </rPh>
    <rPh sb="53" eb="55">
      <t>コウドウ</t>
    </rPh>
    <rPh sb="58" eb="59">
      <t>コ</t>
    </rPh>
    <phoneticPr fontId="2"/>
  </si>
  <si>
    <t>10：00～16：00</t>
    <phoneticPr fontId="2"/>
  </si>
  <si>
    <t>要相談</t>
    <rPh sb="0" eb="3">
      <t>ヨウソウダン</t>
    </rPh>
    <phoneticPr fontId="2"/>
  </si>
  <si>
    <t>利用用途によりご案内</t>
    <rPh sb="0" eb="2">
      <t>リヨウ</t>
    </rPh>
    <rPh sb="2" eb="4">
      <t>ヨウト</t>
    </rPh>
    <rPh sb="8" eb="10">
      <t>アンナイ</t>
    </rPh>
    <phoneticPr fontId="2"/>
  </si>
  <si>
    <t>バスタオル（毎週持ち帰り）</t>
    <rPh sb="6" eb="9">
      <t>マイシュウモ</t>
    </rPh>
    <rPh sb="10" eb="11">
      <t>カエ</t>
    </rPh>
    <phoneticPr fontId="2"/>
  </si>
  <si>
    <t>・着替え（毎日持ち帰り）
・着替え（常備用）
・帽子
・靴
・上履き</t>
    <rPh sb="1" eb="3">
      <t>キガ</t>
    </rPh>
    <rPh sb="5" eb="7">
      <t>マイニチ</t>
    </rPh>
    <rPh sb="7" eb="8">
      <t>モ</t>
    </rPh>
    <rPh sb="9" eb="10">
      <t>カエ</t>
    </rPh>
    <rPh sb="14" eb="16">
      <t>キガ</t>
    </rPh>
    <rPh sb="18" eb="21">
      <t>ジョウビヨウ</t>
    </rPh>
    <rPh sb="24" eb="26">
      <t>ボウシ</t>
    </rPh>
    <rPh sb="28" eb="29">
      <t>クツ</t>
    </rPh>
    <rPh sb="31" eb="33">
      <t>ウワバ</t>
    </rPh>
    <phoneticPr fontId="2"/>
  </si>
  <si>
    <t xml:space="preserve">
・連絡帳袋（０歳～）
・クレパス（３歳～）
・自由画帳（３歳～）
・お道具箱（３歳～）
・ピアニカ（４歳～）
</t>
    <rPh sb="2" eb="5">
      <t>レンラクチョウ</t>
    </rPh>
    <rPh sb="5" eb="6">
      <t>フクロ</t>
    </rPh>
    <rPh sb="8" eb="9">
      <t>サイ</t>
    </rPh>
    <rPh sb="19" eb="20">
      <t>サイ</t>
    </rPh>
    <rPh sb="24" eb="28">
      <t>ジユウガチョウ</t>
    </rPh>
    <rPh sb="30" eb="31">
      <t>サイ</t>
    </rPh>
    <rPh sb="36" eb="38">
      <t>ドウグ</t>
    </rPh>
    <rPh sb="38" eb="39">
      <t>バコ</t>
    </rPh>
    <rPh sb="41" eb="42">
      <t>サイ</t>
    </rPh>
    <rPh sb="52" eb="53">
      <t>サイ</t>
    </rPh>
    <phoneticPr fontId="2"/>
  </si>
  <si>
    <t>・コップ・箸置き・コップ袋
　（３歳～　毎日持ち帰り）
　</t>
    <rPh sb="20" eb="22">
      <t>マイニチ</t>
    </rPh>
    <rPh sb="22" eb="23">
      <t>モ</t>
    </rPh>
    <rPh sb="24" eb="25">
      <t>カエ</t>
    </rPh>
    <phoneticPr fontId="2"/>
  </si>
  <si>
    <t>・キッチンポリ袋
　（必要な時期）</t>
    <rPh sb="7" eb="8">
      <t>フクロ</t>
    </rPh>
    <rPh sb="11" eb="13">
      <t>ヒツヨウ</t>
    </rPh>
    <rPh sb="14" eb="16">
      <t>ジキ</t>
    </rPh>
    <phoneticPr fontId="2"/>
  </si>
  <si>
    <t xml:space="preserve">・手提げ袋（０歳～）
・リュック（２歳～）
</t>
    <rPh sb="18" eb="19">
      <t>サイ</t>
    </rPh>
    <phoneticPr fontId="2"/>
  </si>
  <si>
    <t>5,600円</t>
    <rPh sb="5" eb="6">
      <t>エン</t>
    </rPh>
    <phoneticPr fontId="2"/>
  </si>
  <si>
    <t>100～500円</t>
    <rPh sb="7" eb="8">
      <t>エン</t>
    </rPh>
    <phoneticPr fontId="2"/>
  </si>
  <si>
    <t>０～２歳児</t>
    <rPh sb="3" eb="5">
      <t>サイジ</t>
    </rPh>
    <phoneticPr fontId="2"/>
  </si>
  <si>
    <t>正課体操</t>
    <rPh sb="0" eb="2">
      <t>セイカ</t>
    </rPh>
    <rPh sb="2" eb="4">
      <t>タイソウ</t>
    </rPh>
    <phoneticPr fontId="2"/>
  </si>
  <si>
    <t>絵画</t>
    <rPh sb="0" eb="2">
      <t>カイガ</t>
    </rPh>
    <phoneticPr fontId="2"/>
  </si>
  <si>
    <t>ヒッポファミリークラブ</t>
    <phoneticPr fontId="2"/>
  </si>
  <si>
    <t>・エプロン・口拭き（サブスク）　月額　877円（税込み）　（0～2歳児のみ）
・紙おむつ処理代　300円（紙おむつ使用者のみ)
希望者は有料にて以下課外教室に参加可
・体操教室 (年中・年長)　　　　毎週木曜日　月額5,000円（保険代　別途年額2,000円）
・ＥＣＣジュニア（年少～年長)  毎週月曜日　月額7,700円
・学研幼児教室（年少～年長）　　　週1回　　入会金6,600円（税込み）
　　　　　　　　　　　　　　　　　　　　　 月額6,600円（年少）、月額7150円（年中・年長）</t>
    <rPh sb="33" eb="35">
      <t>サイジ</t>
    </rPh>
    <rPh sb="40" eb="41">
      <t>カミ</t>
    </rPh>
    <rPh sb="44" eb="47">
      <t>ショリダイ</t>
    </rPh>
    <rPh sb="51" eb="52">
      <t>エン</t>
    </rPh>
    <rPh sb="53" eb="54">
      <t>カミ</t>
    </rPh>
    <rPh sb="57" eb="60">
      <t>シヨウシャ</t>
    </rPh>
    <rPh sb="65" eb="68">
      <t>キボウシャ</t>
    </rPh>
    <rPh sb="69" eb="71">
      <t>ユウリョウ</t>
    </rPh>
    <rPh sb="73" eb="75">
      <t>イカ</t>
    </rPh>
    <rPh sb="75" eb="77">
      <t>カガイ</t>
    </rPh>
    <rPh sb="77" eb="79">
      <t>キョウシツ</t>
    </rPh>
    <rPh sb="80" eb="82">
      <t>サンカ</t>
    </rPh>
    <rPh sb="82" eb="83">
      <t>カ</t>
    </rPh>
    <rPh sb="85" eb="87">
      <t>タイソウ</t>
    </rPh>
    <rPh sb="87" eb="89">
      <t>キョウシツ</t>
    </rPh>
    <rPh sb="91" eb="93">
      <t>ネンチュウ</t>
    </rPh>
    <rPh sb="94" eb="96">
      <t>ネンチョウ</t>
    </rPh>
    <rPh sb="101" eb="103">
      <t>マイシュウ</t>
    </rPh>
    <rPh sb="103" eb="106">
      <t>モクヨウビ</t>
    </rPh>
    <rPh sb="107" eb="109">
      <t>ツキガク</t>
    </rPh>
    <rPh sb="114" eb="115">
      <t>エン</t>
    </rPh>
    <rPh sb="116" eb="118">
      <t>ホケン</t>
    </rPh>
    <rPh sb="118" eb="119">
      <t>ダイ</t>
    </rPh>
    <rPh sb="120" eb="122">
      <t>ベット</t>
    </rPh>
    <rPh sb="122" eb="124">
      <t>ネンガク</t>
    </rPh>
    <rPh sb="129" eb="130">
      <t>エン</t>
    </rPh>
    <rPh sb="141" eb="143">
      <t>ネンショウ</t>
    </rPh>
    <rPh sb="144" eb="146">
      <t>ネンチョウ</t>
    </rPh>
    <rPh sb="151" eb="152">
      <t>ゲツ</t>
    </rPh>
    <rPh sb="155" eb="157">
      <t>ツキガク</t>
    </rPh>
    <rPh sb="162" eb="163">
      <t>エン</t>
    </rPh>
    <rPh sb="165" eb="167">
      <t>ガッケン</t>
    </rPh>
    <rPh sb="167" eb="169">
      <t>ヨウジ</t>
    </rPh>
    <rPh sb="169" eb="171">
      <t>キョウシツ</t>
    </rPh>
    <rPh sb="172" eb="174">
      <t>ネンショウ</t>
    </rPh>
    <rPh sb="175" eb="177">
      <t>ネンチョウ</t>
    </rPh>
    <rPh sb="181" eb="182">
      <t>シュウ</t>
    </rPh>
    <rPh sb="183" eb="184">
      <t>カイ</t>
    </rPh>
    <rPh sb="186" eb="189">
      <t>ニュウカイキン</t>
    </rPh>
    <rPh sb="194" eb="195">
      <t>エン</t>
    </rPh>
    <rPh sb="196" eb="198">
      <t>ゼイコ</t>
    </rPh>
    <rPh sb="223" eb="225">
      <t>ツキガク</t>
    </rPh>
    <rPh sb="230" eb="231">
      <t>エン</t>
    </rPh>
    <rPh sb="232" eb="234">
      <t>ネンショウ</t>
    </rPh>
    <rPh sb="236" eb="238">
      <t>ツキガク</t>
    </rPh>
    <rPh sb="242" eb="243">
      <t>エン</t>
    </rPh>
    <rPh sb="244" eb="246">
      <t>ネンチュウ</t>
    </rPh>
    <rPh sb="247" eb="249">
      <t>ネンチョウ</t>
    </rPh>
    <phoneticPr fontId="2"/>
  </si>
  <si>
    <t>04-7154-2448</t>
    <phoneticPr fontId="2"/>
  </si>
  <si>
    <t>流山市おおたかの森東四丁目99番地の４</t>
    <rPh sb="0" eb="3">
      <t>ナガレヤマシ</t>
    </rPh>
    <rPh sb="8" eb="9">
      <t>モリ</t>
    </rPh>
    <rPh sb="9" eb="10">
      <t>ヒガシ</t>
    </rPh>
    <rPh sb="10" eb="17">
      <t>4チョウメ99バンチ</t>
    </rPh>
    <phoneticPr fontId="2"/>
  </si>
  <si>
    <t>流山市おおたかの森東一丁目2番地の1
ﾗｲﾌｶﾞｰﾃﾞﾝ流山おおたかの森401</t>
    <rPh sb="0" eb="3">
      <t>ナガレヤマシ</t>
    </rPh>
    <rPh sb="8" eb="9">
      <t>モリ</t>
    </rPh>
    <rPh sb="9" eb="10">
      <t>ヒガシ</t>
    </rPh>
    <rPh sb="10" eb="13">
      <t>1チョウメ</t>
    </rPh>
    <rPh sb="14" eb="16">
      <t>バンチ</t>
    </rPh>
    <rPh sb="28" eb="30">
      <t>ナガレヤマ</t>
    </rPh>
    <rPh sb="35" eb="36">
      <t>モリ</t>
    </rPh>
    <phoneticPr fontId="2"/>
  </si>
  <si>
    <t>生後57日～</t>
    <rPh sb="0" eb="2">
      <t>セイゴ</t>
    </rPh>
    <rPh sb="4" eb="5">
      <t>ニチ</t>
    </rPh>
    <phoneticPr fontId="2"/>
  </si>
  <si>
    <t>キッズラボ南流山認定こども園</t>
    <phoneticPr fontId="2"/>
  </si>
  <si>
    <t>04-7199-2755</t>
    <phoneticPr fontId="2"/>
  </si>
  <si>
    <t>流山市木二丁目19番地の3</t>
    <phoneticPr fontId="2"/>
  </si>
  <si>
    <t>南流山　</t>
    <rPh sb="0" eb="1">
      <t>ミナミ</t>
    </rPh>
    <rPh sb="1" eb="3">
      <t>ナガレヤマ</t>
    </rPh>
    <phoneticPr fontId="2"/>
  </si>
  <si>
    <t>•ありのままの姿を受け止め一人ひとりの思いを大切にします
•やってみたい！が実現できる環境を整えます
•子どもも大人も地域の方も安心できる園運営を行います</t>
    <phoneticPr fontId="2"/>
  </si>
  <si>
    <t>１号：9:00～15:00 (平日)
１号：最大利用時間
7:00～20:00 (平日)</t>
    <rPh sb="1" eb="2">
      <t>ゴウ</t>
    </rPh>
    <rPh sb="15" eb="17">
      <t>ヘイジツ</t>
    </rPh>
    <rPh sb="21" eb="22">
      <t>ゴウ</t>
    </rPh>
    <rPh sb="24" eb="26">
      <t>サイダイ</t>
    </rPh>
    <rPh sb="27" eb="29">
      <t>ジカン</t>
    </rPh>
    <phoneticPr fontId="2"/>
  </si>
  <si>
    <t>生後57日から</t>
    <phoneticPr fontId="2"/>
  </si>
  <si>
    <t>シーツ・肌掛け
（毎週お持ち帰り）</t>
    <rPh sb="4" eb="6">
      <t>ハダガ</t>
    </rPh>
    <rPh sb="9" eb="11">
      <t>マイシュウ</t>
    </rPh>
    <rPh sb="12" eb="13">
      <t>モ</t>
    </rPh>
    <rPh sb="14" eb="15">
      <t>カエ</t>
    </rPh>
    <phoneticPr fontId="2"/>
  </si>
  <si>
    <t>着替え
必要に応じて食事用エプロン
避難靴</t>
    <rPh sb="0" eb="2">
      <t>キガ</t>
    </rPh>
    <rPh sb="4" eb="6">
      <t>ヒツヨウ</t>
    </rPh>
    <rPh sb="7" eb="8">
      <t>オウ</t>
    </rPh>
    <rPh sb="10" eb="13">
      <t>ショクジヨウ</t>
    </rPh>
    <rPh sb="18" eb="21">
      <t>ヒナングツ</t>
    </rPh>
    <phoneticPr fontId="2"/>
  </si>
  <si>
    <t>コップ（３歳児以上うがい用）</t>
    <rPh sb="5" eb="9">
      <t>サイジイジョウ</t>
    </rPh>
    <rPh sb="12" eb="13">
      <t>ヨウ</t>
    </rPh>
    <phoneticPr fontId="2"/>
  </si>
  <si>
    <t>必要に応じて紙パンツ</t>
    <rPh sb="0" eb="2">
      <t>ヒツヨウ</t>
    </rPh>
    <rPh sb="3" eb="4">
      <t>オウ</t>
    </rPh>
    <rPh sb="6" eb="7">
      <t>カミ</t>
    </rPh>
    <phoneticPr fontId="2"/>
  </si>
  <si>
    <t>リュック等</t>
    <rPh sb="4" eb="5">
      <t>トウ</t>
    </rPh>
    <phoneticPr fontId="2"/>
  </si>
  <si>
    <t>6,000円</t>
    <rPh sb="1" eb="6">
      <t>000エン</t>
    </rPh>
    <phoneticPr fontId="2"/>
  </si>
  <si>
    <t>エンペイシステムで支払い</t>
    <rPh sb="9" eb="11">
      <t>シハラ</t>
    </rPh>
    <phoneticPr fontId="2"/>
  </si>
  <si>
    <t>月極
スポット</t>
    <rPh sb="0" eb="2">
      <t>ツキギメ</t>
    </rPh>
    <phoneticPr fontId="2"/>
  </si>
  <si>
    <t>2,500円
200円</t>
    <rPh sb="1" eb="6">
      <t>500エン</t>
    </rPh>
    <rPh sb="10" eb="11">
      <t>エン</t>
    </rPh>
    <phoneticPr fontId="2"/>
  </si>
  <si>
    <t>30分毎</t>
    <rPh sb="2" eb="4">
      <t>フンゴト</t>
    </rPh>
    <phoneticPr fontId="2"/>
  </si>
  <si>
    <t>エンペイシステムで支払い</t>
    <phoneticPr fontId="2"/>
  </si>
  <si>
    <t>制服は特にございません</t>
    <rPh sb="0" eb="2">
      <t>セイフク</t>
    </rPh>
    <rPh sb="3" eb="4">
      <t>トク</t>
    </rPh>
    <phoneticPr fontId="2"/>
  </si>
  <si>
    <t>おむつは持ち込みでお願いをしております</t>
    <rPh sb="4" eb="5">
      <t>モ</t>
    </rPh>
    <rPh sb="6" eb="7">
      <t>コ</t>
    </rPh>
    <rPh sb="10" eb="11">
      <t>ネガ</t>
    </rPh>
    <phoneticPr fontId="2"/>
  </si>
  <si>
    <t>１号給食費</t>
    <rPh sb="1" eb="2">
      <t>ゴウ</t>
    </rPh>
    <rPh sb="2" eb="5">
      <t>キュウショクヒ</t>
    </rPh>
    <phoneticPr fontId="2"/>
  </si>
  <si>
    <t>4,500円</t>
    <rPh sb="5" eb="6">
      <t>エン</t>
    </rPh>
    <phoneticPr fontId="2"/>
  </si>
  <si>
    <t>エンペイシステムで支払い</t>
    <rPh sb="9" eb="11">
      <t>シハライ</t>
    </rPh>
    <phoneticPr fontId="2"/>
  </si>
  <si>
    <t>人・物・環境等、様々な経験を積むことで、「やってみたい！」「やってみよう！」「次はこうしてみよう」「できた！」という物事に対する意欲・好奇心・達成感・喜びを感じます。
優しく受け止めてもらうことで、感情や気持ちが安定し、穏やかな心が育ちます。
年齢を超え、クラスを超えてたくさんのお友だちと関わる中で、人を認め、自分を認める思いやりの心が育ちます。
キッズラボ南流山認定こども園では、何事にも柔軟に、肯定的に取り組んで進んでいける力を培う保育に取り組んでいます。</t>
    <phoneticPr fontId="2"/>
  </si>
  <si>
    <t>プラスキッズおおたかの森保育園</t>
    <phoneticPr fontId="2"/>
  </si>
  <si>
    <t>04-7128-4000</t>
    <phoneticPr fontId="2"/>
  </si>
  <si>
    <t>流山市おおたかの森北1丁目6-8
ラシーネおおたかの森2F</t>
    <phoneticPr fontId="2"/>
  </si>
  <si>
    <t>流山おおたかの森　　</t>
    <rPh sb="0" eb="2">
      <t>ナガレヤマ</t>
    </rPh>
    <rPh sb="7" eb="8">
      <t>モリ</t>
    </rPh>
    <phoneticPr fontId="2"/>
  </si>
  <si>
    <t xml:space="preserve">　　
◎　心身ともに健康な子ども
◎　感性豊かな子ども
◎　自分らしさを大切にできる子ども
◎　愛ある保育を通じて、思いやりの心を育くむ
</t>
    <phoneticPr fontId="2"/>
  </si>
  <si>
    <t xml:space="preserve">
・布団カバー
（毎週持ち帰り）
・タオルケット等
（毎週持ち帰り）</t>
    <rPh sb="2" eb="4">
      <t>フトン</t>
    </rPh>
    <rPh sb="9" eb="11">
      <t>マイシュウ</t>
    </rPh>
    <rPh sb="11" eb="12">
      <t>モ</t>
    </rPh>
    <rPh sb="13" eb="14">
      <t>カエ</t>
    </rPh>
    <rPh sb="24" eb="25">
      <t>ナド</t>
    </rPh>
    <rPh sb="27" eb="29">
      <t>マイシュウ</t>
    </rPh>
    <rPh sb="29" eb="30">
      <t>モ</t>
    </rPh>
    <rPh sb="31" eb="32">
      <t>カエ</t>
    </rPh>
    <phoneticPr fontId="2"/>
  </si>
  <si>
    <t>・粘土セット（２歳～）
・のり、クレヨン（３歳～）
・色鉛筆、水性マーカー（４歳～）
・鉛筆（５歳）</t>
    <rPh sb="1" eb="3">
      <t>ネンド</t>
    </rPh>
    <rPh sb="8" eb="9">
      <t>サイ</t>
    </rPh>
    <rPh sb="44" eb="46">
      <t>エンピツ</t>
    </rPh>
    <phoneticPr fontId="2"/>
  </si>
  <si>
    <t>・コップ（毎週持ち帰り）</t>
    <phoneticPr fontId="2"/>
  </si>
  <si>
    <t>・おむつ（必要な期間）
（毎日持参）
・おしりふき（必要な期間）
（無くなり次第随時）
※サブスクを利用可能です（月/2980円・選択制）</t>
    <rPh sb="50" eb="52">
      <t>リヨウ</t>
    </rPh>
    <rPh sb="52" eb="54">
      <t>カノウ</t>
    </rPh>
    <rPh sb="57" eb="58">
      <t>ツキ</t>
    </rPh>
    <rPh sb="63" eb="64">
      <t>エン</t>
    </rPh>
    <rPh sb="65" eb="68">
      <t>センタクセイ</t>
    </rPh>
    <phoneticPr fontId="2"/>
  </si>
  <si>
    <t>・リュック
・袋（エコバッグ等）</t>
    <phoneticPr fontId="2"/>
  </si>
  <si>
    <t>5500円</t>
    <rPh sb="4" eb="5">
      <t>エン</t>
    </rPh>
    <phoneticPr fontId="2"/>
  </si>
  <si>
    <t>現金/引き落とし</t>
    <rPh sb="0" eb="2">
      <t>ゲンキン</t>
    </rPh>
    <rPh sb="3" eb="4">
      <t>ヒ</t>
    </rPh>
    <rPh sb="5" eb="6">
      <t>オ</t>
    </rPh>
    <phoneticPr fontId="2"/>
  </si>
  <si>
    <t>全年齢</t>
    <rPh sb="0" eb="3">
      <t>ゼンネンレイ</t>
    </rPh>
    <phoneticPr fontId="2"/>
  </si>
  <si>
    <t>次回登園時</t>
    <rPh sb="0" eb="2">
      <t>ジカイ</t>
    </rPh>
    <rPh sb="2" eb="4">
      <t>トウエン</t>
    </rPh>
    <rPh sb="4" eb="5">
      <t>ジ</t>
    </rPh>
    <phoneticPr fontId="2"/>
  </si>
  <si>
    <t>150/30分</t>
    <rPh sb="6" eb="7">
      <t>フン</t>
    </rPh>
    <phoneticPr fontId="2"/>
  </si>
  <si>
    <t>サブスク利用時</t>
    <rPh sb="4" eb="6">
      <t>リヨウ</t>
    </rPh>
    <rPh sb="6" eb="7">
      <t>ジ</t>
    </rPh>
    <phoneticPr fontId="2"/>
  </si>
  <si>
    <t>2980円</t>
    <rPh sb="4" eb="5">
      <t>エン</t>
    </rPh>
    <phoneticPr fontId="2"/>
  </si>
  <si>
    <t>現金/引き落とし</t>
    <phoneticPr fontId="2"/>
  </si>
  <si>
    <t>３歳～５歳</t>
    <rPh sb="1" eb="2">
      <t>サイ</t>
    </rPh>
    <rPh sb="4" eb="5">
      <t>サイ</t>
    </rPh>
    <phoneticPr fontId="2"/>
  </si>
  <si>
    <t>上乗せ徴収</t>
    <phoneticPr fontId="2"/>
  </si>
  <si>
    <t>体育教室</t>
    <rPh sb="0" eb="2">
      <t>タイイク</t>
    </rPh>
    <rPh sb="2" eb="4">
      <t>キョウシツ</t>
    </rPh>
    <phoneticPr fontId="2"/>
  </si>
  <si>
    <t>1歳～3歳</t>
    <rPh sb="1" eb="2">
      <t>サイ</t>
    </rPh>
    <rPh sb="4" eb="5">
      <t>サイ</t>
    </rPh>
    <phoneticPr fontId="2"/>
  </si>
  <si>
    <t>週２回</t>
    <rPh sb="0" eb="1">
      <t>シュウ</t>
    </rPh>
    <rPh sb="2" eb="3">
      <t>カイ</t>
    </rPh>
    <phoneticPr fontId="2"/>
  </si>
  <si>
    <t xml:space="preserve">お子様の気持ちを尊重し、１人1人に向き合う「愛ある保育」を提唱しております。
大切なお子様が保育園を大好きになってくださるように丁寧な保育に努めます
「１日1日が子どもの未来にプラスになる」ように英語、体操教室、リトミック
など、さまざまな学びと感動体験を通じ、感性豊かな心を育みます。
ご入園にあたりご相談やご不明な点がございましたら遠慮なく園までご連絡下さい。
</t>
    <rPh sb="1" eb="3">
      <t>コサマ</t>
    </rPh>
    <rPh sb="4" eb="6">
      <t>キモ</t>
    </rPh>
    <rPh sb="8" eb="10">
      <t>ソンチョウ</t>
    </rPh>
    <rPh sb="13" eb="14">
      <t>ニン</t>
    </rPh>
    <rPh sb="15" eb="16">
      <t>ニン</t>
    </rPh>
    <rPh sb="17" eb="18">
      <t>ム</t>
    </rPh>
    <rPh sb="19" eb="20">
      <t>ア</t>
    </rPh>
    <rPh sb="22" eb="23">
      <t>アイ</t>
    </rPh>
    <rPh sb="25" eb="27">
      <t>ホイク</t>
    </rPh>
    <rPh sb="29" eb="31">
      <t>テイショウ</t>
    </rPh>
    <rPh sb="39" eb="41">
      <t>タイセツ</t>
    </rPh>
    <rPh sb="43" eb="45">
      <t>コサマ</t>
    </rPh>
    <rPh sb="46" eb="49">
      <t>ホイクエン</t>
    </rPh>
    <rPh sb="50" eb="52">
      <t>ダイス</t>
    </rPh>
    <rPh sb="64" eb="66">
      <t>テイネイ</t>
    </rPh>
    <rPh sb="67" eb="69">
      <t>ホイク</t>
    </rPh>
    <rPh sb="70" eb="71">
      <t>ツト</t>
    </rPh>
    <rPh sb="77" eb="78">
      <t>ヒ</t>
    </rPh>
    <rPh sb="79" eb="80">
      <t>ヒ</t>
    </rPh>
    <rPh sb="81" eb="82">
      <t>コ</t>
    </rPh>
    <rPh sb="85" eb="87">
      <t>ミライ</t>
    </rPh>
    <rPh sb="98" eb="100">
      <t>エイゴ</t>
    </rPh>
    <rPh sb="101" eb="103">
      <t>タイソウ</t>
    </rPh>
    <rPh sb="103" eb="105">
      <t>キョウシツ</t>
    </rPh>
    <rPh sb="120" eb="121">
      <t>マナ</t>
    </rPh>
    <rPh sb="123" eb="125">
      <t>カンドウ</t>
    </rPh>
    <rPh sb="125" eb="127">
      <t>タイケン</t>
    </rPh>
    <rPh sb="128" eb="129">
      <t>ツウ</t>
    </rPh>
    <rPh sb="145" eb="147">
      <t>ニュウエン</t>
    </rPh>
    <rPh sb="152" eb="154">
      <t>ソウダン</t>
    </rPh>
    <rPh sb="156" eb="158">
      <t>フメイ</t>
    </rPh>
    <rPh sb="159" eb="160">
      <t>テン</t>
    </rPh>
    <rPh sb="168" eb="170">
      <t>エンリョ</t>
    </rPh>
    <rPh sb="172" eb="173">
      <t>エン</t>
    </rPh>
    <rPh sb="176" eb="178">
      <t>レンラク</t>
    </rPh>
    <rPh sb="178" eb="179">
      <t>クダ</t>
    </rPh>
    <phoneticPr fontId="2"/>
  </si>
  <si>
    <t>令和6年9月</t>
    <rPh sb="0" eb="2">
      <t>レイワ</t>
    </rPh>
    <rPh sb="3" eb="4">
      <t>ネン</t>
    </rPh>
    <rPh sb="5" eb="6">
      <t>ガツ</t>
    </rPh>
    <phoneticPr fontId="2"/>
  </si>
  <si>
    <t>社会福祉法人　桃山福祉会　ピオーネ流山保育園</t>
    <rPh sb="0" eb="6">
      <t>シャ</t>
    </rPh>
    <rPh sb="7" eb="12">
      <t>ト</t>
    </rPh>
    <phoneticPr fontId="2"/>
  </si>
  <si>
    <t>04-7178-7311</t>
    <phoneticPr fontId="2"/>
  </si>
  <si>
    <t>千葉県流山市西平井二丁目17番地の3</t>
    <rPh sb="0" eb="3">
      <t>チバケン</t>
    </rPh>
    <rPh sb="3" eb="6">
      <t>ナガレヤマシ</t>
    </rPh>
    <rPh sb="6" eb="7">
      <t>ニシ</t>
    </rPh>
    <rPh sb="7" eb="9">
      <t>ヒライ</t>
    </rPh>
    <rPh sb="9" eb="12">
      <t>ニチョウメ</t>
    </rPh>
    <rPh sb="14" eb="16">
      <t>バンチ</t>
    </rPh>
    <phoneticPr fontId="2"/>
  </si>
  <si>
    <t>理念
「子どもの好奇心を育み、何事にもチャレンジする」
めざしていること
・生き生きとし、元気に遊べる子
・友達としっかり関り、育ち合う子
・自分で考え、行動する子</t>
    <rPh sb="0" eb="2">
      <t>リネン</t>
    </rPh>
    <rPh sb="4" eb="5">
      <t>コ</t>
    </rPh>
    <rPh sb="8" eb="11">
      <t>コウキシン</t>
    </rPh>
    <rPh sb="12" eb="13">
      <t>ハグク</t>
    </rPh>
    <rPh sb="15" eb="17">
      <t>ナニゴト</t>
    </rPh>
    <rPh sb="40" eb="41">
      <t>イ</t>
    </rPh>
    <rPh sb="42" eb="43">
      <t>イ</t>
    </rPh>
    <rPh sb="47" eb="49">
      <t>ゲンキ</t>
    </rPh>
    <rPh sb="50" eb="51">
      <t>アソ</t>
    </rPh>
    <rPh sb="53" eb="54">
      <t>コ</t>
    </rPh>
    <rPh sb="56" eb="58">
      <t>トモダチ</t>
    </rPh>
    <rPh sb="63" eb="64">
      <t>カカワ</t>
    </rPh>
    <rPh sb="66" eb="67">
      <t>ソダ</t>
    </rPh>
    <rPh sb="68" eb="69">
      <t>ア</t>
    </rPh>
    <rPh sb="70" eb="71">
      <t>コ</t>
    </rPh>
    <rPh sb="73" eb="75">
      <t>ジブン</t>
    </rPh>
    <rPh sb="76" eb="77">
      <t>カンガ</t>
    </rPh>
    <rPh sb="79" eb="81">
      <t>コウドウ</t>
    </rPh>
    <rPh sb="83" eb="84">
      <t>コ</t>
    </rPh>
    <phoneticPr fontId="2"/>
  </si>
  <si>
    <t>8：00-16：00</t>
    <phoneticPr fontId="2"/>
  </si>
  <si>
    <t>7：00-20：00</t>
    <phoneticPr fontId="2"/>
  </si>
  <si>
    <t>・寝具カバー
（125cm×73cm×3cm）
・タオルケットなど
・布団バック
　※毎週持ち帰り</t>
    <rPh sb="1" eb="3">
      <t>シング</t>
    </rPh>
    <rPh sb="35" eb="37">
      <t>フトン</t>
    </rPh>
    <rPh sb="43" eb="45">
      <t>マイシュウ</t>
    </rPh>
    <rPh sb="45" eb="46">
      <t>モ</t>
    </rPh>
    <rPh sb="47" eb="48">
      <t>カエ</t>
    </rPh>
    <phoneticPr fontId="2"/>
  </si>
  <si>
    <t>・着替え（毎日用意）1組
・着替え（常備用）2～3組
・カラー帽子
・靴
・上ばき（2～5歳児）</t>
    <rPh sb="1" eb="3">
      <t>キガ</t>
    </rPh>
    <rPh sb="5" eb="7">
      <t>マイニチ</t>
    </rPh>
    <rPh sb="7" eb="9">
      <t>ヨウイ</t>
    </rPh>
    <rPh sb="11" eb="12">
      <t>クミ</t>
    </rPh>
    <rPh sb="14" eb="16">
      <t>キガ</t>
    </rPh>
    <rPh sb="18" eb="21">
      <t>ジョウビヨウ</t>
    </rPh>
    <rPh sb="25" eb="26">
      <t>クミ</t>
    </rPh>
    <rPh sb="31" eb="33">
      <t>ボウシ</t>
    </rPh>
    <rPh sb="35" eb="36">
      <t>クツ</t>
    </rPh>
    <rPh sb="38" eb="39">
      <t>ウエ</t>
    </rPh>
    <rPh sb="45" eb="47">
      <t>サイジ</t>
    </rPh>
    <phoneticPr fontId="2"/>
  </si>
  <si>
    <t>・3歳児～
　クレヨン・ハサミ・自由画　　帳
・4歳児～
　色えんぴつ・のり</t>
    <rPh sb="2" eb="4">
      <t>サイジ</t>
    </rPh>
    <rPh sb="16" eb="18">
      <t>ジユウ</t>
    </rPh>
    <rPh sb="18" eb="19">
      <t>ガ</t>
    </rPh>
    <rPh sb="21" eb="22">
      <t>チョウ</t>
    </rPh>
    <rPh sb="25" eb="27">
      <t>サイジ</t>
    </rPh>
    <rPh sb="30" eb="31">
      <t>イロ</t>
    </rPh>
    <phoneticPr fontId="2"/>
  </si>
  <si>
    <t>・0～1歳児　マグ
・2歳児～水筒
　※毎日持ち帰り</t>
    <rPh sb="4" eb="6">
      <t>サイジ</t>
    </rPh>
    <rPh sb="12" eb="14">
      <t>サイジ</t>
    </rPh>
    <rPh sb="15" eb="17">
      <t>スイトウ</t>
    </rPh>
    <rPh sb="20" eb="22">
      <t>マイニチ</t>
    </rPh>
    <rPh sb="22" eb="23">
      <t>モ</t>
    </rPh>
    <rPh sb="24" eb="25">
      <t>カエ</t>
    </rPh>
    <phoneticPr fontId="2"/>
  </si>
  <si>
    <t>・オムツ（必要な子のみ毎日持参）
・おしりふき（必要な子のみ園に常備）</t>
    <rPh sb="5" eb="7">
      <t>ヒツヨウ</t>
    </rPh>
    <rPh sb="8" eb="9">
      <t>コ</t>
    </rPh>
    <rPh sb="11" eb="13">
      <t>マイニチ</t>
    </rPh>
    <rPh sb="13" eb="15">
      <t>ジサン</t>
    </rPh>
    <rPh sb="24" eb="26">
      <t>ヒツヨウ</t>
    </rPh>
    <rPh sb="27" eb="28">
      <t>コ</t>
    </rPh>
    <rPh sb="30" eb="31">
      <t>エン</t>
    </rPh>
    <rPh sb="32" eb="34">
      <t>ジョウビ</t>
    </rPh>
    <phoneticPr fontId="2"/>
  </si>
  <si>
    <t>・0～1歳児
　登園カバン（手提げなどで可）
・2歳児～リュック</t>
    <rPh sb="4" eb="6">
      <t>サイジ</t>
    </rPh>
    <rPh sb="8" eb="10">
      <t>トウエン</t>
    </rPh>
    <rPh sb="14" eb="16">
      <t>テサ</t>
    </rPh>
    <rPh sb="20" eb="21">
      <t>カ</t>
    </rPh>
    <rPh sb="25" eb="27">
      <t>サイジ</t>
    </rPh>
    <phoneticPr fontId="2"/>
  </si>
  <si>
    <t>Edy・モバイルSuica</t>
    <phoneticPr fontId="2"/>
  </si>
  <si>
    <t>3～5歳児（希望者のみ）</t>
    <rPh sb="3" eb="5">
      <t>サイジ</t>
    </rPh>
    <rPh sb="6" eb="9">
      <t>キボウシャ</t>
    </rPh>
    <phoneticPr fontId="2"/>
  </si>
  <si>
    <t>1800円</t>
    <rPh sb="4" eb="5">
      <t>エン</t>
    </rPh>
    <phoneticPr fontId="2"/>
  </si>
  <si>
    <t>月に3回程度、ネイティブ講師による英語教室の授業を行っています。（希望者のみ）</t>
    <rPh sb="0" eb="1">
      <t>ツキ</t>
    </rPh>
    <rPh sb="3" eb="4">
      <t>カイ</t>
    </rPh>
    <rPh sb="4" eb="6">
      <t>テイド</t>
    </rPh>
    <rPh sb="12" eb="14">
      <t>コウシ</t>
    </rPh>
    <rPh sb="17" eb="19">
      <t>エイゴ</t>
    </rPh>
    <rPh sb="19" eb="21">
      <t>キョウシツ</t>
    </rPh>
    <rPh sb="22" eb="24">
      <t>ジュギョウ</t>
    </rPh>
    <rPh sb="25" eb="26">
      <t>オコナ</t>
    </rPh>
    <rPh sb="33" eb="36">
      <t>キボウシャ</t>
    </rPh>
    <phoneticPr fontId="2"/>
  </si>
  <si>
    <t>保育方針
・子どもらしい生き生きとした生活を実現する。
・豊かな交わりのある生活を実現する。
・よく働く頭と体、センスとイマジネーションを表現する力を
　育てる。
・自分で選び、自分で決める力、明日を創り出す力を育てる。
・ともに生きること、ともにつくること、ともに育つことを大事
　にする。</t>
    <rPh sb="0" eb="1">
      <t>ホイク</t>
    </rPh>
    <rPh sb="2" eb="4">
      <t>ホウシn</t>
    </rPh>
    <rPh sb="6" eb="7">
      <t>👶</t>
    </rPh>
    <rPh sb="12" eb="13">
      <t xml:space="preserve">イキ </t>
    </rPh>
    <rPh sb="14" eb="15">
      <t xml:space="preserve">イキタイ </t>
    </rPh>
    <rPh sb="19" eb="21">
      <t>セイカテゥ</t>
    </rPh>
    <rPh sb="22" eb="24">
      <t>ジツゲn</t>
    </rPh>
    <rPh sb="29" eb="30">
      <t>ユタカ</t>
    </rPh>
    <rPh sb="32" eb="33">
      <t xml:space="preserve">コウタイ </t>
    </rPh>
    <rPh sb="38" eb="40">
      <t>セイカテゥ</t>
    </rPh>
    <rPh sb="41" eb="43">
      <t>ジツゲn</t>
    </rPh>
    <rPh sb="50" eb="51">
      <t>ハタラク</t>
    </rPh>
    <rPh sb="52" eb="53">
      <t xml:space="preserve">アタマ </t>
    </rPh>
    <rPh sb="54" eb="55">
      <t>カラダ</t>
    </rPh>
    <rPh sb="69" eb="71">
      <t>ヒョウ</t>
    </rPh>
    <rPh sb="73" eb="74">
      <t>チカラ</t>
    </rPh>
    <rPh sb="75" eb="76">
      <t>ソダテ</t>
    </rPh>
    <rPh sb="83" eb="85">
      <t>ジブn</t>
    </rPh>
    <rPh sb="86" eb="87">
      <t>エラビ</t>
    </rPh>
    <rPh sb="89" eb="91">
      <t>ジブn</t>
    </rPh>
    <rPh sb="92" eb="93">
      <t>キメル</t>
    </rPh>
    <rPh sb="95" eb="96">
      <t>チカラ</t>
    </rPh>
    <rPh sb="97" eb="99">
      <t>アス</t>
    </rPh>
    <rPh sb="100" eb="101">
      <t>ツクリダス</t>
    </rPh>
    <rPh sb="106" eb="107">
      <t>ソダテ</t>
    </rPh>
    <rPh sb="115" eb="116">
      <t>イキル</t>
    </rPh>
    <rPh sb="133" eb="134">
      <t>ソダテゥ</t>
    </rPh>
    <rPh sb="138" eb="140">
      <t>ダイジ</t>
    </rPh>
    <phoneticPr fontId="2"/>
  </si>
  <si>
    <t>・昼寝用タオルケット又は毛布
・昼寝布団用シーツ
（園で購入可能）</t>
    <rPh sb="1" eb="3">
      <t>ヒルネ</t>
    </rPh>
    <rPh sb="3" eb="4">
      <t xml:space="preserve">ヨウ </t>
    </rPh>
    <rPh sb="10" eb="11">
      <t xml:space="preserve">マタハ </t>
    </rPh>
    <rPh sb="12" eb="14">
      <t>モウフ</t>
    </rPh>
    <rPh sb="16" eb="18">
      <t>ヒル</t>
    </rPh>
    <rPh sb="18" eb="21">
      <t>フトn</t>
    </rPh>
    <rPh sb="26" eb="28">
      <t>コウニュウ</t>
    </rPh>
    <rPh sb="28" eb="30">
      <t>カノウ</t>
    </rPh>
    <phoneticPr fontId="2"/>
  </si>
  <si>
    <t xml:space="preserve">・お着替え用衣類一式		
		</t>
    <phoneticPr fontId="2"/>
  </si>
  <si>
    <t>6500円</t>
    <rPh sb="4" eb="5">
      <t xml:space="preserve">エン </t>
    </rPh>
    <phoneticPr fontId="2"/>
  </si>
  <si>
    <t>350円〜
150円〜</t>
    <rPh sb="3" eb="4">
      <t>エn</t>
    </rPh>
    <rPh sb="9" eb="10">
      <t>エn</t>
    </rPh>
    <phoneticPr fontId="2"/>
  </si>
  <si>
    <t>1時間〜
15分〜</t>
    <rPh sb="1" eb="3">
      <t>ジカn</t>
    </rPh>
    <rPh sb="7" eb="8">
      <t>フn</t>
    </rPh>
    <phoneticPr fontId="2"/>
  </si>
  <si>
    <t xml:space="preserve">紙おむつ使用の場合	</t>
    <rPh sb="0" eb="1">
      <t>カミオ</t>
    </rPh>
    <rPh sb="4" eb="6">
      <t xml:space="preserve">シヨウ </t>
    </rPh>
    <rPh sb="7" eb="9">
      <t>バアイ</t>
    </rPh>
    <phoneticPr fontId="2"/>
  </si>
  <si>
    <t>毎月</t>
    <rPh sb="0" eb="1">
      <t>マイツキ</t>
    </rPh>
    <phoneticPr fontId="2"/>
  </si>
  <si>
    <t>2,280円</t>
    <rPh sb="5" eb="6">
      <t>エn</t>
    </rPh>
    <phoneticPr fontId="2"/>
  </si>
  <si>
    <t>紙エプロン・手口ふき使用の場合</t>
    <rPh sb="0" eb="1">
      <t xml:space="preserve">カミ </t>
    </rPh>
    <rPh sb="6" eb="8">
      <t>テクチ</t>
    </rPh>
    <rPh sb="10" eb="12">
      <t>シヨウ</t>
    </rPh>
    <rPh sb="13" eb="15">
      <t>バアイ</t>
    </rPh>
    <phoneticPr fontId="2"/>
  </si>
  <si>
    <t>798円</t>
    <rPh sb="3" eb="4">
      <t>エn</t>
    </rPh>
    <phoneticPr fontId="2"/>
  </si>
  <si>
    <t xml:space="preserve">卒園積立（令和6年度）	</t>
    <rPh sb="0" eb="2">
      <t>ソツエn</t>
    </rPh>
    <rPh sb="2" eb="4">
      <t>ツミ</t>
    </rPh>
    <rPh sb="5" eb="7">
      <t>レイワ</t>
    </rPh>
    <rPh sb="8" eb="10">
      <t>ネn</t>
    </rPh>
    <phoneticPr fontId="2"/>
  </si>
  <si>
    <t>11月〜2月</t>
    <rPh sb="2" eb="3">
      <t>ツキ</t>
    </rPh>
    <rPh sb="5" eb="6">
      <t>ツキ</t>
    </rPh>
    <phoneticPr fontId="2"/>
  </si>
  <si>
    <t>合計12,000円</t>
    <rPh sb="0" eb="2">
      <t>ゴウケイ</t>
    </rPh>
    <rPh sb="8" eb="9">
      <t>エn</t>
    </rPh>
    <phoneticPr fontId="2"/>
  </si>
  <si>
    <t>計4回</t>
    <rPh sb="0" eb="1">
      <t xml:space="preserve">ケイ </t>
    </rPh>
    <rPh sb="2" eb="3">
      <t>カイ</t>
    </rPh>
    <phoneticPr fontId="2"/>
  </si>
  <si>
    <t>　　　　　　　流山おおたかの森</t>
    <rPh sb="7" eb="9">
      <t>ナガレヤマ</t>
    </rPh>
    <phoneticPr fontId="2"/>
  </si>
  <si>
    <t>300‐800円</t>
    <rPh sb="7" eb="8">
      <t>エン</t>
    </rPh>
    <phoneticPr fontId="2"/>
  </si>
  <si>
    <t>1時間単位(定期利用有)</t>
    <rPh sb="1" eb="3">
      <t>ジカン</t>
    </rPh>
    <rPh sb="3" eb="5">
      <t>タンイ</t>
    </rPh>
    <rPh sb="6" eb="10">
      <t>テイキリヨウ</t>
    </rPh>
    <rPh sb="10" eb="11">
      <t>アリ</t>
    </rPh>
    <phoneticPr fontId="2"/>
  </si>
  <si>
    <t>定期利用</t>
    <rPh sb="0" eb="2">
      <t>テイキ</t>
    </rPh>
    <rPh sb="2" eb="4">
      <t>リヨウ</t>
    </rPh>
    <phoneticPr fontId="2"/>
  </si>
  <si>
    <t>布団乾燥費(消毒)</t>
    <rPh sb="0" eb="5">
      <t>フトンカンソウヒ</t>
    </rPh>
    <rPh sb="6" eb="8">
      <t>ショウドク</t>
    </rPh>
    <phoneticPr fontId="2"/>
  </si>
  <si>
    <t>保育用品等(各年齢による)</t>
    <rPh sb="0" eb="4">
      <t>ホイクヨウヒン</t>
    </rPh>
    <rPh sb="4" eb="5">
      <t>トウ</t>
    </rPh>
    <rPh sb="6" eb="7">
      <t>カク</t>
    </rPh>
    <rPh sb="7" eb="9">
      <t>ネンレイ</t>
    </rPh>
    <phoneticPr fontId="2"/>
  </si>
  <si>
    <t>購入物による</t>
    <rPh sb="0" eb="2">
      <t>コウニュウ</t>
    </rPh>
    <rPh sb="2" eb="3">
      <t>ブツ</t>
    </rPh>
    <phoneticPr fontId="2"/>
  </si>
  <si>
    <t>流山おおたかの森駅徒歩4分にある保育園。ICTを活用できるよう、マルチ機能を搭載した電子モニターを保育室に設けています。キッチン前のモニターには調理の手元のライブ映像が映し出され、食への興味を喚起します。</t>
    <phoneticPr fontId="2"/>
  </si>
  <si>
    <t>認定こども園南流山そらいろ保育園</t>
    <phoneticPr fontId="2"/>
  </si>
  <si>
    <t>04-7158-5500</t>
    <phoneticPr fontId="2"/>
  </si>
  <si>
    <t>流山市南流山7-5-1</t>
    <phoneticPr fontId="2"/>
  </si>
  <si>
    <t>　　南流山　　　　　</t>
    <rPh sb="2" eb="5">
      <t>ミナミナガレヤマ</t>
    </rPh>
    <phoneticPr fontId="2"/>
  </si>
  <si>
    <t>①教育・保育理念
すべては子どもたちの笑顔と未来のために
～一生ワクワク生きてく子～
自分の中からわき出る好奇心で、自由に発想し、夢中でやりぬく心を持っている。それらが、これからの世の中を、強く、楽しく生きぬく人には必要であると私たちは考えています。
②教育・保育目標　～主体的な学びで、自己肯定感を育みます～
・個々の好奇心や興味を尊重し褒めることで、個性や強みを伸ばし、主体性を育みます。
・新たなことに挑戦する積極性とそれら成功体験による自信を身に付けます。
・グローバルに活躍できるコミュニケーション力や多様性を身に付けます。
・礼儀正しく、他人を思いやれる子どもに育てます。</t>
    <phoneticPr fontId="2"/>
  </si>
  <si>
    <t>7：00～19：00
うち8時間以内</t>
    <rPh sb="14" eb="16">
      <t>ジカン</t>
    </rPh>
    <rPh sb="16" eb="18">
      <t>イナイ</t>
    </rPh>
    <phoneticPr fontId="2"/>
  </si>
  <si>
    <t>年齢別受け入れ定員があります</t>
    <phoneticPr fontId="2"/>
  </si>
  <si>
    <t>1,000円/時</t>
    <phoneticPr fontId="2"/>
  </si>
  <si>
    <t>【全園児】
・布団シーツ
・タオルケット等
（共に毎週持ち帰り）</t>
    <rPh sb="1" eb="4">
      <t>ゼンエンジ</t>
    </rPh>
    <rPh sb="23" eb="24">
      <t>トモ</t>
    </rPh>
    <phoneticPr fontId="2"/>
  </si>
  <si>
    <t>【全園児】
・着替え
　（毎日持ち帰り/常備用）
・帽子
・靴
【3～5歳児のみ】
・上履き</t>
    <rPh sb="1" eb="2">
      <t>ゼン</t>
    </rPh>
    <rPh sb="2" eb="4">
      <t>エンジ</t>
    </rPh>
    <rPh sb="20" eb="23">
      <t>ジョウビヨウ</t>
    </rPh>
    <rPh sb="37" eb="38">
      <t>サイ</t>
    </rPh>
    <rPh sb="38" eb="39">
      <t>ジ</t>
    </rPh>
    <phoneticPr fontId="2"/>
  </si>
  <si>
    <t>【3～5歳児のみ】
・水筒</t>
    <rPh sb="4" eb="6">
      <t>サイジ</t>
    </rPh>
    <rPh sb="11" eb="13">
      <t>スイトウ</t>
    </rPh>
    <phoneticPr fontId="2"/>
  </si>
  <si>
    <t>【3～5歳児のみ】
・スプーン、フォーク
（毎日持ち帰り）</t>
  </si>
  <si>
    <t xml:space="preserve">【0歳～】
・おむつ（毎日持参）
・おしりふき
　（無くなり次第随時）
※ともにサブスク利用可
</t>
    <rPh sb="2" eb="3">
      <t>サイ</t>
    </rPh>
    <rPh sb="45" eb="47">
      <t>リヨウ</t>
    </rPh>
    <rPh sb="47" eb="48">
      <t>カ</t>
    </rPh>
    <phoneticPr fontId="2"/>
  </si>
  <si>
    <t>【全園児】
・リュック
・袋またはエコバッグ等
　（必要な場合のみ：
　汚れた服や制作物などの
　持ち帰り用）</t>
    <rPh sb="1" eb="2">
      <t>ゼン</t>
    </rPh>
    <rPh sb="2" eb="4">
      <t>エンジ</t>
    </rPh>
    <rPh sb="26" eb="28">
      <t>ヒツヨウ</t>
    </rPh>
    <rPh sb="29" eb="31">
      <t>バアイ</t>
    </rPh>
    <rPh sb="36" eb="37">
      <t>ヨゴ</t>
    </rPh>
    <rPh sb="39" eb="40">
      <t>フク</t>
    </rPh>
    <rPh sb="41" eb="43">
      <t>セイサク</t>
    </rPh>
    <rPh sb="43" eb="44">
      <t>ブツ</t>
    </rPh>
    <rPh sb="49" eb="50">
      <t>モ</t>
    </rPh>
    <rPh sb="51" eb="52">
      <t>カエ</t>
    </rPh>
    <rPh sb="53" eb="54">
      <t>ヨウ</t>
    </rPh>
    <phoneticPr fontId="2"/>
  </si>
  <si>
    <t>5,700円</t>
    <phoneticPr fontId="2"/>
  </si>
  <si>
    <t>利用内容により</t>
    <rPh sb="0" eb="2">
      <t>リヨウ</t>
    </rPh>
    <rPh sb="2" eb="4">
      <t>ナイヨウ</t>
    </rPh>
    <phoneticPr fontId="2"/>
  </si>
  <si>
    <t>約5,300円</t>
    <rPh sb="0" eb="1">
      <t>ヤク</t>
    </rPh>
    <rPh sb="6" eb="7">
      <t>エン</t>
    </rPh>
    <phoneticPr fontId="2"/>
  </si>
  <si>
    <t>上着のみ</t>
    <rPh sb="0" eb="2">
      <t>ウワギ</t>
    </rPh>
    <phoneticPr fontId="2"/>
  </si>
  <si>
    <t>特別保育料</t>
  </si>
  <si>
    <t>1,300～2,100円</t>
    <rPh sb="11" eb="12">
      <t>エン</t>
    </rPh>
    <phoneticPr fontId="2"/>
  </si>
  <si>
    <t>入園時費用</t>
    <rPh sb="0" eb="2">
      <t>ニュウエン</t>
    </rPh>
    <rPh sb="2" eb="3">
      <t>ジ</t>
    </rPh>
    <rPh sb="3" eb="5">
      <t>ヒヨウ</t>
    </rPh>
    <phoneticPr fontId="2"/>
  </si>
  <si>
    <t>幼保により</t>
    <rPh sb="0" eb="2">
      <t>ヨウホ</t>
    </rPh>
    <phoneticPr fontId="2"/>
  </si>
  <si>
    <t>入園時</t>
    <phoneticPr fontId="2"/>
  </si>
  <si>
    <t>英語あそび</t>
    <rPh sb="0" eb="2">
      <t>エイゴ</t>
    </rPh>
    <phoneticPr fontId="2"/>
  </si>
  <si>
    <t>体育あそび</t>
    <rPh sb="0" eb="2">
      <t>タイイク</t>
    </rPh>
    <phoneticPr fontId="2"/>
  </si>
  <si>
    <t>体育アフタースクール</t>
    <rPh sb="0" eb="2">
      <t>タイイク</t>
    </rPh>
    <phoneticPr fontId="2"/>
  </si>
  <si>
    <t>閑静な住宅街で、近くには公園や江戸川が流れる自然に恵まれた地域にある認定こども園です。幼稚園・保育園両方の機能があり、就労有無に関わらずご利用いただけます。あそびの環境づくりを大切に、園舎全体に子どもたちの好奇心を刺激する仕掛けをつくっています。広々としたホールや鏡部屋、吹き抜けを利用したネット遊具、ボルダリング室など、家庭ではなかなか体験する事が難しいあそびの環境を整えています。
語り掛けやコミュニケーションを大切にしながら、子どもたちが主体的にあそび、体験できる環境をつくることで、一人ひとりの主体性を育み、将来自分の言葉で自分の気持ちを表現し、「やりたい」を実現できる力を育てていきます。</t>
  </si>
  <si>
    <t>分園：最大利用時間7:00−19:00 土曜保育は本園にて行います。</t>
    <rPh sb="0" eb="2">
      <t>ブンエン</t>
    </rPh>
    <rPh sb="3" eb="9">
      <t>サイダイ</t>
    </rPh>
    <rPh sb="20" eb="22">
      <t>ドヨウ</t>
    </rPh>
    <rPh sb="22" eb="24">
      <t>ホイク</t>
    </rPh>
    <rPh sb="25" eb="27">
      <t>ホンエn</t>
    </rPh>
    <rPh sb="29" eb="30">
      <t>オコナイ</t>
    </rPh>
    <phoneticPr fontId="2"/>
  </si>
  <si>
    <t>・園指定の物を購入していただきます。
・リュック（2歳〜）
・制服（3歳〜夏冬）
・制帽（3歳〜夏冬）
・体操服上下（3歳〜）
・防災頭巾（本園2歳〜）</t>
    <rPh sb="1" eb="4">
      <t>エンシテイノモ</t>
    </rPh>
    <rPh sb="31" eb="33">
      <t>セイフク</t>
    </rPh>
    <rPh sb="37" eb="39">
      <t>ナテゥ</t>
    </rPh>
    <rPh sb="42" eb="44">
      <t>セイボ</t>
    </rPh>
    <rPh sb="48" eb="50">
      <t>ナツフユ</t>
    </rPh>
    <rPh sb="53" eb="58">
      <t>タイソウ</t>
    </rPh>
    <rPh sb="65" eb="69">
      <t>ボウサイ</t>
    </rPh>
    <rPh sb="70" eb="72">
      <t>ホンエn</t>
    </rPh>
    <phoneticPr fontId="2"/>
  </si>
  <si>
    <t>　　丈夫な体　広い社会性　豊かな情操　確かな基礎能力　　　　　　　　
乳幼児は遊びを通して、心身の様々な能力を発達させていきます。発達の主体は子ども自身です。子どものあるがままを受容し、その気持ちに共感し、養護と教育を通して子どもの発達を援助していくことが大切だと考えています。大切な時期にお子様をお預かりするという責任と自覚を持って、愛情豊かに一人ひとりと向き合う保育をしていきます。</t>
    <rPh sb="2" eb="4">
      <t>ジョウブナカラデ</t>
    </rPh>
    <rPh sb="7" eb="8">
      <t>ヒロイ</t>
    </rPh>
    <rPh sb="13" eb="14">
      <t xml:space="preserve">ユタカナ </t>
    </rPh>
    <rPh sb="19" eb="20">
      <t>タシカ</t>
    </rPh>
    <rPh sb="22" eb="26">
      <t>キソ</t>
    </rPh>
    <rPh sb="35" eb="38">
      <t>ニュウヨウジ</t>
    </rPh>
    <rPh sb="46" eb="48">
      <t>シンシn</t>
    </rPh>
    <rPh sb="68" eb="70">
      <t>シュタイ</t>
    </rPh>
    <rPh sb="71" eb="72">
      <t>コドモ</t>
    </rPh>
    <rPh sb="74" eb="76">
      <t>ジシn</t>
    </rPh>
    <rPh sb="79" eb="80">
      <t>コドモ</t>
    </rPh>
    <rPh sb="89" eb="91">
      <t>ジュヨ</t>
    </rPh>
    <rPh sb="95" eb="97">
      <t>キモティ</t>
    </rPh>
    <rPh sb="99" eb="101">
      <t>キョウカn</t>
    </rPh>
    <rPh sb="103" eb="105">
      <t>ヨウゴト</t>
    </rPh>
    <rPh sb="109" eb="110">
      <t>トオシ</t>
    </rPh>
    <rPh sb="116" eb="118">
      <t>ハッタテゥ</t>
    </rPh>
    <rPh sb="119" eb="121">
      <t>エンジヨ</t>
    </rPh>
    <rPh sb="128" eb="130">
      <t>タイセテゥ</t>
    </rPh>
    <rPh sb="132" eb="133">
      <t>カンガエ</t>
    </rPh>
    <rPh sb="139" eb="141">
      <t>タイセテゥ</t>
    </rPh>
    <rPh sb="147" eb="148">
      <t>サマ</t>
    </rPh>
    <rPh sb="158" eb="160">
      <t>セキニn</t>
    </rPh>
    <rPh sb="161" eb="163">
      <t>ジカク</t>
    </rPh>
    <rPh sb="164" eb="165">
      <t>モッテ</t>
    </rPh>
    <rPh sb="168" eb="171">
      <t>アイ</t>
    </rPh>
    <rPh sb="173" eb="175">
      <t>ヒト</t>
    </rPh>
    <rPh sb="179" eb="180">
      <t>ムキアウ</t>
    </rPh>
    <phoneticPr fontId="2"/>
  </si>
  <si>
    <t>・着替え（毎日持ち帰り）
・着替え（常備用）
・帽子（園指定）
・靴
・上履き
・口拭きなど必要に応じて</t>
    <rPh sb="1" eb="3">
      <t>キガ</t>
    </rPh>
    <rPh sb="5" eb="7">
      <t>マイニチ</t>
    </rPh>
    <rPh sb="7" eb="8">
      <t>モ</t>
    </rPh>
    <rPh sb="9" eb="10">
      <t>カエ</t>
    </rPh>
    <rPh sb="14" eb="16">
      <t>キガ</t>
    </rPh>
    <rPh sb="18" eb="21">
      <t>ジョウビヨウ</t>
    </rPh>
    <rPh sb="24" eb="26">
      <t>ボウシ</t>
    </rPh>
    <rPh sb="27" eb="30">
      <t>エンシテ</t>
    </rPh>
    <rPh sb="33" eb="34">
      <t>クツ</t>
    </rPh>
    <rPh sb="36" eb="38">
      <t>ウワバ</t>
    </rPh>
    <rPh sb="41" eb="43">
      <t>クティ</t>
    </rPh>
    <rPh sb="46" eb="48">
      <t>ヒツヨウ</t>
    </rPh>
    <phoneticPr fontId="2"/>
  </si>
  <si>
    <t>園指定の物を購入していただきます
・粘土セット（3歳～）
・クレヨン（本園3歳～）
・色鉛筆（3歳～）
・絵本（3歳〜）
・自由画帳（3歳〜）
・ピアニカ吹き口（５歳）</t>
    <rPh sb="18" eb="20">
      <t>ネンド</t>
    </rPh>
    <rPh sb="25" eb="26">
      <t>サイ</t>
    </rPh>
    <rPh sb="35" eb="37">
      <t>ホn</t>
    </rPh>
    <rPh sb="38" eb="39">
      <t>サイ</t>
    </rPh>
    <rPh sb="43" eb="46">
      <t>イロエンピツ</t>
    </rPh>
    <rPh sb="48" eb="49">
      <t>サイ</t>
    </rPh>
    <rPh sb="53" eb="55">
      <t>エホn</t>
    </rPh>
    <rPh sb="62" eb="66">
      <t>ジユウ</t>
    </rPh>
    <rPh sb="82" eb="83">
      <t>サイ</t>
    </rPh>
    <phoneticPr fontId="2"/>
  </si>
  <si>
    <t xml:space="preserve">・おむつ（必要な期間）
（毎日持参）
・歯ブラシ（３歳児クラス以降時期に応じて）
</t>
    <rPh sb="5" eb="7">
      <t>ヒツヨウ</t>
    </rPh>
    <rPh sb="8" eb="10">
      <t>キカン</t>
    </rPh>
    <rPh sb="13" eb="15">
      <t>マイニチ</t>
    </rPh>
    <rPh sb="15" eb="17">
      <t>ジサン</t>
    </rPh>
    <rPh sb="20" eb="21">
      <t>ハブラシ</t>
    </rPh>
    <rPh sb="26" eb="27">
      <t>サイ</t>
    </rPh>
    <rPh sb="27" eb="28">
      <t>ジ</t>
    </rPh>
    <rPh sb="31" eb="33">
      <t>イコウ</t>
    </rPh>
    <rPh sb="33" eb="35">
      <t xml:space="preserve">ジキ </t>
    </rPh>
    <rPh sb="36" eb="37">
      <t>オウシテ</t>
    </rPh>
    <phoneticPr fontId="2"/>
  </si>
  <si>
    <t>延長料金：18:00〜19:00  100円/１時間　19:01〜20:00　100円/10分 補食：５０円（19：01以降）</t>
    <rPh sb="0" eb="1">
      <t>エンチョウ</t>
    </rPh>
    <rPh sb="10" eb="11">
      <t xml:space="preserve">〜 </t>
    </rPh>
    <rPh sb="46" eb="47">
      <t>プn</t>
    </rPh>
    <rPh sb="48" eb="50">
      <t>ホショク</t>
    </rPh>
    <rPh sb="53" eb="54">
      <t>エン</t>
    </rPh>
    <rPh sb="60" eb="62">
      <t>イコウ</t>
    </rPh>
    <phoneticPr fontId="2"/>
  </si>
  <si>
    <r>
      <t xml:space="preserve">幼保連携型認定こども園
</t>
    </r>
    <r>
      <rPr>
        <sz val="16"/>
        <color theme="1"/>
        <rFont val="BIZ UD明朝 Medium"/>
        <family val="1"/>
        <charset val="128"/>
      </rPr>
      <t>たかさご SCHOOL おおたかの森</t>
    </r>
    <rPh sb="0" eb="2">
      <t>ヨウホ</t>
    </rPh>
    <rPh sb="2" eb="5">
      <t>レンケイガタ</t>
    </rPh>
    <rPh sb="5" eb="7">
      <t>ニンテイ</t>
    </rPh>
    <rPh sb="10" eb="11">
      <t>エン</t>
    </rPh>
    <phoneticPr fontId="2"/>
  </si>
  <si>
    <r>
      <t>所在地　　　　　</t>
    </r>
    <r>
      <rPr>
        <sz val="9"/>
        <color theme="1"/>
        <rFont val="BIZ UD明朝 Medium"/>
        <family val="1"/>
        <charset val="128"/>
      </rPr>
      <t>本園</t>
    </r>
    <rPh sb="8" eb="9">
      <t>ホン</t>
    </rPh>
    <rPh sb="9" eb="10">
      <t>エン</t>
    </rPh>
    <phoneticPr fontId="2"/>
  </si>
  <si>
    <r>
      <t>所在地　　　　</t>
    </r>
    <r>
      <rPr>
        <sz val="9"/>
        <color theme="1"/>
        <rFont val="BIZ UD明朝 Medium"/>
        <family val="1"/>
        <charset val="128"/>
      </rPr>
      <t>分園</t>
    </r>
    <rPh sb="0" eb="3">
      <t>ショザイチ</t>
    </rPh>
    <rPh sb="7" eb="9">
      <t>ブンエン</t>
    </rPh>
    <phoneticPr fontId="2"/>
  </si>
  <si>
    <t>併設の立体駐車場</t>
    <rPh sb="0" eb="2">
      <t>ヘイセツ</t>
    </rPh>
    <rPh sb="3" eb="5">
      <t>リッタイ</t>
    </rPh>
    <rPh sb="5" eb="8">
      <t>チュウシャジョウ</t>
    </rPh>
    <phoneticPr fontId="2"/>
  </si>
  <si>
    <r>
      <t xml:space="preserve">○ </t>
    </r>
    <r>
      <rPr>
        <sz val="8"/>
        <color theme="1"/>
        <rFont val="BIZ UD明朝 Medium"/>
        <family val="1"/>
        <charset val="128"/>
      </rPr>
      <t>代替</t>
    </r>
    <rPh sb="2" eb="4">
      <t>ダイガ</t>
    </rPh>
    <phoneticPr fontId="2"/>
  </si>
  <si>
    <t>教育・         保育目標</t>
    <rPh sb="0" eb="2">
      <t>キョウイク</t>
    </rPh>
    <rPh sb="12" eb="16">
      <t>ホイクモクヒョウ</t>
    </rPh>
    <phoneticPr fontId="2"/>
  </si>
  <si>
    <t>経営理念
　　イキイキ♥愛パワー　　KEEP BEST CARE ･ KEEP BEST EDUCATION ･ KEEP BEST QUALITY
教育･保育目標
　　1.丈夫な身体をもち思いきり遊べる子どもになろう。
　　2.友達の中にいることを喜び、友達の事も考え、一緒に行動できる子どもになろう。
　　3.自分の事は自分でできる子どもになろう。
　　4.自分で物をつくり出し、力いっぱい自分を表現できる子どもになろう。
　　5.よく見て、よく聞いて、よく考える子どもになろう。</t>
    <rPh sb="0" eb="2">
      <t>ケイエイ</t>
    </rPh>
    <rPh sb="2" eb="4">
      <t>リネン</t>
    </rPh>
    <phoneticPr fontId="2"/>
  </si>
  <si>
    <t>※ 0歳児在籍中は
18時までの保育
※ 土曜日は分園のみ開園で、本園と系列園のロータスキッズスクエアと合同保育</t>
    <rPh sb="3" eb="5">
      <t>サイジ</t>
    </rPh>
    <rPh sb="5" eb="8">
      <t>ザイセキチュウ</t>
    </rPh>
    <rPh sb="12" eb="13">
      <t>ジ</t>
    </rPh>
    <rPh sb="16" eb="18">
      <t>ホイク</t>
    </rPh>
    <phoneticPr fontId="2"/>
  </si>
  <si>
    <t>‐</t>
    <phoneticPr fontId="2"/>
  </si>
  <si>
    <t>・着替え　　　　　　　　　
・制服一式
　　　　　　　　　　　他</t>
    <rPh sb="1" eb="3">
      <t>キガ</t>
    </rPh>
    <rPh sb="15" eb="17">
      <t>セイフク</t>
    </rPh>
    <rPh sb="17" eb="19">
      <t>イッシキ</t>
    </rPh>
    <rPh sb="31" eb="32">
      <t>ホカ</t>
    </rPh>
    <phoneticPr fontId="2"/>
  </si>
  <si>
    <t>・クレヨン　　　　　　　　　
・はさみ　　　　　　　　　　・のり
　　　　　　　　　　　他</t>
    <rPh sb="44" eb="45">
      <t>ホカ</t>
    </rPh>
    <phoneticPr fontId="2"/>
  </si>
  <si>
    <t>・リュック　　　　　　　　　
・てさげバッグ
　　　　　　　　　　　他</t>
    <rPh sb="34" eb="35">
      <t>ホカ</t>
    </rPh>
    <phoneticPr fontId="2"/>
  </si>
  <si>
    <r>
      <t>金額</t>
    </r>
    <r>
      <rPr>
        <sz val="6"/>
        <color theme="1"/>
        <rFont val="BIZ UD明朝 Medium"/>
        <family val="1"/>
        <charset val="128"/>
      </rPr>
      <t>(円)</t>
    </r>
    <rPh sb="0" eb="2">
      <t>キンガク</t>
    </rPh>
    <rPh sb="3" eb="4">
      <t>エン</t>
    </rPh>
    <phoneticPr fontId="2"/>
  </si>
  <si>
    <t>3-5歳児クラス</t>
    <rPh sb="3" eb="5">
      <t>サイジ</t>
    </rPh>
    <phoneticPr fontId="2"/>
  </si>
  <si>
    <t>100-</t>
    <phoneticPr fontId="2"/>
  </si>
  <si>
    <t>3-5歳児</t>
    <rPh sb="3" eb="5">
      <t>サイジ</t>
    </rPh>
    <phoneticPr fontId="2"/>
  </si>
  <si>
    <t>0-1歳児</t>
    <rPh sb="3" eb="5">
      <t>サイジ</t>
    </rPh>
    <phoneticPr fontId="2"/>
  </si>
  <si>
    <t>英語･体育･絵画･　　　音楽･ICT･日本語</t>
    <rPh sb="0" eb="2">
      <t>エイゴ</t>
    </rPh>
    <rPh sb="3" eb="5">
      <t>タイイク</t>
    </rPh>
    <rPh sb="6" eb="8">
      <t>カイガ</t>
    </rPh>
    <rPh sb="12" eb="14">
      <t>オンガク</t>
    </rPh>
    <rPh sb="19" eb="22">
      <t>ニホンゴ</t>
    </rPh>
    <phoneticPr fontId="2"/>
  </si>
  <si>
    <t>毎月　　　　　各1-6回</t>
    <rPh sb="0" eb="2">
      <t>マイツキ</t>
    </rPh>
    <rPh sb="7" eb="8">
      <t>カク</t>
    </rPh>
    <rPh sb="11" eb="12">
      <t>カイ</t>
    </rPh>
    <phoneticPr fontId="2"/>
  </si>
  <si>
    <t>3,000</t>
    <phoneticPr fontId="2"/>
  </si>
  <si>
    <t>剣道･造形･サイエンス</t>
    <rPh sb="0" eb="2">
      <t>ケンドウ</t>
    </rPh>
    <rPh sb="3" eb="5">
      <t>ゾウケイ</t>
    </rPh>
    <phoneticPr fontId="2"/>
  </si>
  <si>
    <t>4-5歳児</t>
    <rPh sb="3" eb="5">
      <t>サイジ</t>
    </rPh>
    <phoneticPr fontId="2"/>
  </si>
  <si>
    <t>たかさごSCHOOL南流山</t>
    <rPh sb="10" eb="13">
      <t>ミナミナガレヤマ</t>
    </rPh>
    <phoneticPr fontId="2"/>
  </si>
  <si>
    <t>04-7157-8300</t>
    <phoneticPr fontId="2"/>
  </si>
  <si>
    <t>〒270-0163
千葉県流山市南流山2-8-3</t>
    <phoneticPr fontId="2"/>
  </si>
  <si>
    <t>教育・保育目標
1.丈夫な体をもち、思い切り遊べるこどもになろう。
2.友達の中にいることを喜び、友達のことも考え、一緒に行動できるこどもになろう。
3.自分のことは自分でできるこどもになろう。
4.自分で物を作り出し、力一杯自分を表現できるこどもになろう。
5.よく見て、よく聞いて、よく考えるこどもになろう。</t>
    <rPh sb="0" eb="2">
      <t>キョウイク</t>
    </rPh>
    <rPh sb="3" eb="5">
      <t>ホイク</t>
    </rPh>
    <rPh sb="5" eb="7">
      <t>モクヒョウ</t>
    </rPh>
    <phoneticPr fontId="2"/>
  </si>
  <si>
    <t>7：00～19：30</t>
    <phoneticPr fontId="2"/>
  </si>
  <si>
    <t>半日保育(2,000円～)
1日保育(4,000円～)
1食(350円)　</t>
    <rPh sb="0" eb="2">
      <t>ハンニチ</t>
    </rPh>
    <rPh sb="2" eb="4">
      <t>ホイク</t>
    </rPh>
    <rPh sb="10" eb="11">
      <t>エン</t>
    </rPh>
    <rPh sb="15" eb="16">
      <t>ニチ</t>
    </rPh>
    <rPh sb="16" eb="18">
      <t>ホイク</t>
    </rPh>
    <rPh sb="24" eb="25">
      <t>エン</t>
    </rPh>
    <rPh sb="29" eb="30">
      <t>ショク</t>
    </rPh>
    <rPh sb="34" eb="35">
      <t>エン</t>
    </rPh>
    <phoneticPr fontId="2"/>
  </si>
  <si>
    <t>・布団
・シーツ(毎週持ち帰り)
・タオルケット　等</t>
    <rPh sb="1" eb="3">
      <t>フトン</t>
    </rPh>
    <rPh sb="9" eb="11">
      <t>マイシュウ</t>
    </rPh>
    <rPh sb="11" eb="12">
      <t>モ</t>
    </rPh>
    <rPh sb="13" eb="14">
      <t>カエ</t>
    </rPh>
    <rPh sb="25" eb="26">
      <t>トウ</t>
    </rPh>
    <phoneticPr fontId="2"/>
  </si>
  <si>
    <t>・着替え
・制服　(3-5歳)
・上履き
　　　　　　　　　　　他</t>
    <rPh sb="1" eb="3">
      <t>キガ</t>
    </rPh>
    <rPh sb="6" eb="8">
      <t>セイフク</t>
    </rPh>
    <rPh sb="13" eb="14">
      <t>サイ</t>
    </rPh>
    <rPh sb="17" eb="19">
      <t>ウワバ</t>
    </rPh>
    <rPh sb="32" eb="33">
      <t>ホカ</t>
    </rPh>
    <phoneticPr fontId="2"/>
  </si>
  <si>
    <t>・クレヨン　(2歳～)
・ハサミ　　(2歳～)
・のり　　　(2歳～)
　　　　　　　　　　　他</t>
    <rPh sb="8" eb="9">
      <t>サイ</t>
    </rPh>
    <rPh sb="20" eb="21">
      <t>サイ</t>
    </rPh>
    <rPh sb="32" eb="33">
      <t>サイ</t>
    </rPh>
    <rPh sb="47" eb="48">
      <t>ホカ</t>
    </rPh>
    <phoneticPr fontId="2"/>
  </si>
  <si>
    <t>・おはしセット　(3-5歳)</t>
    <rPh sb="12" eb="13">
      <t>サイ</t>
    </rPh>
    <phoneticPr fontId="2"/>
  </si>
  <si>
    <t>・リュック　 　(3-5歳)
・手提げバック　(全員)
　　　　　　　　　　　　他</t>
    <rPh sb="12" eb="13">
      <t>サイ</t>
    </rPh>
    <rPh sb="16" eb="18">
      <t>テサ</t>
    </rPh>
    <rPh sb="24" eb="26">
      <t>ゼンイン</t>
    </rPh>
    <rPh sb="40" eb="41">
      <t>ホカ</t>
    </rPh>
    <phoneticPr fontId="2"/>
  </si>
  <si>
    <t>3-5歳児クラス</t>
    <rPh sb="3" eb="4">
      <t>サイ</t>
    </rPh>
    <rPh sb="4" eb="5">
      <t>ジ</t>
    </rPh>
    <phoneticPr fontId="2"/>
  </si>
  <si>
    <t>35,695円</t>
    <rPh sb="6" eb="7">
      <t>エン</t>
    </rPh>
    <phoneticPr fontId="2"/>
  </si>
  <si>
    <t>外部発注</t>
    <rPh sb="0" eb="2">
      <t>ガイブ</t>
    </rPh>
    <rPh sb="2" eb="4">
      <t>ハッチュウ</t>
    </rPh>
    <phoneticPr fontId="2"/>
  </si>
  <si>
    <t>0-1歳児クラス</t>
    <rPh sb="3" eb="5">
      <t>サイジ</t>
    </rPh>
    <phoneticPr fontId="2"/>
  </si>
  <si>
    <t>音楽指導</t>
    <rPh sb="0" eb="2">
      <t>オンガク</t>
    </rPh>
    <rPh sb="2" eb="4">
      <t>シドウ</t>
    </rPh>
    <phoneticPr fontId="2"/>
  </si>
  <si>
    <t>無</t>
    <rPh sb="0" eb="1">
      <t>ム</t>
    </rPh>
    <phoneticPr fontId="2"/>
  </si>
  <si>
    <t>造形指導</t>
    <rPh sb="0" eb="2">
      <t>ゾウケイ</t>
    </rPh>
    <rPh sb="2" eb="4">
      <t>シドウ</t>
    </rPh>
    <phoneticPr fontId="2"/>
  </si>
  <si>
    <t>体操指導</t>
    <rPh sb="0" eb="4">
      <t>タイソウシドウ</t>
    </rPh>
    <phoneticPr fontId="2"/>
  </si>
  <si>
    <t>上乗せ徴収のプログラムは原則全員参加、その他は任意参加となります。</t>
    <phoneticPr fontId="2"/>
  </si>
  <si>
    <t>ベストマッチでハートフルな駅近な保育所型認定こども園です。
お子様の一人ひとりに寄り添った成長を促していける保育と興味・関心を広げ未来につなげる
教育に取り組み、ドキドキ・ワクワクがとまらない楽しく、穏やかで心安らぐこども園です。
詳しくはこちらから→→→ https://minami-nagareyama.tksg.ed.jp/</t>
    <rPh sb="13" eb="14">
      <t>エキ</t>
    </rPh>
    <rPh sb="14" eb="15">
      <t>チカ</t>
    </rPh>
    <rPh sb="16" eb="18">
      <t>ホイク</t>
    </rPh>
    <rPh sb="18" eb="19">
      <t>ショ</t>
    </rPh>
    <rPh sb="19" eb="20">
      <t>ガタ</t>
    </rPh>
    <rPh sb="20" eb="22">
      <t>ニンテイ</t>
    </rPh>
    <rPh sb="25" eb="26">
      <t>エン</t>
    </rPh>
    <rPh sb="31" eb="33">
      <t>コサマ</t>
    </rPh>
    <rPh sb="34" eb="36">
      <t>ヒトリ</t>
    </rPh>
    <rPh sb="40" eb="41">
      <t>ヨ</t>
    </rPh>
    <rPh sb="42" eb="43">
      <t>ソ</t>
    </rPh>
    <rPh sb="45" eb="47">
      <t>セイチョウ</t>
    </rPh>
    <rPh sb="48" eb="49">
      <t>ウナガ</t>
    </rPh>
    <rPh sb="54" eb="56">
      <t>ホイク</t>
    </rPh>
    <rPh sb="57" eb="59">
      <t>キョウミ</t>
    </rPh>
    <rPh sb="60" eb="62">
      <t>カンシン</t>
    </rPh>
    <rPh sb="63" eb="64">
      <t>ヒロ</t>
    </rPh>
    <rPh sb="65" eb="67">
      <t>ミライ</t>
    </rPh>
    <rPh sb="73" eb="75">
      <t>キョウイク</t>
    </rPh>
    <rPh sb="76" eb="77">
      <t>ト</t>
    </rPh>
    <rPh sb="78" eb="79">
      <t>ク</t>
    </rPh>
    <rPh sb="96" eb="97">
      <t>タノ</t>
    </rPh>
    <rPh sb="100" eb="101">
      <t>オダ</t>
    </rPh>
    <rPh sb="104" eb="105">
      <t>ココロ</t>
    </rPh>
    <rPh sb="105" eb="106">
      <t>ヤス</t>
    </rPh>
    <rPh sb="111" eb="112">
      <t>エン</t>
    </rPh>
    <rPh sb="117" eb="118">
      <t>クワ</t>
    </rPh>
    <phoneticPr fontId="2"/>
  </si>
  <si>
    <t>3歳児～5歳児</t>
    <rPh sb="1" eb="3">
      <t>サイジ</t>
    </rPh>
    <rPh sb="5" eb="7">
      <t>サイジ</t>
    </rPh>
    <phoneticPr fontId="2"/>
  </si>
  <si>
    <t>0歳児～2歳児</t>
    <rPh sb="1" eb="3">
      <t>サイジ</t>
    </rPh>
    <rPh sb="5" eb="7">
      <t>サイジ</t>
    </rPh>
    <phoneticPr fontId="2"/>
  </si>
  <si>
    <t>4台</t>
    <rPh sb="1" eb="2">
      <t xml:space="preserve">ダイ </t>
    </rPh>
    <phoneticPr fontId="2"/>
  </si>
  <si>
    <t>流山市おおたかの森東1-10-3
ロータススクエアおおたかの森1F</t>
    <phoneticPr fontId="2"/>
  </si>
  <si>
    <t>　流山おおたかの森　　　　　　</t>
    <rPh sb="1" eb="3">
      <t>ナガレヤマ</t>
    </rPh>
    <rPh sb="8" eb="9">
      <t>モリ</t>
    </rPh>
    <phoneticPr fontId="2"/>
  </si>
  <si>
    <t>東初石近隣公園</t>
    <rPh sb="0" eb="1">
      <t>ヒガシ</t>
    </rPh>
    <rPh sb="1" eb="3">
      <t>ハツイシ</t>
    </rPh>
    <rPh sb="3" eb="5">
      <t>キンリン</t>
    </rPh>
    <rPh sb="5" eb="7">
      <t>コウエン</t>
    </rPh>
    <phoneticPr fontId="2"/>
  </si>
  <si>
    <t>教育・保育目標                                                    　　　　　　　　　　　　　　　　　　　　　　　　　　　　　　　　　　　　　　　　　　　　　　　　　　　　　　　　　　　　　　　　　　　　　　　　　　　　　　　　　　　　　　　　　　　　　　　　　　　　　　　　　　　　　　　　　　　　　　　　　　　　　　　　　　　     1.丈夫な体をもち、思いきり遊べる子どもになろう
2.友達の中にいることを喜び、友達の事も考え、一緒に行動できる子どもになろう
3.自分の事は自分でできる子どもになろう
4.自分で物を作り出し、力一杯自分を表現できる子どもになろう
5.よく見て、よく聞いて、よく考える子どもになろう</t>
    <phoneticPr fontId="2"/>
  </si>
  <si>
    <t>土曜日は姉妹園フォレストキッスガーデンで合同保育を行っております。０歳児在籍中は18時までの保育</t>
    <rPh sb="0" eb="3">
      <t>ドヨウビ</t>
    </rPh>
    <rPh sb="4" eb="7">
      <t>シマイエン</t>
    </rPh>
    <rPh sb="20" eb="24">
      <t>ゴウドウホイク</t>
    </rPh>
    <rPh sb="25" eb="26">
      <t>オコナ</t>
    </rPh>
    <rPh sb="34" eb="36">
      <t>サイジ</t>
    </rPh>
    <rPh sb="36" eb="39">
      <t>ザイセキチュウ</t>
    </rPh>
    <rPh sb="42" eb="43">
      <t>ジ</t>
    </rPh>
    <rPh sb="46" eb="48">
      <t>ホイク</t>
    </rPh>
    <phoneticPr fontId="2"/>
  </si>
  <si>
    <t>・布団　　　　　　　　　　・シーツ（毎週持ち帰り）　　　　　　　　　・タオルケット等</t>
    <rPh sb="1" eb="3">
      <t>フトン</t>
    </rPh>
    <rPh sb="18" eb="21">
      <t>マイシュウモ</t>
    </rPh>
    <rPh sb="22" eb="23">
      <t>カエ</t>
    </rPh>
    <rPh sb="41" eb="42">
      <t>トウ</t>
    </rPh>
    <phoneticPr fontId="2"/>
  </si>
  <si>
    <t>・着替え　　　　　　　　　　　　・制服　（３～５歳児）　　　　　　　　　　　　・上履き　　　　　　　</t>
    <rPh sb="1" eb="3">
      <t>キガ</t>
    </rPh>
    <rPh sb="17" eb="19">
      <t>セイフク</t>
    </rPh>
    <rPh sb="24" eb="26">
      <t>サイジ</t>
    </rPh>
    <rPh sb="40" eb="42">
      <t>ウワバ</t>
    </rPh>
    <phoneticPr fontId="2"/>
  </si>
  <si>
    <t>・クレヨン（２歳～）　　　　　　　　・ハサミ（２歳児～）　　　　　　　・のり（２歳児～）　　　　　　　</t>
    <rPh sb="7" eb="8">
      <t>サイ</t>
    </rPh>
    <rPh sb="24" eb="26">
      <t>サイジ</t>
    </rPh>
    <rPh sb="40" eb="42">
      <t>サイジ</t>
    </rPh>
    <phoneticPr fontId="2"/>
  </si>
  <si>
    <t>・お箸セット（２歳～５歳児）</t>
    <rPh sb="2" eb="3">
      <t>ハシ</t>
    </rPh>
    <rPh sb="8" eb="9">
      <t>サイ</t>
    </rPh>
    <rPh sb="11" eb="13">
      <t>サイジ</t>
    </rPh>
    <phoneticPr fontId="2"/>
  </si>
  <si>
    <t>・リュック（３～５歳児）　　　　　　　　　　　　・手提げバック（全員）</t>
    <rPh sb="9" eb="11">
      <t>サイジ</t>
    </rPh>
    <rPh sb="25" eb="27">
      <t>テサ</t>
    </rPh>
    <rPh sb="32" eb="34">
      <t>ゼンインサイサイジノリサイジイロエンピツサイジ</t>
    </rPh>
    <phoneticPr fontId="2"/>
  </si>
  <si>
    <t>３～５歳児クラス</t>
    <rPh sb="1" eb="5">
      <t>カラ5サイジ</t>
    </rPh>
    <phoneticPr fontId="2"/>
  </si>
  <si>
    <t>37,675円</t>
    <rPh sb="6" eb="7">
      <t>エン</t>
    </rPh>
    <phoneticPr fontId="2"/>
  </si>
  <si>
    <t>ワーク３～５歳児</t>
    <rPh sb="4" eb="8">
      <t>カラ5サイジ</t>
    </rPh>
    <phoneticPr fontId="2"/>
  </si>
  <si>
    <t>2,000円～</t>
    <rPh sb="5" eb="6">
      <t>エン</t>
    </rPh>
    <phoneticPr fontId="2"/>
  </si>
  <si>
    <t>体操・音楽</t>
    <rPh sb="0" eb="2">
      <t>タイソウ</t>
    </rPh>
    <rPh sb="3" eb="5">
      <t>オンガク</t>
    </rPh>
    <phoneticPr fontId="2"/>
  </si>
  <si>
    <t>月１から２回</t>
    <rPh sb="0" eb="1">
      <t>ツキ</t>
    </rPh>
    <rPh sb="5" eb="6">
      <t>カイ</t>
    </rPh>
    <phoneticPr fontId="2"/>
  </si>
  <si>
    <t>絵画、造形</t>
    <rPh sb="0" eb="2">
      <t>カイガ</t>
    </rPh>
    <rPh sb="3" eb="5">
      <t>ゾウケイ</t>
    </rPh>
    <phoneticPr fontId="2"/>
  </si>
  <si>
    <t>サイエンス</t>
    <phoneticPr fontId="2"/>
  </si>
  <si>
    <t>４～５歳児クラス</t>
    <rPh sb="1" eb="5">
      <t>カラ5サイジ</t>
    </rPh>
    <phoneticPr fontId="2"/>
  </si>
  <si>
    <t>市の玄関駅である最寄駅から徒歩７分。0-1歳児クラスと2-5歳児クラスの大きく分けたオープンスペースで、0-5歳児クラス学年ごとの交流を多く設定し保育しています。ゆったりとした時間が流れるもう一つのお家のような保育園です。
詳しくはこちら→https://lotus-kids-square.tksg.ed.jp</t>
    <rPh sb="0" eb="1">
      <t>シ</t>
    </rPh>
    <rPh sb="2" eb="4">
      <t>ゲンカン</t>
    </rPh>
    <rPh sb="4" eb="5">
      <t>エキ</t>
    </rPh>
    <rPh sb="8" eb="11">
      <t>モヨリエキ</t>
    </rPh>
    <rPh sb="13" eb="15">
      <t>トホ</t>
    </rPh>
    <rPh sb="16" eb="17">
      <t>フン</t>
    </rPh>
    <rPh sb="21" eb="23">
      <t>サイジ</t>
    </rPh>
    <rPh sb="30" eb="32">
      <t>サイジ</t>
    </rPh>
    <rPh sb="36" eb="37">
      <t>オオ</t>
    </rPh>
    <rPh sb="39" eb="40">
      <t>ワ</t>
    </rPh>
    <rPh sb="55" eb="57">
      <t>サイジ</t>
    </rPh>
    <rPh sb="64" eb="66">
      <t>コウリュウ</t>
    </rPh>
    <rPh sb="66" eb="67">
      <t>オオ</t>
    </rPh>
    <rPh sb="69" eb="71">
      <t>セッテイ</t>
    </rPh>
    <rPh sb="73" eb="75">
      <t>ホイク</t>
    </rPh>
    <rPh sb="87" eb="89">
      <t>ジカン</t>
    </rPh>
    <rPh sb="90" eb="91">
      <t>ナガ</t>
    </rPh>
    <rPh sb="95" eb="96">
      <t>ヒト</t>
    </rPh>
    <rPh sb="99" eb="100">
      <t>ウチ</t>
    </rPh>
    <rPh sb="104" eb="107">
      <t>ホイクエン</t>
    </rPh>
    <rPh sb="112" eb="113">
      <t>クワ</t>
    </rPh>
    <phoneticPr fontId="2"/>
  </si>
  <si>
    <t>○健康でたくましい子　　　　　　　　　　　　　　　　　　　　　　○社会性に満ちた正しい子　　　　　　　　　　　　　　　　　　　○情操豊かな明るい子</t>
    <rPh sb="1" eb="3">
      <t>ケンコウ</t>
    </rPh>
    <rPh sb="9" eb="10">
      <t>コ</t>
    </rPh>
    <rPh sb="33" eb="36">
      <t>シャカイセイ</t>
    </rPh>
    <rPh sb="37" eb="38">
      <t>ミ</t>
    </rPh>
    <rPh sb="40" eb="41">
      <t>タダ</t>
    </rPh>
    <rPh sb="43" eb="44">
      <t>コ</t>
    </rPh>
    <rPh sb="64" eb="66">
      <t>ジョウソウ</t>
    </rPh>
    <rPh sb="66" eb="67">
      <t>ユタ</t>
    </rPh>
    <rPh sb="69" eb="70">
      <t>アカ</t>
    </rPh>
    <rPh sb="72" eb="73">
      <t>コ</t>
    </rPh>
    <phoneticPr fontId="2"/>
  </si>
  <si>
    <t>0台</t>
    <rPh sb="1" eb="2">
      <t>ダイ</t>
    </rPh>
    <phoneticPr fontId="2"/>
  </si>
  <si>
    <t>◎自ら考えられる子ども　　　　　　　　　　　　　　　　　　　　◎興味関心が溢れる子ども　　　　　　　　　　　　　　　　　　　◎豊かな感性を持つ子ども　　　　　　　　　　　　　　　　　　　◎失敗を恐れずにチャレンジする子ども　　　　　　　　　　　　　◎自分も相手も大切にできる子ども</t>
    <rPh sb="1" eb="2">
      <t>ミズカ</t>
    </rPh>
    <rPh sb="3" eb="4">
      <t>カンガ</t>
    </rPh>
    <rPh sb="8" eb="9">
      <t>コ</t>
    </rPh>
    <rPh sb="32" eb="36">
      <t>キョウミカンシン</t>
    </rPh>
    <rPh sb="37" eb="38">
      <t>アフ</t>
    </rPh>
    <rPh sb="40" eb="41">
      <t>コ</t>
    </rPh>
    <rPh sb="63" eb="64">
      <t>ユタ</t>
    </rPh>
    <rPh sb="66" eb="68">
      <t>カンセイ</t>
    </rPh>
    <rPh sb="69" eb="70">
      <t>モ</t>
    </rPh>
    <rPh sb="71" eb="72">
      <t>コ</t>
    </rPh>
    <rPh sb="94" eb="96">
      <t>シッパイ</t>
    </rPh>
    <rPh sb="97" eb="98">
      <t>オソ</t>
    </rPh>
    <rPh sb="108" eb="109">
      <t>コ</t>
    </rPh>
    <rPh sb="125" eb="127">
      <t>ジブン</t>
    </rPh>
    <rPh sb="128" eb="130">
      <t>アイテ</t>
    </rPh>
    <rPh sb="131" eb="133">
      <t>タイセツ</t>
    </rPh>
    <rPh sb="137" eb="138">
      <t>コ</t>
    </rPh>
    <phoneticPr fontId="2"/>
  </si>
  <si>
    <t>・月にン回程度、講師資格のある職員によるリトミック。　　　　　　　　　　　　　　　　　・月に1回程度、白百合女子大学造形講師による「アートの時間」を実施</t>
    <rPh sb="1" eb="2">
      <t>ツキ</t>
    </rPh>
    <rPh sb="4" eb="5">
      <t>カイ</t>
    </rPh>
    <rPh sb="5" eb="7">
      <t>テイド</t>
    </rPh>
    <rPh sb="8" eb="12">
      <t>コウシシカク</t>
    </rPh>
    <rPh sb="15" eb="17">
      <t>ショクイン</t>
    </rPh>
    <rPh sb="44" eb="45">
      <t>ツキ</t>
    </rPh>
    <rPh sb="47" eb="50">
      <t>カイテイド</t>
    </rPh>
    <rPh sb="51" eb="58">
      <t>シラユリジョシダイガク</t>
    </rPh>
    <rPh sb="58" eb="60">
      <t>ゾウケイ</t>
    </rPh>
    <rPh sb="60" eb="62">
      <t>コウシ</t>
    </rPh>
    <rPh sb="70" eb="72">
      <t>ジカン</t>
    </rPh>
    <rPh sb="74" eb="76">
      <t>ジッシ</t>
    </rPh>
    <phoneticPr fontId="2"/>
  </si>
  <si>
    <t xml:space="preserve">連絡帳（全員）
水性カラーペン（4.5歳児）
粘土、粘土べら、粘土板（2.3.4.5歳児）
はさみ（3.4.5歳児）
のり（2.3.4.5歳児）
絵の具（4.5歳児）
製作ﾊﾞｲﾝﾀﾞｰ（全員）
クレヨン（2歳児）
ピアニカ（4.5歳児）
</t>
    <rPh sb="0" eb="3">
      <t>レンラクチョウ</t>
    </rPh>
    <rPh sb="4" eb="6">
      <t>ゼンイン</t>
    </rPh>
    <rPh sb="8" eb="10">
      <t>スイセイ</t>
    </rPh>
    <rPh sb="19" eb="21">
      <t>サイジ</t>
    </rPh>
    <rPh sb="23" eb="25">
      <t>ネンド</t>
    </rPh>
    <rPh sb="26" eb="28">
      <t>ネンド</t>
    </rPh>
    <rPh sb="31" eb="33">
      <t>ネンド</t>
    </rPh>
    <rPh sb="33" eb="34">
      <t>バン</t>
    </rPh>
    <rPh sb="42" eb="44">
      <t>サイジ</t>
    </rPh>
    <rPh sb="55" eb="57">
      <t>サイジ</t>
    </rPh>
    <rPh sb="69" eb="71">
      <t>サイジ</t>
    </rPh>
    <rPh sb="73" eb="74">
      <t>エ</t>
    </rPh>
    <rPh sb="75" eb="76">
      <t>グ</t>
    </rPh>
    <rPh sb="80" eb="82">
      <t>サイジ</t>
    </rPh>
    <rPh sb="84" eb="86">
      <t>セイサク</t>
    </rPh>
    <rPh sb="94" eb="96">
      <t>ゼンイン</t>
    </rPh>
    <rPh sb="104" eb="106">
      <t>サイジ</t>
    </rPh>
    <rPh sb="116" eb="118">
      <t>サイジ</t>
    </rPh>
    <phoneticPr fontId="2"/>
  </si>
  <si>
    <t xml:space="preserve">・2歳児以上
　水筒
・3歳児以上
　給食用お箸セット・コップ
"		
		</t>
    <phoneticPr fontId="2"/>
  </si>
  <si>
    <t xml:space="preserve">・紙おむつ
（定額制サービス利用可）
※ 0、1歳児は紙おむつ/紙エプロン/手口ふき 園での定額制サービス利用		
		</t>
    <rPh sb="39" eb="41">
      <t>テクチ</t>
    </rPh>
    <phoneticPr fontId="2"/>
  </si>
  <si>
    <t xml:space="preserve">・各クラス色帽子
（園で購入可能）
・防災頭巾
（園で購入可能）
・汚れ物袋/お手紙袋/お昼寝セット袋
（園で購入）
		</t>
    <phoneticPr fontId="2"/>
  </si>
  <si>
    <t xml:space="preserve">"全員(標準時間)
全員（短時間）"		随時	"350〜
150〜"	"1時間〜
15分〜"	口座振替	
０/１歳児		毎月	2280	月額	口座振替	
０/１歳児(紙エプロン・手口ふき）		毎月	798	月額	口座振替	
５歳児 卒園積立		11月〜2月	合計12000		口座振替	</t>
    <phoneticPr fontId="2"/>
  </si>
  <si>
    <t>毎日持ってきていただくもの</t>
    <rPh sb="0" eb="2">
      <t>マイニチ</t>
    </rPh>
    <rPh sb="2" eb="3">
      <t>モ</t>
    </rPh>
    <phoneticPr fontId="2"/>
  </si>
  <si>
    <t>ロッカーに常時おいていただくもの</t>
    <rPh sb="5" eb="7">
      <t>ジョウジ</t>
    </rPh>
    <phoneticPr fontId="2"/>
  </si>
  <si>
    <t>ハンドタオル　１枚（２歳児）
手口用タオル　３枚
おむつ　５枚（おむつテープの下に記名）
食事用エプロン　３枚
水筒
ビニール袋　１枚（少し大きなもの、名前記入）
※記名はフルネームでお願いします。</t>
    <rPh sb="8" eb="9">
      <t>マイ</t>
    </rPh>
    <rPh sb="11" eb="13">
      <t>サイジ</t>
    </rPh>
    <rPh sb="15" eb="16">
      <t>テ</t>
    </rPh>
    <rPh sb="16" eb="17">
      <t>クチ</t>
    </rPh>
    <rPh sb="17" eb="18">
      <t>ヨウ</t>
    </rPh>
    <rPh sb="23" eb="24">
      <t>マイ</t>
    </rPh>
    <rPh sb="30" eb="31">
      <t>マイ</t>
    </rPh>
    <rPh sb="39" eb="40">
      <t>シタ</t>
    </rPh>
    <rPh sb="41" eb="43">
      <t>キメイ</t>
    </rPh>
    <rPh sb="45" eb="48">
      <t>ショクジヨウ</t>
    </rPh>
    <rPh sb="54" eb="55">
      <t>マイ</t>
    </rPh>
    <rPh sb="56" eb="58">
      <t>スイトウ</t>
    </rPh>
    <rPh sb="63" eb="64">
      <t>フクロ</t>
    </rPh>
    <rPh sb="66" eb="67">
      <t>マイ</t>
    </rPh>
    <rPh sb="68" eb="69">
      <t>スコ</t>
    </rPh>
    <rPh sb="70" eb="71">
      <t>オオ</t>
    </rPh>
    <rPh sb="76" eb="78">
      <t>ナマエ</t>
    </rPh>
    <rPh sb="78" eb="80">
      <t>キニュウ</t>
    </rPh>
    <rPh sb="84" eb="86">
      <t>キメイ</t>
    </rPh>
    <rPh sb="94" eb="95">
      <t>ネガ</t>
    </rPh>
    <phoneticPr fontId="2"/>
  </si>
  <si>
    <t xml:space="preserve">
ハンドタオル　１枚（２歳児）
手口用タオル　１枚
おしりふき
おむつ　５枚（おむつテープの下に記名）
スタイ（よだれかけ）　２枚
着替え（肌着含む）　２組
靴下　１足
</t>
    <rPh sb="66" eb="67">
      <t>テ</t>
    </rPh>
    <rPh sb="67" eb="68">
      <t>クチ</t>
    </rPh>
    <rPh sb="68" eb="69">
      <t>ヨウ</t>
    </rPh>
    <rPh sb="74" eb="75">
      <t>マイマイキガハダギフククミクツシタソク</t>
    </rPh>
    <phoneticPr fontId="2"/>
  </si>
  <si>
    <t>16台分</t>
    <rPh sb="2" eb="3">
      <t>ダイ</t>
    </rPh>
    <rPh sb="3" eb="4">
      <t>ブン</t>
    </rPh>
    <phoneticPr fontId="2"/>
  </si>
  <si>
    <t>流山おおたかの森
流山セントラルパーク　　　　　</t>
    <rPh sb="0" eb="2">
      <t>ナガレヤマ</t>
    </rPh>
    <rPh sb="7" eb="8">
      <t>モリ</t>
    </rPh>
    <rPh sb="9" eb="11">
      <t>ナガレヤマ</t>
    </rPh>
    <phoneticPr fontId="2"/>
  </si>
  <si>
    <t>１・こころもからだも元気な子　　　　　　　　　　　　　　　　２・自分で考え、行動できる子　　　　　　　　　　　　　　　　３・思いやりと感謝の気持ちを大切にする子　　　　　　　　　　　４・経験のなかで学べる子</t>
    <rPh sb="10" eb="12">
      <t>ゲンキ</t>
    </rPh>
    <rPh sb="13" eb="14">
      <t>コ</t>
    </rPh>
    <rPh sb="32" eb="34">
      <t>ジブン</t>
    </rPh>
    <rPh sb="35" eb="36">
      <t>カンガ</t>
    </rPh>
    <rPh sb="38" eb="40">
      <t>コウドウ</t>
    </rPh>
    <rPh sb="43" eb="44">
      <t>コ</t>
    </rPh>
    <rPh sb="62" eb="63">
      <t>オモ</t>
    </rPh>
    <rPh sb="67" eb="69">
      <t>カンシャ</t>
    </rPh>
    <rPh sb="70" eb="72">
      <t>キモ</t>
    </rPh>
    <rPh sb="74" eb="76">
      <t>タイセツ</t>
    </rPh>
    <rPh sb="79" eb="80">
      <t>コ</t>
    </rPh>
    <rPh sb="93" eb="95">
      <t>ケイケン</t>
    </rPh>
    <rPh sb="99" eb="100">
      <t>マナ</t>
    </rPh>
    <rPh sb="102" eb="103">
      <t>コ</t>
    </rPh>
    <phoneticPr fontId="2"/>
  </si>
  <si>
    <t>・AIAIオリジナル大型木製遊具【AINI】があり、身体を使って遊びこむ経験を通して好奇心、挑戦心、忍耐力、やり抜く力を育みます！　　　　　　　　　　　　　　　　　　　　　　　　　・「知識教育」×「思考教育」のプログラムで、個別最適な学びを実現します。</t>
    <rPh sb="10" eb="12">
      <t>オオガタ</t>
    </rPh>
    <rPh sb="12" eb="14">
      <t>モクセイ</t>
    </rPh>
    <rPh sb="14" eb="16">
      <t>ユウグ</t>
    </rPh>
    <rPh sb="26" eb="28">
      <t>カラダ</t>
    </rPh>
    <rPh sb="29" eb="30">
      <t>ツカ</t>
    </rPh>
    <rPh sb="32" eb="33">
      <t>アソ</t>
    </rPh>
    <rPh sb="36" eb="38">
      <t>ケイケン</t>
    </rPh>
    <rPh sb="39" eb="40">
      <t>トオ</t>
    </rPh>
    <rPh sb="42" eb="45">
      <t>コウキシン</t>
    </rPh>
    <rPh sb="46" eb="49">
      <t>チョウセンシン</t>
    </rPh>
    <rPh sb="50" eb="53">
      <t>ニンタイリョク</t>
    </rPh>
    <rPh sb="56" eb="57">
      <t>ヌ</t>
    </rPh>
    <rPh sb="58" eb="59">
      <t>チカラ</t>
    </rPh>
    <rPh sb="60" eb="61">
      <t>ハグク</t>
    </rPh>
    <rPh sb="92" eb="94">
      <t>チシキ</t>
    </rPh>
    <rPh sb="94" eb="96">
      <t>キョウイク</t>
    </rPh>
    <rPh sb="99" eb="101">
      <t>シコウ</t>
    </rPh>
    <rPh sb="101" eb="103">
      <t>キョウイク</t>
    </rPh>
    <rPh sb="112" eb="114">
      <t>コベツ</t>
    </rPh>
    <rPh sb="114" eb="116">
      <t>サイテキ</t>
    </rPh>
    <rPh sb="117" eb="118">
      <t>マナ</t>
    </rPh>
    <rPh sb="120" eb="122">
      <t>ジツゲン</t>
    </rPh>
    <phoneticPr fontId="2"/>
  </si>
  <si>
    <t>①子どもの可能性を引き出し、伸ばし、育てる　　　　　　　　　　②人間としての基本を身に付ける　　　　　　　　　　　　　　　　③転んだら自分で起き上がる</t>
    <rPh sb="1" eb="2">
      <t>コ</t>
    </rPh>
    <rPh sb="5" eb="7">
      <t>カノウ</t>
    </rPh>
    <rPh sb="7" eb="8">
      <t>セイ</t>
    </rPh>
    <rPh sb="9" eb="10">
      <t>ヒ</t>
    </rPh>
    <rPh sb="11" eb="12">
      <t>ダ</t>
    </rPh>
    <rPh sb="14" eb="15">
      <t>ノ</t>
    </rPh>
    <rPh sb="18" eb="19">
      <t>ソダ</t>
    </rPh>
    <rPh sb="32" eb="34">
      <t>ニンゲン</t>
    </rPh>
    <rPh sb="38" eb="40">
      <t>キホン</t>
    </rPh>
    <rPh sb="41" eb="42">
      <t>ミ</t>
    </rPh>
    <rPh sb="43" eb="44">
      <t>ツ</t>
    </rPh>
    <rPh sb="63" eb="64">
      <t>コロ</t>
    </rPh>
    <rPh sb="67" eb="69">
      <t>ジブン</t>
    </rPh>
    <rPh sb="70" eb="71">
      <t>オ</t>
    </rPh>
    <rPh sb="72" eb="73">
      <t>ア</t>
    </rPh>
    <phoneticPr fontId="2"/>
  </si>
  <si>
    <t>・カラー帽子990円
・誕生カード250円
・おたよりケース300円
・クレヨン（2歳～）660円
・自由画帳（2歳～）240円
・なわとび（3歳～）480円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phoneticPr fontId="2"/>
  </si>
  <si>
    <t>延長保育料は短時間認定16：01～17：00（100円）17：01～15分毎に170円　　　　　　　　　　　標準時間認定18：01～19：00（100円）19：01～15分毎に170円　　　　　　　　　　　　　　　　　　　　　　　　　　おむつは持参でも可　 　　　　　　　　　　　　　　　　　　　　　　　　　　　　　　　　　　・毎月徴収（口座振替）・・・おむつ処理代0歳児600円　1歳児500円　2歳児以上400円　
　　　　　　　　　　　　　　布団乾燥代280円（0.1.2才児）
・サッカー教室（4，5歳児）が月１回あります。（無料サービス）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4" eb="168">
      <t>マイツキチョウシュウ</t>
    </rPh>
    <rPh sb="169" eb="173">
      <t>コウザフリカエ</t>
    </rPh>
    <rPh sb="180" eb="183">
      <t>ショリダイ</t>
    </rPh>
    <rPh sb="184" eb="186">
      <t>サイジ</t>
    </rPh>
    <rPh sb="189" eb="190">
      <t>エン</t>
    </rPh>
    <rPh sb="192" eb="194">
      <t>サイジ</t>
    </rPh>
    <rPh sb="197" eb="198">
      <t>エン</t>
    </rPh>
    <rPh sb="200" eb="204">
      <t>サイジイジョウ</t>
    </rPh>
    <rPh sb="207" eb="208">
      <t>エン</t>
    </rPh>
    <rPh sb="224" eb="228">
      <t>フトンカンソウ</t>
    </rPh>
    <rPh sb="228" eb="229">
      <t>ダイ</t>
    </rPh>
    <rPh sb="232" eb="233">
      <t>エン</t>
    </rPh>
    <rPh sb="239" eb="241">
      <t>サイジ</t>
    </rPh>
    <phoneticPr fontId="2"/>
  </si>
  <si>
    <t>・カラー帽子990円
・誕生カード250円
・おたよりケース300円
・クレヨン（2歳～）660円
・自由画帳（2歳～）240円
・なわとび（3歳～）480円
・月間購読絵本（3歳～）
　　　　　　年間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99" eb="101">
      <t>ネンカン</t>
    </rPh>
    <rPh sb="107" eb="108">
      <t>エン</t>
    </rPh>
    <phoneticPr fontId="2"/>
  </si>
  <si>
    <t>・作品収納バッグ（3歳～）570円
・せんともじ（5歳）400円
・ピアニカ唄口（5歳）400円
・書道ケース（5歳）210円
・袋（エコバッグ等）</t>
    <rPh sb="1" eb="5">
      <t>サクヒンシュウノウ</t>
    </rPh>
    <rPh sb="10" eb="12">
      <t>サイカラ</t>
    </rPh>
    <rPh sb="16" eb="17">
      <t>エン</t>
    </rPh>
    <rPh sb="26" eb="27">
      <t>サイ</t>
    </rPh>
    <rPh sb="42" eb="43">
      <t>サイ</t>
    </rPh>
    <rPh sb="47" eb="48">
      <t>エン</t>
    </rPh>
    <rPh sb="50" eb="52">
      <t>ショドウ</t>
    </rPh>
    <rPh sb="57" eb="58">
      <t>サイ</t>
    </rPh>
    <rPh sb="62" eb="63">
      <t>エン</t>
    </rPh>
    <rPh sb="69" eb="70">
      <t>フクロ</t>
    </rPh>
    <rPh sb="76" eb="77">
      <t>ナド</t>
    </rPh>
    <phoneticPr fontId="2"/>
  </si>
  <si>
    <t>3～5歳児クラス</t>
    <rPh sb="3" eb="4">
      <t>サイ</t>
    </rPh>
    <rPh sb="4" eb="5">
      <t>ジ</t>
    </rPh>
    <phoneticPr fontId="2"/>
  </si>
  <si>
    <t>0歳～</t>
    <rPh sb="1" eb="2">
      <t>サイ</t>
    </rPh>
    <phoneticPr fontId="2"/>
  </si>
  <si>
    <t>延長保育料は短時間認定16：01～17：00（100円）17：01～15分毎に170円　　　　　　　　　　　標準時間認定18：01～19：00（100円）19：01～15分毎に170円　　　　　　　　　　　　　　　　　　　　　　　　　　おむつは持参でも可　 　　　　　　　　　　　　　　　　　　　　　　　　　　　　　　　　　　毎月徴収（口座振替）…おむつ処理代0歳児600円　1歳児500円　2歳児以上400円　　　　　　　　　　　　　　　毎月徴収（口座振替）…布団乾燥代280円（0.1.2才児）
・サッカー教室（4，5歳児）が月１回あります。（無料サービス）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8" eb="172">
      <t>コウザフリカエ</t>
    </rPh>
    <rPh sb="177" eb="180">
      <t>ショリダイ</t>
    </rPh>
    <rPh sb="181" eb="183">
      <t>サイジ</t>
    </rPh>
    <rPh sb="186" eb="187">
      <t>エン</t>
    </rPh>
    <rPh sb="189" eb="191">
      <t>サイジ</t>
    </rPh>
    <rPh sb="194" eb="195">
      <t>エン</t>
    </rPh>
    <rPh sb="197" eb="201">
      <t>サイジイジョウ</t>
    </rPh>
    <rPh sb="204" eb="205">
      <t>エン</t>
    </rPh>
    <rPh sb="220" eb="222">
      <t>マイツキ</t>
    </rPh>
    <rPh sb="222" eb="224">
      <t>チョウシュウ</t>
    </rPh>
    <rPh sb="225" eb="229">
      <t>コウザフリカエ</t>
    </rPh>
    <rPh sb="231" eb="235">
      <t>フトンカンソウ</t>
    </rPh>
    <rPh sb="235" eb="236">
      <t>ダイ</t>
    </rPh>
    <rPh sb="239" eb="240">
      <t>エン</t>
    </rPh>
    <rPh sb="246" eb="248">
      <t>サイジ</t>
    </rPh>
    <rPh sb="255" eb="257">
      <t>キョウシツ</t>
    </rPh>
    <rPh sb="261" eb="263">
      <t>サイジ</t>
    </rPh>
    <rPh sb="265" eb="266">
      <t>ツキ</t>
    </rPh>
    <rPh sb="267" eb="268">
      <t>カイ</t>
    </rPh>
    <rPh sb="274" eb="276">
      <t>ムリョウ</t>
    </rPh>
    <phoneticPr fontId="2"/>
  </si>
  <si>
    <t>・カラー帽子990円
・誕生カード250円
・おたよりケース300円
・クレヨン（2歳～）660円
・自由画帳（2歳～）240円
・なわとび（3歳～）480円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</si>
  <si>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延長保育料は短時間認定16：01～17：00（100円）17：01～15分毎に170円　　　　　　　　　　　標準時間認定18：01～19：00（100円）19：01～15分毎に170円　　　　　　　　　　　　　　　　　　　　　　　　　　おむつは持参でも可
サッカー教室、月に1回行っています（無料サービス）
毎月徴収…おむつ処理代0歳児600円、1歳児500円、2歳児以上400円（口座振替）
毎月徴収…布団乾燥代280円（0.1.2歳児）（口座振替）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32" eb="134">
      <t>キョウシツ</t>
    </rPh>
    <rPh sb="135" eb="136">
      <t>ツキ</t>
    </rPh>
    <rPh sb="138" eb="139">
      <t>カイ</t>
    </rPh>
    <rPh sb="139" eb="140">
      <t>オコナ</t>
    </rPh>
    <rPh sb="146" eb="148">
      <t>ムリョウ</t>
    </rPh>
    <rPh sb="154" eb="156">
      <t>マイツキ</t>
    </rPh>
    <rPh sb="156" eb="158">
      <t>チョウシュウ</t>
    </rPh>
    <rPh sb="162" eb="165">
      <t>ショリダイ</t>
    </rPh>
    <rPh sb="166" eb="168">
      <t>サイジ</t>
    </rPh>
    <rPh sb="171" eb="172">
      <t>エン</t>
    </rPh>
    <rPh sb="174" eb="176">
      <t>サイジ</t>
    </rPh>
    <rPh sb="179" eb="180">
      <t>エン</t>
    </rPh>
    <rPh sb="182" eb="184">
      <t>サイジ</t>
    </rPh>
    <rPh sb="184" eb="186">
      <t>イジョウ</t>
    </rPh>
    <rPh sb="189" eb="190">
      <t>エン</t>
    </rPh>
    <rPh sb="191" eb="193">
      <t>コウザ</t>
    </rPh>
    <rPh sb="193" eb="195">
      <t>フリカエ</t>
    </rPh>
    <rPh sb="197" eb="199">
      <t>マイツキ</t>
    </rPh>
    <rPh sb="199" eb="201">
      <t>チョウシュウ</t>
    </rPh>
    <rPh sb="202" eb="204">
      <t>フトン</t>
    </rPh>
    <rPh sb="204" eb="207">
      <t>カンソウダイ</t>
    </rPh>
    <rPh sb="210" eb="211">
      <t>エン</t>
    </rPh>
    <rPh sb="217" eb="219">
      <t>サイジ</t>
    </rPh>
    <phoneticPr fontId="2"/>
  </si>
  <si>
    <t>・おむつ（必要な期間：毎日持参）
＊オムツ・紙エプロンのサブスク導入
・おしりふき（必要な期間）
（無くなり次第随時）</t>
    <rPh sb="22" eb="23">
      <t>カミ</t>
    </rPh>
    <phoneticPr fontId="2"/>
  </si>
  <si>
    <t>985円
2381円
9000円</t>
    <rPh sb="3" eb="4">
      <t>エン</t>
    </rPh>
    <rPh sb="9" eb="10">
      <t>エン</t>
    </rPh>
    <rPh sb="15" eb="16">
      <t>エン</t>
    </rPh>
    <phoneticPr fontId="2"/>
  </si>
  <si>
    <t xml:space="preserve">・制作バック（3歳～）150円
・もじあそび（5歳児）390円
・ピアニカ唄口（5歳児）400円
・書道ケース（5歳児）210円
・袋（エコバッグ等）
</t>
    <rPh sb="8" eb="10">
      <t>サイカラ</t>
    </rPh>
    <rPh sb="14" eb="15">
      <t>エン</t>
    </rPh>
    <rPh sb="24" eb="25">
      <t>サイ</t>
    </rPh>
    <rPh sb="25" eb="26">
      <t>ジ</t>
    </rPh>
    <rPh sb="41" eb="42">
      <t>サイ</t>
    </rPh>
    <rPh sb="42" eb="43">
      <t>ジ</t>
    </rPh>
    <rPh sb="47" eb="48">
      <t>エン</t>
    </rPh>
    <rPh sb="50" eb="52">
      <t>ショドウ</t>
    </rPh>
    <rPh sb="57" eb="59">
      <t>サイジ</t>
    </rPh>
    <rPh sb="63" eb="64">
      <t>エン</t>
    </rPh>
    <rPh sb="68" eb="69">
      <t>フクロ</t>
    </rPh>
    <rPh sb="75" eb="76">
      <t>ナド</t>
    </rPh>
    <phoneticPr fontId="2"/>
  </si>
  <si>
    <t>延長保育料は短時間認定16：01～17：00（100円）17：01～15分毎に170円　　　　　　　　　　　標準時間認定18：01～19：00（100円）19：01～15分毎に170円　　　　　　　　　　　　　　　　　　　　　　　　　　おむつは持参でも可　 　　　　　　　　　　　　　　　　　　　　　　　　　　　　　　　　　　随時徴収･･･おむつ処理代　0歳児600円　1歳児500円　2歳児以上400円（口座振替）　　　　　　　　　　　　毎月徴収･･･布団乾燥代280円（0.1.2歳児）（口座振替）　
・サッカー教室（4，5歳児）が月１回あります。（無料サービス）　
・5歳児は園を貸し切りで子どもたちのやりたいことを叶えるスペシャルデーイベントがあります。
　イベントの内容に寄って変わりますが費用は実費として2500円前後となっております。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3" eb="167">
      <t>ズイジチョウシュウ</t>
    </rPh>
    <rPh sb="173" eb="176">
      <t>ショリダイ</t>
    </rPh>
    <rPh sb="178" eb="180">
      <t>サイジ</t>
    </rPh>
    <rPh sb="183" eb="184">
      <t>エン</t>
    </rPh>
    <rPh sb="186" eb="188">
      <t>サイジ</t>
    </rPh>
    <rPh sb="191" eb="192">
      <t>エン</t>
    </rPh>
    <rPh sb="194" eb="198">
      <t>サイジイジョウ</t>
    </rPh>
    <rPh sb="201" eb="202">
      <t>エン</t>
    </rPh>
    <rPh sb="203" eb="207">
      <t>コウザフリカエ</t>
    </rPh>
    <rPh sb="220" eb="222">
      <t>マイツキ</t>
    </rPh>
    <rPh sb="222" eb="224">
      <t>チョウシュウ</t>
    </rPh>
    <rPh sb="227" eb="231">
      <t>フトンカンソウ</t>
    </rPh>
    <rPh sb="231" eb="232">
      <t>ダイ</t>
    </rPh>
    <rPh sb="235" eb="236">
      <t>エン</t>
    </rPh>
    <rPh sb="246" eb="250">
      <t>コウザフリカエ</t>
    </rPh>
    <rPh sb="288" eb="290">
      <t>サイジ</t>
    </rPh>
    <rPh sb="291" eb="292">
      <t>エン</t>
    </rPh>
    <rPh sb="293" eb="294">
      <t>カ</t>
    </rPh>
    <rPh sb="295" eb="296">
      <t>キ</t>
    </rPh>
    <rPh sb="298" eb="299">
      <t>コ</t>
    </rPh>
    <rPh sb="311" eb="312">
      <t>カナ</t>
    </rPh>
    <rPh sb="338" eb="340">
      <t>ナイヨウ</t>
    </rPh>
    <rPh sb="341" eb="342">
      <t>ヨ</t>
    </rPh>
    <rPh sb="344" eb="345">
      <t>カ</t>
    </rPh>
    <rPh sb="350" eb="352">
      <t>ヒヨウ</t>
    </rPh>
    <rPh sb="353" eb="355">
      <t>ジッピ</t>
    </rPh>
    <rPh sb="362" eb="363">
      <t>エン</t>
    </rPh>
    <rPh sb="363" eb="365">
      <t>ゼンゴ</t>
    </rPh>
    <phoneticPr fontId="2"/>
  </si>
  <si>
    <t>・カラー帽子990円
・誕生カード250円
・おたよりケース300円
・クレヨン（2歳～）660円
・自由画帳（2歳～）240円
・なわとび（3歳～）480円
・月間購読絵本（3歳～）
　　　　　　　　5,520円
　　（下記に続く）</t>
    <phoneticPr fontId="2"/>
  </si>
  <si>
    <t>・制作帳（3歳～）480円
・もじあそび（5歳～）390円
・メロディオン唄口
（5歳～）400円
・袋（エコバッグ等）</t>
    <rPh sb="6" eb="8">
      <t>サイカラ</t>
    </rPh>
    <rPh sb="12" eb="13">
      <t>エン</t>
    </rPh>
    <rPh sb="22" eb="23">
      <t>サイ</t>
    </rPh>
    <rPh sb="42" eb="43">
      <t>サイ</t>
    </rPh>
    <rPh sb="48" eb="49">
      <t>エン</t>
    </rPh>
    <rPh sb="51" eb="52">
      <t>フクロ</t>
    </rPh>
    <rPh sb="58" eb="59">
      <t>ナド</t>
    </rPh>
    <phoneticPr fontId="2"/>
  </si>
  <si>
    <t>延長保育料は短時間認定16：01～17：00（100円）17：01～15分毎に170円　　　　　　　　　　　標準時間認定18：01～19：00（100円）19：01～15分毎に170円　　　　　　　　　　　　　　　　　　　　　　　　　　おむつは持参でも可　 　　　　　　　　　　　　　　　　　　　　　　　　　　　　　　　　　　
毎月徴収…おむつ処理代0歳児600円　1歳児500円　2歳児以上400円
　　　　　布団乾燥代280円（0.1.2才児）　
・サッカー教室（4，5歳児）が月１回あります。（無料サービス）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72" eb="175">
      <t>ショリダイ</t>
    </rPh>
    <rPh sb="176" eb="178">
      <t>サイジ</t>
    </rPh>
    <rPh sb="181" eb="182">
      <t>エン</t>
    </rPh>
    <rPh sb="184" eb="186">
      <t>サイジ</t>
    </rPh>
    <rPh sb="189" eb="190">
      <t>エン</t>
    </rPh>
    <rPh sb="192" eb="196">
      <t>サイジイジョウ</t>
    </rPh>
    <rPh sb="199" eb="200">
      <t>エン</t>
    </rPh>
    <rPh sb="206" eb="210">
      <t>フトンカンソウ</t>
    </rPh>
    <rPh sb="210" eb="211">
      <t>ダイ</t>
    </rPh>
    <rPh sb="214" eb="215">
      <t>エン</t>
    </rPh>
    <rPh sb="221" eb="223">
      <t>サイジ</t>
    </rPh>
    <phoneticPr fontId="2"/>
  </si>
  <si>
    <t>延長保育料は短時間認定16：01～17：00（100円）17：01～15分毎に170円　　　　　　　　　　　標準時間認定18：01～19：00（100円）19：01～15分毎に170円　　　　　　　　　　　　　　　　　　　　　　　　　　おむつは持参でも可　 　　　　　　　　　　　　　　　　　　　　　　　　　　　　　　　　　　おむつ処理代0歳児600円　1歳児500円　2歳児以上400円　布団乾燥代280円（0.1.2才児）　　　　　口座振替対応
・5歳児は子どもたちのやりたいことを叶えるスペシャルデーイベントがあります。イベントの内容に寄って変わりますが費用は実費として2000円前後となっております。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6" eb="169">
      <t>ショリダイ</t>
    </rPh>
    <rPh sb="170" eb="172">
      <t>サイジ</t>
    </rPh>
    <rPh sb="175" eb="176">
      <t>エン</t>
    </rPh>
    <rPh sb="178" eb="180">
      <t>サイジ</t>
    </rPh>
    <rPh sb="183" eb="184">
      <t>エン</t>
    </rPh>
    <rPh sb="186" eb="190">
      <t>サイジイジョウ</t>
    </rPh>
    <rPh sb="193" eb="194">
      <t>エン</t>
    </rPh>
    <rPh sb="195" eb="199">
      <t>フトンカンソウ</t>
    </rPh>
    <rPh sb="199" eb="200">
      <t>ダイ</t>
    </rPh>
    <rPh sb="203" eb="204">
      <t>エン</t>
    </rPh>
    <rPh sb="210" eb="212">
      <t>サイジ</t>
    </rPh>
    <rPh sb="218" eb="222">
      <t>コウザフリカエ</t>
    </rPh>
    <rPh sb="222" eb="224">
      <t>タイオウ</t>
    </rPh>
    <phoneticPr fontId="2"/>
  </si>
  <si>
    <t>名称</t>
  </si>
  <si>
    <t>電話番号</t>
  </si>
  <si>
    <t>（午後）</t>
  </si>
  <si>
    <t>番号</t>
  </si>
  <si>
    <t>（月～金）</t>
  </si>
  <si>
    <t>（土）</t>
  </si>
  <si>
    <t>流山市おおたかの森西1-13-1
流山おおたかの森S・C　ANNEX2　4階（402）</t>
  </si>
  <si>
    <t>■</t>
  </si>
  <si>
    <t>～19:00
※分園</t>
  </si>
  <si>
    <t>～19:00
※本園</t>
  </si>
  <si>
    <t>～19:30
※本園</t>
  </si>
  <si>
    <t>～20:00
※0.833333333333333</t>
  </si>
  <si>
    <t>～18:00
※301</t>
  </si>
  <si>
    <t>～19:00
※356</t>
  </si>
  <si>
    <t>～18:30
※14</t>
  </si>
  <si>
    <t>復元用番号</t>
    <rPh sb="0" eb="5">
      <t>フクゲンヨウバンゴウ</t>
    </rPh>
    <phoneticPr fontId="2"/>
  </si>
  <si>
    <t>thanka保育園ながれやま</t>
  </si>
  <si>
    <t>敷布団、掛布団、タオルケット、または毛布
パジャマ</t>
    <rPh sb="0" eb="3">
      <t>シキブトン</t>
    </rPh>
    <rPh sb="4" eb="7">
      <t>カケブトン</t>
    </rPh>
    <rPh sb="18" eb="20">
      <t>モウフ</t>
    </rPh>
    <phoneticPr fontId="2"/>
  </si>
  <si>
    <t>着替え
　パンツ、ズボン、Tシャツなど</t>
    <rPh sb="0" eb="2">
      <t>キガ</t>
    </rPh>
    <phoneticPr fontId="2"/>
  </si>
  <si>
    <t>汚れもの用ビニール袋</t>
    <rPh sb="0" eb="1">
      <t>ヨゴ</t>
    </rPh>
    <rPh sb="4" eb="5">
      <t>ヨウ</t>
    </rPh>
    <rPh sb="9" eb="10">
      <t>ブクロ</t>
    </rPh>
    <phoneticPr fontId="2"/>
  </si>
  <si>
    <t>ハンドタオル
哺乳瓶、乳首、粉ミルク（0歳児）</t>
    <rPh sb="7" eb="10">
      <t>ホニュウビン</t>
    </rPh>
    <rPh sb="11" eb="13">
      <t>チクビ</t>
    </rPh>
    <rPh sb="14" eb="15">
      <t>コナ</t>
    </rPh>
    <rPh sb="20" eb="22">
      <t>サイジ</t>
    </rPh>
    <phoneticPr fontId="2"/>
  </si>
  <si>
    <t>延長保育利用者</t>
    <rPh sb="0" eb="4">
      <t>エンチョウホイク</t>
    </rPh>
    <rPh sb="4" eb="7">
      <t>リヨウシャ</t>
    </rPh>
    <phoneticPr fontId="2"/>
  </si>
  <si>
    <t>園外保育</t>
    <rPh sb="0" eb="4">
      <t>エンガイホイク</t>
    </rPh>
    <phoneticPr fontId="2"/>
  </si>
  <si>
    <r>
      <t>4,000円</t>
    </r>
    <r>
      <rPr>
        <sz val="10"/>
        <color theme="1"/>
        <rFont val="Cambria Math"/>
        <family val="1"/>
      </rPr>
      <t>∼</t>
    </r>
    <r>
      <rPr>
        <sz val="10"/>
        <color theme="1"/>
        <rFont val="BIZ UD明朝 Medium"/>
        <family val="1"/>
        <charset val="128"/>
      </rPr>
      <t>27,000円</t>
    </r>
    <rPh sb="5" eb="6">
      <t>エン</t>
    </rPh>
    <rPh sb="6" eb="14">
      <t>~27,000エン</t>
    </rPh>
    <phoneticPr fontId="2"/>
  </si>
  <si>
    <t>1回あたり</t>
    <rPh sb="1" eb="2">
      <t>カイ</t>
    </rPh>
    <phoneticPr fontId="2"/>
  </si>
  <si>
    <t xml:space="preserve">・延長保育料金：標準時間認定　18：00～19：00　30分毎50円　19：00～20：00　30分毎400円
　　短時間認定　7：00～8：00、16：00～19：00　30分毎50円　19：00～20：00　30分毎400円
　　夜食希望者　1食250円・園外保育参加費用
  5歳児（登山、観劇、スキー合宿等年8回程度）4,000円～27,000円実費
　4歳児クラス（ﾊｲｷﾝｸﾞ、動物園年2回程度）5,000円～8,000円実費
※5歳児の園外保育費用については、3歳児クラス時より積立を行う（積立開始時期により3,500円～5,000円/月
    </t>
    <rPh sb="1" eb="7">
      <t>エンチョウホイクリョウキン</t>
    </rPh>
    <rPh sb="8" eb="12">
      <t>ヒョウジュンジカン</t>
    </rPh>
    <rPh sb="12" eb="14">
      <t>ニンテイ</t>
    </rPh>
    <rPh sb="29" eb="30">
      <t>フン</t>
    </rPh>
    <rPh sb="30" eb="31">
      <t>ゴト</t>
    </rPh>
    <rPh sb="33" eb="34">
      <t>エン</t>
    </rPh>
    <rPh sb="49" eb="51">
      <t>フンゴト</t>
    </rPh>
    <rPh sb="54" eb="55">
      <t>エン</t>
    </rPh>
    <rPh sb="58" eb="63">
      <t>タンジカンニンテイ</t>
    </rPh>
    <rPh sb="88" eb="90">
      <t>フンゴト</t>
    </rPh>
    <rPh sb="92" eb="93">
      <t>エン</t>
    </rPh>
    <rPh sb="108" eb="110">
      <t>フンゴト</t>
    </rPh>
    <rPh sb="113" eb="114">
      <t>エン</t>
    </rPh>
    <rPh sb="117" eb="122">
      <t>ヤショクキボウシャ</t>
    </rPh>
    <rPh sb="124" eb="125">
      <t>ショク</t>
    </rPh>
    <rPh sb="128" eb="129">
      <t>エン</t>
    </rPh>
    <rPh sb="130" eb="134">
      <t>エンガイホイク</t>
    </rPh>
    <rPh sb="134" eb="138">
      <t>サンカヒヨウ</t>
    </rPh>
    <rPh sb="142" eb="144">
      <t>サイジ</t>
    </rPh>
    <rPh sb="145" eb="147">
      <t>トザン</t>
    </rPh>
    <rPh sb="148" eb="150">
      <t>カンゲキ</t>
    </rPh>
    <rPh sb="154" eb="156">
      <t>ガッシュク</t>
    </rPh>
    <rPh sb="156" eb="157">
      <t>トウ</t>
    </rPh>
    <rPh sb="157" eb="158">
      <t>ネン</t>
    </rPh>
    <rPh sb="159" eb="160">
      <t>カイ</t>
    </rPh>
    <rPh sb="160" eb="162">
      <t>テイド</t>
    </rPh>
    <rPh sb="168" eb="169">
      <t>エン</t>
    </rPh>
    <rPh sb="176" eb="177">
      <t>エン</t>
    </rPh>
    <rPh sb="177" eb="179">
      <t>ジッピ</t>
    </rPh>
    <rPh sb="182" eb="184">
      <t>サイジ</t>
    </rPh>
    <rPh sb="195" eb="198">
      <t>ドウブツエン</t>
    </rPh>
    <rPh sb="198" eb="199">
      <t>ネン</t>
    </rPh>
    <rPh sb="200" eb="201">
      <t>カイ</t>
    </rPh>
    <rPh sb="201" eb="203">
      <t>テイド</t>
    </rPh>
    <rPh sb="209" eb="210">
      <t>エン</t>
    </rPh>
    <rPh sb="216" eb="217">
      <t>エン</t>
    </rPh>
    <rPh sb="217" eb="219">
      <t>ジッピ</t>
    </rPh>
    <rPh sb="222" eb="224">
      <t>サイジ</t>
    </rPh>
    <rPh sb="225" eb="231">
      <t>エンガイホイクヒヨウ</t>
    </rPh>
    <rPh sb="238" eb="240">
      <t>サイジ</t>
    </rPh>
    <rPh sb="243" eb="244">
      <t>ジ</t>
    </rPh>
    <rPh sb="246" eb="248">
      <t>ツミタテ</t>
    </rPh>
    <rPh sb="249" eb="250">
      <t>オコナ</t>
    </rPh>
    <rPh sb="252" eb="254">
      <t>ツミタテ</t>
    </rPh>
    <rPh sb="254" eb="258">
      <t>カイシジキ</t>
    </rPh>
    <rPh sb="266" eb="267">
      <t>エン</t>
    </rPh>
    <rPh sb="273" eb="274">
      <t>エン</t>
    </rPh>
    <rPh sb="274" eb="276">
      <t>･ツキ</t>
    </rPh>
    <phoneticPr fontId="2"/>
  </si>
  <si>
    <t xml:space="preserve">【全園児】
・カラー帽子
【3歳児クラス～】
・出席ブック/シール
・じゆうが帳
・おどうぐケース
・クレヨン
・園児用のり
・はさみ
・ねんど一式
・ピアニー吹き口(５歳)
</t>
    <rPh sb="1" eb="4">
      <t>ゼンエンジ</t>
    </rPh>
    <rPh sb="10" eb="12">
      <t>ボウシ</t>
    </rPh>
    <rPh sb="15" eb="17">
      <t>サイジ</t>
    </rPh>
    <rPh sb="24" eb="26">
      <t>シュッセキ</t>
    </rPh>
    <rPh sb="39" eb="40">
      <t>チョウ</t>
    </rPh>
    <rPh sb="57" eb="60">
      <t>エンジヨウ</t>
    </rPh>
    <rPh sb="72" eb="74">
      <t>イッシキ</t>
    </rPh>
    <rPh sb="80" eb="81">
      <t>フ</t>
    </rPh>
    <rPh sb="82" eb="83">
      <t>グチ</t>
    </rPh>
    <rPh sb="85" eb="86">
      <t>サイ</t>
    </rPh>
    <phoneticPr fontId="2"/>
  </si>
  <si>
    <t>・おむつ（必要な期間）
（毎日持参）
・おしりふき（必要な期間）
（無くなり次第随時現物補填）
※ご希望の方はサブスクリプションサービスをご利用いただけます(月額2,508円/税込)</t>
    <rPh sb="5" eb="7">
      <t>ヒツヨウ</t>
    </rPh>
    <rPh sb="8" eb="10">
      <t>キカン</t>
    </rPh>
    <rPh sb="13" eb="15">
      <t>マイニチ</t>
    </rPh>
    <rPh sb="15" eb="17">
      <t>ジサン</t>
    </rPh>
    <rPh sb="26" eb="28">
      <t>ヒツヨウ</t>
    </rPh>
    <rPh sb="29" eb="31">
      <t>キカン</t>
    </rPh>
    <rPh sb="34" eb="35">
      <t>ナ</t>
    </rPh>
    <rPh sb="38" eb="40">
      <t>シダイ</t>
    </rPh>
    <rPh sb="40" eb="42">
      <t>ズイジ</t>
    </rPh>
    <rPh sb="42" eb="44">
      <t>ゲンブツ</t>
    </rPh>
    <rPh sb="44" eb="46">
      <t>ホテン</t>
    </rPh>
    <rPh sb="51" eb="53">
      <t>キボウ</t>
    </rPh>
    <rPh sb="54" eb="55">
      <t>カタ</t>
    </rPh>
    <rPh sb="71" eb="73">
      <t>リヨウ</t>
    </rPh>
    <rPh sb="80" eb="82">
      <t>ゲツガク</t>
    </rPh>
    <rPh sb="87" eb="88">
      <t>エン</t>
    </rPh>
    <rPh sb="89" eb="91">
      <t>ゼイコ</t>
    </rPh>
    <phoneticPr fontId="2"/>
  </si>
  <si>
    <t>おむつ代(サブスク利用の場合)</t>
    <rPh sb="3" eb="4">
      <t>ダイ</t>
    </rPh>
    <rPh sb="9" eb="11">
      <t>リヨウ</t>
    </rPh>
    <rPh sb="12" eb="14">
      <t>バアイ</t>
    </rPh>
    <phoneticPr fontId="2"/>
  </si>
  <si>
    <t>クレジットカード・振込・口座振替</t>
    <rPh sb="9" eb="11">
      <t>フリコミ</t>
    </rPh>
    <rPh sb="12" eb="16">
      <t>コウザフリカエ</t>
    </rPh>
    <phoneticPr fontId="2"/>
  </si>
  <si>
    <t>・食事用エプロン　3枚
・おむつ　5枚（おむつテープの下に記名）
・水筒
・ビニール袋　1枚（記名）
※持ち物全てにフルネームで記名をお願いします。</t>
    <rPh sb="1" eb="4">
      <t>ショクジヨウ</t>
    </rPh>
    <rPh sb="10" eb="11">
      <t>マイ</t>
    </rPh>
    <rPh sb="34" eb="36">
      <t>スイトウ</t>
    </rPh>
    <rPh sb="42" eb="43">
      <t>フクロ</t>
    </rPh>
    <rPh sb="45" eb="46">
      <t>マイ</t>
    </rPh>
    <rPh sb="46" eb="47">
      <t>ヨゴ</t>
    </rPh>
    <rPh sb="47" eb="49">
      <t>キメイ</t>
    </rPh>
    <rPh sb="53" eb="54">
      <t>モ</t>
    </rPh>
    <rPh sb="55" eb="56">
      <t>モノ</t>
    </rPh>
    <rPh sb="56" eb="57">
      <t>スベ</t>
    </rPh>
    <rPh sb="65" eb="67">
      <t>キメイ</t>
    </rPh>
    <rPh sb="68" eb="69">
      <t>ネガ</t>
    </rPh>
    <phoneticPr fontId="2"/>
  </si>
  <si>
    <t>・ウエットティッシュ
・おしりふき
・おむつ　５枚（おむつテープの下に記名）
・スタイ（必要な子のみ　２枚）
・着替え（肌着含む）3組
・靴下　１足
・ビニール袋　1箱（汚れた服用、箱に記名）</t>
    <rPh sb="44" eb="46">
      <t>ヒツヨウ</t>
    </rPh>
    <rPh sb="47" eb="48">
      <t>コ</t>
    </rPh>
    <rPh sb="56" eb="57">
      <t>テ</t>
    </rPh>
    <rPh sb="57" eb="58">
      <t>クチ</t>
    </rPh>
    <rPh sb="58" eb="59">
      <t>ヨウ</t>
    </rPh>
    <rPh sb="80" eb="81">
      <t>フクロ</t>
    </rPh>
    <rPh sb="83" eb="84">
      <t>ハコ</t>
    </rPh>
    <rPh sb="85" eb="86">
      <t>ヨゴ</t>
    </rPh>
    <rPh sb="88" eb="89">
      <t>フク</t>
    </rPh>
    <rPh sb="89" eb="90">
      <t>ヨウ</t>
    </rPh>
    <rPh sb="91" eb="92">
      <t>ハコ</t>
    </rPh>
    <rPh sb="93" eb="95">
      <t>キメイ</t>
    </rPh>
    <phoneticPr fontId="2"/>
  </si>
  <si>
    <t>副園長/主幹保育教諭</t>
    <rPh sb="0" eb="3">
      <t>フクエンチョウ</t>
    </rPh>
    <rPh sb="4" eb="10">
      <t>シュカンホイクキョウユ</t>
    </rPh>
    <phoneticPr fontId="2"/>
  </si>
  <si>
    <t>保育教諭</t>
    <rPh sb="0" eb="2">
      <t>ホイク</t>
    </rPh>
    <rPh sb="2" eb="4">
      <t>キョウユ</t>
    </rPh>
    <phoneticPr fontId="2"/>
  </si>
  <si>
    <t>・布団　　　　　　　　　
・シーツ　　　　　　　　　　　　　　　　
　　　　　　　　　　　他</t>
    <rPh sb="1" eb="3">
      <t>フトン</t>
    </rPh>
    <rPh sb="45" eb="46">
      <t>ホカ</t>
    </rPh>
    <phoneticPr fontId="2"/>
  </si>
  <si>
    <t>・水筒
           　　　　　他</t>
    <rPh sb="1" eb="3">
      <t>スイトウ</t>
    </rPh>
    <rPh sb="20" eb="21">
      <t>ホカ</t>
    </rPh>
    <phoneticPr fontId="2"/>
  </si>
  <si>
    <t>3歳児進級/入園時</t>
    <rPh sb="1" eb="2">
      <t>サイ</t>
    </rPh>
    <rPh sb="2" eb="3">
      <t>ジ</t>
    </rPh>
    <rPh sb="3" eb="5">
      <t>シンキュウ</t>
    </rPh>
    <rPh sb="6" eb="8">
      <t>ニュウエン</t>
    </rPh>
    <rPh sb="8" eb="9">
      <t>ジ</t>
    </rPh>
    <phoneticPr fontId="2"/>
  </si>
  <si>
    <t>・0～2歳児クラスの児童は、上記とは別に、税額を基に市が決定する保育料が必要です（最大７万円／月）</t>
    <rPh sb="10" eb="12">
      <t>ジドウ</t>
    </rPh>
    <rPh sb="14" eb="16">
      <t>ジョウキ</t>
    </rPh>
    <rPh sb="18" eb="19">
      <t>ベツ</t>
    </rPh>
    <rPh sb="21" eb="23">
      <t>ゼイガク</t>
    </rPh>
    <rPh sb="32" eb="35">
      <t>ホイクリョウ</t>
    </rPh>
    <rPh sb="36" eb="38">
      <t>ヒツヨウ</t>
    </rPh>
    <rPh sb="41" eb="43">
      <t>サイダイ</t>
    </rPh>
    <rPh sb="44" eb="46">
      <t>マンエン</t>
    </rPh>
    <rPh sb="47" eb="48">
      <t>ツキ</t>
    </rPh>
    <phoneticPr fontId="2"/>
  </si>
  <si>
    <r>
      <rPr>
        <sz val="10"/>
        <color theme="1"/>
        <rFont val="BIZ UD明朝 Medium"/>
        <family val="1"/>
        <charset val="128"/>
      </rPr>
      <t>たかさごスクールおおたかの森は、流山市初の幼保連携型認定こども園です。
本園は『多国籍 LUXURY SCHOOL』を、分園は『赤ちゃん専門駅前SCHOOL』がコンセプトです。                                                                                    お子様のより良い成長をサポートし、基本的生活習慣の自立はもちろん、国際理解･ICTプログラム･SDGsプログラム等をとおして、他にはない多種多様で高い品質の教育と保育をデザインしています。</t>
    </r>
    <r>
      <rPr>
        <sz val="6"/>
        <color theme="1"/>
        <rFont val="BIZ UD明朝 Medium"/>
        <family val="1"/>
        <charset val="128"/>
      </rPr>
      <t xml:space="preserve">
</t>
    </r>
    <r>
      <rPr>
        <sz val="8"/>
        <color theme="1"/>
        <rFont val="BIZ UD明朝 Medium"/>
        <family val="1"/>
        <charset val="128"/>
      </rPr>
      <t xml:space="preserve">                             　　　　 HP　　　　　　　　　　　　LINE　　　　　　　　　　Instagram</t>
    </r>
    <rPh sb="36" eb="38">
      <t>ホンエン</t>
    </rPh>
    <rPh sb="173" eb="175">
      <t>コサマ</t>
    </rPh>
    <rPh sb="178" eb="179">
      <t>ヨ</t>
    </rPh>
    <rPh sb="180" eb="182">
      <t>セイチョウ</t>
    </rPh>
    <rPh sb="189" eb="192">
      <t>キホンテキ</t>
    </rPh>
    <rPh sb="192" eb="196">
      <t>セイカツシュウカン</t>
    </rPh>
    <rPh sb="197" eb="199">
      <t>ジリツ</t>
    </rPh>
    <rPh sb="235" eb="236">
      <t>ホカ</t>
    </rPh>
    <rPh sb="240" eb="244">
      <t>タシュタヨウ</t>
    </rPh>
    <rPh sb="245" eb="246">
      <t>タカ</t>
    </rPh>
    <rPh sb="247" eb="249">
      <t>ヒンシツ</t>
    </rPh>
    <rPh sb="250" eb="252">
      <t>キョウイク</t>
    </rPh>
    <rPh sb="253" eb="255">
      <t>ホイク</t>
    </rPh>
    <phoneticPr fontId="2"/>
  </si>
  <si>
    <t>・布団　　　　　　　　　　　　　・シーツ（毎週持ち帰り）　　　　　　　　　　　　</t>
    <rPh sb="1" eb="3">
      <t>フトン</t>
    </rPh>
    <rPh sb="21" eb="23">
      <t>マイシュウ</t>
    </rPh>
    <rPh sb="23" eb="24">
      <t>モ</t>
    </rPh>
    <rPh sb="25" eb="26">
      <t>カエ</t>
    </rPh>
    <phoneticPr fontId="2"/>
  </si>
  <si>
    <t>thanka保育園ながれやま</t>
    <rPh sb="6" eb="9">
      <t>ホイク</t>
    </rPh>
    <phoneticPr fontId="2"/>
  </si>
  <si>
    <t>http://zukubonjo.or.jp/</t>
    <phoneticPr fontId="2"/>
  </si>
  <si>
    <t>　　　　　　　南柏</t>
    <rPh sb="7" eb="9">
      <t>ミナミカシワ</t>
    </rPh>
    <phoneticPr fontId="2"/>
  </si>
  <si>
    <t>自分を発揮できる
自分も周りの人も信頼できる</t>
    <rPh sb="0" eb="2">
      <t>ジブン</t>
    </rPh>
    <rPh sb="3" eb="5">
      <t>ハッキ</t>
    </rPh>
    <rPh sb="9" eb="11">
      <t>ジブン</t>
    </rPh>
    <rPh sb="12" eb="13">
      <t>マワ</t>
    </rPh>
    <rPh sb="15" eb="16">
      <t>ヒト</t>
    </rPh>
    <rPh sb="17" eb="19">
      <t>シンライ</t>
    </rPh>
    <phoneticPr fontId="2"/>
  </si>
  <si>
    <t>8:00～17:00</t>
    <phoneticPr fontId="2"/>
  </si>
  <si>
    <t>8名</t>
    <rPh sb="1" eb="2">
      <t>メイ</t>
    </rPh>
    <phoneticPr fontId="2"/>
  </si>
  <si>
    <t>2,000-3,500</t>
    <phoneticPr fontId="2"/>
  </si>
  <si>
    <t>夏期バスタオル</t>
    <rPh sb="0" eb="2">
      <t>カキ</t>
    </rPh>
    <phoneticPr fontId="2"/>
  </si>
  <si>
    <t>着替え（汚れたら入れ替え）
帽子
靴
上履き（幼児）</t>
    <rPh sb="0" eb="2">
      <t>キガ</t>
    </rPh>
    <rPh sb="4" eb="5">
      <t>ヨゴ</t>
    </rPh>
    <rPh sb="8" eb="9">
      <t>イ</t>
    </rPh>
    <rPh sb="10" eb="11">
      <t>カ</t>
    </rPh>
    <rPh sb="14" eb="16">
      <t>ボウシ</t>
    </rPh>
    <rPh sb="17" eb="18">
      <t>クツ</t>
    </rPh>
    <rPh sb="19" eb="21">
      <t>ウワバ</t>
    </rPh>
    <rPh sb="23" eb="25">
      <t>ヨウジ</t>
    </rPh>
    <phoneticPr fontId="2"/>
  </si>
  <si>
    <t>体操服（幼児）</t>
    <rPh sb="0" eb="3">
      <t>タイソウフク</t>
    </rPh>
    <rPh sb="4" eb="6">
      <t>ヨウジ</t>
    </rPh>
    <phoneticPr fontId="2"/>
  </si>
  <si>
    <t>利用者</t>
    <rPh sb="0" eb="3">
      <t>リヨウシャ</t>
    </rPh>
    <phoneticPr fontId="2"/>
  </si>
  <si>
    <t>50～100</t>
    <phoneticPr fontId="2"/>
  </si>
  <si>
    <t>利用数</t>
    <rPh sb="0" eb="2">
      <t>リヨウ</t>
    </rPh>
    <rPh sb="2" eb="3">
      <t>スウ</t>
    </rPh>
    <phoneticPr fontId="2"/>
  </si>
  <si>
    <t>集金</t>
    <rPh sb="0" eb="2">
      <t>シュウキン</t>
    </rPh>
    <phoneticPr fontId="2"/>
  </si>
  <si>
    <t>実費</t>
    <rPh sb="0" eb="2">
      <t>ジッピ</t>
    </rPh>
    <phoneticPr fontId="2"/>
  </si>
  <si>
    <t>使用数</t>
    <rPh sb="0" eb="2">
      <t>シヨウ</t>
    </rPh>
    <rPh sb="2" eb="3">
      <t>スウ</t>
    </rPh>
    <phoneticPr fontId="2"/>
  </si>
  <si>
    <t>0.1歳児/全クラス</t>
    <rPh sb="3" eb="5">
      <t>サイジ</t>
    </rPh>
    <rPh sb="6" eb="7">
      <t>ゼン</t>
    </rPh>
    <phoneticPr fontId="2"/>
  </si>
  <si>
    <t>5月/10月</t>
    <rPh sb="1" eb="2">
      <t>ガツ</t>
    </rPh>
    <rPh sb="5" eb="6">
      <t>ガツ</t>
    </rPh>
    <phoneticPr fontId="2"/>
  </si>
  <si>
    <t>購入/月額</t>
    <rPh sb="0" eb="2">
      <t>コウニュウ</t>
    </rPh>
    <rPh sb="3" eb="5">
      <t>ゲツガク</t>
    </rPh>
    <phoneticPr fontId="2"/>
  </si>
  <si>
    <t>数学/うた</t>
    <rPh sb="0" eb="2">
      <t>スウガク</t>
    </rPh>
    <phoneticPr fontId="2"/>
  </si>
  <si>
    <t>3～5歳</t>
    <rPh sb="3" eb="4">
      <t>サイ</t>
    </rPh>
    <phoneticPr fontId="2"/>
  </si>
  <si>
    <t>自由参加</t>
    <rPh sb="0" eb="2">
      <t>ジユウ</t>
    </rPh>
    <rPh sb="2" eb="4">
      <t>サンカ</t>
    </rPh>
    <phoneticPr fontId="2"/>
  </si>
  <si>
    <t>描画/文学</t>
    <rPh sb="0" eb="2">
      <t>ビョウガ</t>
    </rPh>
    <rPh sb="3" eb="5">
      <t>ブンガク</t>
    </rPh>
    <phoneticPr fontId="2"/>
  </si>
  <si>
    <t>　　体育/環境認識</t>
    <rPh sb="2" eb="4">
      <t>タイイク</t>
    </rPh>
    <rPh sb="5" eb="7">
      <t>カンキョウ</t>
    </rPh>
    <rPh sb="7" eb="9">
      <t>ニンシキ</t>
    </rPh>
    <phoneticPr fontId="2"/>
  </si>
  <si>
    <t>　人は誰も皆、生まれながらにして自分を発達させる可能性を持っています。集団の枠の中で、子ども自身の中にある可能性、主体的な表れを理解して、一人一人の子どもの人格を発達させることが私たちの保育の方針です。
　乳児は担当制で、決まった大人が育児をします。基本的に３年間持ち上がりをし、安定した関係の中で保育を行っていきます。幼児は生活の中で課業を行い、自分自身の発達と周りのことを学ぶなど社会性を身につけていきます。
　とても広い園庭があります。見学に来て頂けると詳しくお話をさせていただきます。</t>
    <rPh sb="1" eb="2">
      <t>ヒト</t>
    </rPh>
    <rPh sb="3" eb="4">
      <t>ダレ</t>
    </rPh>
    <rPh sb="5" eb="6">
      <t>ミナ</t>
    </rPh>
    <rPh sb="7" eb="8">
      <t>ウ</t>
    </rPh>
    <rPh sb="16" eb="18">
      <t>ジブン</t>
    </rPh>
    <rPh sb="19" eb="21">
      <t>ハッタツ</t>
    </rPh>
    <rPh sb="24" eb="27">
      <t>カノウセイ</t>
    </rPh>
    <rPh sb="28" eb="29">
      <t>モ</t>
    </rPh>
    <rPh sb="35" eb="37">
      <t>シュウダン</t>
    </rPh>
    <rPh sb="38" eb="39">
      <t>ワク</t>
    </rPh>
    <rPh sb="40" eb="41">
      <t>ナカ</t>
    </rPh>
    <rPh sb="43" eb="44">
      <t>コ</t>
    </rPh>
    <rPh sb="46" eb="48">
      <t>ジシン</t>
    </rPh>
    <rPh sb="49" eb="50">
      <t>ナカ</t>
    </rPh>
    <rPh sb="53" eb="56">
      <t>カノウセイ</t>
    </rPh>
    <rPh sb="57" eb="60">
      <t>シュタイテキ</t>
    </rPh>
    <rPh sb="61" eb="62">
      <t>アラワ</t>
    </rPh>
    <rPh sb="64" eb="66">
      <t>リカイ</t>
    </rPh>
    <rPh sb="69" eb="73">
      <t>ヒトリヒトリ</t>
    </rPh>
    <rPh sb="74" eb="75">
      <t>コ</t>
    </rPh>
    <rPh sb="78" eb="80">
      <t>ジンカク</t>
    </rPh>
    <rPh sb="81" eb="83">
      <t>ハッタツ</t>
    </rPh>
    <rPh sb="89" eb="90">
      <t>ワタシ</t>
    </rPh>
    <rPh sb="93" eb="95">
      <t>ホイク</t>
    </rPh>
    <rPh sb="96" eb="98">
      <t>ホウシン</t>
    </rPh>
    <rPh sb="103" eb="105">
      <t>ニュウジ</t>
    </rPh>
    <rPh sb="106" eb="108">
      <t>タントウ</t>
    </rPh>
    <rPh sb="108" eb="109">
      <t>セイ</t>
    </rPh>
    <rPh sb="111" eb="112">
      <t>キ</t>
    </rPh>
    <rPh sb="115" eb="117">
      <t>オトナ</t>
    </rPh>
    <rPh sb="118" eb="120">
      <t>イクジ</t>
    </rPh>
    <rPh sb="125" eb="128">
      <t>キホンテキ</t>
    </rPh>
    <rPh sb="130" eb="132">
      <t>ネンカン</t>
    </rPh>
    <rPh sb="132" eb="133">
      <t>モ</t>
    </rPh>
    <rPh sb="134" eb="135">
      <t>ア</t>
    </rPh>
    <rPh sb="140" eb="142">
      <t>アンテイ</t>
    </rPh>
    <rPh sb="144" eb="146">
      <t>カンケイ</t>
    </rPh>
    <rPh sb="147" eb="148">
      <t>ナカ</t>
    </rPh>
    <rPh sb="149" eb="151">
      <t>ホイク</t>
    </rPh>
    <rPh sb="152" eb="153">
      <t>オコナ</t>
    </rPh>
    <rPh sb="160" eb="162">
      <t>ヨウジ</t>
    </rPh>
    <rPh sb="163" eb="165">
      <t>セイカツ</t>
    </rPh>
    <rPh sb="166" eb="167">
      <t>ナカ</t>
    </rPh>
    <rPh sb="168" eb="169">
      <t>カ</t>
    </rPh>
    <rPh sb="169" eb="170">
      <t>ギョウ</t>
    </rPh>
    <rPh sb="171" eb="172">
      <t>オコナ</t>
    </rPh>
    <rPh sb="174" eb="176">
      <t>ジブン</t>
    </rPh>
    <rPh sb="176" eb="178">
      <t>ジシン</t>
    </rPh>
    <rPh sb="179" eb="181">
      <t>ハッタツ</t>
    </rPh>
    <rPh sb="182" eb="183">
      <t>マワ</t>
    </rPh>
    <rPh sb="188" eb="189">
      <t>マナ</t>
    </rPh>
    <rPh sb="192" eb="195">
      <t>シャカイセイ</t>
    </rPh>
    <rPh sb="196" eb="197">
      <t>ミ</t>
    </rPh>
    <rPh sb="211" eb="212">
      <t>ヒロ</t>
    </rPh>
    <rPh sb="213" eb="215">
      <t>エンテイ</t>
    </rPh>
    <rPh sb="221" eb="223">
      <t>ケンガク</t>
    </rPh>
    <rPh sb="224" eb="225">
      <t>キ</t>
    </rPh>
    <rPh sb="226" eb="227">
      <t>イタダ</t>
    </rPh>
    <rPh sb="230" eb="231">
      <t>クワ</t>
    </rPh>
    <rPh sb="234" eb="235">
      <t>ハナシ</t>
    </rPh>
    <phoneticPr fontId="2"/>
  </si>
  <si>
    <t>令和７年４月１日現在</t>
    <rPh sb="0" eb="1">
      <t>レイ</t>
    </rPh>
    <rPh sb="1" eb="2">
      <t>ワ</t>
    </rPh>
    <rPh sb="3" eb="4">
      <t>ネン</t>
    </rPh>
    <rPh sb="5" eb="6">
      <t>ガツ</t>
    </rPh>
    <rPh sb="7" eb="8">
      <t>ニチ</t>
    </rPh>
    <rPh sb="8" eb="10">
      <t>ゲンザイ</t>
    </rPh>
    <phoneticPr fontId="2"/>
  </si>
  <si>
    <t>流山市市内認可保育施設一覧表（令和７年度）</t>
    <rPh sb="3" eb="5">
      <t>シナイ</t>
    </rPh>
    <rPh sb="5" eb="7">
      <t>ニンカ</t>
    </rPh>
    <rPh sb="7" eb="9">
      <t>ホイク</t>
    </rPh>
    <rPh sb="9" eb="11">
      <t>シセツ</t>
    </rPh>
    <rPh sb="11" eb="13">
      <t>イチラン</t>
    </rPh>
    <rPh sb="15" eb="17">
      <t>レイワ</t>
    </rPh>
    <rPh sb="18" eb="19">
      <t>ネン</t>
    </rPh>
    <rPh sb="19" eb="20">
      <t>ド</t>
    </rPh>
    <phoneticPr fontId="4"/>
  </si>
</sst>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6" formatCode="&quot;¥&quot;#,##0;[Red]&quot;¥&quot;\-#,##0"/>
    <numFmt numFmtId="176" formatCode="&quot;¥&quot;#,##0_);[Red]\(&quot;¥&quot;#,##0\)"/>
    <numFmt numFmtId="177" formatCode="[$]ggge&quot;年&quot;m&quot;月&quot;d&quot;日&quot;;@" x16r2:formatCode16="[$-ja-JP-x-gannen]ggge&quot;年&quot;m&quot;月&quot;d&quot;日&quot;;@"/>
    <numFmt numFmtId="178" formatCode="[DBNum3]000"/>
    <numFmt numFmtId="179" formatCode="[DBNum3]_ 0\ &quot;台&quot;_ ;_ * \-#,##0_ ;_ * &quot;-&quot;_ ;_ \ \ @\ &quot;台&quot;_ "/>
    <numFmt numFmtId="180" formatCode="@\ &quot;駅&quot;"/>
    <numFmt numFmtId="181" formatCode="[DBNum3]_ &quot;徒歩&quot;\ 0\ &quot;分&quot;_ ;_ * \-#,##0_ ;_ * &quot;-&quot;_ ;_ \ &quot;徒歩&quot;\ @\ &quot;分&quot;_ "/>
    <numFmt numFmtId="182" formatCode="#,##0_ "/>
    <numFmt numFmtId="183" formatCode="[$]ggge&quot;年&quot;m&quot;月&quot;d&quot;日&quot;;@"/>
    <numFmt numFmtId="184" formatCode="[$-411]ggge&quot;年&quot;m&quot;月&quot;d&quot;日&quot;;@"/>
  </numFmts>
  <fonts count="28" x14ac:knownFonts="1">
    <font>
      <sz val="11"/>
      <color theme="1"/>
      <name val="游ゴシック"/>
      <family val="2"/>
      <charset val="128"/>
      <scheme val="minor"/>
    </font>
    <font>
      <sz val="11"/>
      <name val="ＭＳ Ｐゴシック"/>
      <family val="3"/>
      <charset val="128"/>
    </font>
    <font>
      <sz val="6"/>
      <name val="游ゴシック"/>
      <family val="2"/>
      <charset val="128"/>
      <scheme val="minor"/>
    </font>
    <font>
      <sz val="11"/>
      <color theme="1"/>
      <name val="游ゴシック"/>
      <family val="2"/>
      <scheme val="minor"/>
    </font>
    <font>
      <u/>
      <sz val="11"/>
      <color theme="10"/>
      <name val="游ゴシック"/>
      <family val="2"/>
      <charset val="128"/>
      <scheme val="minor"/>
    </font>
    <font>
      <sz val="12"/>
      <name val="ＭＳ 明朝"/>
      <family val="1"/>
      <charset val="128"/>
    </font>
    <font>
      <sz val="12"/>
      <color theme="1"/>
      <name val="ＭＳ 明朝"/>
      <family val="1"/>
      <charset val="128"/>
    </font>
    <font>
      <sz val="11"/>
      <name val="ＭＳ 明朝"/>
      <family val="1"/>
      <charset val="128"/>
    </font>
    <font>
      <sz val="11"/>
      <color theme="1"/>
      <name val="游ゴシック"/>
      <family val="2"/>
      <charset val="128"/>
      <scheme val="minor"/>
    </font>
    <font>
      <u/>
      <sz val="11"/>
      <color theme="10"/>
      <name val="BIZ UD明朝 Medium"/>
      <family val="1"/>
      <charset val="128"/>
    </font>
    <font>
      <sz val="11"/>
      <color theme="1"/>
      <name val="BIZ UD明朝 Medium"/>
      <family val="1"/>
      <charset val="128"/>
    </font>
    <font>
      <sz val="8"/>
      <color theme="1"/>
      <name val="BIZ UD明朝 Medium"/>
      <family val="1"/>
      <charset val="128"/>
    </font>
    <font>
      <sz val="10"/>
      <color theme="1"/>
      <name val="BIZ UD明朝 Medium"/>
      <family val="1"/>
      <charset val="128"/>
    </font>
    <font>
      <sz val="16"/>
      <color theme="1"/>
      <name val="BIZ UD明朝 Medium"/>
      <family val="1"/>
      <charset val="128"/>
    </font>
    <font>
      <sz val="10"/>
      <name val="BIZ UD明朝 Medium"/>
      <family val="1"/>
      <charset val="128"/>
    </font>
    <font>
      <sz val="14"/>
      <color theme="1"/>
      <name val="BIZ UD明朝 Medium"/>
      <family val="1"/>
      <charset val="128"/>
    </font>
    <font>
      <sz val="6"/>
      <color theme="1"/>
      <name val="BIZ UD明朝 Medium"/>
      <family val="1"/>
      <charset val="128"/>
    </font>
    <font>
      <sz val="12"/>
      <color theme="1"/>
      <name val="BIZ UD明朝 Medium"/>
      <family val="1"/>
      <charset val="128"/>
    </font>
    <font>
      <sz val="9"/>
      <color theme="1"/>
      <name val="BIZ UD明朝 Medium"/>
      <family val="1"/>
      <charset val="128"/>
    </font>
    <font>
      <sz val="20"/>
      <color theme="1"/>
      <name val="BIZ UD明朝 Medium"/>
      <family val="1"/>
      <charset val="128"/>
    </font>
    <font>
      <sz val="5"/>
      <color theme="1"/>
      <name val="BIZ UD明朝 Medium"/>
      <family val="1"/>
      <charset val="128"/>
    </font>
    <font>
      <sz val="7"/>
      <color theme="1"/>
      <name val="BIZ UD明朝 Medium"/>
      <family val="1"/>
      <charset val="128"/>
    </font>
    <font>
      <b/>
      <sz val="10"/>
      <color theme="1"/>
      <name val="BIZ UD明朝 Medium"/>
      <family val="1"/>
      <charset val="128"/>
    </font>
    <font>
      <sz val="10"/>
      <color theme="1"/>
      <name val="Segoe UI Symbol"/>
      <family val="1"/>
    </font>
    <font>
      <sz val="10"/>
      <color theme="1"/>
      <name val="ＭＳ Ｐ明朝"/>
      <family val="1"/>
      <charset val="128"/>
    </font>
    <font>
      <sz val="10.5"/>
      <color theme="1"/>
      <name val="BIZ UD明朝 Medium"/>
      <family val="1"/>
      <charset val="128"/>
    </font>
    <font>
      <sz val="10"/>
      <color rgb="FF000000"/>
      <name val="BIZ UD明朝 Medium"/>
      <family val="1"/>
      <charset val="128"/>
    </font>
    <font>
      <sz val="10"/>
      <color theme="1"/>
      <name val="Cambria Math"/>
      <family val="1"/>
    </font>
  </fonts>
  <fills count="7">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theme="4" tint="0.79998168889431442"/>
        <bgColor indexed="64"/>
      </patternFill>
    </fill>
    <fill>
      <patternFill patternType="solid">
        <fgColor theme="2" tint="-9.9978637043366805E-2"/>
        <bgColor indexed="64"/>
      </patternFill>
    </fill>
    <fill>
      <patternFill patternType="solid">
        <fgColor rgb="FFFFFF00"/>
        <bgColor indexed="64"/>
      </patternFill>
    </fill>
  </fills>
  <borders count="97">
    <border>
      <left/>
      <right/>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style="thin">
        <color auto="1"/>
      </top>
      <bottom/>
      <diagonal/>
    </border>
    <border>
      <left/>
      <right/>
      <top/>
      <bottom style="medium">
        <color indexed="64"/>
      </bottom>
      <diagonal/>
    </border>
    <border>
      <left/>
      <right style="medium">
        <color indexed="64"/>
      </right>
      <top/>
      <bottom style="medium">
        <color indexed="64"/>
      </bottom>
      <diagonal/>
    </border>
    <border>
      <left style="medium">
        <color indexed="64"/>
      </left>
      <right style="hair">
        <color indexed="64"/>
      </right>
      <top style="medium">
        <color indexed="64"/>
      </top>
      <bottom style="thin">
        <color indexed="64"/>
      </bottom>
      <diagonal/>
    </border>
    <border>
      <left style="hair">
        <color indexed="64"/>
      </left>
      <right style="hair">
        <color indexed="64"/>
      </right>
      <top style="medium">
        <color indexed="64"/>
      </top>
      <bottom style="thin">
        <color indexed="64"/>
      </bottom>
      <diagonal/>
    </border>
    <border>
      <left style="hair">
        <color indexed="64"/>
      </left>
      <right style="thin">
        <color indexed="64"/>
      </right>
      <top style="medium">
        <color indexed="64"/>
      </top>
      <bottom style="thin">
        <color indexed="64"/>
      </bottom>
      <diagonal/>
    </border>
    <border>
      <left style="thin">
        <color indexed="64"/>
      </left>
      <right style="hair">
        <color indexed="64"/>
      </right>
      <top style="medium">
        <color indexed="64"/>
      </top>
      <bottom style="thin">
        <color indexed="64"/>
      </bottom>
      <diagonal/>
    </border>
    <border>
      <left style="hair">
        <color indexed="64"/>
      </left>
      <right style="medium">
        <color indexed="64"/>
      </right>
      <top style="medium">
        <color indexed="64"/>
      </top>
      <bottom style="thin">
        <color indexed="64"/>
      </bottom>
      <diagonal/>
    </border>
    <border>
      <left style="medium">
        <color indexed="64"/>
      </left>
      <right/>
      <top/>
      <bottom/>
      <diagonal/>
    </border>
    <border>
      <left/>
      <right style="thin">
        <color indexed="64"/>
      </right>
      <top/>
      <bottom/>
      <diagonal/>
    </border>
    <border>
      <left style="thin">
        <color indexed="64"/>
      </left>
      <right/>
      <top/>
      <bottom/>
      <diagonal/>
    </border>
    <border>
      <left style="thin">
        <color indexed="64"/>
      </left>
      <right style="thin">
        <color indexed="64"/>
      </right>
      <top style="thin">
        <color indexed="64"/>
      </top>
      <bottom style="hair">
        <color indexed="64"/>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style="thin">
        <color indexed="64"/>
      </left>
      <right style="hair">
        <color indexed="64"/>
      </right>
      <top style="thin">
        <color indexed="64"/>
      </top>
      <bottom style="thin">
        <color indexed="64"/>
      </bottom>
      <diagonal/>
    </border>
    <border>
      <left style="hair">
        <color indexed="64"/>
      </left>
      <right style="hair">
        <color indexed="64"/>
      </right>
      <top style="thin">
        <color indexed="64"/>
      </top>
      <bottom style="thin">
        <color indexed="64"/>
      </bottom>
      <diagonal/>
    </border>
    <border>
      <left style="hair">
        <color indexed="64"/>
      </left>
      <right style="medium">
        <color indexed="64"/>
      </right>
      <top style="thin">
        <color indexed="64"/>
      </top>
      <bottom style="thin">
        <color indexed="64"/>
      </bottom>
      <diagonal/>
    </border>
    <border>
      <left style="medium">
        <color indexed="64"/>
      </left>
      <right/>
      <top/>
      <bottom style="thin">
        <color indexed="64"/>
      </bottom>
      <diagonal/>
    </border>
    <border>
      <left/>
      <right style="thin">
        <color indexed="64"/>
      </right>
      <top/>
      <bottom style="thin">
        <color indexed="64"/>
      </bottom>
      <diagonal/>
    </border>
    <border>
      <left style="thin">
        <color indexed="64"/>
      </left>
      <right/>
      <top/>
      <bottom style="thin">
        <color indexed="64"/>
      </bottom>
      <diagonal/>
    </border>
    <border>
      <left/>
      <right/>
      <top/>
      <bottom style="thin">
        <color indexed="64"/>
      </bottom>
      <diagonal/>
    </border>
    <border>
      <left style="hair">
        <color indexed="64"/>
      </left>
      <right style="medium">
        <color indexed="64"/>
      </right>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bottom style="hair">
        <color indexed="64"/>
      </bottom>
      <diagonal/>
    </border>
    <border>
      <left style="thin">
        <color indexed="64"/>
      </left>
      <right style="hair">
        <color indexed="64"/>
      </right>
      <top style="thin">
        <color indexed="64"/>
      </top>
      <bottom/>
      <diagonal/>
    </border>
    <border>
      <left style="hair">
        <color indexed="64"/>
      </left>
      <right/>
      <top style="thin">
        <color indexed="64"/>
      </top>
      <bottom style="hair">
        <color indexed="64"/>
      </bottom>
      <diagonal/>
    </border>
    <border>
      <left/>
      <right style="medium">
        <color indexed="64"/>
      </right>
      <top style="thin">
        <color indexed="64"/>
      </top>
      <bottom style="hair">
        <color indexed="64"/>
      </bottom>
      <diagonal/>
    </border>
    <border>
      <left style="thin">
        <color indexed="64"/>
      </left>
      <right style="thin">
        <color indexed="64"/>
      </right>
      <top style="hair">
        <color indexed="64"/>
      </top>
      <bottom style="thin">
        <color indexed="64"/>
      </bottom>
      <diagonal/>
    </border>
    <border>
      <left style="thin">
        <color indexed="64"/>
      </left>
      <right style="hair">
        <color indexed="64"/>
      </right>
      <top/>
      <bottom style="thin">
        <color indexed="64"/>
      </bottom>
      <diagonal/>
    </border>
    <border>
      <left style="hair">
        <color indexed="64"/>
      </left>
      <right style="hair">
        <color indexed="64"/>
      </right>
      <top style="hair">
        <color indexed="64"/>
      </top>
      <bottom style="thin">
        <color indexed="64"/>
      </bottom>
      <diagonal/>
    </border>
    <border>
      <left style="hair">
        <color indexed="64"/>
      </left>
      <right style="medium">
        <color indexed="64"/>
      </right>
      <top style="hair">
        <color indexed="64"/>
      </top>
      <bottom style="thin">
        <color indexed="64"/>
      </bottom>
      <diagonal/>
    </border>
    <border>
      <left/>
      <right style="medium">
        <color indexed="64"/>
      </right>
      <top style="thin">
        <color indexed="64"/>
      </top>
      <bottom/>
      <diagonal/>
    </border>
    <border>
      <left/>
      <right style="medium">
        <color indexed="64"/>
      </right>
      <top/>
      <bottom/>
      <diagonal/>
    </border>
    <border>
      <left/>
      <right style="medium">
        <color indexed="64"/>
      </right>
      <top/>
      <bottom style="thin">
        <color indexed="64"/>
      </bottom>
      <diagonal/>
    </border>
    <border>
      <left style="thin">
        <color indexed="64"/>
      </left>
      <right/>
      <top style="thin">
        <color indexed="64"/>
      </top>
      <bottom style="hair">
        <color indexed="64"/>
      </bottom>
      <diagonal/>
    </border>
    <border>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top style="hair">
        <color indexed="64"/>
      </top>
      <bottom style="thin">
        <color indexed="64"/>
      </bottom>
      <diagonal/>
    </border>
    <border>
      <left/>
      <right/>
      <top style="hair">
        <color indexed="64"/>
      </top>
      <bottom style="thin">
        <color indexed="64"/>
      </bottom>
      <diagonal/>
    </border>
    <border>
      <left style="thin">
        <color indexed="64"/>
      </left>
      <right/>
      <top style="hair">
        <color indexed="64"/>
      </top>
      <bottom/>
      <diagonal/>
    </border>
    <border>
      <left/>
      <right/>
      <top style="hair">
        <color indexed="64"/>
      </top>
      <bottom/>
      <diagonal/>
    </border>
    <border>
      <left style="thin">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thin">
        <color indexed="64"/>
      </left>
      <right style="hair">
        <color indexed="64"/>
      </right>
      <top style="hair">
        <color indexed="64"/>
      </top>
      <bottom style="thin">
        <color indexed="64"/>
      </bottom>
      <diagonal/>
    </border>
    <border>
      <left style="thin">
        <color indexed="64"/>
      </left>
      <right style="medium">
        <color indexed="64"/>
      </right>
      <top style="thin">
        <color indexed="64"/>
      </top>
      <bottom style="hair">
        <color indexed="64"/>
      </bottom>
      <diagonal/>
    </border>
    <border>
      <left style="medium">
        <color indexed="64"/>
      </left>
      <right style="hair">
        <color auto="1"/>
      </right>
      <top/>
      <bottom/>
      <diagonal/>
    </border>
    <border>
      <left style="hair">
        <color auto="1"/>
      </left>
      <right style="thin">
        <color indexed="64"/>
      </right>
      <top style="hair">
        <color auto="1"/>
      </top>
      <bottom style="hair">
        <color auto="1"/>
      </bottom>
      <diagonal/>
    </border>
    <border>
      <left style="thin">
        <color indexed="64"/>
      </left>
      <right style="thin">
        <color indexed="64"/>
      </right>
      <top style="hair">
        <color indexed="64"/>
      </top>
      <bottom style="hair">
        <color indexed="64"/>
      </bottom>
      <diagonal/>
    </border>
    <border>
      <left style="thin">
        <color indexed="64"/>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style="medium">
        <color indexed="64"/>
      </right>
      <top style="hair">
        <color indexed="64"/>
      </top>
      <bottom style="hair">
        <color indexed="64"/>
      </bottom>
      <diagonal/>
    </border>
    <border>
      <left style="medium">
        <color indexed="64"/>
      </left>
      <right style="hair">
        <color auto="1"/>
      </right>
      <top/>
      <bottom style="thin">
        <color indexed="64"/>
      </bottom>
      <diagonal/>
    </border>
    <border>
      <left style="hair">
        <color auto="1"/>
      </left>
      <right style="thin">
        <color indexed="64"/>
      </right>
      <top style="hair">
        <color auto="1"/>
      </top>
      <bottom style="thin">
        <color indexed="64"/>
      </bottom>
      <diagonal/>
    </border>
    <border>
      <left/>
      <right style="thin">
        <color indexed="64"/>
      </right>
      <top style="hair">
        <color indexed="64"/>
      </top>
      <bottom style="thin">
        <color indexed="64"/>
      </bottom>
      <diagonal/>
    </border>
    <border>
      <left style="thin">
        <color indexed="64"/>
      </left>
      <right style="medium">
        <color indexed="64"/>
      </right>
      <top style="hair">
        <color indexed="64"/>
      </top>
      <bottom style="thin">
        <color indexed="64"/>
      </bottom>
      <diagonal/>
    </border>
    <border>
      <left style="medium">
        <color indexed="64"/>
      </left>
      <right/>
      <top/>
      <bottom style="medium">
        <color indexed="64"/>
      </bottom>
      <diagonal/>
    </border>
    <border>
      <left style="hair">
        <color indexed="64"/>
      </left>
      <right style="thin">
        <color indexed="64"/>
      </right>
      <top/>
      <bottom style="medium">
        <color indexed="64"/>
      </bottom>
      <diagonal/>
    </border>
    <border>
      <left style="thin">
        <color indexed="64"/>
      </left>
      <right style="thin">
        <color indexed="64"/>
      </right>
      <top style="hair">
        <color indexed="64"/>
      </top>
      <bottom style="medium">
        <color indexed="64"/>
      </bottom>
      <diagonal/>
    </border>
    <border>
      <left style="thin">
        <color indexed="64"/>
      </left>
      <right style="medium">
        <color indexed="64"/>
      </right>
      <top style="hair">
        <color indexed="64"/>
      </top>
      <bottom style="medium">
        <color indexed="64"/>
      </bottom>
      <diagonal/>
    </border>
    <border>
      <left style="thin">
        <color indexed="64"/>
      </left>
      <right/>
      <top/>
      <bottom style="hair">
        <color indexed="64"/>
      </bottom>
      <diagonal/>
    </border>
    <border>
      <left/>
      <right/>
      <top/>
      <bottom style="hair">
        <color indexed="64"/>
      </bottom>
      <diagonal/>
    </border>
    <border>
      <left/>
      <right style="hair">
        <color indexed="64"/>
      </right>
      <top/>
      <bottom style="hair">
        <color indexed="64"/>
      </bottom>
      <diagonal/>
    </border>
    <border>
      <left style="thin">
        <color indexed="64"/>
      </left>
      <right/>
      <top style="medium">
        <color indexed="64"/>
      </top>
      <bottom style="hair">
        <color indexed="64"/>
      </bottom>
      <diagonal/>
    </border>
    <border>
      <left/>
      <right/>
      <top style="medium">
        <color indexed="64"/>
      </top>
      <bottom style="hair">
        <color indexed="64"/>
      </bottom>
      <diagonal/>
    </border>
    <border>
      <left/>
      <right style="medium">
        <color indexed="64"/>
      </right>
      <top style="medium">
        <color indexed="64"/>
      </top>
      <bottom style="hair">
        <color indexed="64"/>
      </bottom>
      <diagonal/>
    </border>
    <border>
      <left/>
      <right style="hair">
        <color indexed="64"/>
      </right>
      <top style="hair">
        <color indexed="64"/>
      </top>
      <bottom/>
      <diagonal/>
    </border>
    <border>
      <left/>
      <right style="medium">
        <color indexed="64"/>
      </right>
      <top style="hair">
        <color indexed="64"/>
      </top>
      <bottom/>
      <diagonal/>
    </border>
    <border>
      <left/>
      <right style="hair">
        <color indexed="64"/>
      </right>
      <top/>
      <bottom/>
      <diagonal/>
    </border>
    <border>
      <left/>
      <right style="hair">
        <color indexed="64"/>
      </right>
      <top style="thin">
        <color indexed="64"/>
      </top>
      <bottom style="hair">
        <color indexed="64"/>
      </bottom>
      <diagonal/>
    </border>
    <border>
      <left/>
      <right style="hair">
        <color indexed="64"/>
      </right>
      <top/>
      <bottom style="thin">
        <color indexed="64"/>
      </bottom>
      <diagonal/>
    </border>
    <border>
      <left style="hair">
        <color auto="1"/>
      </left>
      <right style="thin">
        <color indexed="64"/>
      </right>
      <top style="hair">
        <color auto="1"/>
      </top>
      <bottom/>
      <diagonal/>
    </border>
    <border>
      <left style="hair">
        <color indexed="64"/>
      </left>
      <right style="thin">
        <color indexed="64"/>
      </right>
      <top/>
      <bottom style="thin">
        <color indexed="64"/>
      </bottom>
      <diagonal/>
    </border>
    <border>
      <left/>
      <right style="thin">
        <color indexed="64"/>
      </right>
      <top/>
      <bottom style="hair">
        <color indexed="64"/>
      </bottom>
      <diagonal/>
    </border>
    <border>
      <left style="thin">
        <color indexed="64"/>
      </left>
      <right style="medium">
        <color indexed="64"/>
      </right>
      <top/>
      <bottom style="hair">
        <color indexed="64"/>
      </bottom>
      <diagonal/>
    </border>
    <border>
      <left style="hair">
        <color auto="1"/>
      </left>
      <right style="thin">
        <color indexed="64"/>
      </right>
      <top/>
      <bottom/>
      <diagonal/>
    </border>
    <border>
      <left style="thin">
        <color indexed="64"/>
      </left>
      <right style="medium">
        <color indexed="64"/>
      </right>
      <top style="thin">
        <color indexed="64"/>
      </top>
      <bottom style="thin">
        <color indexed="64"/>
      </bottom>
      <diagonal/>
    </border>
    <border>
      <left/>
      <right style="thin">
        <color indexed="64"/>
      </right>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style="hair">
        <color indexed="64"/>
      </top>
      <bottom style="hair">
        <color indexed="64"/>
      </bottom>
      <diagonal/>
    </border>
    <border>
      <left/>
      <right style="medium">
        <color indexed="64"/>
      </right>
      <top/>
      <bottom style="hair">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thin">
        <color indexed="64"/>
      </right>
      <top style="hair">
        <color indexed="64"/>
      </top>
      <bottom/>
      <diagonal/>
    </border>
    <border>
      <left/>
      <right style="thin">
        <color indexed="64"/>
      </right>
      <top style="medium">
        <color indexed="64"/>
      </top>
      <bottom style="hair">
        <color indexed="64"/>
      </bottom>
      <diagonal/>
    </border>
  </borders>
  <cellStyleXfs count="5">
    <xf numFmtId="0" fontId="0" fillId="0" borderId="0">
      <alignment vertical="center"/>
    </xf>
    <xf numFmtId="0" fontId="1" fillId="0" borderId="0">
      <alignment vertical="center"/>
    </xf>
    <xf numFmtId="0" fontId="3" fillId="0" borderId="0"/>
    <xf numFmtId="0" fontId="4" fillId="0" borderId="0" applyNumberFormat="0" applyFill="0" applyBorder="0" applyAlignment="0" applyProtection="0">
      <alignment vertical="center"/>
    </xf>
    <xf numFmtId="38" fontId="8" fillId="0" borderId="0" applyFont="0" applyFill="0" applyBorder="0" applyAlignment="0" applyProtection="0">
      <alignment vertical="center"/>
    </xf>
  </cellStyleXfs>
  <cellXfs count="567">
    <xf numFmtId="0" fontId="0" fillId="0" borderId="0" xfId="0">
      <alignment vertical="center"/>
    </xf>
    <xf numFmtId="0" fontId="5" fillId="2" borderId="0" xfId="1" applyFont="1" applyFill="1" applyAlignment="1"/>
    <xf numFmtId="0" fontId="5" fillId="2" borderId="0" xfId="1" applyFont="1" applyFill="1" applyAlignment="1">
      <alignment horizontal="center" vertical="center"/>
    </xf>
    <xf numFmtId="0" fontId="6" fillId="2" borderId="0" xfId="1" applyFont="1" applyFill="1" applyAlignment="1">
      <alignment horizontal="center" vertical="center"/>
    </xf>
    <xf numFmtId="0" fontId="5" fillId="2" borderId="0" xfId="1" applyFont="1" applyFill="1" applyAlignment="1">
      <alignment vertical="center" wrapText="1"/>
    </xf>
    <xf numFmtId="0" fontId="7" fillId="2" borderId="0" xfId="1" applyFont="1" applyFill="1" applyAlignment="1"/>
    <xf numFmtId="0" fontId="5" fillId="2" borderId="0" xfId="1" applyFont="1" applyFill="1" applyAlignment="1">
      <alignment horizontal="left"/>
    </xf>
    <xf numFmtId="0" fontId="5" fillId="2" borderId="0" xfId="1" applyFont="1" applyFill="1" applyAlignment="1">
      <alignment horizontal="left" vertical="center"/>
    </xf>
    <xf numFmtId="0" fontId="6" fillId="2" borderId="0" xfId="1" applyFont="1" applyFill="1" applyAlignment="1">
      <alignment horizontal="center"/>
    </xf>
    <xf numFmtId="0" fontId="5" fillId="2" borderId="0" xfId="1" applyFont="1" applyFill="1" applyAlignment="1">
      <alignment horizontal="center"/>
    </xf>
    <xf numFmtId="0" fontId="5" fillId="2" borderId="0" xfId="1" applyFont="1" applyFill="1" applyAlignment="1">
      <alignment horizontal="right"/>
    </xf>
    <xf numFmtId="0" fontId="7" fillId="2" borderId="0" xfId="1" applyFont="1" applyFill="1" applyAlignment="1">
      <alignment shrinkToFit="1"/>
    </xf>
    <xf numFmtId="0" fontId="5" fillId="2" borderId="1" xfId="1" applyFont="1" applyFill="1" applyBorder="1" applyAlignment="1">
      <alignment horizontal="center"/>
    </xf>
    <xf numFmtId="0" fontId="5" fillId="2" borderId="1" xfId="1" applyFont="1" applyFill="1" applyBorder="1" applyAlignment="1">
      <alignment horizontal="center" vertical="center"/>
    </xf>
    <xf numFmtId="0" fontId="7" fillId="2" borderId="0" xfId="1" applyFont="1" applyFill="1" applyAlignment="1">
      <alignment horizontal="center"/>
    </xf>
    <xf numFmtId="0" fontId="5" fillId="2" borderId="2" xfId="1" applyFont="1" applyFill="1" applyBorder="1" applyAlignment="1">
      <alignment horizontal="center" vertical="center" shrinkToFit="1"/>
    </xf>
    <xf numFmtId="0" fontId="5" fillId="2" borderId="0" xfId="1" applyFont="1" applyFill="1" applyAlignment="1">
      <alignment horizontal="center" vertical="center" shrinkToFit="1"/>
    </xf>
    <xf numFmtId="0" fontId="5" fillId="2" borderId="2" xfId="1" applyFont="1" applyFill="1" applyBorder="1" applyAlignment="1">
      <alignment horizontal="center" vertical="center" wrapText="1"/>
    </xf>
    <xf numFmtId="0" fontId="5" fillId="2" borderId="0" xfId="1" applyFont="1" applyFill="1" applyAlignment="1">
      <alignment horizontal="center" vertical="center" wrapText="1"/>
    </xf>
    <xf numFmtId="0" fontId="5" fillId="2" borderId="3" xfId="1" applyFont="1" applyFill="1" applyBorder="1" applyAlignment="1">
      <alignment horizontal="center" vertical="center" shrinkToFit="1"/>
    </xf>
    <xf numFmtId="0" fontId="5" fillId="2" borderId="3" xfId="1" applyFont="1" applyFill="1" applyBorder="1" applyAlignment="1">
      <alignment horizontal="center" vertical="center" wrapText="1"/>
    </xf>
    <xf numFmtId="0" fontId="5" fillId="2" borderId="2" xfId="1" applyFont="1" applyFill="1" applyBorder="1" applyAlignment="1">
      <alignment horizontal="center" vertical="center"/>
    </xf>
    <xf numFmtId="0" fontId="6" fillId="2" borderId="2" xfId="1" applyFont="1" applyFill="1" applyBorder="1" applyAlignment="1">
      <alignment horizontal="center" vertical="center" wrapText="1"/>
    </xf>
    <xf numFmtId="0" fontId="5" fillId="2" borderId="2" xfId="1" applyFont="1" applyFill="1" applyBorder="1" applyAlignment="1">
      <alignment vertical="center" wrapText="1"/>
    </xf>
    <xf numFmtId="0" fontId="4" fillId="2" borderId="2" xfId="3" applyFill="1" applyBorder="1" applyAlignment="1">
      <alignment horizontal="center" vertical="center" wrapText="1"/>
    </xf>
    <xf numFmtId="0" fontId="5" fillId="2" borderId="2" xfId="1" applyFont="1" applyFill="1" applyBorder="1" applyAlignment="1">
      <alignment horizontal="left" vertical="center" wrapText="1"/>
    </xf>
    <xf numFmtId="0" fontId="5" fillId="2" borderId="0" xfId="1" applyFont="1" applyFill="1" applyAlignment="1">
      <alignment horizontal="left" vertical="top" wrapText="1"/>
    </xf>
    <xf numFmtId="0" fontId="5" fillId="2" borderId="0" xfId="1" applyFont="1" applyFill="1" applyAlignment="1">
      <alignment vertical="top" wrapText="1"/>
    </xf>
    <xf numFmtId="0" fontId="5" fillId="2" borderId="3" xfId="1" applyFont="1" applyFill="1" applyBorder="1" applyAlignment="1">
      <alignment horizontal="left" vertical="center" wrapText="1"/>
    </xf>
    <xf numFmtId="0" fontId="5" fillId="2" borderId="0" xfId="1" applyFont="1" applyFill="1">
      <alignment vertical="center"/>
    </xf>
    <xf numFmtId="0" fontId="6" fillId="2" borderId="0" xfId="1" applyFont="1" applyFill="1" applyAlignment="1">
      <alignment horizontal="left" vertical="center"/>
    </xf>
    <xf numFmtId="0" fontId="5" fillId="2" borderId="0" xfId="1" applyFont="1" applyFill="1" applyAlignment="1">
      <alignment horizontal="left" vertical="center" wrapText="1"/>
    </xf>
    <xf numFmtId="0" fontId="5" fillId="2" borderId="0" xfId="1" applyFont="1" applyFill="1" applyAlignment="1">
      <alignment horizontal="center" vertical="top" wrapText="1"/>
    </xf>
    <xf numFmtId="0" fontId="5" fillId="2" borderId="0" xfId="1" applyFont="1" applyFill="1" applyAlignment="1">
      <alignment wrapText="1"/>
    </xf>
    <xf numFmtId="0" fontId="6" fillId="2" borderId="0" xfId="1" applyFont="1" applyFill="1" applyAlignment="1">
      <alignment horizontal="center" vertical="center" wrapText="1"/>
    </xf>
    <xf numFmtId="0" fontId="11" fillId="4" borderId="7" xfId="0" applyFont="1" applyFill="1" applyBorder="1" applyAlignment="1">
      <alignment horizontal="center" vertical="center" shrinkToFit="1"/>
    </xf>
    <xf numFmtId="0" fontId="11" fillId="4" borderId="10" xfId="0" applyFont="1" applyFill="1" applyBorder="1" applyAlignment="1">
      <alignment horizontal="center" vertical="center" shrinkToFit="1"/>
    </xf>
    <xf numFmtId="0" fontId="11" fillId="0" borderId="0" xfId="0" applyFont="1" applyAlignment="1">
      <alignment horizontal="right" vertical="center"/>
    </xf>
    <xf numFmtId="0" fontId="10" fillId="0" borderId="0" xfId="0" applyFont="1" applyAlignment="1">
      <alignment vertical="center" shrinkToFit="1"/>
    </xf>
    <xf numFmtId="0" fontId="14" fillId="4" borderId="15" xfId="0" applyFont="1" applyFill="1" applyBorder="1" applyAlignment="1">
      <alignment horizontal="center" vertical="center" shrinkToFit="1"/>
    </xf>
    <xf numFmtId="49" fontId="10" fillId="0" borderId="0" xfId="0" applyNumberFormat="1" applyFont="1" applyAlignment="1">
      <alignment horizontal="center" vertical="center" shrinkToFit="1"/>
    </xf>
    <xf numFmtId="178" fontId="12" fillId="0" borderId="20" xfId="0" applyNumberFormat="1" applyFont="1" applyBorder="1" applyAlignment="1" applyProtection="1">
      <alignment horizontal="center" vertical="center" shrinkToFit="1"/>
      <protection locked="0"/>
    </xf>
    <xf numFmtId="178" fontId="12" fillId="0" borderId="25" xfId="0" applyNumberFormat="1" applyFont="1" applyBorder="1" applyAlignment="1" applyProtection="1">
      <alignment horizontal="center" vertical="center" shrinkToFit="1"/>
      <protection locked="0"/>
    </xf>
    <xf numFmtId="0" fontId="12" fillId="4" borderId="29" xfId="0" applyFont="1" applyFill="1" applyBorder="1" applyAlignment="1">
      <alignment vertical="center" shrinkToFit="1"/>
    </xf>
    <xf numFmtId="0" fontId="10" fillId="0" borderId="0" xfId="0" applyFont="1" applyAlignment="1">
      <alignment horizontal="right" vertical="center" shrinkToFit="1"/>
    </xf>
    <xf numFmtId="0" fontId="12" fillId="0" borderId="37" xfId="0" applyFont="1" applyBorder="1" applyAlignment="1" applyProtection="1">
      <alignment horizontal="center" vertical="center" shrinkToFit="1"/>
      <protection locked="0"/>
    </xf>
    <xf numFmtId="0" fontId="10" fillId="4" borderId="51" xfId="0" applyFont="1" applyFill="1" applyBorder="1" applyAlignment="1">
      <alignment horizontal="center" vertical="center" shrinkToFit="1"/>
    </xf>
    <xf numFmtId="0" fontId="10" fillId="4" borderId="54" xfId="0" applyFont="1" applyFill="1" applyBorder="1" applyAlignment="1">
      <alignment horizontal="center" vertical="center" shrinkToFit="1"/>
    </xf>
    <xf numFmtId="0" fontId="12" fillId="4" borderId="15" xfId="0" applyFont="1" applyFill="1" applyBorder="1" applyAlignment="1">
      <alignment horizontal="center" vertical="center" shrinkToFit="1"/>
    </xf>
    <xf numFmtId="0" fontId="12" fillId="4" borderId="55" xfId="0" applyFont="1" applyFill="1" applyBorder="1" applyAlignment="1">
      <alignment horizontal="center" vertical="center" shrinkToFit="1"/>
    </xf>
    <xf numFmtId="0" fontId="10" fillId="0" borderId="0" xfId="0" applyFont="1" applyAlignment="1">
      <alignment horizontal="center" vertical="center" shrinkToFit="1"/>
    </xf>
    <xf numFmtId="0" fontId="12" fillId="4" borderId="56" xfId="0" applyFont="1" applyFill="1" applyBorder="1" applyAlignment="1">
      <alignment vertical="center" shrinkToFit="1"/>
    </xf>
    <xf numFmtId="0" fontId="12" fillId="4" borderId="57" xfId="0" applyFont="1" applyFill="1" applyBorder="1" applyAlignment="1">
      <alignment vertical="center" shrinkToFit="1"/>
    </xf>
    <xf numFmtId="0" fontId="12" fillId="0" borderId="58" xfId="0" applyFont="1" applyBorder="1" applyAlignment="1" applyProtection="1">
      <alignment horizontal="center" vertical="center" shrinkToFit="1"/>
      <protection locked="0"/>
    </xf>
    <xf numFmtId="0" fontId="12" fillId="0" borderId="61" xfId="0" applyFont="1" applyBorder="1" applyAlignment="1" applyProtection="1">
      <alignment horizontal="center" vertical="center" shrinkToFit="1"/>
      <protection locked="0"/>
    </xf>
    <xf numFmtId="0" fontId="12" fillId="4" borderId="62" xfId="0" applyFont="1" applyFill="1" applyBorder="1" applyAlignment="1">
      <alignment vertical="center" shrinkToFit="1"/>
    </xf>
    <xf numFmtId="0" fontId="12" fillId="4" borderId="63" xfId="0" applyFont="1" applyFill="1" applyBorder="1" applyAlignment="1">
      <alignment vertical="center" shrinkToFit="1"/>
    </xf>
    <xf numFmtId="0" fontId="12" fillId="0" borderId="65" xfId="0" applyFont="1" applyBorder="1" applyAlignment="1" applyProtection="1">
      <alignment horizontal="center" vertical="center" shrinkToFit="1"/>
      <protection locked="0"/>
    </xf>
    <xf numFmtId="0" fontId="12" fillId="4" borderId="57" xfId="0" applyFont="1" applyFill="1" applyBorder="1" applyAlignment="1">
      <alignment horizontal="center" vertical="center" shrinkToFit="1"/>
    </xf>
    <xf numFmtId="38" fontId="12" fillId="0" borderId="58" xfId="4" applyFont="1" applyBorder="1" applyAlignment="1" applyProtection="1">
      <alignment horizontal="center" vertical="center" shrinkToFit="1"/>
      <protection locked="0"/>
    </xf>
    <xf numFmtId="38" fontId="12" fillId="0" borderId="61" xfId="4" applyFont="1" applyBorder="1" applyAlignment="1" applyProtection="1">
      <alignment horizontal="center" vertical="center" shrinkToFit="1"/>
      <protection locked="0"/>
    </xf>
    <xf numFmtId="0" fontId="12" fillId="4" borderId="67" xfId="0" applyFont="1" applyFill="1" applyBorder="1" applyAlignment="1">
      <alignment horizontal="center" vertical="center" shrinkToFit="1"/>
    </xf>
    <xf numFmtId="38" fontId="12" fillId="0" borderId="68" xfId="4" applyFont="1" applyBorder="1" applyAlignment="1" applyProtection="1">
      <alignment horizontal="center" vertical="center" shrinkToFit="1"/>
      <protection locked="0"/>
    </xf>
    <xf numFmtId="38" fontId="12" fillId="0" borderId="69" xfId="4" applyFont="1" applyBorder="1" applyAlignment="1" applyProtection="1">
      <alignment horizontal="center" vertical="center" shrinkToFit="1"/>
      <protection locked="0"/>
    </xf>
    <xf numFmtId="176" fontId="12" fillId="4" borderId="29" xfId="0" applyNumberFormat="1" applyFont="1" applyFill="1" applyBorder="1" applyAlignment="1">
      <alignment horizontal="center" vertical="center" shrinkToFit="1"/>
    </xf>
    <xf numFmtId="0" fontId="12" fillId="0" borderId="58" xfId="0" applyFont="1" applyBorder="1" applyAlignment="1" applyProtection="1">
      <alignment horizontal="left" vertical="center" shrinkToFit="1"/>
      <protection locked="0"/>
    </xf>
    <xf numFmtId="0" fontId="10" fillId="0" borderId="0" xfId="0" applyFont="1" applyAlignment="1">
      <alignment vertical="top" shrinkToFit="1"/>
    </xf>
    <xf numFmtId="0" fontId="12" fillId="4" borderId="21" xfId="0" applyFont="1" applyFill="1" applyBorder="1" applyAlignment="1">
      <alignment vertical="center" wrapText="1" shrinkToFit="1"/>
    </xf>
    <xf numFmtId="176" fontId="12" fillId="4" borderId="29" xfId="0" applyNumberFormat="1" applyFont="1" applyFill="1" applyBorder="1" applyAlignment="1">
      <alignment vertical="center" shrinkToFit="1"/>
    </xf>
    <xf numFmtId="176" fontId="12" fillId="0" borderId="33"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right" vertical="center" shrinkToFit="1"/>
      <protection locked="0"/>
    </xf>
    <xf numFmtId="0" fontId="12" fillId="4" borderId="12" xfId="0" applyFont="1" applyFill="1" applyBorder="1" applyAlignment="1">
      <alignment vertical="center" wrapText="1" shrinkToFit="1"/>
    </xf>
    <xf numFmtId="0" fontId="16" fillId="3" borderId="0" xfId="0" applyFont="1" applyFill="1" applyAlignment="1">
      <alignment horizontal="left" vertical="center"/>
    </xf>
    <xf numFmtId="0" fontId="10" fillId="3" borderId="0" xfId="0" applyFont="1" applyFill="1" applyAlignment="1">
      <alignment vertical="center" shrinkToFit="1"/>
    </xf>
    <xf numFmtId="0" fontId="11" fillId="3" borderId="0" xfId="0" applyFont="1" applyFill="1" applyAlignment="1">
      <alignment horizontal="right" vertical="top"/>
    </xf>
    <xf numFmtId="0" fontId="10" fillId="0" borderId="5" xfId="0" applyFont="1" applyFill="1" applyBorder="1" applyAlignment="1">
      <alignment vertical="center" shrinkToFit="1"/>
    </xf>
    <xf numFmtId="0" fontId="10" fillId="0" borderId="6" xfId="0" applyFont="1" applyFill="1" applyBorder="1" applyAlignment="1">
      <alignment vertical="center" shrinkToFit="1"/>
    </xf>
    <xf numFmtId="176" fontId="16" fillId="0" borderId="58" xfId="0" applyNumberFormat="1" applyFont="1" applyBorder="1" applyAlignment="1" applyProtection="1">
      <alignment horizontal="center" vertical="center" wrapText="1" shrinkToFit="1"/>
      <protection locked="0"/>
    </xf>
    <xf numFmtId="3" fontId="12" fillId="0" borderId="58" xfId="0" applyNumberFormat="1" applyFont="1" applyBorder="1" applyAlignment="1" applyProtection="1">
      <alignment horizontal="left" vertical="center" shrinkToFit="1"/>
      <protection locked="0"/>
    </xf>
    <xf numFmtId="0" fontId="11" fillId="0" borderId="58" xfId="0" applyFont="1" applyBorder="1" applyAlignment="1" applyProtection="1">
      <alignment horizontal="left" vertical="center" wrapText="1" shrinkToFit="1"/>
      <protection locked="0"/>
    </xf>
    <xf numFmtId="176" fontId="11" fillId="0" borderId="33" xfId="0" applyNumberFormat="1" applyFont="1" applyBorder="1" applyAlignment="1" applyProtection="1">
      <alignment horizontal="right" vertical="center" wrapText="1" shrinkToFit="1"/>
      <protection locked="0"/>
    </xf>
    <xf numFmtId="182" fontId="12" fillId="0" borderId="58" xfId="0" applyNumberFormat="1" applyFont="1" applyBorder="1" applyAlignment="1" applyProtection="1">
      <alignment horizontal="center" vertical="center" shrinkToFit="1"/>
      <protection locked="0"/>
    </xf>
    <xf numFmtId="0" fontId="12" fillId="0" borderId="58" xfId="0" applyFont="1" applyBorder="1" applyAlignment="1" applyProtection="1">
      <alignment horizontal="left" vertical="center" wrapText="1" shrinkToFit="1"/>
      <protection locked="0"/>
    </xf>
    <xf numFmtId="176" fontId="12" fillId="0" borderId="58" xfId="0" applyNumberFormat="1" applyFont="1" applyBorder="1" applyAlignment="1" applyProtection="1">
      <alignment horizontal="center" vertical="center" wrapText="1" shrinkToFit="1"/>
      <protection locked="0"/>
    </xf>
    <xf numFmtId="176" fontId="12" fillId="0" borderId="58" xfId="0" quotePrefix="1" applyNumberFormat="1" applyFont="1" applyBorder="1" applyAlignment="1" applyProtection="1">
      <alignment horizontal="center" vertical="center" shrinkToFit="1"/>
      <protection locked="0"/>
    </xf>
    <xf numFmtId="0" fontId="11" fillId="3" borderId="0" xfId="0" applyFont="1" applyFill="1" applyAlignment="1">
      <alignment horizontal="left" vertical="center"/>
    </xf>
    <xf numFmtId="57" fontId="12" fillId="0" borderId="61" xfId="0" applyNumberFormat="1" applyFont="1" applyBorder="1" applyAlignment="1" applyProtection="1">
      <alignment horizontal="center" vertical="center" shrinkToFit="1"/>
      <protection locked="0"/>
    </xf>
    <xf numFmtId="0" fontId="10" fillId="0" borderId="0" xfId="0" applyFont="1" applyAlignment="1">
      <alignment horizontal="left" vertical="center" shrinkToFit="1"/>
    </xf>
    <xf numFmtId="0" fontId="12" fillId="0" borderId="37" xfId="0" applyFont="1" applyBorder="1" applyAlignment="1" applyProtection="1">
      <alignment horizontal="center" vertical="center" wrapText="1" shrinkToFit="1"/>
      <protection locked="0"/>
    </xf>
    <xf numFmtId="0" fontId="23" fillId="0" borderId="37" xfId="0" applyFont="1" applyBorder="1" applyAlignment="1" applyProtection="1">
      <alignment horizontal="center" vertical="center" shrinkToFit="1"/>
      <protection locked="0"/>
    </xf>
    <xf numFmtId="176" fontId="24" fillId="0" borderId="58" xfId="0" applyNumberFormat="1" applyFont="1" applyBorder="1" applyAlignment="1" applyProtection="1">
      <alignment horizontal="center" vertical="center" shrinkToFit="1"/>
      <protection locked="0"/>
    </xf>
    <xf numFmtId="0" fontId="12" fillId="0" borderId="58" xfId="0" applyFont="1" applyBorder="1" applyAlignment="1" applyProtection="1">
      <alignment horizontal="right" vertical="center" shrinkToFit="1"/>
      <protection locked="0"/>
    </xf>
    <xf numFmtId="0" fontId="10" fillId="0" borderId="92" xfId="0" applyFont="1" applyBorder="1" applyAlignment="1" applyProtection="1">
      <alignment vertical="center" shrinkToFit="1"/>
      <protection locked="0"/>
    </xf>
    <xf numFmtId="0" fontId="10" fillId="0" borderId="93" xfId="0" applyFont="1" applyBorder="1" applyAlignment="1" applyProtection="1">
      <alignment vertical="center" shrinkToFit="1"/>
      <protection locked="0"/>
    </xf>
    <xf numFmtId="0" fontId="10" fillId="0" borderId="94" xfId="0" applyFont="1" applyBorder="1" applyAlignment="1" applyProtection="1">
      <alignment vertical="center" shrinkToFit="1"/>
      <protection locked="0"/>
    </xf>
    <xf numFmtId="0" fontId="10" fillId="0" borderId="12" xfId="0" applyFont="1" applyBorder="1" applyAlignment="1" applyProtection="1">
      <alignment vertical="center" shrinkToFit="1"/>
      <protection locked="0"/>
    </xf>
    <xf numFmtId="0" fontId="10" fillId="0" borderId="66" xfId="0" applyFont="1" applyBorder="1" applyAlignment="1" applyProtection="1">
      <alignment vertical="center" shrinkToFit="1"/>
      <protection locked="0"/>
    </xf>
    <xf numFmtId="0" fontId="10" fillId="0" borderId="5" xfId="0" applyFont="1" applyBorder="1" applyAlignment="1" applyProtection="1">
      <alignment vertical="center" shrinkToFit="1"/>
      <protection locked="0"/>
    </xf>
    <xf numFmtId="0" fontId="10" fillId="0" borderId="6" xfId="0" applyFont="1" applyBorder="1" applyAlignment="1" applyProtection="1">
      <alignment vertical="center" shrinkToFit="1"/>
      <protection locked="0"/>
    </xf>
    <xf numFmtId="176" fontId="26" fillId="0" borderId="58" xfId="0" applyNumberFormat="1" applyFont="1" applyBorder="1" applyAlignment="1" applyProtection="1">
      <alignment horizontal="center" vertical="center" shrinkToFit="1"/>
      <protection locked="0"/>
    </xf>
    <xf numFmtId="3" fontId="12" fillId="0" borderId="58" xfId="0" applyNumberFormat="1" applyFont="1" applyBorder="1" applyAlignment="1" applyProtection="1">
      <alignment horizontal="right"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0" borderId="33" xfId="0" applyNumberFormat="1" applyFont="1" applyBorder="1" applyAlignment="1" applyProtection="1">
      <alignment horizontal="center" vertical="center" shrinkToFit="1"/>
      <protection locked="0"/>
    </xf>
    <xf numFmtId="0" fontId="10" fillId="0" borderId="0" xfId="0" applyFont="1" applyAlignment="1" applyProtection="1">
      <alignment vertical="center" shrinkToFit="1"/>
      <protection locked="0"/>
    </xf>
    <xf numFmtId="0" fontId="10" fillId="0" borderId="42" xfId="0" applyFont="1" applyBorder="1" applyAlignment="1" applyProtection="1">
      <alignment vertical="center" shrinkToFit="1"/>
      <protection locked="0"/>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4" fillId="0" borderId="0" xfId="3" applyAlignment="1" applyProtection="1">
      <alignment vertical="center" shrinkToFit="1"/>
      <protection locked="0"/>
    </xf>
    <xf numFmtId="0" fontId="14" fillId="0" borderId="58" xfId="0" applyFont="1" applyBorder="1" applyAlignment="1" applyProtection="1">
      <alignment horizontal="left" vertical="center" shrinkToFit="1"/>
      <protection locked="0"/>
    </xf>
    <xf numFmtId="0" fontId="4" fillId="2" borderId="0" xfId="3" applyFill="1" applyBorder="1" applyAlignment="1">
      <alignment horizontal="center" vertical="center" wrapText="1"/>
    </xf>
    <xf numFmtId="0" fontId="4" fillId="0" borderId="2" xfId="3" applyBorder="1" applyAlignment="1">
      <alignment horizontal="center" vertical="center"/>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15" fillId="0" borderId="41" xfId="0" applyFont="1" applyBorder="1" applyAlignment="1" applyProtection="1">
      <alignment vertical="center" shrinkToFit="1"/>
      <protection locked="0"/>
    </xf>
    <xf numFmtId="0" fontId="15" fillId="0" borderId="42" xfId="0" applyFont="1" applyBorder="1" applyAlignment="1" applyProtection="1">
      <alignment vertical="center" shrinkToFit="1"/>
      <protection locked="0"/>
    </xf>
    <xf numFmtId="0" fontId="10" fillId="0" borderId="0" xfId="0" applyFont="1" applyAlignment="1" applyProtection="1">
      <alignment vertical="center" shrinkToFit="1"/>
      <protection locked="0"/>
    </xf>
    <xf numFmtId="0" fontId="10" fillId="0" borderId="42" xfId="0" applyFont="1" applyBorder="1" applyAlignment="1" applyProtection="1">
      <alignment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49" fontId="12" fillId="0" borderId="33" xfId="0" applyNumberFormat="1" applyFont="1" applyBorder="1" applyAlignment="1" applyProtection="1">
      <alignment vertical="center" shrinkToFit="1"/>
      <protection locked="0"/>
    </xf>
    <xf numFmtId="0" fontId="5" fillId="2" borderId="3" xfId="1" applyFont="1" applyFill="1" applyBorder="1" applyAlignment="1">
      <alignment horizontal="center" vertical="center"/>
    </xf>
    <xf numFmtId="0" fontId="10" fillId="0" borderId="5" xfId="0" applyFont="1" applyBorder="1" applyAlignment="1">
      <alignment vertical="center" shrinkToFit="1"/>
    </xf>
    <xf numFmtId="0" fontId="10" fillId="0" borderId="6" xfId="0" applyFont="1" applyBorder="1" applyAlignment="1">
      <alignment vertical="center" shrinkToFit="1"/>
    </xf>
    <xf numFmtId="176" fontId="12" fillId="4" borderId="29" xfId="0" applyNumberFormat="1"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4" borderId="29" xfId="0" applyNumberFormat="1" applyFont="1" applyFill="1" applyBorder="1" applyAlignment="1">
      <alignment vertical="center" shrinkToFit="1"/>
    </xf>
    <xf numFmtId="176" fontId="12" fillId="0" borderId="33" xfId="0" applyNumberFormat="1" applyFont="1" applyBorder="1" applyAlignment="1" applyProtection="1">
      <alignment horizontal="center" vertical="center" shrinkToFit="1"/>
      <protection locked="0"/>
    </xf>
    <xf numFmtId="176" fontId="12" fillId="0" borderId="33"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center" vertical="center" wrapText="1" shrinkToFit="1"/>
      <protection locked="0"/>
    </xf>
    <xf numFmtId="176" fontId="12" fillId="0" borderId="58" xfId="0" quotePrefix="1" applyNumberFormat="1" applyFont="1" applyBorder="1" applyAlignment="1" applyProtection="1">
      <alignment horizontal="center" vertical="center" shrinkToFit="1"/>
      <protection locked="0"/>
    </xf>
    <xf numFmtId="176" fontId="12" fillId="0" borderId="15" xfId="0" applyNumberFormat="1" applyFont="1" applyBorder="1" applyAlignment="1" applyProtection="1">
      <alignment vertical="center" wrapText="1"/>
      <protection locked="0"/>
    </xf>
    <xf numFmtId="176" fontId="12" fillId="0" borderId="15" xfId="0" applyNumberFormat="1" applyFont="1" applyBorder="1" applyAlignment="1" applyProtection="1">
      <alignment vertical="center" shrinkToFit="1"/>
      <protection locked="0"/>
    </xf>
    <xf numFmtId="176" fontId="12" fillId="0" borderId="33" xfId="0" applyNumberFormat="1" applyFont="1" applyBorder="1" applyAlignment="1" applyProtection="1">
      <alignment vertical="center" wrapText="1"/>
      <protection locked="0"/>
    </xf>
    <xf numFmtId="176" fontId="12" fillId="0" borderId="33" xfId="0" applyNumberFormat="1" applyFont="1" applyBorder="1" applyAlignment="1" applyProtection="1">
      <alignment vertical="center" shrinkToFit="1"/>
      <protection locked="0"/>
    </xf>
    <xf numFmtId="176" fontId="12" fillId="0" borderId="70" xfId="0" applyNumberFormat="1" applyFont="1" applyBorder="1" applyAlignment="1" applyProtection="1">
      <alignment vertical="center" shrinkToFit="1"/>
      <protection locked="0"/>
    </xf>
    <xf numFmtId="176" fontId="12" fillId="0" borderId="91" xfId="0" applyNumberFormat="1" applyFont="1" applyBorder="1" applyAlignment="1" applyProtection="1">
      <alignment vertical="center" shrinkToFit="1"/>
      <protection locked="0"/>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10" fillId="0" borderId="0" xfId="0" applyFont="1" applyAlignment="1" applyProtection="1">
      <alignment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6" fontId="12" fillId="4" borderId="29" xfId="0" applyNumberFormat="1" applyFont="1" applyFill="1" applyBorder="1" applyAlignment="1">
      <alignment horizontal="center" vertical="center" shrinkToFit="1"/>
    </xf>
    <xf numFmtId="6" fontId="12" fillId="0" borderId="58" xfId="0" applyNumberFormat="1" applyFont="1" applyBorder="1" applyAlignment="1" applyProtection="1">
      <alignment horizontal="center" vertical="center" shrinkToFit="1"/>
      <protection locked="0"/>
    </xf>
    <xf numFmtId="6" fontId="12" fillId="4" borderId="29" xfId="0" applyNumberFormat="1" applyFont="1" applyFill="1" applyBorder="1" applyAlignment="1">
      <alignment vertical="center" shrinkToFit="1"/>
    </xf>
    <xf numFmtId="0" fontId="12" fillId="4" borderId="81" xfId="0" applyFont="1" applyFill="1" applyBorder="1" applyAlignment="1">
      <alignment vertical="center" shrinkToFit="1"/>
    </xf>
    <xf numFmtId="0" fontId="12" fillId="4" borderId="85" xfId="0" applyFont="1" applyFill="1" applyBorder="1" applyAlignment="1">
      <alignment vertical="center" shrinkToFit="1"/>
    </xf>
    <xf numFmtId="176" fontId="11" fillId="5" borderId="14" xfId="0" applyNumberFormat="1" applyFont="1" applyFill="1" applyBorder="1" applyAlignment="1">
      <alignment vertical="center" shrinkToFit="1"/>
    </xf>
    <xf numFmtId="176" fontId="11" fillId="5" borderId="0" xfId="0" applyNumberFormat="1" applyFont="1" applyFill="1" applyAlignment="1">
      <alignment vertical="center" shrinkToFit="1"/>
    </xf>
    <xf numFmtId="176" fontId="11" fillId="5" borderId="42" xfId="0" applyNumberFormat="1" applyFont="1" applyFill="1" applyBorder="1" applyAlignment="1">
      <alignment vertical="center" shrinkToFit="1"/>
    </xf>
    <xf numFmtId="0" fontId="12" fillId="4" borderId="30" xfId="0" applyFont="1" applyFill="1" applyBorder="1" applyAlignment="1">
      <alignment horizontal="center" vertical="center" wrapText="1" shrinkToFit="1"/>
    </xf>
    <xf numFmtId="0" fontId="12" fillId="4" borderId="31" xfId="0" applyFont="1" applyFill="1" applyBorder="1" applyAlignment="1">
      <alignment horizontal="center" vertical="center" shrinkToFit="1"/>
    </xf>
    <xf numFmtId="0" fontId="12" fillId="4" borderId="12" xfId="0" applyFont="1" applyFill="1" applyBorder="1" applyAlignment="1">
      <alignment horizontal="center" vertical="center" wrapText="1" shrinkToFit="1"/>
    </xf>
    <xf numFmtId="0" fontId="12" fillId="4" borderId="13" xfId="0" applyFont="1" applyFill="1" applyBorder="1" applyAlignment="1">
      <alignment horizontal="center" vertical="center" shrinkToFit="1"/>
    </xf>
    <xf numFmtId="0" fontId="12" fillId="4" borderId="12" xfId="0" applyFont="1" applyFill="1" applyBorder="1" applyAlignment="1">
      <alignment horizontal="center" vertical="center" shrinkToFit="1"/>
    </xf>
    <xf numFmtId="0" fontId="12" fillId="4" borderId="66" xfId="0" applyFont="1" applyFill="1" applyBorder="1" applyAlignment="1">
      <alignment horizontal="center" vertical="center" shrinkToFit="1"/>
    </xf>
    <xf numFmtId="0" fontId="12" fillId="4" borderId="87" xfId="0" applyFont="1" applyFill="1" applyBorder="1" applyAlignment="1">
      <alignment horizontal="center" vertical="center" shrinkToFit="1"/>
    </xf>
    <xf numFmtId="0" fontId="12" fillId="0" borderId="29" xfId="0" applyFont="1" applyBorder="1" applyAlignment="1" applyProtection="1">
      <alignment vertical="top" wrapText="1" shrinkToFit="1"/>
      <protection locked="0"/>
    </xf>
    <xf numFmtId="0" fontId="12" fillId="0" borderId="29" xfId="0" applyFont="1" applyBorder="1" applyAlignment="1" applyProtection="1">
      <alignment vertical="top" shrinkToFit="1"/>
      <protection locked="0"/>
    </xf>
    <xf numFmtId="0" fontId="12" fillId="0" borderId="86" xfId="0" applyFont="1" applyBorder="1" applyAlignment="1" applyProtection="1">
      <alignment vertical="top" shrinkToFit="1"/>
      <protection locked="0"/>
    </xf>
    <xf numFmtId="0" fontId="12" fillId="0" borderId="88" xfId="0" applyFont="1" applyBorder="1" applyAlignment="1" applyProtection="1">
      <alignment vertical="top" shrinkToFit="1"/>
      <protection locked="0"/>
    </xf>
    <xf numFmtId="0" fontId="12" fillId="0" borderId="89" xfId="0" applyFont="1" applyBorder="1" applyAlignment="1" applyProtection="1">
      <alignment vertical="top" shrinkToFit="1"/>
      <protection locked="0"/>
    </xf>
    <xf numFmtId="176" fontId="12" fillId="0" borderId="59" xfId="0" applyNumberFormat="1" applyFont="1" applyBorder="1" applyAlignment="1" applyProtection="1">
      <alignment vertical="center" shrinkToFit="1"/>
      <protection locked="0"/>
    </xf>
    <xf numFmtId="176" fontId="12" fillId="0" borderId="60" xfId="0" applyNumberFormat="1" applyFont="1" applyBorder="1" applyAlignment="1" applyProtection="1">
      <alignment vertical="center" shrinkToFit="1"/>
      <protection locked="0"/>
    </xf>
    <xf numFmtId="0" fontId="12" fillId="0" borderId="58" xfId="0" applyFont="1" applyBorder="1" applyAlignment="1" applyProtection="1">
      <alignment vertical="center" shrinkToFit="1"/>
      <protection locked="0"/>
    </xf>
    <xf numFmtId="176" fontId="12" fillId="0" borderId="58" xfId="0" applyNumberFormat="1" applyFont="1" applyBorder="1" applyAlignment="1" applyProtection="1">
      <alignment horizontal="center" vertical="center" shrinkToFit="1"/>
      <protection locked="0"/>
    </xf>
    <xf numFmtId="176" fontId="12" fillId="0" borderId="61" xfId="0" applyNumberFormat="1" applyFont="1" applyBorder="1" applyAlignment="1" applyProtection="1">
      <alignment horizontal="center" vertical="center" shrinkToFit="1"/>
      <protection locked="0"/>
    </xf>
    <xf numFmtId="0" fontId="12" fillId="4" borderId="82" xfId="0" applyFont="1" applyFill="1" applyBorder="1" applyAlignment="1">
      <alignment vertical="center" shrinkToFit="1"/>
    </xf>
    <xf numFmtId="176" fontId="11" fillId="5" borderId="23" xfId="0" applyNumberFormat="1" applyFont="1" applyFill="1" applyBorder="1" applyAlignment="1">
      <alignment vertical="center" wrapText="1" shrinkToFit="1"/>
    </xf>
    <xf numFmtId="176" fontId="11" fillId="5" borderId="24" xfId="0" applyNumberFormat="1" applyFont="1" applyFill="1" applyBorder="1" applyAlignment="1">
      <alignment vertical="center" wrapText="1" shrinkToFit="1"/>
    </xf>
    <xf numFmtId="176" fontId="11" fillId="5" borderId="43" xfId="0" applyNumberFormat="1" applyFont="1" applyFill="1" applyBorder="1" applyAlignment="1">
      <alignment vertical="center" wrapText="1" shrinkToFit="1"/>
    </xf>
    <xf numFmtId="0" fontId="12" fillId="4" borderId="31" xfId="0" applyFont="1" applyFill="1" applyBorder="1" applyAlignment="1">
      <alignment horizontal="center" vertical="center" wrapText="1" shrinkToFit="1"/>
    </xf>
    <xf numFmtId="0" fontId="12" fillId="4" borderId="13" xfId="0" applyFont="1" applyFill="1" applyBorder="1" applyAlignment="1">
      <alignment horizontal="center" vertical="center" wrapText="1" shrinkToFit="1"/>
    </xf>
    <xf numFmtId="176" fontId="12" fillId="4" borderId="16" xfId="0" applyNumberFormat="1" applyFont="1" applyFill="1" applyBorder="1" applyAlignment="1">
      <alignment horizontal="center" vertical="center" shrinkToFit="1"/>
    </xf>
    <xf numFmtId="176" fontId="12" fillId="4" borderId="27" xfId="0" applyNumberFormat="1" applyFont="1" applyFill="1" applyBorder="1" applyAlignment="1">
      <alignment horizontal="center" vertical="center" shrinkToFit="1"/>
    </xf>
    <xf numFmtId="0" fontId="12" fillId="4" borderId="29" xfId="0" applyFont="1" applyFill="1" applyBorder="1" applyAlignment="1">
      <alignment horizontal="center" vertical="center" shrinkToFit="1"/>
    </xf>
    <xf numFmtId="0" fontId="12" fillId="4" borderId="16" xfId="0" applyFont="1" applyFill="1" applyBorder="1" applyAlignment="1">
      <alignment horizontal="center" vertical="center" shrinkToFit="1"/>
    </xf>
    <xf numFmtId="0" fontId="12" fillId="4" borderId="17" xfId="0" applyFont="1" applyFill="1" applyBorder="1" applyAlignment="1">
      <alignment horizontal="center" vertical="center" shrinkToFit="1"/>
    </xf>
    <xf numFmtId="176" fontId="12" fillId="0" borderId="70" xfId="0" applyNumberFormat="1" applyFont="1" applyBorder="1" applyAlignment="1" applyProtection="1">
      <alignment vertical="center" shrinkToFit="1"/>
      <protection locked="0"/>
    </xf>
    <xf numFmtId="176" fontId="12" fillId="0" borderId="83" xfId="0" applyNumberFormat="1" applyFont="1" applyBorder="1" applyAlignment="1" applyProtection="1">
      <alignment vertical="center" shrinkToFit="1"/>
      <protection locked="0"/>
    </xf>
    <xf numFmtId="0" fontId="12" fillId="0" borderId="33" xfId="0" applyFont="1" applyBorder="1" applyAlignment="1" applyProtection="1">
      <alignment vertical="center" shrinkToFit="1"/>
      <protection locked="0"/>
    </xf>
    <xf numFmtId="176" fontId="12" fillId="0" borderId="33" xfId="0" applyNumberFormat="1" applyFont="1" applyBorder="1" applyAlignment="1" applyProtection="1">
      <alignment horizontal="center" vertical="center" shrinkToFit="1"/>
      <protection locked="0"/>
    </xf>
    <xf numFmtId="176" fontId="12" fillId="0" borderId="84" xfId="0" applyNumberFormat="1" applyFont="1" applyBorder="1" applyAlignment="1" applyProtection="1">
      <alignment horizontal="center" vertical="center" shrinkToFit="1"/>
      <protection locked="0"/>
    </xf>
    <xf numFmtId="176" fontId="12" fillId="3" borderId="59" xfId="0" applyNumberFormat="1" applyFont="1" applyFill="1" applyBorder="1" applyAlignment="1">
      <alignment vertical="center" shrinkToFit="1"/>
    </xf>
    <xf numFmtId="176" fontId="12" fillId="3" borderId="60" xfId="0" applyNumberFormat="1" applyFont="1" applyFill="1" applyBorder="1" applyAlignment="1">
      <alignment vertical="center" shrinkToFit="1"/>
    </xf>
    <xf numFmtId="0" fontId="12" fillId="3" borderId="58" xfId="0" applyFont="1" applyFill="1" applyBorder="1" applyAlignment="1">
      <alignment vertical="center" shrinkToFit="1"/>
    </xf>
    <xf numFmtId="0" fontId="12" fillId="0" borderId="58" xfId="0" applyFont="1" applyBorder="1" applyAlignment="1" applyProtection="1">
      <alignment vertical="top" wrapText="1" shrinkToFit="1"/>
      <protection locked="0"/>
    </xf>
    <xf numFmtId="0" fontId="10" fillId="0" borderId="49" xfId="0" applyFont="1" applyBorder="1" applyAlignment="1" applyProtection="1">
      <alignment vertical="center" wrapText="1" shrinkToFit="1"/>
      <protection locked="0"/>
    </xf>
    <xf numFmtId="0" fontId="10" fillId="0" borderId="50" xfId="0" applyFont="1" applyBorder="1" applyAlignment="1" applyProtection="1">
      <alignment vertical="center" shrinkToFit="1"/>
      <protection locked="0"/>
    </xf>
    <xf numFmtId="0" fontId="10" fillId="0" borderId="76" xfId="0" applyFont="1" applyBorder="1" applyAlignment="1" applyProtection="1">
      <alignment vertical="center" shrinkToFit="1"/>
      <protection locked="0"/>
    </xf>
    <xf numFmtId="0" fontId="10" fillId="0" borderId="14" xfId="0" applyFont="1" applyBorder="1" applyAlignment="1" applyProtection="1">
      <alignment vertical="center" shrinkToFit="1"/>
      <protection locked="0"/>
    </xf>
    <xf numFmtId="0" fontId="10" fillId="0" borderId="0" xfId="0" applyFont="1" applyAlignment="1" applyProtection="1">
      <alignment vertical="center" shrinkToFit="1"/>
      <protection locked="0"/>
    </xf>
    <xf numFmtId="0" fontId="10" fillId="0" borderId="78" xfId="0" applyFont="1" applyBorder="1" applyAlignment="1" applyProtection="1">
      <alignment vertical="center" shrinkToFit="1"/>
      <protection locked="0"/>
    </xf>
    <xf numFmtId="0" fontId="10" fillId="0" borderId="77" xfId="0" applyFont="1" applyBorder="1" applyAlignment="1" applyProtection="1">
      <alignment vertical="center" shrinkToFit="1"/>
      <protection locked="0"/>
    </xf>
    <xf numFmtId="0" fontId="10" fillId="0" borderId="42" xfId="0" applyFont="1" applyBorder="1" applyAlignment="1" applyProtection="1">
      <alignment vertical="center" shrinkToFit="1"/>
      <protection locked="0"/>
    </xf>
    <xf numFmtId="176" fontId="12" fillId="4" borderId="44" xfId="0" applyNumberFormat="1" applyFont="1" applyFill="1" applyBorder="1" applyAlignment="1">
      <alignment vertical="center" wrapText="1" shrinkToFit="1"/>
    </xf>
    <xf numFmtId="176" fontId="12" fillId="4" borderId="45" xfId="0" applyNumberFormat="1" applyFont="1" applyFill="1" applyBorder="1" applyAlignment="1">
      <alignment vertical="center" wrapText="1" shrinkToFit="1"/>
    </xf>
    <xf numFmtId="176" fontId="12" fillId="4" borderId="79" xfId="0" applyNumberFormat="1" applyFont="1" applyFill="1" applyBorder="1" applyAlignment="1">
      <alignment vertical="center" wrapText="1" shrinkToFit="1"/>
    </xf>
    <xf numFmtId="176" fontId="12" fillId="4" borderId="36" xfId="0" applyNumberFormat="1" applyFont="1" applyFill="1" applyBorder="1" applyAlignment="1">
      <alignment vertical="center" wrapText="1" shrinkToFit="1"/>
    </xf>
    <xf numFmtId="176" fontId="12" fillId="0" borderId="14" xfId="0" applyNumberFormat="1" applyFont="1" applyBorder="1" applyAlignment="1" applyProtection="1">
      <alignment vertical="center" wrapText="1" shrinkToFit="1"/>
      <protection locked="0"/>
    </xf>
    <xf numFmtId="176" fontId="12" fillId="0" borderId="0" xfId="0" applyNumberFormat="1" applyFont="1" applyAlignment="1" applyProtection="1">
      <alignment vertical="center" wrapText="1" shrinkToFit="1"/>
      <protection locked="0"/>
    </xf>
    <xf numFmtId="176" fontId="12" fillId="0" borderId="78" xfId="0" applyNumberFormat="1" applyFont="1" applyBorder="1" applyAlignment="1" applyProtection="1">
      <alignment vertical="center" wrapText="1" shrinkToFit="1"/>
      <protection locked="0"/>
    </xf>
    <xf numFmtId="176" fontId="12" fillId="0" borderId="23" xfId="0" applyNumberFormat="1" applyFont="1" applyBorder="1" applyAlignment="1" applyProtection="1">
      <alignment vertical="center" wrapText="1" shrinkToFit="1"/>
      <protection locked="0"/>
    </xf>
    <xf numFmtId="176" fontId="12" fillId="0" borderId="24" xfId="0" applyNumberFormat="1" applyFont="1" applyBorder="1" applyAlignment="1" applyProtection="1">
      <alignment vertical="center" wrapText="1" shrinkToFit="1"/>
      <protection locked="0"/>
    </xf>
    <xf numFmtId="176" fontId="12" fillId="0" borderId="80" xfId="0" applyNumberFormat="1" applyFont="1" applyBorder="1" applyAlignment="1" applyProtection="1">
      <alignment vertical="center" wrapText="1" shrinkToFit="1"/>
      <protection locked="0"/>
    </xf>
    <xf numFmtId="176" fontId="12" fillId="0" borderId="42" xfId="0" applyNumberFormat="1" applyFont="1" applyBorder="1" applyAlignment="1" applyProtection="1">
      <alignment vertical="center" wrapText="1" shrinkToFit="1"/>
      <protection locked="0"/>
    </xf>
    <xf numFmtId="176" fontId="12" fillId="0" borderId="43" xfId="0" applyNumberFormat="1" applyFont="1" applyBorder="1" applyAlignment="1" applyProtection="1">
      <alignment vertical="center" wrapText="1" shrinkToFit="1"/>
      <protection locked="0"/>
    </xf>
    <xf numFmtId="0" fontId="12" fillId="4" borderId="30" xfId="0" applyFont="1" applyFill="1" applyBorder="1" applyAlignment="1">
      <alignment horizontal="center" vertical="center" shrinkToFit="1"/>
    </xf>
    <xf numFmtId="0" fontId="12" fillId="4" borderId="44" xfId="0" applyFont="1" applyFill="1" applyBorder="1" applyAlignment="1">
      <alignment horizontal="center" vertical="center" shrinkToFit="1"/>
    </xf>
    <xf numFmtId="0" fontId="12" fillId="4" borderId="46" xfId="0" applyFont="1" applyFill="1" applyBorder="1" applyAlignment="1">
      <alignment horizontal="center" vertical="center" shrinkToFit="1"/>
    </xf>
    <xf numFmtId="0" fontId="12" fillId="0" borderId="59" xfId="0" applyFont="1" applyBorder="1" applyAlignment="1">
      <alignment horizontal="center" vertical="center" shrinkToFit="1"/>
    </xf>
    <xf numFmtId="0" fontId="12" fillId="0" borderId="60" xfId="0" applyFont="1" applyBorder="1" applyAlignment="1">
      <alignment horizontal="center" vertical="center" shrinkToFit="1"/>
    </xf>
    <xf numFmtId="0" fontId="12" fillId="0" borderId="47" xfId="0" applyFont="1" applyBorder="1" applyAlignment="1">
      <alignment horizontal="center" vertical="center" shrinkToFit="1"/>
    </xf>
    <xf numFmtId="0" fontId="12" fillId="0" borderId="64" xfId="0" applyFont="1" applyBorder="1" applyAlignment="1">
      <alignment horizontal="center" vertical="center" shrinkToFit="1"/>
    </xf>
    <xf numFmtId="0" fontId="12" fillId="4" borderId="21" xfId="0" applyFont="1" applyFill="1" applyBorder="1" applyAlignment="1">
      <alignment horizontal="center" vertical="center" wrapText="1" shrinkToFit="1"/>
    </xf>
    <xf numFmtId="0" fontId="12" fillId="4" borderId="22" xfId="0" applyFont="1" applyFill="1" applyBorder="1" applyAlignment="1">
      <alignment horizontal="center" vertical="center" wrapText="1" shrinkToFit="1"/>
    </xf>
    <xf numFmtId="0" fontId="10" fillId="4" borderId="70" xfId="0" applyFont="1" applyFill="1" applyBorder="1" applyAlignment="1">
      <alignment vertical="center" shrinkToFit="1"/>
    </xf>
    <xf numFmtId="0" fontId="10" fillId="4" borderId="71" xfId="0" applyFont="1" applyFill="1" applyBorder="1" applyAlignment="1">
      <alignment vertical="center" shrinkToFit="1"/>
    </xf>
    <xf numFmtId="0" fontId="10" fillId="4" borderId="72" xfId="0" applyFont="1" applyFill="1" applyBorder="1" applyAlignment="1">
      <alignment vertical="center" shrinkToFit="1"/>
    </xf>
    <xf numFmtId="0" fontId="10" fillId="4" borderId="73" xfId="0" applyFont="1" applyFill="1" applyBorder="1" applyAlignment="1">
      <alignment vertical="center" shrinkToFit="1"/>
    </xf>
    <xf numFmtId="0" fontId="10" fillId="4" borderId="74" xfId="0" applyFont="1" applyFill="1" applyBorder="1" applyAlignment="1">
      <alignment vertical="center" shrinkToFit="1"/>
    </xf>
    <xf numFmtId="0" fontId="10" fillId="4" borderId="75" xfId="0" applyFont="1" applyFill="1" applyBorder="1" applyAlignment="1">
      <alignment vertical="center" shrinkToFit="1"/>
    </xf>
    <xf numFmtId="181" fontId="12" fillId="0" borderId="39" xfId="0" applyNumberFormat="1" applyFont="1" applyBorder="1" applyAlignment="1" applyProtection="1">
      <alignment horizontal="left" vertical="center" shrinkToFit="1"/>
      <protection locked="0"/>
    </xf>
    <xf numFmtId="181" fontId="12" fillId="0" borderId="40" xfId="0" applyNumberFormat="1" applyFont="1" applyBorder="1" applyAlignment="1" applyProtection="1">
      <alignment horizontal="left" vertical="center" shrinkToFit="1"/>
      <protection locked="0"/>
    </xf>
    <xf numFmtId="0" fontId="12" fillId="0" borderId="52" xfId="0" applyFont="1" applyBorder="1" applyAlignment="1" applyProtection="1">
      <alignment horizontal="center" vertical="center" wrapText="1" shrinkToFit="1"/>
      <protection locked="0"/>
    </xf>
    <xf numFmtId="0" fontId="12" fillId="0" borderId="53" xfId="0" applyFont="1" applyBorder="1" applyAlignment="1" applyProtection="1">
      <alignment horizontal="center" vertical="center" wrapText="1" shrinkToFit="1"/>
      <protection locked="0"/>
    </xf>
    <xf numFmtId="0" fontId="12" fillId="4" borderId="44" xfId="0" applyFont="1" applyFill="1" applyBorder="1" applyAlignment="1">
      <alignment vertical="center" shrinkToFit="1"/>
    </xf>
    <xf numFmtId="0" fontId="12" fillId="4" borderId="45" xfId="0" applyFont="1" applyFill="1" applyBorder="1" applyAlignment="1">
      <alignment vertical="center" shrinkToFit="1"/>
    </xf>
    <xf numFmtId="0" fontId="12" fillId="0" borderId="47" xfId="0" applyFont="1" applyBorder="1" applyAlignment="1" applyProtection="1">
      <alignment horizontal="center" vertical="center" shrinkToFit="1"/>
      <protection locked="0"/>
    </xf>
    <xf numFmtId="0" fontId="12" fillId="0" borderId="48" xfId="0" applyFont="1" applyBorder="1" applyAlignment="1" applyProtection="1">
      <alignment horizontal="center" vertical="center" shrinkToFit="1"/>
      <protection locked="0"/>
    </xf>
    <xf numFmtId="0" fontId="12" fillId="0" borderId="39" xfId="0" applyFont="1" applyBorder="1" applyAlignment="1" applyProtection="1">
      <alignment horizontal="center" vertical="center" wrapText="1" shrinkToFit="1"/>
      <protection locked="0"/>
    </xf>
    <xf numFmtId="0" fontId="12" fillId="0" borderId="40" xfId="0" applyFont="1" applyBorder="1" applyAlignment="1" applyProtection="1">
      <alignment horizontal="center" vertical="center" wrapText="1" shrinkToFit="1"/>
      <protection locked="0"/>
    </xf>
    <xf numFmtId="0" fontId="12" fillId="4" borderId="21" xfId="0" applyFont="1" applyFill="1" applyBorder="1" applyAlignment="1">
      <alignment horizontal="center" vertical="center" shrinkToFit="1"/>
    </xf>
    <xf numFmtId="0" fontId="12" fillId="4" borderId="22" xfId="0" applyFont="1" applyFill="1" applyBorder="1" applyAlignment="1">
      <alignment horizontal="center" vertical="center" shrinkToFit="1"/>
    </xf>
    <xf numFmtId="0" fontId="15" fillId="0" borderId="32" xfId="0" applyFont="1" applyBorder="1" applyAlignment="1" applyProtection="1">
      <alignment vertical="center" wrapText="1" shrinkToFit="1"/>
      <protection locked="0"/>
    </xf>
    <xf numFmtId="0" fontId="15" fillId="0" borderId="4" xfId="0" applyFont="1" applyBorder="1" applyAlignment="1" applyProtection="1">
      <alignment vertical="center" shrinkToFit="1"/>
      <protection locked="0"/>
    </xf>
    <xf numFmtId="0" fontId="15" fillId="0" borderId="41" xfId="0" applyFont="1" applyBorder="1" applyAlignment="1" applyProtection="1">
      <alignment vertical="center" shrinkToFit="1"/>
      <protection locked="0"/>
    </xf>
    <xf numFmtId="0" fontId="15" fillId="0" borderId="14" xfId="0" applyFont="1" applyBorder="1" applyAlignment="1" applyProtection="1">
      <alignment vertical="center" shrinkToFit="1"/>
      <protection locked="0"/>
    </xf>
    <xf numFmtId="0" fontId="15" fillId="0" borderId="0" xfId="0" applyFont="1" applyAlignment="1" applyProtection="1">
      <alignment vertical="center" shrinkToFit="1"/>
      <protection locked="0"/>
    </xf>
    <xf numFmtId="0" fontId="15" fillId="0" borderId="42" xfId="0" applyFont="1" applyBorder="1" applyAlignment="1" applyProtection="1">
      <alignment vertical="center" shrinkToFit="1"/>
      <protection locked="0"/>
    </xf>
    <xf numFmtId="0" fontId="15" fillId="0" borderId="23" xfId="0" applyFont="1" applyBorder="1" applyAlignment="1" applyProtection="1">
      <alignment vertical="center" shrinkToFit="1"/>
      <protection locked="0"/>
    </xf>
    <xf numFmtId="0" fontId="15" fillId="0" borderId="24" xfId="0" applyFont="1" applyBorder="1" applyAlignment="1" applyProtection="1">
      <alignment vertical="center" shrinkToFit="1"/>
      <protection locked="0"/>
    </xf>
    <xf numFmtId="0" fontId="15" fillId="0" borderId="43" xfId="0" applyFont="1" applyBorder="1" applyAlignment="1" applyProtection="1">
      <alignment vertical="center" shrinkToFit="1"/>
      <protection locked="0"/>
    </xf>
    <xf numFmtId="0" fontId="12" fillId="4" borderId="46" xfId="0" applyFont="1" applyFill="1" applyBorder="1" applyAlignment="1">
      <alignment vertical="center" shrinkToFit="1"/>
    </xf>
    <xf numFmtId="0" fontId="10" fillId="4" borderId="44" xfId="0" applyFont="1" applyFill="1" applyBorder="1" applyAlignment="1">
      <alignment horizontal="center" vertical="center" shrinkToFit="1"/>
    </xf>
    <xf numFmtId="0" fontId="10" fillId="4" borderId="45" xfId="0" applyFont="1" applyFill="1" applyBorder="1" applyAlignment="1">
      <alignment horizontal="center" vertical="center" shrinkToFit="1"/>
    </xf>
    <xf numFmtId="0" fontId="10" fillId="4" borderId="36" xfId="0" applyFont="1" applyFill="1" applyBorder="1" applyAlignment="1">
      <alignment horizontal="center" vertical="center" shrinkToFit="1"/>
    </xf>
    <xf numFmtId="0" fontId="12" fillId="0" borderId="49" xfId="0" applyFont="1" applyBorder="1" applyAlignment="1" applyProtection="1">
      <alignment vertical="top" wrapText="1" shrinkToFit="1"/>
      <protection locked="0"/>
    </xf>
    <xf numFmtId="0" fontId="12" fillId="0" borderId="50" xfId="0" applyFont="1" applyBorder="1" applyAlignment="1" applyProtection="1">
      <alignment vertical="top" wrapText="1" shrinkToFit="1"/>
      <protection locked="0"/>
    </xf>
    <xf numFmtId="0" fontId="12" fillId="0" borderId="14" xfId="0" applyFont="1" applyBorder="1" applyAlignment="1" applyProtection="1">
      <alignment vertical="top" wrapText="1" shrinkToFit="1"/>
      <protection locked="0"/>
    </xf>
    <xf numFmtId="0" fontId="12" fillId="0" borderId="0" xfId="0" applyFont="1" applyAlignment="1" applyProtection="1">
      <alignment vertical="top" wrapText="1" shrinkToFit="1"/>
      <protection locked="0"/>
    </xf>
    <xf numFmtId="0" fontId="12" fillId="0" borderId="23" xfId="0" applyFont="1" applyBorder="1" applyAlignment="1" applyProtection="1">
      <alignment vertical="top" wrapText="1" shrinkToFit="1"/>
      <protection locked="0"/>
    </xf>
    <xf numFmtId="0" fontId="12" fillId="0" borderId="24" xfId="0" applyFont="1" applyBorder="1" applyAlignment="1" applyProtection="1">
      <alignment vertical="top" wrapText="1" shrinkToFit="1"/>
      <protection locked="0"/>
    </xf>
    <xf numFmtId="0" fontId="9" fillId="0" borderId="5" xfId="3" applyFont="1" applyFill="1" applyBorder="1" applyAlignment="1" applyProtection="1">
      <alignment horizontal="left" vertical="center" indent="1"/>
      <protection locked="0"/>
    </xf>
    <xf numFmtId="177" fontId="11" fillId="0" borderId="8" xfId="0" applyNumberFormat="1" applyFont="1" applyBorder="1" applyAlignment="1" applyProtection="1">
      <alignment horizontal="center" vertical="center" shrinkToFit="1"/>
      <protection locked="0"/>
    </xf>
    <xf numFmtId="177" fontId="11" fillId="0" borderId="9" xfId="0" applyNumberFormat="1" applyFont="1" applyBorder="1" applyAlignment="1" applyProtection="1">
      <alignment horizontal="center" vertical="center" shrinkToFit="1"/>
      <protection locked="0"/>
    </xf>
    <xf numFmtId="177" fontId="11" fillId="3" borderId="8" xfId="0" applyNumberFormat="1" applyFont="1" applyFill="1" applyBorder="1" applyAlignment="1">
      <alignment horizontal="center" vertical="center" shrinkToFit="1"/>
    </xf>
    <xf numFmtId="177" fontId="11" fillId="3" borderId="11" xfId="0" applyNumberFormat="1" applyFont="1" applyFill="1" applyBorder="1" applyAlignment="1">
      <alignment horizontal="center" vertical="center" shrinkToFit="1"/>
    </xf>
    <xf numFmtId="0" fontId="13" fillId="0" borderId="14" xfId="0" applyFont="1" applyBorder="1" applyAlignment="1" applyProtection="1">
      <alignment vertical="center" shrinkToFit="1"/>
      <protection locked="0"/>
    </xf>
    <xf numFmtId="0" fontId="13" fillId="0" borderId="0" xfId="0" applyFont="1" applyAlignment="1" applyProtection="1">
      <alignment vertical="center" shrinkToFit="1"/>
      <protection locked="0"/>
    </xf>
    <xf numFmtId="0" fontId="13" fillId="0" borderId="13" xfId="0" applyFont="1" applyBorder="1" applyAlignment="1" applyProtection="1">
      <alignment vertical="center" shrinkToFit="1"/>
      <protection locked="0"/>
    </xf>
    <xf numFmtId="0" fontId="13" fillId="0" borderId="23" xfId="0" applyFont="1" applyBorder="1" applyAlignment="1" applyProtection="1">
      <alignment vertical="center" shrinkToFit="1"/>
      <protection locked="0"/>
    </xf>
    <xf numFmtId="0" fontId="13" fillId="0" borderId="24" xfId="0" applyFont="1" applyBorder="1" applyAlignment="1" applyProtection="1">
      <alignment vertical="center" shrinkToFit="1"/>
      <protection locked="0"/>
    </xf>
    <xf numFmtId="0" fontId="13" fillId="0" borderId="22" xfId="0" applyFont="1" applyBorder="1" applyAlignment="1" applyProtection="1">
      <alignment vertical="center" shrinkToFit="1"/>
      <protection locked="0"/>
    </xf>
    <xf numFmtId="0" fontId="12" fillId="0" borderId="16" xfId="0" applyFont="1" applyBorder="1" applyAlignment="1" applyProtection="1">
      <alignment horizontal="center" vertical="center" shrinkToFit="1"/>
      <protection locked="0"/>
    </xf>
    <xf numFmtId="0" fontId="12" fillId="0" borderId="17" xfId="0" applyFont="1" applyBorder="1" applyAlignment="1" applyProtection="1">
      <alignment horizontal="center" vertical="center" shrinkToFit="1"/>
      <protection locked="0"/>
    </xf>
    <xf numFmtId="0" fontId="12" fillId="4" borderId="18" xfId="0" applyFont="1" applyFill="1" applyBorder="1" applyAlignment="1">
      <alignment horizontal="center" vertical="center" shrinkToFit="1"/>
    </xf>
    <xf numFmtId="0" fontId="12" fillId="4" borderId="19" xfId="0" applyFont="1" applyFill="1" applyBorder="1" applyAlignment="1">
      <alignment horizontal="center" vertical="center" shrinkToFit="1"/>
    </xf>
    <xf numFmtId="0" fontId="12" fillId="4" borderId="30" xfId="0" applyFont="1" applyFill="1" applyBorder="1" applyAlignment="1">
      <alignment vertical="center" shrinkToFit="1"/>
    </xf>
    <xf numFmtId="0" fontId="12" fillId="4" borderId="31" xfId="0" applyFont="1" applyFill="1" applyBorder="1" applyAlignment="1">
      <alignment vertical="center" shrinkToFit="1"/>
    </xf>
    <xf numFmtId="0" fontId="12" fillId="4" borderId="12" xfId="0" applyFont="1" applyFill="1" applyBorder="1" applyAlignment="1">
      <alignment vertical="center" shrinkToFit="1"/>
    </xf>
    <xf numFmtId="0" fontId="12" fillId="4" borderId="13" xfId="0" applyFont="1" applyFill="1" applyBorder="1" applyAlignment="1">
      <alignment vertical="center" shrinkToFit="1"/>
    </xf>
    <xf numFmtId="0" fontId="12" fillId="4" borderId="21" xfId="0" applyFont="1" applyFill="1" applyBorder="1" applyAlignment="1">
      <alignment vertical="center" shrinkToFit="1"/>
    </xf>
    <xf numFmtId="0" fontId="12" fillId="4" borderId="22" xfId="0" applyFont="1" applyFill="1" applyBorder="1" applyAlignment="1">
      <alignment vertical="center" shrinkToFit="1"/>
    </xf>
    <xf numFmtId="0" fontId="12" fillId="0" borderId="32" xfId="0" applyFont="1" applyBorder="1" applyAlignment="1" applyProtection="1">
      <alignment vertical="center" shrinkToFit="1"/>
      <protection locked="0"/>
    </xf>
    <xf numFmtId="0" fontId="12" fillId="0" borderId="4" xfId="0" applyFont="1" applyBorder="1" applyAlignment="1" applyProtection="1">
      <alignment vertical="center" shrinkToFit="1"/>
      <protection locked="0"/>
    </xf>
    <xf numFmtId="0" fontId="12" fillId="0" borderId="14" xfId="0" applyFont="1" applyBorder="1" applyAlignment="1" applyProtection="1">
      <alignment vertical="center" shrinkToFit="1"/>
      <protection locked="0"/>
    </xf>
    <xf numFmtId="0" fontId="12" fillId="0" borderId="0" xfId="0" applyFont="1" applyAlignment="1" applyProtection="1">
      <alignment vertical="center" shrinkToFit="1"/>
      <protection locked="0"/>
    </xf>
    <xf numFmtId="0" fontId="12" fillId="0" borderId="23" xfId="0" applyFont="1" applyBorder="1" applyAlignment="1" applyProtection="1">
      <alignment vertical="center" shrinkToFit="1"/>
      <protection locked="0"/>
    </xf>
    <xf numFmtId="0" fontId="12" fillId="0" borderId="24" xfId="0" applyFont="1" applyBorder="1" applyAlignment="1" applyProtection="1">
      <alignment vertical="center" shrinkToFit="1"/>
      <protection locked="0"/>
    </xf>
    <xf numFmtId="0" fontId="12" fillId="4" borderId="1" xfId="0" applyFont="1" applyFill="1" applyBorder="1" applyAlignment="1">
      <alignment horizontal="center" vertical="center" shrinkToFit="1"/>
    </xf>
    <xf numFmtId="0" fontId="12" fillId="4" borderId="33" xfId="0" applyFont="1" applyFill="1" applyBorder="1" applyAlignment="1">
      <alignment horizontal="center" vertical="center" shrinkToFit="1"/>
    </xf>
    <xf numFmtId="179" fontId="12" fillId="0" borderId="19" xfId="0" applyNumberFormat="1" applyFont="1" applyBorder="1" applyAlignment="1" applyProtection="1">
      <alignment horizontal="right" vertical="center" shrinkToFit="1"/>
      <protection locked="0"/>
    </xf>
    <xf numFmtId="179" fontId="12" fillId="0" borderId="20" xfId="0" applyNumberFormat="1" applyFont="1" applyBorder="1" applyAlignment="1" applyProtection="1">
      <alignment horizontal="right" vertical="center" shrinkToFit="1"/>
      <protection locked="0"/>
    </xf>
    <xf numFmtId="0" fontId="12" fillId="4" borderId="34" xfId="0" applyFont="1" applyFill="1" applyBorder="1" applyAlignment="1">
      <alignment horizontal="center" vertical="center" shrinkToFit="1"/>
    </xf>
    <xf numFmtId="0" fontId="12" fillId="4" borderId="38" xfId="0" applyFont="1" applyFill="1" applyBorder="1" applyAlignment="1">
      <alignment horizontal="center" vertical="center" shrinkToFit="1"/>
    </xf>
    <xf numFmtId="180" fontId="12" fillId="0" borderId="35" xfId="0" applyNumberFormat="1" applyFont="1" applyBorder="1" applyAlignment="1" applyProtection="1">
      <alignment horizontal="left" vertical="center" shrinkToFit="1"/>
      <protection locked="0"/>
    </xf>
    <xf numFmtId="180" fontId="12" fillId="0" borderId="36" xfId="0" applyNumberFormat="1" applyFont="1" applyBorder="1" applyAlignment="1" applyProtection="1">
      <alignment horizontal="left" vertical="center" shrinkToFit="1"/>
      <protection locked="0"/>
    </xf>
    <xf numFmtId="0" fontId="12" fillId="4" borderId="26" xfId="0" applyFont="1" applyFill="1" applyBorder="1" applyAlignment="1">
      <alignment horizontal="center" vertical="center" shrinkToFit="1"/>
    </xf>
    <xf numFmtId="0" fontId="12" fillId="4" borderId="27" xfId="0" applyFont="1" applyFill="1" applyBorder="1" applyAlignment="1">
      <alignment horizontal="center" vertical="center" shrinkToFit="1"/>
    </xf>
    <xf numFmtId="0" fontId="12" fillId="0" borderId="16" xfId="0" applyFont="1" applyBorder="1" applyAlignment="1" applyProtection="1">
      <alignment vertical="center" shrinkToFit="1"/>
      <protection locked="0"/>
    </xf>
    <xf numFmtId="0" fontId="12" fillId="0" borderId="28" xfId="0" applyFont="1" applyBorder="1" applyAlignment="1" applyProtection="1">
      <alignment vertical="center" shrinkToFit="1"/>
      <protection locked="0"/>
    </xf>
    <xf numFmtId="0" fontId="12" fillId="0" borderId="27" xfId="0" applyFont="1" applyBorder="1" applyAlignment="1" applyProtection="1">
      <alignment vertical="center" shrinkToFit="1"/>
      <protection locked="0"/>
    </xf>
    <xf numFmtId="0" fontId="12" fillId="0" borderId="17" xfId="0" applyFont="1" applyBorder="1" applyAlignment="1" applyProtection="1">
      <alignment vertical="center" shrinkToFit="1"/>
      <protection locked="0"/>
    </xf>
    <xf numFmtId="0" fontId="4" fillId="0" borderId="16" xfId="3" applyBorder="1" applyAlignment="1" applyProtection="1">
      <alignment vertical="center" shrinkToFit="1"/>
      <protection locked="0"/>
    </xf>
    <xf numFmtId="0" fontId="4" fillId="0" borderId="5" xfId="3" applyFill="1" applyBorder="1" applyAlignment="1" applyProtection="1">
      <alignment horizontal="left" vertical="center" indent="1"/>
      <protection locked="0"/>
    </xf>
    <xf numFmtId="6" fontId="12" fillId="4" borderId="44" xfId="0" applyNumberFormat="1" applyFont="1" applyFill="1" applyBorder="1" applyAlignment="1">
      <alignment vertical="center" wrapText="1" shrinkToFit="1"/>
    </xf>
    <xf numFmtId="6" fontId="12" fillId="4" borderId="45" xfId="0" applyNumberFormat="1" applyFont="1" applyFill="1" applyBorder="1" applyAlignment="1">
      <alignment vertical="center" wrapText="1" shrinkToFit="1"/>
    </xf>
    <xf numFmtId="6" fontId="12" fillId="4" borderId="79" xfId="0" applyNumberFormat="1" applyFont="1" applyFill="1" applyBorder="1" applyAlignment="1">
      <alignment vertical="center" wrapText="1" shrinkToFit="1"/>
    </xf>
    <xf numFmtId="6" fontId="12" fillId="4" borderId="36" xfId="0" applyNumberFormat="1" applyFont="1" applyFill="1" applyBorder="1" applyAlignment="1">
      <alignment vertical="center" wrapText="1" shrinkToFit="1"/>
    </xf>
    <xf numFmtId="6" fontId="12" fillId="0" borderId="14" xfId="0" applyNumberFormat="1" applyFont="1" applyBorder="1" applyAlignment="1" applyProtection="1">
      <alignment vertical="center" wrapText="1" shrinkToFit="1"/>
      <protection locked="0"/>
    </xf>
    <xf numFmtId="6" fontId="12" fillId="0" borderId="0" xfId="0" applyNumberFormat="1" applyFont="1" applyAlignment="1" applyProtection="1">
      <alignment vertical="center" wrapText="1" shrinkToFit="1"/>
      <protection locked="0"/>
    </xf>
    <xf numFmtId="6" fontId="12" fillId="0" borderId="78" xfId="0" applyNumberFormat="1" applyFont="1" applyBorder="1" applyAlignment="1" applyProtection="1">
      <alignment vertical="center" wrapText="1" shrinkToFit="1"/>
      <protection locked="0"/>
    </xf>
    <xf numFmtId="6" fontId="12" fillId="0" borderId="23" xfId="0" applyNumberFormat="1" applyFont="1" applyBorder="1" applyAlignment="1" applyProtection="1">
      <alignment vertical="center" wrapText="1" shrinkToFit="1"/>
      <protection locked="0"/>
    </xf>
    <xf numFmtId="6" fontId="12" fillId="0" borderId="24" xfId="0" applyNumberFormat="1" applyFont="1" applyBorder="1" applyAlignment="1" applyProtection="1">
      <alignment vertical="center" wrapText="1" shrinkToFit="1"/>
      <protection locked="0"/>
    </xf>
    <xf numFmtId="6" fontId="12" fillId="0" borderId="80" xfId="0" applyNumberFormat="1" applyFont="1" applyBorder="1" applyAlignment="1" applyProtection="1">
      <alignment vertical="center" wrapText="1" shrinkToFit="1"/>
      <protection locked="0"/>
    </xf>
    <xf numFmtId="6" fontId="12" fillId="0" borderId="42" xfId="0" applyNumberFormat="1" applyFont="1" applyBorder="1" applyAlignment="1" applyProtection="1">
      <alignment vertical="center" wrapText="1" shrinkToFit="1"/>
      <protection locked="0"/>
    </xf>
    <xf numFmtId="6" fontId="12" fillId="0" borderId="43" xfId="0" applyNumberFormat="1" applyFont="1" applyBorder="1" applyAlignment="1" applyProtection="1">
      <alignment vertical="center" wrapText="1" shrinkToFit="1"/>
      <protection locked="0"/>
    </xf>
    <xf numFmtId="6" fontId="12" fillId="4" borderId="16" xfId="0" applyNumberFormat="1" applyFont="1" applyFill="1" applyBorder="1" applyAlignment="1">
      <alignment horizontal="center" vertical="center" shrinkToFit="1"/>
    </xf>
    <xf numFmtId="6" fontId="12" fillId="4" borderId="27" xfId="0" applyNumberFormat="1" applyFont="1" applyFill="1" applyBorder="1" applyAlignment="1">
      <alignment horizontal="center" vertical="center" shrinkToFit="1"/>
    </xf>
    <xf numFmtId="6" fontId="12" fillId="3" borderId="59" xfId="0" applyNumberFormat="1" applyFont="1" applyFill="1" applyBorder="1" applyAlignment="1">
      <alignment vertical="center" shrinkToFit="1"/>
    </xf>
    <xf numFmtId="6" fontId="12" fillId="3" borderId="60" xfId="0" applyNumberFormat="1" applyFont="1" applyFill="1" applyBorder="1" applyAlignment="1">
      <alignment vertical="center" shrinkToFit="1"/>
    </xf>
    <xf numFmtId="6" fontId="12" fillId="0" borderId="58" xfId="0" applyNumberFormat="1" applyFont="1" applyBorder="1" applyAlignment="1" applyProtection="1">
      <alignment horizontal="center" vertical="center" shrinkToFit="1"/>
      <protection locked="0"/>
    </xf>
    <xf numFmtId="6" fontId="12" fillId="0" borderId="61" xfId="0" applyNumberFormat="1" applyFont="1" applyBorder="1" applyAlignment="1" applyProtection="1">
      <alignment horizontal="center" vertical="center" shrinkToFit="1"/>
      <protection locked="0"/>
    </xf>
    <xf numFmtId="6" fontId="11" fillId="5" borderId="14" xfId="0" applyNumberFormat="1" applyFont="1" applyFill="1" applyBorder="1" applyAlignment="1">
      <alignment vertical="center" shrinkToFit="1"/>
    </xf>
    <xf numFmtId="6" fontId="11" fillId="5" borderId="0" xfId="0" applyNumberFormat="1" applyFont="1" applyFill="1" applyAlignment="1">
      <alignment vertical="center" shrinkToFit="1"/>
    </xf>
    <xf numFmtId="6" fontId="11" fillId="5" borderId="42" xfId="0" applyNumberFormat="1" applyFont="1" applyFill="1" applyBorder="1" applyAlignment="1">
      <alignment vertical="center" shrinkToFit="1"/>
    </xf>
    <xf numFmtId="6" fontId="11" fillId="5" borderId="23" xfId="0" applyNumberFormat="1" applyFont="1" applyFill="1" applyBorder="1" applyAlignment="1">
      <alignment vertical="center" wrapText="1" shrinkToFit="1"/>
    </xf>
    <xf numFmtId="6" fontId="11" fillId="5" borderId="24" xfId="0" applyNumberFormat="1" applyFont="1" applyFill="1" applyBorder="1" applyAlignment="1">
      <alignment vertical="center" wrapText="1" shrinkToFit="1"/>
    </xf>
    <xf numFmtId="6" fontId="11" fillId="5" borderId="43" xfId="0" applyNumberFormat="1" applyFont="1" applyFill="1" applyBorder="1" applyAlignment="1">
      <alignment vertical="center" wrapText="1" shrinkToFit="1"/>
    </xf>
    <xf numFmtId="6" fontId="12" fillId="0" borderId="70" xfId="0" applyNumberFormat="1" applyFont="1" applyBorder="1" applyAlignment="1" applyProtection="1">
      <alignment horizontal="center" vertical="center" shrinkToFit="1"/>
      <protection locked="0"/>
    </xf>
    <xf numFmtId="6" fontId="12" fillId="0" borderId="83" xfId="0" applyNumberFormat="1" applyFont="1" applyBorder="1" applyAlignment="1" applyProtection="1">
      <alignment horizontal="center" vertical="center" shrinkToFit="1"/>
      <protection locked="0"/>
    </xf>
    <xf numFmtId="0" fontId="12" fillId="0" borderId="32" xfId="0" applyFont="1" applyBorder="1" applyAlignment="1" applyProtection="1">
      <alignment horizontal="center" vertical="center" shrinkToFit="1"/>
      <protection locked="0"/>
    </xf>
    <xf numFmtId="0" fontId="12" fillId="0" borderId="31" xfId="0" applyFont="1" applyBorder="1" applyAlignment="1" applyProtection="1">
      <alignment horizontal="center" vertical="center" shrinkToFit="1"/>
      <protection locked="0"/>
    </xf>
    <xf numFmtId="0" fontId="12" fillId="0" borderId="14" xfId="0" applyFont="1" applyBorder="1" applyAlignment="1" applyProtection="1">
      <alignment horizontal="center" vertical="center" shrinkToFit="1"/>
      <protection locked="0"/>
    </xf>
    <xf numFmtId="0" fontId="12" fillId="0" borderId="13" xfId="0" applyFont="1" applyBorder="1" applyAlignment="1" applyProtection="1">
      <alignment horizontal="center" vertical="center" shrinkToFit="1"/>
      <protection locked="0"/>
    </xf>
    <xf numFmtId="0" fontId="12" fillId="0" borderId="70" xfId="0" applyFont="1" applyBorder="1" applyAlignment="1" applyProtection="1">
      <alignment horizontal="center" vertical="center" shrinkToFit="1"/>
      <protection locked="0"/>
    </xf>
    <xf numFmtId="0" fontId="12" fillId="0" borderId="83" xfId="0" applyFont="1" applyBorder="1" applyAlignment="1" applyProtection="1">
      <alignment horizontal="center" vertical="center" shrinkToFit="1"/>
      <protection locked="0"/>
    </xf>
    <xf numFmtId="6" fontId="12" fillId="0" borderId="1" xfId="0" applyNumberFormat="1" applyFont="1" applyBorder="1" applyAlignment="1" applyProtection="1">
      <alignment horizontal="center" vertical="center" shrinkToFit="1"/>
      <protection locked="0"/>
    </xf>
    <xf numFmtId="6" fontId="12" fillId="0" borderId="2" xfId="0" applyNumberFormat="1" applyFont="1" applyBorder="1" applyAlignment="1" applyProtection="1">
      <alignment horizontal="center" vertical="center" shrinkToFit="1"/>
      <protection locked="0"/>
    </xf>
    <xf numFmtId="6" fontId="12" fillId="0" borderId="33" xfId="0" applyNumberFormat="1" applyFont="1" applyBorder="1" applyAlignment="1" applyProtection="1">
      <alignment horizontal="center" vertical="center" shrinkToFit="1"/>
      <protection locked="0"/>
    </xf>
    <xf numFmtId="6" fontId="12" fillId="0" borderId="32" xfId="0" applyNumberFormat="1" applyFont="1" applyBorder="1" applyAlignment="1" applyProtection="1">
      <alignment horizontal="center" vertical="center" shrinkToFit="1"/>
      <protection locked="0"/>
    </xf>
    <xf numFmtId="6" fontId="12" fillId="0" borderId="41" xfId="0" applyNumberFormat="1" applyFont="1" applyBorder="1" applyAlignment="1" applyProtection="1">
      <alignment horizontal="center" vertical="center" shrinkToFit="1"/>
      <protection locked="0"/>
    </xf>
    <xf numFmtId="6" fontId="12" fillId="0" borderId="14" xfId="0" applyNumberFormat="1" applyFont="1" applyBorder="1" applyAlignment="1" applyProtection="1">
      <alignment horizontal="center" vertical="center" shrinkToFit="1"/>
      <protection locked="0"/>
    </xf>
    <xf numFmtId="6" fontId="12" fillId="0" borderId="42" xfId="0" applyNumberFormat="1" applyFont="1" applyBorder="1" applyAlignment="1" applyProtection="1">
      <alignment horizontal="center" vertical="center" shrinkToFit="1"/>
      <protection locked="0"/>
    </xf>
    <xf numFmtId="6" fontId="12" fillId="0" borderId="91" xfId="0" applyNumberFormat="1" applyFont="1" applyBorder="1" applyAlignment="1" applyProtection="1">
      <alignment horizontal="center" vertical="center" shrinkToFit="1"/>
      <protection locked="0"/>
    </xf>
    <xf numFmtId="6" fontId="12" fillId="0" borderId="59" xfId="0" applyNumberFormat="1" applyFont="1" applyBorder="1" applyAlignment="1" applyProtection="1">
      <alignment horizontal="center" vertical="center" shrinkToFit="1"/>
      <protection locked="0"/>
    </xf>
    <xf numFmtId="6" fontId="12" fillId="0" borderId="60" xfId="0" applyNumberFormat="1" applyFont="1" applyBorder="1" applyAlignment="1" applyProtection="1">
      <alignment horizontal="center" vertical="center" shrinkToFit="1"/>
      <protection locked="0"/>
    </xf>
    <xf numFmtId="0" fontId="18" fillId="0" borderId="58" xfId="0" applyFont="1" applyBorder="1" applyAlignment="1" applyProtection="1">
      <alignment vertical="center" shrinkToFit="1"/>
      <protection locked="0"/>
    </xf>
    <xf numFmtId="0" fontId="18" fillId="0" borderId="58" xfId="0" applyFont="1" applyBorder="1" applyAlignment="1" applyProtection="1">
      <alignment vertical="center" wrapText="1" shrinkToFit="1"/>
      <protection locked="0"/>
    </xf>
    <xf numFmtId="0" fontId="18" fillId="3" borderId="58" xfId="0" applyFont="1" applyFill="1" applyBorder="1" applyAlignment="1">
      <alignment vertical="center" shrinkToFit="1"/>
    </xf>
    <xf numFmtId="0" fontId="12" fillId="0" borderId="59" xfId="0" applyFont="1" applyBorder="1" applyAlignment="1" applyProtection="1">
      <alignment horizontal="left" vertical="top" wrapText="1" shrinkToFit="1"/>
      <protection locked="0"/>
    </xf>
    <xf numFmtId="0" fontId="12" fillId="0" borderId="60" xfId="0" applyFont="1" applyBorder="1" applyAlignment="1" applyProtection="1">
      <alignment horizontal="left" vertical="top" wrapText="1" shrinkToFit="1"/>
      <protection locked="0"/>
    </xf>
    <xf numFmtId="176" fontId="12" fillId="0" borderId="59" xfId="0" applyNumberFormat="1" applyFont="1" applyBorder="1" applyAlignment="1" applyProtection="1">
      <alignment horizontal="center" vertical="center" shrinkToFit="1"/>
      <protection locked="0"/>
    </xf>
    <xf numFmtId="176" fontId="12" fillId="0" borderId="90" xfId="0" applyNumberFormat="1" applyFont="1" applyBorder="1" applyAlignment="1" applyProtection="1">
      <alignment horizontal="center" vertical="center" shrinkToFit="1"/>
      <protection locked="0"/>
    </xf>
    <xf numFmtId="20" fontId="12" fillId="0" borderId="52" xfId="0" applyNumberFormat="1" applyFont="1" applyBorder="1" applyAlignment="1" applyProtection="1">
      <alignment horizontal="center" vertical="center" wrapText="1" shrinkToFit="1"/>
      <protection locked="0"/>
    </xf>
    <xf numFmtId="179" fontId="12" fillId="6" borderId="19" xfId="0" applyNumberFormat="1" applyFont="1" applyFill="1" applyBorder="1" applyAlignment="1" applyProtection="1">
      <alignment horizontal="right" vertical="center" shrinkToFit="1"/>
      <protection locked="0"/>
    </xf>
    <xf numFmtId="179" fontId="12" fillId="6" borderId="20" xfId="0" applyNumberFormat="1" applyFont="1" applyFill="1" applyBorder="1" applyAlignment="1" applyProtection="1">
      <alignment horizontal="right" vertical="center" shrinkToFit="1"/>
      <protection locked="0"/>
    </xf>
    <xf numFmtId="180" fontId="12" fillId="6" borderId="35" xfId="0" applyNumberFormat="1" applyFont="1" applyFill="1" applyBorder="1" applyAlignment="1" applyProtection="1">
      <alignment horizontal="left" vertical="center" shrinkToFit="1"/>
      <protection locked="0"/>
    </xf>
    <xf numFmtId="180" fontId="12" fillId="6" borderId="36" xfId="0" applyNumberFormat="1" applyFont="1" applyFill="1" applyBorder="1" applyAlignment="1" applyProtection="1">
      <alignment horizontal="left" vertical="center" shrinkToFit="1"/>
      <protection locked="0"/>
    </xf>
    <xf numFmtId="181" fontId="12" fillId="6" borderId="39" xfId="0" applyNumberFormat="1" applyFont="1" applyFill="1" applyBorder="1" applyAlignment="1" applyProtection="1">
      <alignment horizontal="left" vertical="center" shrinkToFit="1"/>
      <protection locked="0"/>
    </xf>
    <xf numFmtId="181" fontId="12" fillId="6" borderId="40" xfId="0" applyNumberFormat="1" applyFont="1" applyFill="1" applyBorder="1" applyAlignment="1" applyProtection="1">
      <alignment horizontal="left" vertical="center" shrinkToFit="1"/>
      <protection locked="0"/>
    </xf>
    <xf numFmtId="0" fontId="17" fillId="0" borderId="29" xfId="0" applyFont="1" applyBorder="1" applyAlignment="1" applyProtection="1">
      <alignment vertical="top" wrapText="1" shrinkToFit="1"/>
      <protection locked="0"/>
    </xf>
    <xf numFmtId="0" fontId="17" fillId="0" borderId="29" xfId="0" applyFont="1" applyBorder="1" applyAlignment="1" applyProtection="1">
      <alignment vertical="top" shrinkToFit="1"/>
      <protection locked="0"/>
    </xf>
    <xf numFmtId="0" fontId="17" fillId="0" borderId="86" xfId="0" applyFont="1" applyBorder="1" applyAlignment="1" applyProtection="1">
      <alignment vertical="top" shrinkToFit="1"/>
      <protection locked="0"/>
    </xf>
    <xf numFmtId="0" fontId="17" fillId="0" borderId="88" xfId="0" applyFont="1" applyBorder="1" applyAlignment="1" applyProtection="1">
      <alignment vertical="top" shrinkToFit="1"/>
      <protection locked="0"/>
    </xf>
    <xf numFmtId="0" fontId="17" fillId="0" borderId="89" xfId="0" applyFont="1" applyBorder="1" applyAlignment="1" applyProtection="1">
      <alignment vertical="top" shrinkToFit="1"/>
      <protection locked="0"/>
    </xf>
    <xf numFmtId="0" fontId="4" fillId="0" borderId="5" xfId="3" applyFill="1" applyBorder="1">
      <alignment vertical="center"/>
    </xf>
    <xf numFmtId="0" fontId="17" fillId="0" borderId="32" xfId="0" applyFont="1" applyBorder="1" applyAlignment="1" applyProtection="1">
      <alignment vertical="center" wrapText="1" shrinkToFit="1"/>
      <protection locked="0"/>
    </xf>
    <xf numFmtId="0" fontId="17" fillId="0" borderId="4" xfId="0" applyFont="1" applyBorder="1" applyAlignment="1" applyProtection="1">
      <alignment vertical="center" shrinkToFit="1"/>
      <protection locked="0"/>
    </xf>
    <xf numFmtId="0" fontId="17" fillId="0" borderId="41" xfId="0" applyFont="1" applyBorder="1" applyAlignment="1" applyProtection="1">
      <alignment vertical="center" shrinkToFit="1"/>
      <protection locked="0"/>
    </xf>
    <xf numFmtId="0" fontId="17" fillId="0" borderId="14" xfId="0" applyFont="1" applyBorder="1" applyAlignment="1" applyProtection="1">
      <alignment vertical="center" shrinkToFit="1"/>
      <protection locked="0"/>
    </xf>
    <xf numFmtId="0" fontId="17" fillId="0" borderId="0" xfId="0" applyFont="1" applyAlignment="1" applyProtection="1">
      <alignment vertical="center" shrinkToFit="1"/>
      <protection locked="0"/>
    </xf>
    <xf numFmtId="0" fontId="17" fillId="0" borderId="42" xfId="0" applyFont="1" applyBorder="1" applyAlignment="1" applyProtection="1">
      <alignment vertical="center" shrinkToFit="1"/>
      <protection locked="0"/>
    </xf>
    <xf numFmtId="0" fontId="17" fillId="0" borderId="23" xfId="0" applyFont="1" applyBorder="1" applyAlignment="1" applyProtection="1">
      <alignment vertical="center" shrinkToFit="1"/>
      <protection locked="0"/>
    </xf>
    <xf numFmtId="0" fontId="17" fillId="0" borderId="24" xfId="0" applyFont="1" applyBorder="1" applyAlignment="1" applyProtection="1">
      <alignment vertical="center" shrinkToFit="1"/>
      <protection locked="0"/>
    </xf>
    <xf numFmtId="0" fontId="17" fillId="0" borderId="43" xfId="0" applyFont="1" applyBorder="1" applyAlignment="1" applyProtection="1">
      <alignment vertical="center" shrinkToFit="1"/>
      <protection locked="0"/>
    </xf>
    <xf numFmtId="0" fontId="12" fillId="0" borderId="49" xfId="0" applyFont="1" applyBorder="1" applyAlignment="1" applyProtection="1">
      <alignment vertical="center" wrapText="1" shrinkToFit="1"/>
      <protection locked="0"/>
    </xf>
    <xf numFmtId="0" fontId="12" fillId="0" borderId="50" xfId="0" applyFont="1" applyBorder="1" applyAlignment="1" applyProtection="1">
      <alignment vertical="center" shrinkToFit="1"/>
      <protection locked="0"/>
    </xf>
    <xf numFmtId="0" fontId="12" fillId="0" borderId="77" xfId="0" applyFont="1" applyBorder="1" applyAlignment="1" applyProtection="1">
      <alignment vertical="center" shrinkToFit="1"/>
      <protection locked="0"/>
    </xf>
    <xf numFmtId="0" fontId="12" fillId="0" borderId="42" xfId="0" applyFont="1" applyBorder="1" applyAlignment="1" applyProtection="1">
      <alignment vertical="center" shrinkToFit="1"/>
      <protection locked="0"/>
    </xf>
    <xf numFmtId="0" fontId="11" fillId="0" borderId="58" xfId="0" applyFont="1" applyBorder="1" applyAlignment="1" applyProtection="1">
      <alignment vertical="center" wrapText="1" shrinkToFit="1"/>
      <protection locked="0"/>
    </xf>
    <xf numFmtId="0" fontId="11" fillId="0" borderId="49" xfId="0" applyFont="1" applyBorder="1" applyAlignment="1" applyProtection="1">
      <alignment vertical="center" wrapText="1" shrinkToFit="1"/>
      <protection locked="0"/>
    </xf>
    <xf numFmtId="0" fontId="10" fillId="0" borderId="49" xfId="0" applyFont="1" applyBorder="1" applyAlignment="1" applyProtection="1">
      <alignment vertical="top" wrapText="1" shrinkToFit="1"/>
      <protection locked="0"/>
    </xf>
    <xf numFmtId="0" fontId="10" fillId="0" borderId="50" xfId="0" applyFont="1" applyBorder="1" applyAlignment="1" applyProtection="1">
      <alignment vertical="top" shrinkToFit="1"/>
      <protection locked="0"/>
    </xf>
    <xf numFmtId="0" fontId="10" fillId="0" borderId="77" xfId="0" applyFont="1" applyBorder="1" applyAlignment="1" applyProtection="1">
      <alignment vertical="top" shrinkToFit="1"/>
      <protection locked="0"/>
    </xf>
    <xf numFmtId="0" fontId="10" fillId="0" borderId="14" xfId="0" applyFont="1" applyBorder="1" applyAlignment="1" applyProtection="1">
      <alignment vertical="top" shrinkToFit="1"/>
      <protection locked="0"/>
    </xf>
    <xf numFmtId="0" fontId="10" fillId="0" borderId="0" xfId="0" applyFont="1" applyAlignment="1" applyProtection="1">
      <alignment vertical="top" shrinkToFit="1"/>
      <protection locked="0"/>
    </xf>
    <xf numFmtId="0" fontId="10" fillId="0" borderId="42" xfId="0" applyFont="1" applyBorder="1" applyAlignment="1" applyProtection="1">
      <alignment vertical="top" shrinkToFit="1"/>
      <protection locked="0"/>
    </xf>
    <xf numFmtId="176" fontId="18" fillId="4" borderId="44" xfId="0" applyNumberFormat="1" applyFont="1" applyFill="1" applyBorder="1" applyAlignment="1">
      <alignment vertical="center" wrapText="1" shrinkToFit="1"/>
    </xf>
    <xf numFmtId="176" fontId="18" fillId="4" borderId="45" xfId="0" applyNumberFormat="1" applyFont="1" applyFill="1" applyBorder="1" applyAlignment="1">
      <alignment vertical="center" wrapText="1" shrinkToFit="1"/>
    </xf>
    <xf numFmtId="176" fontId="18" fillId="4" borderId="79" xfId="0" applyNumberFormat="1" applyFont="1" applyFill="1" applyBorder="1" applyAlignment="1">
      <alignment vertical="center" wrapText="1" shrinkToFit="1"/>
    </xf>
    <xf numFmtId="176" fontId="12" fillId="0" borderId="14" xfId="0" applyNumberFormat="1" applyFont="1" applyBorder="1" applyAlignment="1" applyProtection="1">
      <alignment vertical="top" wrapText="1" shrinkToFit="1"/>
      <protection locked="0"/>
    </xf>
    <xf numFmtId="176" fontId="12" fillId="0" borderId="0" xfId="0" applyNumberFormat="1" applyFont="1" applyAlignment="1" applyProtection="1">
      <alignment vertical="top" wrapText="1" shrinkToFit="1"/>
      <protection locked="0"/>
    </xf>
    <xf numFmtId="176" fontId="12" fillId="0" borderId="78" xfId="0" applyNumberFormat="1" applyFont="1" applyBorder="1" applyAlignment="1" applyProtection="1">
      <alignment vertical="top" wrapText="1" shrinkToFit="1"/>
      <protection locked="0"/>
    </xf>
    <xf numFmtId="176" fontId="12" fillId="0" borderId="23" xfId="0" applyNumberFormat="1" applyFont="1" applyBorder="1" applyAlignment="1" applyProtection="1">
      <alignment vertical="top" wrapText="1" shrinkToFit="1"/>
      <protection locked="0"/>
    </xf>
    <xf numFmtId="176" fontId="12" fillId="0" borderId="24" xfId="0" applyNumberFormat="1" applyFont="1" applyBorder="1" applyAlignment="1" applyProtection="1">
      <alignment vertical="top" wrapText="1" shrinkToFit="1"/>
      <protection locked="0"/>
    </xf>
    <xf numFmtId="176" fontId="12" fillId="0" borderId="80" xfId="0" applyNumberFormat="1" applyFont="1" applyBorder="1" applyAlignment="1" applyProtection="1">
      <alignment vertical="top" wrapText="1" shrinkToFit="1"/>
      <protection locked="0"/>
    </xf>
    <xf numFmtId="176" fontId="12" fillId="0" borderId="42" xfId="0" applyNumberFormat="1" applyFont="1" applyBorder="1" applyAlignment="1" applyProtection="1">
      <alignment vertical="top" wrapText="1" shrinkToFit="1"/>
      <protection locked="0"/>
    </xf>
    <xf numFmtId="176" fontId="12" fillId="0" borderId="43" xfId="0" applyNumberFormat="1" applyFont="1" applyBorder="1" applyAlignment="1" applyProtection="1">
      <alignment vertical="top" wrapText="1" shrinkToFit="1"/>
      <protection locked="0"/>
    </xf>
    <xf numFmtId="0" fontId="10" fillId="0" borderId="76" xfId="0" applyFont="1" applyBorder="1" applyAlignment="1" applyProtection="1">
      <alignment vertical="top" shrinkToFit="1"/>
      <protection locked="0"/>
    </xf>
    <xf numFmtId="0" fontId="10" fillId="0" borderId="78" xfId="0" applyFont="1" applyBorder="1" applyAlignment="1" applyProtection="1">
      <alignment vertical="top" shrinkToFit="1"/>
      <protection locked="0"/>
    </xf>
    <xf numFmtId="0" fontId="18" fillId="0" borderId="29" xfId="0" applyFont="1" applyBorder="1" applyAlignment="1" applyProtection="1">
      <alignment vertical="center" wrapText="1" shrinkToFit="1"/>
      <protection locked="0"/>
    </xf>
    <xf numFmtId="0" fontId="18" fillId="0" borderId="29" xfId="0" applyFont="1" applyBorder="1" applyAlignment="1" applyProtection="1">
      <alignment vertical="center" shrinkToFit="1"/>
      <protection locked="0"/>
    </xf>
    <xf numFmtId="0" fontId="18" fillId="0" borderId="86" xfId="0" applyFont="1" applyBorder="1" applyAlignment="1" applyProtection="1">
      <alignment vertical="center" shrinkToFit="1"/>
      <protection locked="0"/>
    </xf>
    <xf numFmtId="0" fontId="18" fillId="0" borderId="88" xfId="0" applyFont="1" applyBorder="1" applyAlignment="1" applyProtection="1">
      <alignment vertical="center" shrinkToFit="1"/>
      <protection locked="0"/>
    </xf>
    <xf numFmtId="0" fontId="18" fillId="0" borderId="89" xfId="0" applyFont="1" applyBorder="1" applyAlignment="1" applyProtection="1">
      <alignment vertical="center" shrinkToFit="1"/>
      <protection locked="0"/>
    </xf>
    <xf numFmtId="0" fontId="20" fillId="0" borderId="58" xfId="0" applyFont="1" applyBorder="1" applyAlignment="1" applyProtection="1">
      <alignment vertical="center" wrapText="1" shrinkToFit="1"/>
      <protection locked="0"/>
    </xf>
    <xf numFmtId="176" fontId="18" fillId="0" borderId="14" xfId="0" applyNumberFormat="1" applyFont="1" applyBorder="1" applyAlignment="1" applyProtection="1">
      <alignment vertical="center" wrapText="1" shrinkToFit="1"/>
      <protection locked="0"/>
    </xf>
    <xf numFmtId="176" fontId="18" fillId="0" borderId="0" xfId="0" applyNumberFormat="1" applyFont="1" applyAlignment="1" applyProtection="1">
      <alignment vertical="center" wrapText="1" shrinkToFit="1"/>
      <protection locked="0"/>
    </xf>
    <xf numFmtId="176" fontId="18" fillId="0" borderId="78" xfId="0" applyNumberFormat="1" applyFont="1" applyBorder="1" applyAlignment="1" applyProtection="1">
      <alignment vertical="center" wrapText="1" shrinkToFit="1"/>
      <protection locked="0"/>
    </xf>
    <xf numFmtId="176" fontId="18" fillId="0" borderId="23" xfId="0" applyNumberFormat="1" applyFont="1" applyBorder="1" applyAlignment="1" applyProtection="1">
      <alignment vertical="center" wrapText="1" shrinkToFit="1"/>
      <protection locked="0"/>
    </xf>
    <xf numFmtId="176" fontId="18" fillId="0" borderId="24" xfId="0" applyNumberFormat="1" applyFont="1" applyBorder="1" applyAlignment="1" applyProtection="1">
      <alignment vertical="center" wrapText="1" shrinkToFit="1"/>
      <protection locked="0"/>
    </xf>
    <xf numFmtId="176" fontId="18" fillId="0" borderId="80" xfId="0" applyNumberFormat="1" applyFont="1" applyBorder="1" applyAlignment="1" applyProtection="1">
      <alignment vertical="center" wrapText="1" shrinkToFit="1"/>
      <protection locked="0"/>
    </xf>
    <xf numFmtId="0" fontId="10" fillId="0" borderId="92" xfId="0" applyFont="1" applyBorder="1" applyAlignment="1" applyProtection="1">
      <alignment horizontal="center" vertical="center" shrinkToFit="1"/>
      <protection locked="0"/>
    </xf>
    <xf numFmtId="0" fontId="10" fillId="0" borderId="93" xfId="0" applyFont="1" applyBorder="1" applyAlignment="1" applyProtection="1">
      <alignment horizontal="center" vertical="center" shrinkToFit="1"/>
      <protection locked="0"/>
    </xf>
    <xf numFmtId="0" fontId="10" fillId="0" borderId="94" xfId="0" applyFont="1" applyBorder="1" applyAlignment="1" applyProtection="1">
      <alignment horizontal="center" vertical="center" shrinkToFit="1"/>
      <protection locked="0"/>
    </xf>
    <xf numFmtId="0" fontId="10" fillId="0" borderId="12" xfId="0" applyFont="1" applyBorder="1" applyAlignment="1" applyProtection="1">
      <alignment horizontal="center" vertical="center" shrinkToFit="1"/>
      <protection locked="0"/>
    </xf>
    <xf numFmtId="0" fontId="10" fillId="0" borderId="0" xfId="0" applyFont="1" applyAlignment="1" applyProtection="1">
      <alignment horizontal="center" vertical="center" shrinkToFit="1"/>
      <protection locked="0"/>
    </xf>
    <xf numFmtId="0" fontId="10" fillId="0" borderId="42" xfId="0" applyFont="1" applyBorder="1" applyAlignment="1" applyProtection="1">
      <alignment horizontal="center" vertical="center" shrinkToFit="1"/>
      <protection locked="0"/>
    </xf>
    <xf numFmtId="0" fontId="12" fillId="0" borderId="58" xfId="0" applyFont="1" applyBorder="1" applyAlignment="1" applyProtection="1">
      <alignment vertical="center" wrapText="1" shrinkToFit="1"/>
      <protection locked="0"/>
    </xf>
    <xf numFmtId="0" fontId="12" fillId="0" borderId="32" xfId="0" applyFont="1" applyBorder="1" applyAlignment="1" applyProtection="1">
      <alignment vertical="center" wrapText="1" shrinkToFit="1"/>
      <protection locked="0"/>
    </xf>
    <xf numFmtId="0" fontId="19" fillId="0" borderId="14" xfId="0" applyFont="1" applyBorder="1" applyAlignment="1" applyProtection="1">
      <alignment horizontal="center" vertical="center" shrinkToFit="1"/>
      <protection locked="0"/>
    </xf>
    <xf numFmtId="0" fontId="19" fillId="0" borderId="0" xfId="0" applyFont="1" applyAlignment="1" applyProtection="1">
      <alignment horizontal="center" vertical="center" shrinkToFit="1"/>
      <protection locked="0"/>
    </xf>
    <xf numFmtId="0" fontId="19" fillId="0" borderId="13" xfId="0" applyFont="1" applyBorder="1" applyAlignment="1" applyProtection="1">
      <alignment horizontal="center" vertical="center" shrinkToFit="1"/>
      <protection locked="0"/>
    </xf>
    <xf numFmtId="0" fontId="19" fillId="0" borderId="23" xfId="0" applyFont="1" applyBorder="1" applyAlignment="1" applyProtection="1">
      <alignment horizontal="center" vertical="center" shrinkToFit="1"/>
      <protection locked="0"/>
    </xf>
    <xf numFmtId="0" fontId="19" fillId="0" borderId="24" xfId="0" applyFont="1" applyBorder="1" applyAlignment="1" applyProtection="1">
      <alignment horizontal="center" vertical="center" shrinkToFit="1"/>
      <protection locked="0"/>
    </xf>
    <xf numFmtId="0" fontId="19" fillId="0" borderId="22" xfId="0" applyFont="1" applyBorder="1" applyAlignment="1" applyProtection="1">
      <alignment horizontal="center" vertical="center" shrinkToFit="1"/>
      <protection locked="0"/>
    </xf>
    <xf numFmtId="179" fontId="12" fillId="0" borderId="19" xfId="0" applyNumberFormat="1" applyFont="1" applyBorder="1" applyAlignment="1" applyProtection="1">
      <alignment horizontal="right" vertical="center" wrapText="1" shrinkToFit="1"/>
      <protection locked="0"/>
    </xf>
    <xf numFmtId="0" fontId="12" fillId="0" borderId="47" xfId="0" applyFont="1" applyBorder="1" applyAlignment="1" applyProtection="1">
      <alignment horizontal="center" vertical="center" wrapText="1" shrinkToFit="1"/>
      <protection locked="0"/>
    </xf>
    <xf numFmtId="0" fontId="18" fillId="0" borderId="49" xfId="0" applyFont="1" applyBorder="1" applyAlignment="1" applyProtection="1">
      <alignment vertical="top" wrapText="1" shrinkToFit="1"/>
      <protection locked="0"/>
    </xf>
    <xf numFmtId="0" fontId="18" fillId="0" borderId="50" xfId="0" applyFont="1" applyBorder="1" applyAlignment="1" applyProtection="1">
      <alignment vertical="top" wrapText="1" shrinkToFit="1"/>
      <protection locked="0"/>
    </xf>
    <xf numFmtId="0" fontId="18" fillId="0" borderId="14" xfId="0" applyFont="1" applyBorder="1" applyAlignment="1" applyProtection="1">
      <alignment vertical="top" wrapText="1" shrinkToFit="1"/>
      <protection locked="0"/>
    </xf>
    <xf numFmtId="0" fontId="18" fillId="0" borderId="0" xfId="0" applyFont="1" applyAlignment="1" applyProtection="1">
      <alignment vertical="top" wrapText="1" shrinkToFit="1"/>
      <protection locked="0"/>
    </xf>
    <xf numFmtId="0" fontId="18" fillId="0" borderId="23" xfId="0" applyFont="1" applyBorder="1" applyAlignment="1" applyProtection="1">
      <alignment vertical="top" wrapText="1" shrinkToFit="1"/>
      <protection locked="0"/>
    </xf>
    <xf numFmtId="0" fontId="18" fillId="0" borderId="24" xfId="0" applyFont="1" applyBorder="1" applyAlignment="1" applyProtection="1">
      <alignment vertical="top" wrapText="1" shrinkToFit="1"/>
      <protection locked="0"/>
    </xf>
    <xf numFmtId="184" fontId="11" fillId="0" borderId="8" xfId="0" applyNumberFormat="1" applyFont="1" applyBorder="1" applyAlignment="1" applyProtection="1">
      <alignment horizontal="center" vertical="center" shrinkToFit="1"/>
      <protection locked="0"/>
    </xf>
    <xf numFmtId="184" fontId="11" fillId="0" borderId="9" xfId="0" applyNumberFormat="1" applyFont="1" applyBorder="1" applyAlignment="1" applyProtection="1">
      <alignment horizontal="center" vertical="center" shrinkToFit="1"/>
      <protection locked="0"/>
    </xf>
    <xf numFmtId="184" fontId="11" fillId="3" borderId="8" xfId="0" applyNumberFormat="1" applyFont="1" applyFill="1" applyBorder="1" applyAlignment="1">
      <alignment horizontal="center" vertical="center" shrinkToFit="1"/>
    </xf>
    <xf numFmtId="184" fontId="11" fillId="3" borderId="11" xfId="0" applyNumberFormat="1" applyFont="1" applyFill="1" applyBorder="1" applyAlignment="1">
      <alignment horizontal="center" vertical="center" shrinkToFit="1"/>
    </xf>
    <xf numFmtId="176" fontId="21" fillId="0" borderId="59" xfId="0" applyNumberFormat="1" applyFont="1" applyBorder="1" applyAlignment="1" applyProtection="1">
      <alignment horizontal="center" vertical="center" wrapText="1" shrinkToFit="1"/>
      <protection locked="0"/>
    </xf>
    <xf numFmtId="176" fontId="21" fillId="0" borderId="60" xfId="0" applyNumberFormat="1" applyFont="1" applyBorder="1" applyAlignment="1" applyProtection="1">
      <alignment horizontal="center" vertical="center" wrapText="1" shrinkToFit="1"/>
      <protection locked="0"/>
    </xf>
    <xf numFmtId="176" fontId="12" fillId="0" borderId="60" xfId="0" applyNumberFormat="1" applyFont="1" applyBorder="1" applyAlignment="1" applyProtection="1">
      <alignment horizontal="center" vertical="center" shrinkToFit="1"/>
      <protection locked="0"/>
    </xf>
    <xf numFmtId="0" fontId="18" fillId="0" borderId="49" xfId="0" applyFont="1" applyBorder="1" applyAlignment="1" applyProtection="1">
      <alignment vertical="center" wrapText="1" shrinkToFit="1"/>
      <protection locked="0"/>
    </xf>
    <xf numFmtId="0" fontId="18" fillId="0" borderId="50" xfId="0" applyFont="1" applyBorder="1" applyAlignment="1" applyProtection="1">
      <alignment vertical="center" shrinkToFit="1"/>
      <protection locked="0"/>
    </xf>
    <xf numFmtId="0" fontId="18" fillId="0" borderId="76" xfId="0" applyFont="1" applyBorder="1" applyAlignment="1" applyProtection="1">
      <alignment vertical="center" shrinkToFit="1"/>
      <protection locked="0"/>
    </xf>
    <xf numFmtId="0" fontId="18" fillId="0" borderId="14" xfId="0" applyFont="1" applyBorder="1" applyAlignment="1" applyProtection="1">
      <alignment vertical="center" shrinkToFit="1"/>
      <protection locked="0"/>
    </xf>
    <xf numFmtId="0" fontId="18" fillId="0" borderId="0" xfId="0" applyFont="1" applyAlignment="1" applyProtection="1">
      <alignment vertical="center" shrinkToFit="1"/>
      <protection locked="0"/>
    </xf>
    <xf numFmtId="0" fontId="18" fillId="0" borderId="78" xfId="0" applyFont="1" applyBorder="1" applyAlignment="1" applyProtection="1">
      <alignment vertical="center" shrinkToFit="1"/>
      <protection locked="0"/>
    </xf>
    <xf numFmtId="180" fontId="12" fillId="0" borderId="35" xfId="0" applyNumberFormat="1" applyFont="1" applyBorder="1" applyAlignment="1" applyProtection="1">
      <alignment horizontal="left" vertical="center" wrapText="1" shrinkToFit="1"/>
      <protection locked="0"/>
    </xf>
    <xf numFmtId="183" fontId="11" fillId="0" borderId="8" xfId="0" applyNumberFormat="1" applyFont="1" applyBorder="1" applyAlignment="1" applyProtection="1">
      <alignment horizontal="center" vertical="center" shrinkToFit="1"/>
      <protection locked="0"/>
    </xf>
    <xf numFmtId="183" fontId="11" fillId="0" borderId="9" xfId="0" applyNumberFormat="1" applyFont="1" applyBorder="1" applyAlignment="1" applyProtection="1">
      <alignment horizontal="center" vertical="center" shrinkToFit="1"/>
      <protection locked="0"/>
    </xf>
    <xf numFmtId="183" fontId="11" fillId="3" borderId="8" xfId="0" applyNumberFormat="1" applyFont="1" applyFill="1" applyBorder="1" applyAlignment="1">
      <alignment horizontal="center" vertical="center" shrinkToFit="1"/>
    </xf>
    <xf numFmtId="183" fontId="11" fillId="3" borderId="11" xfId="0" applyNumberFormat="1" applyFont="1" applyFill="1" applyBorder="1" applyAlignment="1">
      <alignment horizontal="center" vertical="center" shrinkToFit="1"/>
    </xf>
    <xf numFmtId="0" fontId="13" fillId="0" borderId="14" xfId="0" applyFont="1" applyBorder="1" applyAlignment="1" applyProtection="1">
      <alignment vertical="center" wrapText="1" shrinkToFit="1"/>
      <protection locked="0"/>
    </xf>
    <xf numFmtId="0" fontId="15" fillId="0" borderId="32" xfId="0" applyFont="1" applyBorder="1" applyAlignment="1" applyProtection="1">
      <alignment horizontal="left" vertical="center" wrapText="1" shrinkToFit="1"/>
      <protection locked="0"/>
    </xf>
    <xf numFmtId="0" fontId="15" fillId="0" borderId="4" xfId="0" applyFont="1" applyBorder="1" applyAlignment="1" applyProtection="1">
      <alignment horizontal="left" vertical="center" wrapText="1" shrinkToFit="1"/>
      <protection locked="0"/>
    </xf>
    <xf numFmtId="0" fontId="15" fillId="0" borderId="14" xfId="0" applyFont="1" applyBorder="1" applyAlignment="1" applyProtection="1">
      <alignment horizontal="left" vertical="center" wrapText="1" shrinkToFit="1"/>
      <protection locked="0"/>
    </xf>
    <xf numFmtId="0" fontId="15" fillId="0" borderId="0" xfId="0" applyFont="1" applyAlignment="1" applyProtection="1">
      <alignment horizontal="left" vertical="center" wrapText="1" shrinkToFit="1"/>
      <protection locked="0"/>
    </xf>
    <xf numFmtId="0" fontId="18" fillId="0" borderId="50" xfId="0" applyFont="1" applyBorder="1" applyAlignment="1" applyProtection="1">
      <alignment vertical="top" shrinkToFit="1"/>
      <protection locked="0"/>
    </xf>
    <xf numFmtId="0" fontId="18" fillId="0" borderId="77" xfId="0" applyFont="1" applyBorder="1" applyAlignment="1" applyProtection="1">
      <alignment vertical="top" shrinkToFit="1"/>
      <protection locked="0"/>
    </xf>
    <xf numFmtId="0" fontId="18" fillId="0" borderId="14" xfId="0" applyFont="1" applyBorder="1" applyAlignment="1" applyProtection="1">
      <alignment vertical="top" shrinkToFit="1"/>
      <protection locked="0"/>
    </xf>
    <xf numFmtId="0" fontId="18" fillId="0" borderId="0" xfId="0" applyFont="1" applyAlignment="1" applyProtection="1">
      <alignment vertical="top" shrinkToFit="1"/>
      <protection locked="0"/>
    </xf>
    <xf numFmtId="0" fontId="18" fillId="0" borderId="42" xfId="0" applyFont="1" applyBorder="1" applyAlignment="1" applyProtection="1">
      <alignment vertical="top" shrinkToFit="1"/>
      <protection locked="0"/>
    </xf>
    <xf numFmtId="0" fontId="12" fillId="0" borderId="59" xfId="0" applyFont="1" applyBorder="1" applyAlignment="1" applyProtection="1">
      <alignment vertical="top" wrapText="1" shrinkToFit="1"/>
      <protection locked="0"/>
    </xf>
    <xf numFmtId="0" fontId="12" fillId="0" borderId="60" xfId="0" applyFont="1" applyBorder="1" applyAlignment="1" applyProtection="1">
      <alignment vertical="top" wrapText="1" shrinkToFit="1"/>
      <protection locked="0"/>
    </xf>
    <xf numFmtId="176" fontId="10" fillId="4" borderId="44" xfId="0" applyNumberFormat="1" applyFont="1" applyFill="1" applyBorder="1" applyAlignment="1">
      <alignment vertical="center" shrinkToFit="1"/>
    </xf>
    <xf numFmtId="176" fontId="10" fillId="4" borderId="45" xfId="0" applyNumberFormat="1" applyFont="1" applyFill="1" applyBorder="1" applyAlignment="1">
      <alignment vertical="center" shrinkToFit="1"/>
    </xf>
    <xf numFmtId="0" fontId="0" fillId="0" borderId="45" xfId="0" applyBorder="1" applyAlignment="1">
      <alignment vertical="center" shrinkToFit="1"/>
    </xf>
    <xf numFmtId="0" fontId="0" fillId="0" borderId="46" xfId="0" applyBorder="1" applyAlignment="1">
      <alignment vertical="center" shrinkToFit="1"/>
    </xf>
    <xf numFmtId="176" fontId="10" fillId="0" borderId="49" xfId="0" applyNumberFormat="1" applyFont="1" applyBorder="1" applyAlignment="1" applyProtection="1">
      <alignment vertical="center" wrapText="1" shrinkToFit="1"/>
      <protection locked="0"/>
    </xf>
    <xf numFmtId="176" fontId="10" fillId="0" borderId="50" xfId="0" applyNumberFormat="1" applyFont="1" applyBorder="1" applyAlignment="1" applyProtection="1">
      <alignment vertical="center" wrapText="1" shrinkToFit="1"/>
      <protection locked="0"/>
    </xf>
    <xf numFmtId="0" fontId="0" fillId="0" borderId="50" xfId="0" applyBorder="1" applyAlignment="1">
      <alignment vertical="center" wrapText="1" shrinkToFit="1"/>
    </xf>
    <xf numFmtId="0" fontId="0" fillId="0" borderId="95" xfId="0" applyBorder="1" applyAlignment="1">
      <alignment vertical="center" wrapText="1" shrinkToFit="1"/>
    </xf>
    <xf numFmtId="176" fontId="10" fillId="0" borderId="14" xfId="0" applyNumberFormat="1" applyFont="1" applyBorder="1" applyAlignment="1" applyProtection="1">
      <alignment vertical="center" wrapText="1" shrinkToFit="1"/>
      <protection locked="0"/>
    </xf>
    <xf numFmtId="176" fontId="10" fillId="0" borderId="0" xfId="0" applyNumberFormat="1" applyFont="1" applyAlignment="1" applyProtection="1">
      <alignment vertical="center" wrapText="1" shrinkToFit="1"/>
      <protection locked="0"/>
    </xf>
    <xf numFmtId="0" fontId="0" fillId="0" borderId="0" xfId="0" applyAlignment="1">
      <alignment vertical="center" wrapText="1" shrinkToFit="1"/>
    </xf>
    <xf numFmtId="0" fontId="0" fillId="0" borderId="13" xfId="0" applyBorder="1" applyAlignment="1">
      <alignment vertical="center" wrapText="1" shrinkToFit="1"/>
    </xf>
    <xf numFmtId="176" fontId="10" fillId="0" borderId="23" xfId="0" applyNumberFormat="1" applyFont="1" applyBorder="1" applyAlignment="1" applyProtection="1">
      <alignment vertical="center" wrapText="1" shrinkToFit="1"/>
      <protection locked="0"/>
    </xf>
    <xf numFmtId="176" fontId="10" fillId="0" borderId="24" xfId="0" applyNumberFormat="1" applyFont="1" applyBorder="1" applyAlignment="1" applyProtection="1">
      <alignment vertical="center" wrapText="1" shrinkToFit="1"/>
      <protection locked="0"/>
    </xf>
    <xf numFmtId="0" fontId="0" fillId="0" borderId="24" xfId="0" applyBorder="1" applyAlignment="1">
      <alignment vertical="center" wrapText="1" shrinkToFit="1"/>
    </xf>
    <xf numFmtId="0" fontId="0" fillId="0" borderId="22" xfId="0" applyBorder="1" applyAlignment="1">
      <alignment vertical="center" wrapText="1" shrinkToFit="1"/>
    </xf>
    <xf numFmtId="0" fontId="10" fillId="4" borderId="73" xfId="0" applyFont="1" applyFill="1" applyBorder="1">
      <alignment vertical="center"/>
    </xf>
    <xf numFmtId="0" fontId="10" fillId="4" borderId="74" xfId="0" applyFont="1" applyFill="1" applyBorder="1">
      <alignment vertical="center"/>
    </xf>
    <xf numFmtId="0" fontId="0" fillId="0" borderId="74" xfId="0" applyBorder="1">
      <alignment vertical="center"/>
    </xf>
    <xf numFmtId="0" fontId="0" fillId="0" borderId="96" xfId="0" applyBorder="1">
      <alignment vertical="center"/>
    </xf>
    <xf numFmtId="0" fontId="0" fillId="0" borderId="50" xfId="0" applyBorder="1" applyAlignment="1">
      <alignment vertical="center" shrinkToFit="1"/>
    </xf>
    <xf numFmtId="0" fontId="0" fillId="0" borderId="95" xfId="0" applyBorder="1" applyAlignment="1">
      <alignment vertical="center" shrinkToFit="1"/>
    </xf>
    <xf numFmtId="0" fontId="0" fillId="0" borderId="0" xfId="0" applyAlignment="1">
      <alignment vertical="center" shrinkToFit="1"/>
    </xf>
    <xf numFmtId="0" fontId="0" fillId="0" borderId="13" xfId="0" applyBorder="1" applyAlignment="1">
      <alignment vertical="center" shrinkToFit="1"/>
    </xf>
    <xf numFmtId="0" fontId="10" fillId="0" borderId="23" xfId="0" applyFont="1" applyBorder="1" applyAlignment="1" applyProtection="1">
      <alignment vertical="center" shrinkToFit="1"/>
      <protection locked="0"/>
    </xf>
    <xf numFmtId="0" fontId="10" fillId="0" borderId="24" xfId="0" applyFont="1" applyBorder="1" applyAlignment="1" applyProtection="1">
      <alignment vertical="center" shrinkToFit="1"/>
      <protection locked="0"/>
    </xf>
    <xf numFmtId="0" fontId="0" fillId="0" borderId="24" xfId="0" applyBorder="1" applyAlignment="1">
      <alignment vertical="center" shrinkToFit="1"/>
    </xf>
    <xf numFmtId="0" fontId="0" fillId="0" borderId="22" xfId="0" applyBorder="1" applyAlignment="1">
      <alignment vertical="center" shrinkToFit="1"/>
    </xf>
    <xf numFmtId="0" fontId="12" fillId="0" borderId="29" xfId="0" applyFont="1" applyBorder="1" applyAlignment="1" applyProtection="1">
      <alignment vertical="center" wrapText="1" shrinkToFit="1"/>
      <protection locked="0"/>
    </xf>
    <xf numFmtId="0" fontId="12" fillId="0" borderId="29" xfId="0" applyFont="1" applyBorder="1" applyAlignment="1" applyProtection="1">
      <alignment vertical="center" shrinkToFit="1"/>
      <protection locked="0"/>
    </xf>
    <xf numFmtId="0" fontId="12" fillId="0" borderId="86" xfId="0" applyFont="1" applyBorder="1" applyAlignment="1" applyProtection="1">
      <alignment vertical="center" shrinkToFit="1"/>
      <protection locked="0"/>
    </xf>
    <xf numFmtId="0" fontId="12" fillId="0" borderId="88" xfId="0" applyFont="1" applyBorder="1" applyAlignment="1" applyProtection="1">
      <alignment vertical="center" shrinkToFit="1"/>
      <protection locked="0"/>
    </xf>
    <xf numFmtId="0" fontId="12" fillId="0" borderId="89" xfId="0" applyFont="1" applyBorder="1" applyAlignment="1" applyProtection="1">
      <alignment vertical="center" shrinkToFit="1"/>
      <protection locked="0"/>
    </xf>
    <xf numFmtId="0" fontId="17" fillId="0" borderId="14" xfId="0" applyFont="1" applyBorder="1" applyAlignment="1" applyProtection="1">
      <alignment horizontal="center" vertical="center" wrapText="1" shrinkToFit="1"/>
      <protection locked="0"/>
    </xf>
    <xf numFmtId="0" fontId="17" fillId="0" borderId="0" xfId="0" applyFont="1" applyAlignment="1" applyProtection="1">
      <alignment horizontal="center" vertical="center" shrinkToFit="1"/>
      <protection locked="0"/>
    </xf>
    <xf numFmtId="0" fontId="17" fillId="0" borderId="13" xfId="0" applyFont="1" applyBorder="1" applyAlignment="1" applyProtection="1">
      <alignment horizontal="center" vertical="center" shrinkToFit="1"/>
      <protection locked="0"/>
    </xf>
    <xf numFmtId="0" fontId="17" fillId="0" borderId="14" xfId="0" applyFont="1" applyBorder="1" applyAlignment="1" applyProtection="1">
      <alignment horizontal="center" vertical="center" shrinkToFit="1"/>
      <protection locked="0"/>
    </xf>
    <xf numFmtId="0" fontId="17" fillId="0" borderId="23" xfId="0" applyFont="1" applyBorder="1" applyAlignment="1" applyProtection="1">
      <alignment horizontal="center" vertical="center" shrinkToFit="1"/>
      <protection locked="0"/>
    </xf>
    <xf numFmtId="0" fontId="17" fillId="0" borderId="24" xfId="0" applyFont="1" applyBorder="1" applyAlignment="1" applyProtection="1">
      <alignment horizontal="center" vertical="center" shrinkToFit="1"/>
      <protection locked="0"/>
    </xf>
    <xf numFmtId="0" fontId="17" fillId="0" borderId="22" xfId="0" applyFont="1" applyBorder="1" applyAlignment="1" applyProtection="1">
      <alignment horizontal="center" vertical="center" shrinkToFit="1"/>
      <protection locked="0"/>
    </xf>
    <xf numFmtId="181" fontId="12" fillId="0" borderId="39" xfId="0" applyNumberFormat="1" applyFont="1" applyBorder="1" applyAlignment="1" applyProtection="1">
      <alignment horizontal="right" vertical="center" shrinkToFit="1"/>
      <protection locked="0"/>
    </xf>
    <xf numFmtId="181" fontId="12" fillId="0" borderId="40" xfId="0" applyNumberFormat="1" applyFont="1" applyBorder="1" applyAlignment="1" applyProtection="1">
      <alignment horizontal="right" vertical="center" shrinkToFit="1"/>
      <protection locked="0"/>
    </xf>
    <xf numFmtId="180" fontId="12" fillId="0" borderId="35" xfId="0" applyNumberFormat="1" applyFont="1" applyBorder="1" applyAlignment="1" applyProtection="1">
      <alignment horizontal="left" vertical="center"/>
      <protection locked="0"/>
    </xf>
    <xf numFmtId="180" fontId="12" fillId="0" borderId="36" xfId="0" applyNumberFormat="1" applyFont="1" applyBorder="1" applyAlignment="1" applyProtection="1">
      <alignment horizontal="left" vertical="center"/>
      <protection locked="0"/>
    </xf>
    <xf numFmtId="0" fontId="12" fillId="0" borderId="4" xfId="0" applyFont="1" applyBorder="1" applyAlignment="1" applyProtection="1">
      <alignment vertical="center" wrapText="1" shrinkToFit="1"/>
      <protection locked="0"/>
    </xf>
    <xf numFmtId="0" fontId="12" fillId="0" borderId="41" xfId="0" applyFont="1" applyBorder="1" applyAlignment="1" applyProtection="1">
      <alignment vertical="center" wrapText="1" shrinkToFit="1"/>
      <protection locked="0"/>
    </xf>
    <xf numFmtId="0" fontId="12" fillId="0" borderId="14" xfId="0" applyFont="1" applyBorder="1" applyAlignment="1" applyProtection="1">
      <alignment vertical="center" wrapText="1" shrinkToFit="1"/>
      <protection locked="0"/>
    </xf>
    <xf numFmtId="0" fontId="12" fillId="0" borderId="0" xfId="0" applyFont="1" applyAlignment="1" applyProtection="1">
      <alignment vertical="center" wrapText="1" shrinkToFit="1"/>
      <protection locked="0"/>
    </xf>
    <xf numFmtId="0" fontId="12" fillId="0" borderId="42" xfId="0" applyFont="1" applyBorder="1" applyAlignment="1" applyProtection="1">
      <alignment vertical="center" wrapText="1" shrinkToFit="1"/>
      <protection locked="0"/>
    </xf>
    <xf numFmtId="0" fontId="12" fillId="0" borderId="23" xfId="0" applyFont="1" applyBorder="1" applyAlignment="1" applyProtection="1">
      <alignment vertical="center" wrapText="1" shrinkToFit="1"/>
      <protection locked="0"/>
    </xf>
    <xf numFmtId="0" fontId="12" fillId="0" borderId="24" xfId="0" applyFont="1" applyBorder="1" applyAlignment="1" applyProtection="1">
      <alignment vertical="center" wrapText="1" shrinkToFit="1"/>
      <protection locked="0"/>
    </xf>
    <xf numFmtId="0" fontId="12" fillId="0" borderId="43" xfId="0" applyFont="1" applyBorder="1" applyAlignment="1" applyProtection="1">
      <alignment vertical="center" wrapText="1" shrinkToFit="1"/>
      <protection locked="0"/>
    </xf>
    <xf numFmtId="0" fontId="18" fillId="0" borderId="49" xfId="0" applyFont="1" applyBorder="1" applyAlignment="1" applyProtection="1">
      <alignment horizontal="left" vertical="top" wrapText="1" shrinkToFit="1"/>
      <protection locked="0"/>
    </xf>
    <xf numFmtId="0" fontId="18" fillId="0" borderId="95" xfId="0" applyFont="1" applyBorder="1" applyAlignment="1" applyProtection="1">
      <alignment horizontal="left" vertical="top" wrapText="1" shrinkToFit="1"/>
      <protection locked="0"/>
    </xf>
    <xf numFmtId="0" fontId="18" fillId="0" borderId="14" xfId="0" applyFont="1" applyBorder="1" applyAlignment="1" applyProtection="1">
      <alignment horizontal="left" vertical="top" wrapText="1" shrinkToFit="1"/>
      <protection locked="0"/>
    </xf>
    <xf numFmtId="0" fontId="18" fillId="0" borderId="13" xfId="0" applyFont="1" applyBorder="1" applyAlignment="1" applyProtection="1">
      <alignment horizontal="left" vertical="top" wrapText="1" shrinkToFit="1"/>
      <protection locked="0"/>
    </xf>
    <xf numFmtId="0" fontId="18" fillId="0" borderId="23" xfId="0" applyFont="1" applyBorder="1" applyAlignment="1" applyProtection="1">
      <alignment horizontal="left" vertical="top" wrapText="1" shrinkToFit="1"/>
      <protection locked="0"/>
    </xf>
    <xf numFmtId="0" fontId="18" fillId="0" borderId="22" xfId="0" applyFont="1" applyBorder="1" applyAlignment="1" applyProtection="1">
      <alignment horizontal="left" vertical="top" wrapText="1" shrinkToFit="1"/>
      <protection locked="0"/>
    </xf>
    <xf numFmtId="0" fontId="10" fillId="0" borderId="23" xfId="0" applyFont="1" applyBorder="1" applyAlignment="1" applyProtection="1">
      <alignment vertical="top" shrinkToFit="1"/>
      <protection locked="0"/>
    </xf>
    <xf numFmtId="0" fontId="10" fillId="0" borderId="24" xfId="0" applyFont="1" applyBorder="1" applyAlignment="1" applyProtection="1">
      <alignment vertical="top" shrinkToFit="1"/>
      <protection locked="0"/>
    </xf>
    <xf numFmtId="0" fontId="10" fillId="0" borderId="80" xfId="0" applyFont="1" applyBorder="1" applyAlignment="1" applyProtection="1">
      <alignment vertical="top" shrinkToFit="1"/>
      <protection locked="0"/>
    </xf>
    <xf numFmtId="0" fontId="10" fillId="0" borderId="43" xfId="0" applyFont="1" applyBorder="1" applyAlignment="1" applyProtection="1">
      <alignment vertical="top" shrinkToFit="1"/>
      <protection locked="0"/>
    </xf>
    <xf numFmtId="0" fontId="10" fillId="4" borderId="91" xfId="0" applyFont="1" applyFill="1" applyBorder="1" applyAlignment="1">
      <alignment vertical="center" shrinkToFit="1"/>
    </xf>
    <xf numFmtId="176" fontId="12" fillId="0" borderId="44" xfId="0" applyNumberFormat="1" applyFont="1" applyBorder="1" applyAlignment="1" applyProtection="1">
      <alignment vertical="center" wrapText="1"/>
      <protection locked="0"/>
    </xf>
    <xf numFmtId="176" fontId="12" fillId="0" borderId="46" xfId="0" applyNumberFormat="1" applyFont="1" applyBorder="1" applyAlignment="1" applyProtection="1">
      <alignment vertical="center" wrapText="1"/>
      <protection locked="0"/>
    </xf>
    <xf numFmtId="0" fontId="12" fillId="0" borderId="44" xfId="0" applyFont="1" applyBorder="1" applyAlignment="1" applyProtection="1">
      <alignment vertical="center" shrinkToFit="1"/>
      <protection locked="0"/>
    </xf>
    <xf numFmtId="0" fontId="12" fillId="0" borderId="46" xfId="0" applyFont="1" applyBorder="1" applyAlignment="1" applyProtection="1">
      <alignment vertical="center" shrinkToFit="1"/>
      <protection locked="0"/>
    </xf>
    <xf numFmtId="49" fontId="12" fillId="0" borderId="1" xfId="0" applyNumberFormat="1" applyFont="1" applyBorder="1" applyAlignment="1" applyProtection="1">
      <alignment vertical="center" shrinkToFit="1"/>
      <protection locked="0"/>
    </xf>
    <xf numFmtId="49" fontId="12" fillId="0" borderId="33" xfId="0" applyNumberFormat="1" applyFont="1" applyBorder="1" applyAlignment="1" applyProtection="1">
      <alignment vertical="center" shrinkToFit="1"/>
      <protection locked="0"/>
    </xf>
    <xf numFmtId="0" fontId="16" fillId="0" borderId="29" xfId="0" applyFont="1" applyBorder="1" applyAlignment="1" applyProtection="1">
      <alignment vertical="top" wrapText="1" shrinkToFit="1"/>
      <protection locked="0"/>
    </xf>
    <xf numFmtId="0" fontId="16" fillId="0" borderId="29" xfId="0" applyFont="1" applyBorder="1" applyAlignment="1" applyProtection="1">
      <alignment vertical="top" shrinkToFit="1"/>
      <protection locked="0"/>
    </xf>
    <xf numFmtId="0" fontId="16" fillId="0" borderId="86" xfId="0" applyFont="1" applyBorder="1" applyAlignment="1" applyProtection="1">
      <alignment vertical="top" shrinkToFit="1"/>
      <protection locked="0"/>
    </xf>
    <xf numFmtId="0" fontId="16" fillId="0" borderId="88" xfId="0" applyFont="1" applyBorder="1" applyAlignment="1" applyProtection="1">
      <alignment vertical="top" shrinkToFit="1"/>
      <protection locked="0"/>
    </xf>
    <xf numFmtId="0" fontId="16" fillId="0" borderId="89" xfId="0" applyFont="1" applyBorder="1" applyAlignment="1" applyProtection="1">
      <alignment vertical="top" shrinkToFit="1"/>
      <protection locked="0"/>
    </xf>
    <xf numFmtId="176" fontId="12" fillId="0" borderId="44" xfId="0" applyNumberFormat="1" applyFont="1" applyBorder="1" applyAlignment="1" applyProtection="1">
      <alignment vertical="center" shrinkToFit="1"/>
      <protection locked="0"/>
    </xf>
    <xf numFmtId="176" fontId="12" fillId="0" borderId="36" xfId="0" applyNumberFormat="1" applyFont="1" applyBorder="1" applyAlignment="1" applyProtection="1">
      <alignment vertical="center" shrinkToFit="1"/>
      <protection locked="0"/>
    </xf>
    <xf numFmtId="176" fontId="18" fillId="0" borderId="59" xfId="0" applyNumberFormat="1" applyFont="1" applyBorder="1" applyAlignment="1" applyProtection="1">
      <alignment vertical="center" wrapText="1"/>
      <protection locked="0"/>
    </xf>
    <xf numFmtId="176" fontId="18" fillId="0" borderId="60" xfId="0" applyNumberFormat="1" applyFont="1" applyBorder="1" applyAlignment="1" applyProtection="1">
      <alignment vertical="center" wrapText="1"/>
      <protection locked="0"/>
    </xf>
    <xf numFmtId="0" fontId="12" fillId="0" borderId="59" xfId="0" applyFont="1" applyBorder="1" applyAlignment="1" applyProtection="1">
      <alignment vertical="center" shrinkToFit="1"/>
      <protection locked="0"/>
    </xf>
    <xf numFmtId="0" fontId="12" fillId="0" borderId="60" xfId="0" applyFont="1" applyBorder="1" applyAlignment="1" applyProtection="1">
      <alignment vertical="center" shrinkToFit="1"/>
      <protection locked="0"/>
    </xf>
    <xf numFmtId="176" fontId="12" fillId="0" borderId="91" xfId="0" applyNumberFormat="1" applyFont="1" applyBorder="1" applyAlignment="1" applyProtection="1">
      <alignment vertical="center" shrinkToFit="1"/>
      <protection locked="0"/>
    </xf>
    <xf numFmtId="0" fontId="12" fillId="0" borderId="41" xfId="0" applyFont="1" applyBorder="1" applyAlignment="1" applyProtection="1">
      <alignment vertical="center" shrinkToFit="1"/>
      <protection locked="0"/>
    </xf>
    <xf numFmtId="0" fontId="12" fillId="0" borderId="43" xfId="0" applyFont="1" applyBorder="1" applyAlignment="1" applyProtection="1">
      <alignment vertical="center" shrinkToFit="1"/>
      <protection locked="0"/>
    </xf>
    <xf numFmtId="0" fontId="10" fillId="0" borderId="32" xfId="0" applyFont="1" applyBorder="1" applyAlignment="1" applyProtection="1">
      <alignment vertical="center" wrapText="1" shrinkToFit="1"/>
      <protection locked="0"/>
    </xf>
    <xf numFmtId="0" fontId="10" fillId="0" borderId="49" xfId="0" applyFont="1" applyBorder="1" applyAlignment="1" applyProtection="1">
      <alignment horizontal="left" vertical="center" wrapText="1" shrinkToFit="1"/>
      <protection locked="0"/>
    </xf>
    <xf numFmtId="0" fontId="10" fillId="0" borderId="50" xfId="0" applyFont="1" applyBorder="1" applyAlignment="1" applyProtection="1">
      <alignment horizontal="left" vertical="center" wrapText="1" shrinkToFit="1"/>
      <protection locked="0"/>
    </xf>
    <xf numFmtId="0" fontId="10" fillId="0" borderId="77" xfId="0" applyFont="1" applyBorder="1" applyAlignment="1" applyProtection="1">
      <alignment horizontal="left" vertical="center" wrapText="1" shrinkToFit="1"/>
      <protection locked="0"/>
    </xf>
    <xf numFmtId="0" fontId="10" fillId="0" borderId="14" xfId="0" applyFont="1" applyBorder="1" applyAlignment="1" applyProtection="1">
      <alignment horizontal="left" vertical="center" wrapText="1" shrinkToFit="1"/>
      <protection locked="0"/>
    </xf>
    <xf numFmtId="0" fontId="10" fillId="0" borderId="0" xfId="0" applyFont="1" applyAlignment="1" applyProtection="1">
      <alignment horizontal="left" vertical="center" wrapText="1" shrinkToFit="1"/>
      <protection locked="0"/>
    </xf>
    <xf numFmtId="0" fontId="10" fillId="0" borderId="42" xfId="0" applyFont="1" applyBorder="1" applyAlignment="1" applyProtection="1">
      <alignment horizontal="left" vertical="center" wrapText="1" shrinkToFit="1"/>
      <protection locked="0"/>
    </xf>
    <xf numFmtId="176" fontId="10" fillId="0" borderId="78" xfId="0" applyNumberFormat="1" applyFont="1" applyBorder="1" applyAlignment="1" applyProtection="1">
      <alignment vertical="center" wrapText="1" shrinkToFit="1"/>
      <protection locked="0"/>
    </xf>
    <xf numFmtId="176" fontId="10" fillId="0" borderId="80" xfId="0" applyNumberFormat="1" applyFont="1" applyBorder="1" applyAlignment="1" applyProtection="1">
      <alignment vertical="center" wrapText="1" shrinkToFit="1"/>
      <protection locked="0"/>
    </xf>
    <xf numFmtId="176" fontId="10" fillId="0" borderId="42" xfId="0" applyNumberFormat="1" applyFont="1" applyBorder="1" applyAlignment="1" applyProtection="1">
      <alignment vertical="center" wrapText="1" shrinkToFit="1"/>
      <protection locked="0"/>
    </xf>
    <xf numFmtId="176" fontId="10" fillId="0" borderId="43" xfId="0" applyNumberFormat="1" applyFont="1" applyBorder="1" applyAlignment="1" applyProtection="1">
      <alignment vertical="center" wrapText="1" shrinkToFit="1"/>
      <protection locked="0"/>
    </xf>
    <xf numFmtId="176" fontId="12" fillId="0" borderId="1" xfId="0" applyNumberFormat="1" applyFont="1" applyBorder="1" applyAlignment="1" applyProtection="1">
      <alignment horizontal="center" vertical="center" shrinkToFit="1"/>
      <protection locked="0"/>
    </xf>
    <xf numFmtId="176" fontId="12" fillId="0" borderId="2" xfId="0" applyNumberFormat="1" applyFont="1" applyBorder="1" applyAlignment="1" applyProtection="1">
      <alignment horizontal="center" vertical="center" shrinkToFit="1"/>
      <protection locked="0"/>
    </xf>
    <xf numFmtId="176" fontId="12" fillId="0" borderId="32" xfId="0" applyNumberFormat="1" applyFont="1" applyBorder="1" applyAlignment="1" applyProtection="1">
      <alignment horizontal="center" vertical="center" shrinkToFit="1"/>
      <protection locked="0"/>
    </xf>
    <xf numFmtId="176" fontId="12" fillId="0" borderId="41" xfId="0" applyNumberFormat="1" applyFont="1" applyBorder="1" applyAlignment="1" applyProtection="1">
      <alignment horizontal="center" vertical="center" shrinkToFit="1"/>
      <protection locked="0"/>
    </xf>
    <xf numFmtId="176" fontId="12" fillId="0" borderId="14" xfId="0" applyNumberFormat="1" applyFont="1" applyBorder="1" applyAlignment="1" applyProtection="1">
      <alignment horizontal="center" vertical="center" shrinkToFit="1"/>
      <protection locked="0"/>
    </xf>
    <xf numFmtId="176" fontId="12" fillId="0" borderId="42" xfId="0" applyNumberFormat="1" applyFont="1" applyBorder="1" applyAlignment="1" applyProtection="1">
      <alignment horizontal="center" vertical="center" shrinkToFit="1"/>
      <protection locked="0"/>
    </xf>
    <xf numFmtId="176" fontId="12" fillId="0" borderId="70" xfId="0" applyNumberFormat="1" applyFont="1" applyBorder="1" applyAlignment="1" applyProtection="1">
      <alignment horizontal="center" vertical="center" shrinkToFit="1"/>
      <protection locked="0"/>
    </xf>
    <xf numFmtId="176" fontId="12" fillId="0" borderId="91" xfId="0" applyNumberFormat="1" applyFont="1" applyBorder="1" applyAlignment="1" applyProtection="1">
      <alignment horizontal="center" vertical="center" shrinkToFit="1"/>
      <protection locked="0"/>
    </xf>
    <xf numFmtId="0" fontId="23" fillId="0" borderId="58" xfId="0" applyFont="1" applyBorder="1" applyAlignment="1" applyProtection="1">
      <alignment vertical="center" shrinkToFit="1"/>
      <protection locked="0"/>
    </xf>
    <xf numFmtId="20" fontId="12" fillId="0" borderId="47" xfId="0" applyNumberFormat="1" applyFont="1" applyBorder="1" applyAlignment="1" applyProtection="1">
      <alignment horizontal="center" vertical="center" shrinkToFit="1"/>
      <protection locked="0"/>
    </xf>
    <xf numFmtId="0" fontId="11" fillId="0" borderId="39" xfId="0" applyFont="1" applyBorder="1" applyAlignment="1" applyProtection="1">
      <alignment horizontal="left" vertical="center" wrapText="1" shrinkToFit="1"/>
      <protection locked="0"/>
    </xf>
    <xf numFmtId="0" fontId="11" fillId="0" borderId="40" xfId="0" applyFont="1" applyBorder="1" applyAlignment="1" applyProtection="1">
      <alignment horizontal="left" vertical="center" wrapText="1" shrinkToFit="1"/>
      <protection locked="0"/>
    </xf>
    <xf numFmtId="0" fontId="10" fillId="0" borderId="4" xfId="0" applyFont="1" applyBorder="1" applyAlignment="1" applyProtection="1">
      <alignment vertical="center" shrinkToFit="1"/>
      <protection locked="0"/>
    </xf>
    <xf numFmtId="0" fontId="10" fillId="0" borderId="41" xfId="0" applyFont="1" applyBorder="1" applyAlignment="1" applyProtection="1">
      <alignment vertical="center" shrinkToFit="1"/>
      <protection locked="0"/>
    </xf>
    <xf numFmtId="0" fontId="10" fillId="0" borderId="43" xfId="0" applyFont="1" applyBorder="1" applyAlignment="1" applyProtection="1">
      <alignment vertical="center" shrinkToFit="1"/>
      <protection locked="0"/>
    </xf>
  </cellXfs>
  <cellStyles count="5">
    <cellStyle name="ハイパーリンク" xfId="3" builtinId="8"/>
    <cellStyle name="桁区切り" xfId="4" builtinId="6"/>
    <cellStyle name="標準" xfId="0" builtinId="0"/>
    <cellStyle name="標準 2" xfId="1" xr:uid="{00000000-0005-0000-0000-000001000000}"/>
    <cellStyle name="標準 3" xfId="2" xr:uid="{FE0A3332-F45A-46E1-8E95-6ABB1BFB63C1}"/>
  </cellStyles>
  <dxfs count="446">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theme="7" tint="0.59996337778862885"/>
        </patternFill>
      </fill>
    </dxf>
    <dxf>
      <border>
        <bottom style="thin">
          <color auto="1"/>
        </bottom>
        <vertical/>
        <horizontal/>
      </border>
    </dxf>
    <dxf>
      <border>
        <top style="thin">
          <color auto="1"/>
        </top>
        <vertical/>
        <horizontal/>
      </border>
    </dxf>
    <dxf>
      <fill>
        <patternFill>
          <bgColor theme="7" tint="0.59996337778862885"/>
        </patternFill>
      </fill>
    </dxf>
    <dxf>
      <border>
        <bottom style="thin">
          <color auto="1"/>
        </bottom>
        <vertical/>
        <horizontal/>
      </border>
    </dxf>
    <dxf>
      <border>
        <top style="thin">
          <color auto="1"/>
        </top>
        <vertical/>
        <horizontal/>
      </border>
    </dxf>
    <dxf>
      <fill>
        <patternFill>
          <bgColor theme="7" tint="0.59996337778862885"/>
        </patternFill>
      </fill>
    </dxf>
    <dxf>
      <border>
        <bottom style="thin">
          <color auto="1"/>
        </bottom>
        <vertical/>
        <horizontal/>
      </border>
    </dxf>
    <dxf>
      <border>
        <top style="thin">
          <color auto="1"/>
        </top>
        <vertical/>
        <horizontal/>
      </border>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6" Type="http://schemas.openxmlformats.org/officeDocument/2006/relationships/worksheet" Target="worksheets/sheet16.xml"/><Relationship Id="rId107" Type="http://schemas.openxmlformats.org/officeDocument/2006/relationships/styles" Target="styles.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sharedStrings" Target="sharedStrings.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6" Type="http://schemas.openxmlformats.org/officeDocument/2006/relationships/theme" Target="theme/theme1.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calcChain" Target="calcChain.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5.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tmp"/></Relationships>
</file>

<file path=xl/drawings/_rels/drawing7.xml.rels><?xml version="1.0" encoding="UTF-8" standalone="yes"?>
<Relationships xmlns="http://schemas.openxmlformats.org/package/2006/relationships"><Relationship Id="rId1" Type="http://schemas.openxmlformats.org/officeDocument/2006/relationships/image" Target="../media/image12.jpg"/></Relationships>
</file>

<file path=xl/drawings/_rels/drawing8.xml.rels><?xml version="1.0" encoding="UTF-8" standalone="yes"?>
<Relationships xmlns="http://schemas.openxmlformats.org/package/2006/relationships"><Relationship Id="rId3" Type="http://schemas.openxmlformats.org/officeDocument/2006/relationships/image" Target="../media/image15.jpg"/><Relationship Id="rId2" Type="http://schemas.openxmlformats.org/officeDocument/2006/relationships/image" Target="../media/image14.jpg"/><Relationship Id="rId1" Type="http://schemas.openxmlformats.org/officeDocument/2006/relationships/image" Target="../media/image13.jpg"/></Relationships>
</file>

<file path=xl/drawings/_rels/drawing9.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9.jpeg"/></Relationships>
</file>

<file path=xl/drawings/_rels/drawing11.xml.rels><?xml version="1.0" encoding="UTF-8" standalone="yes"?>
<Relationships xmlns="http://schemas.openxmlformats.org/package/2006/relationships"><Relationship Id="rId1" Type="http://schemas.openxmlformats.org/officeDocument/2006/relationships/image" Target="../media/image20.jpg"/></Relationships>
</file>

<file path=xl/drawings/_rels/drawing12.xml.rels><?xml version="1.0" encoding="UTF-8" standalone="yes"?>
<Relationships xmlns="http://schemas.openxmlformats.org/package/2006/relationships"><Relationship Id="rId8" Type="http://schemas.openxmlformats.org/officeDocument/2006/relationships/image" Target="../media/image28.png"/><Relationship Id="rId3" Type="http://schemas.openxmlformats.org/officeDocument/2006/relationships/image" Target="../media/image23.png"/><Relationship Id="rId7" Type="http://schemas.openxmlformats.org/officeDocument/2006/relationships/image" Target="../media/image27.png"/><Relationship Id="rId2" Type="http://schemas.openxmlformats.org/officeDocument/2006/relationships/image" Target="../media/image22.png"/><Relationship Id="rId1" Type="http://schemas.openxmlformats.org/officeDocument/2006/relationships/image" Target="../media/image21.png"/><Relationship Id="rId6" Type="http://schemas.openxmlformats.org/officeDocument/2006/relationships/image" Target="../media/image26.png"/><Relationship Id="rId5" Type="http://schemas.openxmlformats.org/officeDocument/2006/relationships/image" Target="../media/image25.png"/><Relationship Id="rId4" Type="http://schemas.openxmlformats.org/officeDocument/2006/relationships/image" Target="../media/image24.png"/></Relationships>
</file>

<file path=xl/drawings/_rels/drawing13.xml.rels><?xml version="1.0" encoding="UTF-8" standalone="yes"?>
<Relationships xmlns="http://schemas.openxmlformats.org/package/2006/relationships"><Relationship Id="rId2" Type="http://schemas.openxmlformats.org/officeDocument/2006/relationships/image" Target="../media/image30.emf"/><Relationship Id="rId1" Type="http://schemas.openxmlformats.org/officeDocument/2006/relationships/image" Target="../media/image29.emf"/></Relationships>
</file>

<file path=xl/drawings/_rels/drawing14.xml.rels><?xml version="1.0" encoding="UTF-8" standalone="yes"?>
<Relationships xmlns="http://schemas.openxmlformats.org/package/2006/relationships"><Relationship Id="rId1" Type="http://schemas.openxmlformats.org/officeDocument/2006/relationships/image" Target="../media/image31.jpg"/></Relationships>
</file>

<file path=xl/drawings/_rels/drawing15.xml.rels><?xml version="1.0" encoding="UTF-8" standalone="yes"?>
<Relationships xmlns="http://schemas.openxmlformats.org/package/2006/relationships"><Relationship Id="rId2" Type="http://schemas.openxmlformats.org/officeDocument/2006/relationships/image" Target="../media/image33.png"/><Relationship Id="rId1" Type="http://schemas.openxmlformats.org/officeDocument/2006/relationships/image" Target="../media/image32.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5.png"/><Relationship Id="rId1" Type="http://schemas.openxmlformats.org/officeDocument/2006/relationships/image" Target="../media/image34.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image" Target="../media/image36.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9.png"/><Relationship Id="rId1" Type="http://schemas.openxmlformats.org/officeDocument/2006/relationships/image" Target="../media/image38.png"/></Relationships>
</file>

<file path=xl/drawings/_rels/drawing19.xml.rels><?xml version="1.0" encoding="UTF-8" standalone="yes"?>
<Relationships xmlns="http://schemas.openxmlformats.org/package/2006/relationships"><Relationship Id="rId1" Type="http://schemas.openxmlformats.org/officeDocument/2006/relationships/image" Target="../media/image40.jpg"/></Relationships>
</file>

<file path=xl/drawings/_rels/drawing20.xml.rels><?xml version="1.0" encoding="UTF-8" standalone="yes"?>
<Relationships xmlns="http://schemas.openxmlformats.org/package/2006/relationships"><Relationship Id="rId2" Type="http://schemas.openxmlformats.org/officeDocument/2006/relationships/image" Target="../media/image42.jpeg"/><Relationship Id="rId1" Type="http://schemas.openxmlformats.org/officeDocument/2006/relationships/image" Target="../media/image41.jpeg"/></Relationships>
</file>

<file path=xl/drawings/_rels/drawing21.xml.rels><?xml version="1.0" encoding="UTF-8" standalone="yes"?>
<Relationships xmlns="http://schemas.openxmlformats.org/package/2006/relationships"><Relationship Id="rId3" Type="http://schemas.openxmlformats.org/officeDocument/2006/relationships/image" Target="../media/image45.png"/><Relationship Id="rId2" Type="http://schemas.openxmlformats.org/officeDocument/2006/relationships/image" Target="../media/image44.png"/><Relationship Id="rId1" Type="http://schemas.openxmlformats.org/officeDocument/2006/relationships/image" Target="../media/image43.png"/><Relationship Id="rId5" Type="http://schemas.openxmlformats.org/officeDocument/2006/relationships/image" Target="../media/image47.jpg"/><Relationship Id="rId4" Type="http://schemas.openxmlformats.org/officeDocument/2006/relationships/image" Target="../media/image46.jpg"/></Relationships>
</file>

<file path=xl/drawings/_rels/drawing22.xml.rels><?xml version="1.0" encoding="UTF-8" standalone="yes"?>
<Relationships xmlns="http://schemas.openxmlformats.org/package/2006/relationships"><Relationship Id="rId3" Type="http://schemas.openxmlformats.org/officeDocument/2006/relationships/image" Target="../media/image50.jpg"/><Relationship Id="rId2" Type="http://schemas.openxmlformats.org/officeDocument/2006/relationships/image" Target="../media/image49.jpg"/><Relationship Id="rId1" Type="http://schemas.openxmlformats.org/officeDocument/2006/relationships/image" Target="../media/image48.jpg"/><Relationship Id="rId4" Type="http://schemas.openxmlformats.org/officeDocument/2006/relationships/image" Target="../media/image51.jpg"/></Relationships>
</file>

<file path=xl/drawings/_rels/drawing23.xml.rels><?xml version="1.0" encoding="UTF-8" standalone="yes"?>
<Relationships xmlns="http://schemas.openxmlformats.org/package/2006/relationships"><Relationship Id="rId3" Type="http://schemas.openxmlformats.org/officeDocument/2006/relationships/image" Target="../media/image54.jpeg"/><Relationship Id="rId2" Type="http://schemas.openxmlformats.org/officeDocument/2006/relationships/image" Target="../media/image53.png"/><Relationship Id="rId1" Type="http://schemas.openxmlformats.org/officeDocument/2006/relationships/image" Target="../media/image52.png"/><Relationship Id="rId4" Type="http://schemas.openxmlformats.org/officeDocument/2006/relationships/image" Target="../media/image55.jpeg"/></Relationships>
</file>

<file path=xl/drawings/_rels/drawing24.xml.rels><?xml version="1.0" encoding="UTF-8" standalone="yes"?>
<Relationships xmlns="http://schemas.openxmlformats.org/package/2006/relationships"><Relationship Id="rId2" Type="http://schemas.openxmlformats.org/officeDocument/2006/relationships/image" Target="../media/image57.emf"/><Relationship Id="rId1" Type="http://schemas.openxmlformats.org/officeDocument/2006/relationships/image" Target="../media/image56.emf"/></Relationships>
</file>

<file path=xl/drawings/_rels/drawing25.xml.rels><?xml version="1.0" encoding="UTF-8" standalone="yes"?>
<Relationships xmlns="http://schemas.openxmlformats.org/package/2006/relationships"><Relationship Id="rId1" Type="http://schemas.openxmlformats.org/officeDocument/2006/relationships/image" Target="../media/image58.jpeg"/></Relationships>
</file>

<file path=xl/drawings/_rels/drawing26.xml.rels><?xml version="1.0" encoding="UTF-8" standalone="yes"?>
<Relationships xmlns="http://schemas.openxmlformats.org/package/2006/relationships"><Relationship Id="rId2" Type="http://schemas.openxmlformats.org/officeDocument/2006/relationships/image" Target="../media/image60.jpg"/><Relationship Id="rId1" Type="http://schemas.openxmlformats.org/officeDocument/2006/relationships/image" Target="../media/image59.jpg"/></Relationships>
</file>

<file path=xl/drawings/_rels/drawing27.xml.rels><?xml version="1.0" encoding="UTF-8" standalone="yes"?>
<Relationships xmlns="http://schemas.openxmlformats.org/package/2006/relationships"><Relationship Id="rId2" Type="http://schemas.openxmlformats.org/officeDocument/2006/relationships/image" Target="../media/image62.emf"/><Relationship Id="rId1" Type="http://schemas.openxmlformats.org/officeDocument/2006/relationships/image" Target="../media/image61.emf"/></Relationships>
</file>

<file path=xl/drawings/_rels/drawing28.xml.rels><?xml version="1.0" encoding="UTF-8" standalone="yes"?>
<Relationships xmlns="http://schemas.openxmlformats.org/package/2006/relationships"><Relationship Id="rId1" Type="http://schemas.openxmlformats.org/officeDocument/2006/relationships/image" Target="../media/image63.jpeg"/></Relationships>
</file>

<file path=xl/drawings/_rels/drawing29.xml.rels><?xml version="1.0" encoding="UTF-8" standalone="yes"?>
<Relationships xmlns="http://schemas.openxmlformats.org/package/2006/relationships"><Relationship Id="rId2" Type="http://schemas.openxmlformats.org/officeDocument/2006/relationships/image" Target="../media/image65.png"/><Relationship Id="rId1" Type="http://schemas.openxmlformats.org/officeDocument/2006/relationships/image" Target="../media/image64.png"/></Relationships>
</file>

<file path=xl/drawings/_rels/drawing30.xml.rels><?xml version="1.0" encoding="UTF-8" standalone="yes"?>
<Relationships xmlns="http://schemas.openxmlformats.org/package/2006/relationships"><Relationship Id="rId2" Type="http://schemas.openxmlformats.org/officeDocument/2006/relationships/image" Target="../media/image67.tmp"/><Relationship Id="rId1" Type="http://schemas.openxmlformats.org/officeDocument/2006/relationships/image" Target="../media/image66.tmp"/></Relationships>
</file>

<file path=xl/drawings/_rels/drawing31.xml.rels><?xml version="1.0" encoding="UTF-8" standalone="yes"?>
<Relationships xmlns="http://schemas.openxmlformats.org/package/2006/relationships"><Relationship Id="rId1" Type="http://schemas.openxmlformats.org/officeDocument/2006/relationships/image" Target="../media/image68.jpeg"/></Relationships>
</file>

<file path=xl/drawings/_rels/drawing32.xml.rels><?xml version="1.0" encoding="UTF-8" standalone="yes"?>
<Relationships xmlns="http://schemas.openxmlformats.org/package/2006/relationships"><Relationship Id="rId1" Type="http://schemas.openxmlformats.org/officeDocument/2006/relationships/image" Target="../media/image69.png"/></Relationships>
</file>

<file path=xl/drawings/_rels/drawing33.xml.rels><?xml version="1.0" encoding="UTF-8" standalone="yes"?>
<Relationships xmlns="http://schemas.openxmlformats.org/package/2006/relationships"><Relationship Id="rId3" Type="http://schemas.openxmlformats.org/officeDocument/2006/relationships/image" Target="../media/image72.jpg"/><Relationship Id="rId2" Type="http://schemas.openxmlformats.org/officeDocument/2006/relationships/image" Target="../media/image71.png"/><Relationship Id="rId1" Type="http://schemas.openxmlformats.org/officeDocument/2006/relationships/image" Target="../media/image70.png"/><Relationship Id="rId4" Type="http://schemas.openxmlformats.org/officeDocument/2006/relationships/image" Target="../media/image73.jpg"/></Relationships>
</file>

<file path=xl/drawings/drawing1.xml><?xml version="1.0" encoding="utf-8"?>
<xdr:wsDr xmlns:xdr="http://schemas.openxmlformats.org/drawingml/2006/spreadsheetDrawing" xmlns:a="http://schemas.openxmlformats.org/drawingml/2006/main">
  <xdr:twoCellAnchor>
    <xdr:from>
      <xdr:col>0</xdr:col>
      <xdr:colOff>1</xdr:colOff>
      <xdr:row>66</xdr:row>
      <xdr:rowOff>24493</xdr:rowOff>
    </xdr:from>
    <xdr:to>
      <xdr:col>10</xdr:col>
      <xdr:colOff>598715</xdr:colOff>
      <xdr:row>91</xdr:row>
      <xdr:rowOff>326574</xdr:rowOff>
    </xdr:to>
    <xdr:grpSp>
      <xdr:nvGrpSpPr>
        <xdr:cNvPr id="2" name="Group 3">
          <a:extLst>
            <a:ext uri="{FF2B5EF4-FFF2-40B4-BE49-F238E27FC236}">
              <a16:creationId xmlns:a16="http://schemas.microsoft.com/office/drawing/2014/main" id="{986D76D4-C970-4DDD-BA17-A8ED682B5DC8}"/>
            </a:ext>
          </a:extLst>
        </xdr:cNvPr>
        <xdr:cNvGrpSpPr>
          <a:grpSpLocks noChangeAspect="1"/>
        </xdr:cNvGrpSpPr>
      </xdr:nvGrpSpPr>
      <xdr:grpSpPr bwMode="auto">
        <a:xfrm rot="16200000">
          <a:off x="-1075645" y="19702464"/>
          <a:ext cx="8636456" cy="6485164"/>
          <a:chOff x="0" y="1951"/>
          <a:chExt cx="681" cy="941"/>
        </a:xfrm>
      </xdr:grpSpPr>
      <xdr:sp macro="" textlink="">
        <xdr:nvSpPr>
          <xdr:cNvPr id="3" name="AutoShape 2">
            <a:extLst>
              <a:ext uri="{FF2B5EF4-FFF2-40B4-BE49-F238E27FC236}">
                <a16:creationId xmlns:a16="http://schemas.microsoft.com/office/drawing/2014/main" id="{3E70EE04-577A-42F5-8120-699EDA335A94}"/>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D4F23D4D-3393-4ABD-B79B-EA812CEAABC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51"/>
            <a:ext cx="682" cy="9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1</xdr:colOff>
      <xdr:row>92</xdr:row>
      <xdr:rowOff>5472</xdr:rowOff>
    </xdr:from>
    <xdr:to>
      <xdr:col>11</xdr:col>
      <xdr:colOff>13610</xdr:colOff>
      <xdr:row>117</xdr:row>
      <xdr:rowOff>312964</xdr:rowOff>
    </xdr:to>
    <xdr:grpSp>
      <xdr:nvGrpSpPr>
        <xdr:cNvPr id="5" name="Group 3">
          <a:extLst>
            <a:ext uri="{FF2B5EF4-FFF2-40B4-BE49-F238E27FC236}">
              <a16:creationId xmlns:a16="http://schemas.microsoft.com/office/drawing/2014/main" id="{DAB6CF40-B808-4833-9C46-72AC96F331E7}"/>
            </a:ext>
          </a:extLst>
        </xdr:cNvPr>
        <xdr:cNvGrpSpPr>
          <a:grpSpLocks noChangeAspect="1"/>
        </xdr:cNvGrpSpPr>
      </xdr:nvGrpSpPr>
      <xdr:grpSpPr bwMode="auto">
        <a:xfrm rot="16200000">
          <a:off x="-1056578" y="28332126"/>
          <a:ext cx="8641867" cy="6528709"/>
          <a:chOff x="0" y="134"/>
          <a:chExt cx="682" cy="3734"/>
        </a:xfrm>
      </xdr:grpSpPr>
      <xdr:sp macro="" textlink="">
        <xdr:nvSpPr>
          <xdr:cNvPr id="6" name="AutoShape 2">
            <a:extLst>
              <a:ext uri="{FF2B5EF4-FFF2-40B4-BE49-F238E27FC236}">
                <a16:creationId xmlns:a16="http://schemas.microsoft.com/office/drawing/2014/main" id="{9FDC6F10-8F9C-4C86-8FEE-96D764301745}"/>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83834B43-3D31-4865-86F6-A58F4F0C707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34"/>
            <a:ext cx="682" cy="37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66</xdr:row>
      <xdr:rowOff>84950</xdr:rowOff>
    </xdr:from>
    <xdr:to>
      <xdr:col>13</xdr:col>
      <xdr:colOff>447675</xdr:colOff>
      <xdr:row>93</xdr:row>
      <xdr:rowOff>57148</xdr:rowOff>
    </xdr:to>
    <xdr:grpSp>
      <xdr:nvGrpSpPr>
        <xdr:cNvPr id="2" name="Group 3">
          <a:extLst>
            <a:ext uri="{FF2B5EF4-FFF2-40B4-BE49-F238E27FC236}">
              <a16:creationId xmlns:a16="http://schemas.microsoft.com/office/drawing/2014/main" id="{F4C62256-EE99-4548-B367-5B84EF8E775E}"/>
            </a:ext>
          </a:extLst>
        </xdr:cNvPr>
        <xdr:cNvGrpSpPr>
          <a:grpSpLocks noChangeAspect="1"/>
        </xdr:cNvGrpSpPr>
      </xdr:nvGrpSpPr>
      <xdr:grpSpPr bwMode="auto">
        <a:xfrm rot="16200000">
          <a:off x="-462349" y="19149624"/>
          <a:ext cx="8973323" cy="8048625"/>
          <a:chOff x="0" y="-523"/>
          <a:chExt cx="714" cy="3414"/>
        </a:xfrm>
      </xdr:grpSpPr>
      <xdr:sp macro="" textlink="">
        <xdr:nvSpPr>
          <xdr:cNvPr id="3" name="AutoShape 2">
            <a:extLst>
              <a:ext uri="{FF2B5EF4-FFF2-40B4-BE49-F238E27FC236}">
                <a16:creationId xmlns:a16="http://schemas.microsoft.com/office/drawing/2014/main" id="{954CF22C-B17C-4864-9C05-2E4E80482BB9}"/>
              </a:ext>
            </a:extLst>
          </xdr:cNvPr>
          <xdr:cNvSpPr>
            <a:spLocks noChangeAspect="1" noChangeArrowheads="1" noTextEdit="1"/>
          </xdr:cNvSpPr>
        </xdr:nvSpPr>
        <xdr:spPr bwMode="auto">
          <a:xfrm>
            <a:off x="0" y="1951"/>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6DB3FEF5-B4C6-4BB2-BE1D-49D64711A39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2" y="-523"/>
            <a:ext cx="682" cy="27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92</xdr:row>
      <xdr:rowOff>7422</xdr:rowOff>
    </xdr:from>
    <xdr:to>
      <xdr:col>12</xdr:col>
      <xdr:colOff>313768</xdr:colOff>
      <xdr:row>121</xdr:row>
      <xdr:rowOff>168088</xdr:rowOff>
    </xdr:to>
    <xdr:grpSp>
      <xdr:nvGrpSpPr>
        <xdr:cNvPr id="5" name="Group 7">
          <a:extLst>
            <a:ext uri="{FF2B5EF4-FFF2-40B4-BE49-F238E27FC236}">
              <a16:creationId xmlns:a16="http://schemas.microsoft.com/office/drawing/2014/main" id="{C0B0EAA9-5995-423E-A737-E45D74DD4B91}"/>
            </a:ext>
          </a:extLst>
        </xdr:cNvPr>
        <xdr:cNvGrpSpPr>
          <a:grpSpLocks noChangeAspect="1"/>
        </xdr:cNvGrpSpPr>
      </xdr:nvGrpSpPr>
      <xdr:grpSpPr bwMode="auto">
        <a:xfrm rot="16200000">
          <a:off x="-1228374" y="28505871"/>
          <a:ext cx="9828541" cy="7371793"/>
          <a:chOff x="0" y="-444"/>
          <a:chExt cx="776" cy="4264"/>
        </a:xfrm>
      </xdr:grpSpPr>
      <xdr:sp macro="" textlink="">
        <xdr:nvSpPr>
          <xdr:cNvPr id="6" name="AutoShape 6">
            <a:extLst>
              <a:ext uri="{FF2B5EF4-FFF2-40B4-BE49-F238E27FC236}">
                <a16:creationId xmlns:a16="http://schemas.microsoft.com/office/drawing/2014/main" id="{B289129E-7810-4321-9D2E-D81B5A4AF5CB}"/>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8F472770-2B22-4569-8BCC-35189325E9C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 y="-444"/>
            <a:ext cx="682" cy="37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66</xdr:row>
      <xdr:rowOff>17387</xdr:rowOff>
    </xdr:from>
    <xdr:to>
      <xdr:col>11</xdr:col>
      <xdr:colOff>0</xdr:colOff>
      <xdr:row>94</xdr:row>
      <xdr:rowOff>71436</xdr:rowOff>
    </xdr:to>
    <xdr:grpSp>
      <xdr:nvGrpSpPr>
        <xdr:cNvPr id="2" name="Group 3">
          <a:extLst>
            <a:ext uri="{FF2B5EF4-FFF2-40B4-BE49-F238E27FC236}">
              <a16:creationId xmlns:a16="http://schemas.microsoft.com/office/drawing/2014/main" id="{3BD76F83-9FB9-4025-B715-C7F90275BFE6}"/>
            </a:ext>
          </a:extLst>
        </xdr:cNvPr>
        <xdr:cNvGrpSpPr>
          <a:grpSpLocks noChangeAspect="1"/>
        </xdr:cNvGrpSpPr>
      </xdr:nvGrpSpPr>
      <xdr:grpSpPr bwMode="auto">
        <a:xfrm rot="16200000">
          <a:off x="-1436725" y="20056437"/>
          <a:ext cx="9388549" cy="6515100"/>
          <a:chOff x="0" y="970"/>
          <a:chExt cx="741" cy="2711"/>
        </a:xfrm>
      </xdr:grpSpPr>
      <xdr:sp macro="" textlink="">
        <xdr:nvSpPr>
          <xdr:cNvPr id="3" name="AutoShape 2">
            <a:extLst>
              <a:ext uri="{FF2B5EF4-FFF2-40B4-BE49-F238E27FC236}">
                <a16:creationId xmlns:a16="http://schemas.microsoft.com/office/drawing/2014/main" id="{FEB9A300-F2D4-40FB-837A-67172ED46F29}"/>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747221B4-8A67-4AA0-B647-98837605FC3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9" y="970"/>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91</xdr:row>
      <xdr:rowOff>326023</xdr:rowOff>
    </xdr:from>
    <xdr:to>
      <xdr:col>11</xdr:col>
      <xdr:colOff>3</xdr:colOff>
      <xdr:row>120</xdr:row>
      <xdr:rowOff>142873</xdr:rowOff>
    </xdr:to>
    <xdr:grpSp>
      <xdr:nvGrpSpPr>
        <xdr:cNvPr id="5" name="Group 7">
          <a:extLst>
            <a:ext uri="{FF2B5EF4-FFF2-40B4-BE49-F238E27FC236}">
              <a16:creationId xmlns:a16="http://schemas.microsoft.com/office/drawing/2014/main" id="{AC6B54A6-2732-4285-AC45-43D5E6D1E599}"/>
            </a:ext>
          </a:extLst>
        </xdr:cNvPr>
        <xdr:cNvGrpSpPr>
          <a:grpSpLocks noChangeAspect="1"/>
        </xdr:cNvGrpSpPr>
      </xdr:nvGrpSpPr>
      <xdr:grpSpPr bwMode="auto">
        <a:xfrm rot="16200000">
          <a:off x="-1484811" y="28747534"/>
          <a:ext cx="9484725" cy="6515103"/>
          <a:chOff x="0" y="1315"/>
          <a:chExt cx="743" cy="2964"/>
        </a:xfrm>
      </xdr:grpSpPr>
      <xdr:sp macro="" textlink="">
        <xdr:nvSpPr>
          <xdr:cNvPr id="6" name="AutoShape 6">
            <a:extLst>
              <a:ext uri="{FF2B5EF4-FFF2-40B4-BE49-F238E27FC236}">
                <a16:creationId xmlns:a16="http://schemas.microsoft.com/office/drawing/2014/main" id="{A287DA4B-96EE-4290-AC5D-D9DEF2B6E467}"/>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26E90579-FC93-4224-B44B-D84F293CDC78}"/>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 y="1315"/>
            <a:ext cx="682" cy="29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922</xdr:colOff>
      <xdr:row>66</xdr:row>
      <xdr:rowOff>13792</xdr:rowOff>
    </xdr:from>
    <xdr:to>
      <xdr:col>11</xdr:col>
      <xdr:colOff>17322</xdr:colOff>
      <xdr:row>98</xdr:row>
      <xdr:rowOff>225139</xdr:rowOff>
    </xdr:to>
    <xdr:grpSp>
      <xdr:nvGrpSpPr>
        <xdr:cNvPr id="2" name="Group 3">
          <a:extLst>
            <a:ext uri="{FF2B5EF4-FFF2-40B4-BE49-F238E27FC236}">
              <a16:creationId xmlns:a16="http://schemas.microsoft.com/office/drawing/2014/main" id="{D9DE44F7-A17B-428C-BEBA-EA43DC7A632C}"/>
            </a:ext>
          </a:extLst>
        </xdr:cNvPr>
        <xdr:cNvGrpSpPr>
          <a:grpSpLocks noChangeAspect="1"/>
        </xdr:cNvGrpSpPr>
      </xdr:nvGrpSpPr>
      <xdr:grpSpPr bwMode="auto">
        <a:xfrm rot="16200000">
          <a:off x="-2173002" y="20790041"/>
          <a:ext cx="10879347" cy="6531500"/>
          <a:chOff x="0" y="1070"/>
          <a:chExt cx="857" cy="2711"/>
        </a:xfrm>
      </xdr:grpSpPr>
      <xdr:sp macro="" textlink="">
        <xdr:nvSpPr>
          <xdr:cNvPr id="3" name="AutoShape 2">
            <a:extLst>
              <a:ext uri="{FF2B5EF4-FFF2-40B4-BE49-F238E27FC236}">
                <a16:creationId xmlns:a16="http://schemas.microsoft.com/office/drawing/2014/main" id="{89CFBE62-6AB6-4E51-903A-E16172FD143B}"/>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CFA0058F-6FF1-45A4-9241-83F09C93E33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5" y="1070"/>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3065</xdr:colOff>
      <xdr:row>92</xdr:row>
      <xdr:rowOff>21744</xdr:rowOff>
    </xdr:from>
    <xdr:to>
      <xdr:col>11</xdr:col>
      <xdr:colOff>1</xdr:colOff>
      <xdr:row>122</xdr:row>
      <xdr:rowOff>95251</xdr:rowOff>
    </xdr:to>
    <xdr:grpSp>
      <xdr:nvGrpSpPr>
        <xdr:cNvPr id="5" name="Group 7">
          <a:extLst>
            <a:ext uri="{FF2B5EF4-FFF2-40B4-BE49-F238E27FC236}">
              <a16:creationId xmlns:a16="http://schemas.microsoft.com/office/drawing/2014/main" id="{3399E068-15E0-4B19-B13F-5043CF98F791}"/>
            </a:ext>
          </a:extLst>
        </xdr:cNvPr>
        <xdr:cNvGrpSpPr>
          <a:grpSpLocks noChangeAspect="1"/>
        </xdr:cNvGrpSpPr>
      </xdr:nvGrpSpPr>
      <xdr:grpSpPr bwMode="auto">
        <a:xfrm rot="16200000">
          <a:off x="-1778296" y="29073180"/>
          <a:ext cx="10074757" cy="6512036"/>
          <a:chOff x="0" y="1855"/>
          <a:chExt cx="788" cy="3769"/>
        </a:xfrm>
      </xdr:grpSpPr>
      <xdr:sp macro="" textlink="">
        <xdr:nvSpPr>
          <xdr:cNvPr id="6" name="AutoShape 6">
            <a:extLst>
              <a:ext uri="{FF2B5EF4-FFF2-40B4-BE49-F238E27FC236}">
                <a16:creationId xmlns:a16="http://schemas.microsoft.com/office/drawing/2014/main" id="{0BF14376-61D6-40CC-9748-77BAFA271E9E}"/>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765240C9-C7AE-434D-9055-9F95C5A683F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6" y="1855"/>
            <a:ext cx="682" cy="37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66</xdr:row>
      <xdr:rowOff>12832</xdr:rowOff>
    </xdr:from>
    <xdr:to>
      <xdr:col>11</xdr:col>
      <xdr:colOff>0</xdr:colOff>
      <xdr:row>97</xdr:row>
      <xdr:rowOff>190500</xdr:rowOff>
    </xdr:to>
    <xdr:grpSp>
      <xdr:nvGrpSpPr>
        <xdr:cNvPr id="2" name="Group 3">
          <a:extLst>
            <a:ext uri="{FF2B5EF4-FFF2-40B4-BE49-F238E27FC236}">
              <a16:creationId xmlns:a16="http://schemas.microsoft.com/office/drawing/2014/main" id="{CAF27FBF-0D66-4EB4-907D-D2ED9EB0B619}"/>
            </a:ext>
          </a:extLst>
        </xdr:cNvPr>
        <xdr:cNvGrpSpPr>
          <a:grpSpLocks noChangeAspect="1"/>
        </xdr:cNvGrpSpPr>
      </xdr:nvGrpSpPr>
      <xdr:grpSpPr bwMode="auto">
        <a:xfrm rot="16200000">
          <a:off x="-1998597" y="20613754"/>
          <a:ext cx="10512293" cy="6515100"/>
          <a:chOff x="0" y="1616"/>
          <a:chExt cx="827" cy="2711"/>
        </a:xfrm>
      </xdr:grpSpPr>
      <xdr:sp macro="" textlink="">
        <xdr:nvSpPr>
          <xdr:cNvPr id="3" name="AutoShape 2">
            <a:extLst>
              <a:ext uri="{FF2B5EF4-FFF2-40B4-BE49-F238E27FC236}">
                <a16:creationId xmlns:a16="http://schemas.microsoft.com/office/drawing/2014/main" id="{50B75588-1887-40F5-9B6A-FA280086A798}"/>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050E251E-4BD2-4E7D-B694-EF1547DC1A1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 y="1616"/>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92</xdr:row>
      <xdr:rowOff>142874</xdr:rowOff>
    </xdr:from>
    <xdr:to>
      <xdr:col>11</xdr:col>
      <xdr:colOff>0</xdr:colOff>
      <xdr:row>118</xdr:row>
      <xdr:rowOff>95249</xdr:rowOff>
    </xdr:to>
    <xdr:grpSp>
      <xdr:nvGrpSpPr>
        <xdr:cNvPr id="5" name="Group 7">
          <a:extLst>
            <a:ext uri="{FF2B5EF4-FFF2-40B4-BE49-F238E27FC236}">
              <a16:creationId xmlns:a16="http://schemas.microsoft.com/office/drawing/2014/main" id="{B1B3E4D2-98CF-4E9B-A011-B204B13EB86A}"/>
            </a:ext>
          </a:extLst>
        </xdr:cNvPr>
        <xdr:cNvGrpSpPr>
          <a:grpSpLocks noChangeAspect="1"/>
        </xdr:cNvGrpSpPr>
      </xdr:nvGrpSpPr>
      <xdr:grpSpPr bwMode="auto">
        <a:xfrm rot="16200000">
          <a:off x="-1052513" y="28465462"/>
          <a:ext cx="8620125" cy="6515100"/>
          <a:chOff x="0" y="2880"/>
          <a:chExt cx="681" cy="940"/>
        </a:xfrm>
      </xdr:grpSpPr>
      <xdr:sp macro="" textlink="">
        <xdr:nvSpPr>
          <xdr:cNvPr id="6" name="AutoShape 6">
            <a:extLst>
              <a:ext uri="{FF2B5EF4-FFF2-40B4-BE49-F238E27FC236}">
                <a16:creationId xmlns:a16="http://schemas.microsoft.com/office/drawing/2014/main" id="{A90B7FB8-E36A-4E72-A6D2-6956A93BDF92}"/>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E22000B4-2670-4E8F-85F8-AE0F27CEC0F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880"/>
            <a:ext cx="682"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6.xml><?xml version="1.0" encoding="utf-8"?>
<xdr:wsDr xmlns:xdr="http://schemas.openxmlformats.org/drawingml/2006/spreadsheetDrawing" xmlns:a="http://schemas.openxmlformats.org/drawingml/2006/main">
  <xdr:oneCellAnchor>
    <xdr:from>
      <xdr:col>14</xdr:col>
      <xdr:colOff>87312</xdr:colOff>
      <xdr:row>69</xdr:row>
      <xdr:rowOff>134938</xdr:rowOff>
    </xdr:from>
    <xdr:ext cx="184731" cy="264560"/>
    <xdr:sp macro="" textlink="">
      <xdr:nvSpPr>
        <xdr:cNvPr id="2" name="テキスト ボックス 1">
          <a:extLst>
            <a:ext uri="{FF2B5EF4-FFF2-40B4-BE49-F238E27FC236}">
              <a16:creationId xmlns:a16="http://schemas.microsoft.com/office/drawing/2014/main" id="{780CFA17-9F08-4D92-A0A7-685F458FB7EF}"/>
            </a:ext>
          </a:extLst>
        </xdr:cNvPr>
        <xdr:cNvSpPr txBox="1"/>
      </xdr:nvSpPr>
      <xdr:spPr>
        <a:xfrm>
          <a:off x="8231187" y="19584988"/>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kumimoji="1" lang="ja-JP" altLang="en-US" sz="1100"/>
        </a:p>
      </xdr:txBody>
    </xdr:sp>
    <xdr:clientData/>
  </xdr:oneCellAnchor>
  <xdr:twoCellAnchor editAs="oneCell">
    <xdr:from>
      <xdr:col>0</xdr:col>
      <xdr:colOff>219075</xdr:colOff>
      <xdr:row>68</xdr:row>
      <xdr:rowOff>44329</xdr:rowOff>
    </xdr:from>
    <xdr:to>
      <xdr:col>10</xdr:col>
      <xdr:colOff>502622</xdr:colOff>
      <xdr:row>93</xdr:row>
      <xdr:rowOff>257176</xdr:rowOff>
    </xdr:to>
    <xdr:pic>
      <xdr:nvPicPr>
        <xdr:cNvPr id="3" name="図 2">
          <a:extLst>
            <a:ext uri="{FF2B5EF4-FFF2-40B4-BE49-F238E27FC236}">
              <a16:creationId xmlns:a16="http://schemas.microsoft.com/office/drawing/2014/main" id="{643A2A2C-0F9A-403D-BB0A-32CD164616CB}"/>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46467" t="13258" r="10907" b="7860"/>
        <a:stretch/>
      </xdr:blipFill>
      <xdr:spPr>
        <a:xfrm>
          <a:off x="219075" y="19161004"/>
          <a:ext cx="6169997" cy="854722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27213</xdr:colOff>
      <xdr:row>66</xdr:row>
      <xdr:rowOff>108858</xdr:rowOff>
    </xdr:from>
    <xdr:to>
      <xdr:col>10</xdr:col>
      <xdr:colOff>280305</xdr:colOff>
      <xdr:row>91</xdr:row>
      <xdr:rowOff>138794</xdr:rowOff>
    </xdr:to>
    <xdr:pic>
      <xdr:nvPicPr>
        <xdr:cNvPr id="2" name="図 1">
          <a:extLst>
            <a:ext uri="{FF2B5EF4-FFF2-40B4-BE49-F238E27FC236}">
              <a16:creationId xmlns:a16="http://schemas.microsoft.com/office/drawing/2014/main" id="{72F349B8-3B07-4A07-8B00-61E3FBDA07C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55813" y="18711183"/>
          <a:ext cx="5910942" cy="836431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163285</xdr:colOff>
      <xdr:row>66</xdr:row>
      <xdr:rowOff>217714</xdr:rowOff>
    </xdr:from>
    <xdr:to>
      <xdr:col>10</xdr:col>
      <xdr:colOff>404131</xdr:colOff>
      <xdr:row>83</xdr:row>
      <xdr:rowOff>6803</xdr:rowOff>
    </xdr:to>
    <xdr:pic>
      <xdr:nvPicPr>
        <xdr:cNvPr id="2" name="図 1">
          <a:extLst>
            <a:ext uri="{FF2B5EF4-FFF2-40B4-BE49-F238E27FC236}">
              <a16:creationId xmlns:a16="http://schemas.microsoft.com/office/drawing/2014/main" id="{50271AAE-6486-47F1-9262-6EAA6301CCF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3285" y="18820039"/>
          <a:ext cx="6127296" cy="5456464"/>
        </a:xfrm>
        <a:prstGeom prst="rect">
          <a:avLst/>
        </a:prstGeom>
      </xdr:spPr>
    </xdr:pic>
    <xdr:clientData/>
  </xdr:twoCellAnchor>
  <xdr:twoCellAnchor editAs="oneCell">
    <xdr:from>
      <xdr:col>0</xdr:col>
      <xdr:colOff>40821</xdr:colOff>
      <xdr:row>92</xdr:row>
      <xdr:rowOff>13607</xdr:rowOff>
    </xdr:from>
    <xdr:to>
      <xdr:col>10</xdr:col>
      <xdr:colOff>605517</xdr:colOff>
      <xdr:row>117</xdr:row>
      <xdr:rowOff>319768</xdr:rowOff>
    </xdr:to>
    <xdr:pic>
      <xdr:nvPicPr>
        <xdr:cNvPr id="3" name="図 2">
          <a:extLst>
            <a:ext uri="{FF2B5EF4-FFF2-40B4-BE49-F238E27FC236}">
              <a16:creationId xmlns:a16="http://schemas.microsoft.com/office/drawing/2014/main" id="{865AC971-0FCC-4436-8198-29CAA718F40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0821" y="27283682"/>
          <a:ext cx="6451146" cy="8640536"/>
        </a:xfrm>
        <a:prstGeom prst="rect">
          <a:avLst/>
        </a:prstGeom>
      </xdr:spPr>
    </xdr:pic>
    <xdr:clientData/>
  </xdr:twoCellAnchor>
  <xdr:twoCellAnchor editAs="oneCell">
    <xdr:from>
      <xdr:col>0</xdr:col>
      <xdr:colOff>0</xdr:colOff>
      <xdr:row>118</xdr:row>
      <xdr:rowOff>13607</xdr:rowOff>
    </xdr:from>
    <xdr:to>
      <xdr:col>11</xdr:col>
      <xdr:colOff>5443</xdr:colOff>
      <xdr:row>143</xdr:row>
      <xdr:rowOff>319768</xdr:rowOff>
    </xdr:to>
    <xdr:pic>
      <xdr:nvPicPr>
        <xdr:cNvPr id="4" name="図 3">
          <a:extLst>
            <a:ext uri="{FF2B5EF4-FFF2-40B4-BE49-F238E27FC236}">
              <a16:creationId xmlns:a16="http://schemas.microsoft.com/office/drawing/2014/main" id="{F02E975C-8D80-4172-AC01-CD04E75B9D6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35951432"/>
          <a:ext cx="6520543" cy="8640536"/>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10</xdr:col>
      <xdr:colOff>71437</xdr:colOff>
      <xdr:row>62</xdr:row>
      <xdr:rowOff>0</xdr:rowOff>
    </xdr:from>
    <xdr:to>
      <xdr:col>10</xdr:col>
      <xdr:colOff>583406</xdr:colOff>
      <xdr:row>63</xdr:row>
      <xdr:rowOff>250031</xdr:rowOff>
    </xdr:to>
    <xdr:pic>
      <xdr:nvPicPr>
        <xdr:cNvPr id="2" name="図 1">
          <a:extLst>
            <a:ext uri="{FF2B5EF4-FFF2-40B4-BE49-F238E27FC236}">
              <a16:creationId xmlns:a16="http://schemas.microsoft.com/office/drawing/2014/main" id="{38DFE142-93F6-453F-B1C8-21F272D7A50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57887" y="17907000"/>
          <a:ext cx="511969" cy="507206"/>
        </a:xfrm>
        <a:prstGeom prst="rect">
          <a:avLst/>
        </a:prstGeom>
      </xdr:spPr>
    </xdr:pic>
    <xdr:clientData/>
  </xdr:twoCellAnchor>
  <xdr:twoCellAnchor editAs="oneCell">
    <xdr:from>
      <xdr:col>8</xdr:col>
      <xdr:colOff>595312</xdr:colOff>
      <xdr:row>62</xdr:row>
      <xdr:rowOff>0</xdr:rowOff>
    </xdr:from>
    <xdr:to>
      <xdr:col>9</xdr:col>
      <xdr:colOff>473075</xdr:colOff>
      <xdr:row>63</xdr:row>
      <xdr:rowOff>246856</xdr:rowOff>
    </xdr:to>
    <xdr:pic>
      <xdr:nvPicPr>
        <xdr:cNvPr id="3" name="図 2" descr="QR コード&#10;&#10;自動的に生成された説明">
          <a:extLst>
            <a:ext uri="{FF2B5EF4-FFF2-40B4-BE49-F238E27FC236}">
              <a16:creationId xmlns:a16="http://schemas.microsoft.com/office/drawing/2014/main" id="{D729684C-B6B5-4BE1-8DA5-767F663B3DD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224462" y="17907000"/>
          <a:ext cx="506413" cy="504031"/>
        </a:xfrm>
        <a:prstGeom prst="rect">
          <a:avLst/>
        </a:prstGeom>
      </xdr:spPr>
    </xdr:pic>
    <xdr:clientData/>
  </xdr:twoCellAnchor>
  <xdr:twoCellAnchor>
    <xdr:from>
      <xdr:col>9</xdr:col>
      <xdr:colOff>23812</xdr:colOff>
      <xdr:row>61</xdr:row>
      <xdr:rowOff>47625</xdr:rowOff>
    </xdr:from>
    <xdr:to>
      <xdr:col>9</xdr:col>
      <xdr:colOff>565467</xdr:colOff>
      <xdr:row>62</xdr:row>
      <xdr:rowOff>233998</xdr:rowOff>
    </xdr:to>
    <xdr:sp macro="" textlink="">
      <xdr:nvSpPr>
        <xdr:cNvPr id="4" name="テキスト ボックス 2">
          <a:extLst>
            <a:ext uri="{FF2B5EF4-FFF2-40B4-BE49-F238E27FC236}">
              <a16:creationId xmlns:a16="http://schemas.microsoft.com/office/drawing/2014/main" id="{439A101F-78C2-4537-AE2D-F1CF8C649CDF}"/>
            </a:ext>
          </a:extLst>
        </xdr:cNvPr>
        <xdr:cNvSpPr txBox="1">
          <a:spLocks noChangeArrowheads="1"/>
        </xdr:cNvSpPr>
      </xdr:nvSpPr>
      <xdr:spPr bwMode="auto">
        <a:xfrm>
          <a:off x="5281612" y="17697450"/>
          <a:ext cx="541655" cy="443548"/>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en-US" sz="1050" kern="100">
              <a:effectLst/>
              <a:latin typeface="BIZ UDP明朝 Medium" panose="02020500000000000000" pitchFamily="18" charset="-128"/>
              <a:ea typeface="游明朝" panose="02020400000000000000" pitchFamily="18" charset="-128"/>
              <a:cs typeface="Times New Roman" panose="02020603050405020304" pitchFamily="18" charset="0"/>
            </a:rPr>
            <a:t>HP</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9</xdr:col>
      <xdr:colOff>535781</xdr:colOff>
      <xdr:row>61</xdr:row>
      <xdr:rowOff>35719</xdr:rowOff>
    </xdr:from>
    <xdr:to>
      <xdr:col>11</xdr:col>
      <xdr:colOff>123984</xdr:colOff>
      <xdr:row>62</xdr:row>
      <xdr:rowOff>222092</xdr:rowOff>
    </xdr:to>
    <xdr:sp macro="" textlink="">
      <xdr:nvSpPr>
        <xdr:cNvPr id="5" name="テキスト ボックス 2">
          <a:extLst>
            <a:ext uri="{FF2B5EF4-FFF2-40B4-BE49-F238E27FC236}">
              <a16:creationId xmlns:a16="http://schemas.microsoft.com/office/drawing/2014/main" id="{06C10B0C-33F2-4D36-A54A-4474B59B9A2B}"/>
            </a:ext>
          </a:extLst>
        </xdr:cNvPr>
        <xdr:cNvSpPr txBox="1">
          <a:spLocks noChangeArrowheads="1"/>
        </xdr:cNvSpPr>
      </xdr:nvSpPr>
      <xdr:spPr bwMode="auto">
        <a:xfrm>
          <a:off x="5793581" y="17685544"/>
          <a:ext cx="845503" cy="443548"/>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公式</a:t>
          </a:r>
          <a:r>
            <a:rPr lang="en-US" sz="1050" kern="100">
              <a:effectLst/>
              <a:latin typeface="游明朝" panose="02020400000000000000" pitchFamily="18" charset="-128"/>
              <a:ea typeface="BIZ UDP明朝 Medium" panose="02020500000000000000" pitchFamily="18" charset="-128"/>
              <a:cs typeface="Times New Roman" panose="02020603050405020304" pitchFamily="18" charset="0"/>
            </a:rPr>
            <a:t>LINE</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7</xdr:col>
      <xdr:colOff>214316</xdr:colOff>
      <xdr:row>34</xdr:row>
      <xdr:rowOff>226228</xdr:rowOff>
    </xdr:from>
    <xdr:to>
      <xdr:col>7</xdr:col>
      <xdr:colOff>511972</xdr:colOff>
      <xdr:row>36</xdr:row>
      <xdr:rowOff>35714</xdr:rowOff>
    </xdr:to>
    <xdr:sp macro="" textlink="">
      <xdr:nvSpPr>
        <xdr:cNvPr id="6" name="テキスト ボックス 2">
          <a:extLst>
            <a:ext uri="{FF2B5EF4-FFF2-40B4-BE49-F238E27FC236}">
              <a16:creationId xmlns:a16="http://schemas.microsoft.com/office/drawing/2014/main" id="{3F87B725-35EC-4A55-8734-F1F81809538A}"/>
            </a:ext>
          </a:extLst>
        </xdr:cNvPr>
        <xdr:cNvSpPr txBox="1">
          <a:spLocks noChangeArrowheads="1"/>
        </xdr:cNvSpPr>
      </xdr:nvSpPr>
      <xdr:spPr bwMode="auto">
        <a:xfrm>
          <a:off x="4214816" y="11370478"/>
          <a:ext cx="297656" cy="323836"/>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10</xdr:col>
      <xdr:colOff>250037</xdr:colOff>
      <xdr:row>35</xdr:row>
      <xdr:rowOff>0</xdr:rowOff>
    </xdr:from>
    <xdr:to>
      <xdr:col>10</xdr:col>
      <xdr:colOff>611352</xdr:colOff>
      <xdr:row>36</xdr:row>
      <xdr:rowOff>186372</xdr:rowOff>
    </xdr:to>
    <xdr:sp macro="" textlink="">
      <xdr:nvSpPr>
        <xdr:cNvPr id="7" name="テキスト ボックス 2">
          <a:extLst>
            <a:ext uri="{FF2B5EF4-FFF2-40B4-BE49-F238E27FC236}">
              <a16:creationId xmlns:a16="http://schemas.microsoft.com/office/drawing/2014/main" id="{D00C1A75-DA0E-48AD-ACAD-C40BEB6FEE35}"/>
            </a:ext>
          </a:extLst>
        </xdr:cNvPr>
        <xdr:cNvSpPr txBox="1">
          <a:spLocks noChangeArrowheads="1"/>
        </xdr:cNvSpPr>
      </xdr:nvSpPr>
      <xdr:spPr bwMode="auto">
        <a:xfrm>
          <a:off x="6136487" y="11401425"/>
          <a:ext cx="361315" cy="443547"/>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10</xdr:col>
      <xdr:colOff>285750</xdr:colOff>
      <xdr:row>41</xdr:row>
      <xdr:rowOff>214313</xdr:rowOff>
    </xdr:from>
    <xdr:to>
      <xdr:col>11</xdr:col>
      <xdr:colOff>16034</xdr:colOff>
      <xdr:row>43</xdr:row>
      <xdr:rowOff>138748</xdr:rowOff>
    </xdr:to>
    <xdr:sp macro="" textlink="">
      <xdr:nvSpPr>
        <xdr:cNvPr id="8" name="テキスト ボックス 2">
          <a:extLst>
            <a:ext uri="{FF2B5EF4-FFF2-40B4-BE49-F238E27FC236}">
              <a16:creationId xmlns:a16="http://schemas.microsoft.com/office/drawing/2014/main" id="{FDD57E59-CD2A-4D5F-984B-E2E42EFC86FA}"/>
            </a:ext>
          </a:extLst>
        </xdr:cNvPr>
        <xdr:cNvSpPr txBox="1">
          <a:spLocks noChangeArrowheads="1"/>
        </xdr:cNvSpPr>
      </xdr:nvSpPr>
      <xdr:spPr bwMode="auto">
        <a:xfrm>
          <a:off x="6172200" y="13158788"/>
          <a:ext cx="358934" cy="438785"/>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editAs="oneCell">
    <xdr:from>
      <xdr:col>0</xdr:col>
      <xdr:colOff>87086</xdr:colOff>
      <xdr:row>66</xdr:row>
      <xdr:rowOff>1361</xdr:rowOff>
    </xdr:from>
    <xdr:to>
      <xdr:col>10</xdr:col>
      <xdr:colOff>558047</xdr:colOff>
      <xdr:row>92</xdr:row>
      <xdr:rowOff>312965</xdr:rowOff>
    </xdr:to>
    <xdr:pic>
      <xdr:nvPicPr>
        <xdr:cNvPr id="9" name="図 8">
          <a:extLst>
            <a:ext uri="{FF2B5EF4-FFF2-40B4-BE49-F238E27FC236}">
              <a16:creationId xmlns:a16="http://schemas.microsoft.com/office/drawing/2014/main" id="{53CC22FE-F8D8-407A-933C-E3E7160AB376}"/>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7086" y="18603686"/>
          <a:ext cx="6357411" cy="8979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142875</xdr:colOff>
      <xdr:row>66</xdr:row>
      <xdr:rowOff>47625</xdr:rowOff>
    </xdr:from>
    <xdr:to>
      <xdr:col>10</xdr:col>
      <xdr:colOff>438150</xdr:colOff>
      <xdr:row>91</xdr:row>
      <xdr:rowOff>314325</xdr:rowOff>
    </xdr:to>
    <xdr:pic>
      <xdr:nvPicPr>
        <xdr:cNvPr id="2" name="図 1">
          <a:extLst>
            <a:ext uri="{FF2B5EF4-FFF2-40B4-BE49-F238E27FC236}">
              <a16:creationId xmlns:a16="http://schemas.microsoft.com/office/drawing/2014/main" id="{A4EBCEB5-E577-4D81-88EE-E8C8EFC058B9}"/>
            </a:ext>
          </a:extLst>
        </xdr:cNvPr>
        <xdr:cNvPicPr>
          <a:picLocks noChangeAspect="1"/>
        </xdr:cNvPicPr>
      </xdr:nvPicPr>
      <xdr:blipFill>
        <a:blip xmlns:r="http://schemas.openxmlformats.org/officeDocument/2006/relationships" r:embed="rId1"/>
        <a:stretch>
          <a:fillRect/>
        </a:stretch>
      </xdr:blipFill>
      <xdr:spPr>
        <a:xfrm>
          <a:off x="142875" y="18649950"/>
          <a:ext cx="6181725" cy="860107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209550</xdr:colOff>
      <xdr:row>66</xdr:row>
      <xdr:rowOff>85725</xdr:rowOff>
    </xdr:from>
    <xdr:to>
      <xdr:col>10</xdr:col>
      <xdr:colOff>495300</xdr:colOff>
      <xdr:row>91</xdr:row>
      <xdr:rowOff>266700</xdr:rowOff>
    </xdr:to>
    <xdr:pic>
      <xdr:nvPicPr>
        <xdr:cNvPr id="2" name="図 1">
          <a:extLst>
            <a:ext uri="{FF2B5EF4-FFF2-40B4-BE49-F238E27FC236}">
              <a16:creationId xmlns:a16="http://schemas.microsoft.com/office/drawing/2014/main" id="{80F3FFA6-C4CF-4F02-B919-E7910A25B8E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9550" y="18688050"/>
          <a:ext cx="6172200" cy="85153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312963</xdr:colOff>
      <xdr:row>66</xdr:row>
      <xdr:rowOff>95250</xdr:rowOff>
    </xdr:from>
    <xdr:to>
      <xdr:col>9</xdr:col>
      <xdr:colOff>572227</xdr:colOff>
      <xdr:row>91</xdr:row>
      <xdr:rowOff>176893</xdr:rowOff>
    </xdr:to>
    <xdr:grpSp>
      <xdr:nvGrpSpPr>
        <xdr:cNvPr id="2" name="Group 4">
          <a:extLst>
            <a:ext uri="{FF2B5EF4-FFF2-40B4-BE49-F238E27FC236}">
              <a16:creationId xmlns:a16="http://schemas.microsoft.com/office/drawing/2014/main" id="{1361A028-F8A0-4216-A80A-0F969353E5C4}"/>
            </a:ext>
          </a:extLst>
        </xdr:cNvPr>
        <xdr:cNvGrpSpPr>
          <a:grpSpLocks noChangeAspect="1"/>
        </xdr:cNvGrpSpPr>
      </xdr:nvGrpSpPr>
      <xdr:grpSpPr bwMode="auto">
        <a:xfrm>
          <a:off x="541563" y="18697575"/>
          <a:ext cx="5288464" cy="8416018"/>
          <a:chOff x="271" y="0"/>
          <a:chExt cx="641" cy="1045"/>
        </a:xfrm>
      </xdr:grpSpPr>
      <xdr:sp macro="" textlink="">
        <xdr:nvSpPr>
          <xdr:cNvPr id="3" name="AutoShape 3">
            <a:extLst>
              <a:ext uri="{FF2B5EF4-FFF2-40B4-BE49-F238E27FC236}">
                <a16:creationId xmlns:a16="http://schemas.microsoft.com/office/drawing/2014/main" id="{CEBB5D83-AAB4-4EE4-B03D-7D0F1465C148}"/>
              </a:ext>
            </a:extLst>
          </xdr:cNvPr>
          <xdr:cNvSpPr>
            <a:spLocks noChangeAspect="1" noChangeArrowheads="1" noTextEdit="1"/>
          </xdr:cNvSpPr>
        </xdr:nvSpPr>
        <xdr:spPr bwMode="auto">
          <a:xfrm>
            <a:off x="271" y="0"/>
            <a:ext cx="641" cy="1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sp macro="" textlink="">
        <xdr:nvSpPr>
          <xdr:cNvPr id="4" name="Rectangle 5">
            <a:extLst>
              <a:ext uri="{FF2B5EF4-FFF2-40B4-BE49-F238E27FC236}">
                <a16:creationId xmlns:a16="http://schemas.microsoft.com/office/drawing/2014/main" id="{CC2DC78D-07A4-49D3-A761-9F8A2000F1D3}"/>
              </a:ext>
            </a:extLst>
          </xdr:cNvPr>
          <xdr:cNvSpPr>
            <a:spLocks noChangeArrowheads="1"/>
          </xdr:cNvSpPr>
        </xdr:nvSpPr>
        <xdr:spPr bwMode="auto">
          <a:xfrm>
            <a:off x="534" y="20"/>
            <a:ext cx="117" cy="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2400" b="0" i="0" u="none" strike="noStrike" baseline="0">
                <a:solidFill>
                  <a:srgbClr val="000000"/>
                </a:solidFill>
                <a:latin typeface="ＭＳ Ｐゴシック"/>
                <a:ea typeface="ＭＳ Ｐゴシック"/>
              </a:rPr>
              <a:t> 園舎内 </a:t>
            </a:r>
          </a:p>
        </xdr:txBody>
      </xdr:sp>
      <xdr:sp macro="" textlink="">
        <xdr:nvSpPr>
          <xdr:cNvPr id="5" name="Rectangle 6">
            <a:extLst>
              <a:ext uri="{FF2B5EF4-FFF2-40B4-BE49-F238E27FC236}">
                <a16:creationId xmlns:a16="http://schemas.microsoft.com/office/drawing/2014/main" id="{1F21C49B-4751-4163-9B18-D7A9CC530731}"/>
              </a:ext>
            </a:extLst>
          </xdr:cNvPr>
          <xdr:cNvSpPr>
            <a:spLocks noChangeArrowheads="1"/>
          </xdr:cNvSpPr>
        </xdr:nvSpPr>
        <xdr:spPr bwMode="auto">
          <a:xfrm>
            <a:off x="534" y="59"/>
            <a:ext cx="116" cy="2"/>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 name="Rectangle 7">
            <a:extLst>
              <a:ext uri="{FF2B5EF4-FFF2-40B4-BE49-F238E27FC236}">
                <a16:creationId xmlns:a16="http://schemas.microsoft.com/office/drawing/2014/main" id="{40CAB376-7B09-4544-B9A7-B65C5F6B56AC}"/>
              </a:ext>
            </a:extLst>
          </xdr:cNvPr>
          <xdr:cNvSpPr>
            <a:spLocks noChangeArrowheads="1"/>
          </xdr:cNvSpPr>
        </xdr:nvSpPr>
        <xdr:spPr bwMode="auto">
          <a:xfrm>
            <a:off x="374" y="294"/>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【玄関・下駄箱】</a:t>
            </a:r>
          </a:p>
        </xdr:txBody>
      </xdr:sp>
      <xdr:sp macro="" textlink="">
        <xdr:nvSpPr>
          <xdr:cNvPr id="7" name="Rectangle 8">
            <a:extLst>
              <a:ext uri="{FF2B5EF4-FFF2-40B4-BE49-F238E27FC236}">
                <a16:creationId xmlns:a16="http://schemas.microsoft.com/office/drawing/2014/main" id="{A431DD67-4829-417D-9011-EEEE804C71F9}"/>
              </a:ext>
            </a:extLst>
          </xdr:cNvPr>
          <xdr:cNvSpPr>
            <a:spLocks noChangeArrowheads="1"/>
          </xdr:cNvSpPr>
        </xdr:nvSpPr>
        <xdr:spPr bwMode="auto">
          <a:xfrm>
            <a:off x="720" y="294"/>
            <a:ext cx="104"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【1階廊下・階段】</a:t>
            </a:r>
          </a:p>
        </xdr:txBody>
      </xdr:sp>
      <xdr:sp macro="" textlink="">
        <xdr:nvSpPr>
          <xdr:cNvPr id="8" name="Rectangle 9">
            <a:extLst>
              <a:ext uri="{FF2B5EF4-FFF2-40B4-BE49-F238E27FC236}">
                <a16:creationId xmlns:a16="http://schemas.microsoft.com/office/drawing/2014/main" id="{B6243788-BC9D-4004-88E9-B9C15B2615BD}"/>
              </a:ext>
            </a:extLst>
          </xdr:cNvPr>
          <xdr:cNvSpPr>
            <a:spLocks noChangeArrowheads="1"/>
          </xdr:cNvSpPr>
        </xdr:nvSpPr>
        <xdr:spPr bwMode="auto">
          <a:xfrm>
            <a:off x="374" y="533"/>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【0歳児保育室】</a:t>
            </a:r>
          </a:p>
        </xdr:txBody>
      </xdr:sp>
      <xdr:sp macro="" textlink="">
        <xdr:nvSpPr>
          <xdr:cNvPr id="9" name="Rectangle 10">
            <a:extLst>
              <a:ext uri="{FF2B5EF4-FFF2-40B4-BE49-F238E27FC236}">
                <a16:creationId xmlns:a16="http://schemas.microsoft.com/office/drawing/2014/main" id="{9F6A5F6C-EDF2-4573-85DE-54FB8F4E6DA8}"/>
              </a:ext>
            </a:extLst>
          </xdr:cNvPr>
          <xdr:cNvSpPr>
            <a:spLocks noChangeArrowheads="1"/>
          </xdr:cNvSpPr>
        </xdr:nvSpPr>
        <xdr:spPr bwMode="auto">
          <a:xfrm>
            <a:off x="724" y="533"/>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【3歳児保育室】</a:t>
            </a:r>
          </a:p>
        </xdr:txBody>
      </xdr:sp>
      <xdr:sp macro="" textlink="">
        <xdr:nvSpPr>
          <xdr:cNvPr id="10" name="Rectangle 11">
            <a:extLst>
              <a:ext uri="{FF2B5EF4-FFF2-40B4-BE49-F238E27FC236}">
                <a16:creationId xmlns:a16="http://schemas.microsoft.com/office/drawing/2014/main" id="{B1C11A09-79FF-49B1-980F-27C100CB532E}"/>
              </a:ext>
            </a:extLst>
          </xdr:cNvPr>
          <xdr:cNvSpPr>
            <a:spLocks noChangeArrowheads="1"/>
          </xdr:cNvSpPr>
        </xdr:nvSpPr>
        <xdr:spPr bwMode="auto">
          <a:xfrm>
            <a:off x="384" y="776"/>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【1歳児保育室】</a:t>
            </a:r>
          </a:p>
        </xdr:txBody>
      </xdr:sp>
      <xdr:sp macro="" textlink="">
        <xdr:nvSpPr>
          <xdr:cNvPr id="11" name="Rectangle 12">
            <a:extLst>
              <a:ext uri="{FF2B5EF4-FFF2-40B4-BE49-F238E27FC236}">
                <a16:creationId xmlns:a16="http://schemas.microsoft.com/office/drawing/2014/main" id="{1EFA21A1-2C98-437A-AD15-8B15216BBA55}"/>
              </a:ext>
            </a:extLst>
          </xdr:cNvPr>
          <xdr:cNvSpPr>
            <a:spLocks noChangeArrowheads="1"/>
          </xdr:cNvSpPr>
        </xdr:nvSpPr>
        <xdr:spPr bwMode="auto">
          <a:xfrm>
            <a:off x="714" y="776"/>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【4歳児保育室】</a:t>
            </a:r>
          </a:p>
        </xdr:txBody>
      </xdr:sp>
      <xdr:sp macro="" textlink="">
        <xdr:nvSpPr>
          <xdr:cNvPr id="12" name="Rectangle 13">
            <a:extLst>
              <a:ext uri="{FF2B5EF4-FFF2-40B4-BE49-F238E27FC236}">
                <a16:creationId xmlns:a16="http://schemas.microsoft.com/office/drawing/2014/main" id="{7D6E6D3A-E07A-4D74-BE83-FC27166F7ACD}"/>
              </a:ext>
            </a:extLst>
          </xdr:cNvPr>
          <xdr:cNvSpPr>
            <a:spLocks noChangeArrowheads="1"/>
          </xdr:cNvSpPr>
        </xdr:nvSpPr>
        <xdr:spPr bwMode="auto">
          <a:xfrm>
            <a:off x="384" y="1019"/>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【2歳児保育室】</a:t>
            </a:r>
          </a:p>
        </xdr:txBody>
      </xdr:sp>
      <xdr:sp macro="" textlink="">
        <xdr:nvSpPr>
          <xdr:cNvPr id="13" name="Rectangle 14">
            <a:extLst>
              <a:ext uri="{FF2B5EF4-FFF2-40B4-BE49-F238E27FC236}">
                <a16:creationId xmlns:a16="http://schemas.microsoft.com/office/drawing/2014/main" id="{CA484B83-91A7-43DF-B988-9475F368E080}"/>
              </a:ext>
            </a:extLst>
          </xdr:cNvPr>
          <xdr:cNvSpPr>
            <a:spLocks noChangeArrowheads="1"/>
          </xdr:cNvSpPr>
        </xdr:nvSpPr>
        <xdr:spPr bwMode="auto">
          <a:xfrm>
            <a:off x="704" y="1019"/>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【5歳児保育室】</a:t>
            </a:r>
          </a:p>
        </xdr:txBody>
      </xdr:sp>
      <xdr:pic>
        <xdr:nvPicPr>
          <xdr:cNvPr id="14" name="図 13">
            <a:extLst>
              <a:ext uri="{FF2B5EF4-FFF2-40B4-BE49-F238E27FC236}">
                <a16:creationId xmlns:a16="http://schemas.microsoft.com/office/drawing/2014/main" id="{97C9C0E1-5BF5-4E17-8D2D-D509DE76D38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79" y="82"/>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5" name="図 14">
            <a:extLst>
              <a:ext uri="{FF2B5EF4-FFF2-40B4-BE49-F238E27FC236}">
                <a16:creationId xmlns:a16="http://schemas.microsoft.com/office/drawing/2014/main" id="{F2B9256A-49A9-46D2-AB02-B6125A6838D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18" y="82"/>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6" name="図 15">
            <a:extLst>
              <a:ext uri="{FF2B5EF4-FFF2-40B4-BE49-F238E27FC236}">
                <a16:creationId xmlns:a16="http://schemas.microsoft.com/office/drawing/2014/main" id="{97CE642D-8C49-483B-8C2A-C4D62385C7B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76" y="323"/>
            <a:ext cx="290"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 name="図 16">
            <a:extLst>
              <a:ext uri="{FF2B5EF4-FFF2-40B4-BE49-F238E27FC236}">
                <a16:creationId xmlns:a16="http://schemas.microsoft.com/office/drawing/2014/main" id="{F157A2B6-6824-46C3-AC72-D9CD3FCE2508}"/>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81" y="556"/>
            <a:ext cx="290" cy="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8" name="図 17">
            <a:extLst>
              <a:ext uri="{FF2B5EF4-FFF2-40B4-BE49-F238E27FC236}">
                <a16:creationId xmlns:a16="http://schemas.microsoft.com/office/drawing/2014/main" id="{3B44C8D8-D458-4EB6-B375-082D5A5FD096}"/>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83" y="814"/>
            <a:ext cx="290"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9" name="図 18">
            <a:extLst>
              <a:ext uri="{FF2B5EF4-FFF2-40B4-BE49-F238E27FC236}">
                <a16:creationId xmlns:a16="http://schemas.microsoft.com/office/drawing/2014/main" id="{5866D23C-11D8-4970-ADB4-632F54553779}"/>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619" y="324"/>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0" name="図 19">
            <a:extLst>
              <a:ext uri="{FF2B5EF4-FFF2-40B4-BE49-F238E27FC236}">
                <a16:creationId xmlns:a16="http://schemas.microsoft.com/office/drawing/2014/main" id="{51BE8CD1-11D8-4E95-8F45-4B57D32F04F7}"/>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619" y="560"/>
            <a:ext cx="289"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1" name="図 20">
            <a:extLst>
              <a:ext uri="{FF2B5EF4-FFF2-40B4-BE49-F238E27FC236}">
                <a16:creationId xmlns:a16="http://schemas.microsoft.com/office/drawing/2014/main" id="{B1496134-1535-46C6-B7CE-13241796D463}"/>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617" y="812"/>
            <a:ext cx="289" cy="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1</xdr:colOff>
      <xdr:row>66</xdr:row>
      <xdr:rowOff>0</xdr:rowOff>
    </xdr:from>
    <xdr:to>
      <xdr:col>10</xdr:col>
      <xdr:colOff>614279</xdr:colOff>
      <xdr:row>79</xdr:row>
      <xdr:rowOff>252371</xdr:rowOff>
    </xdr:to>
    <xdr:pic>
      <xdr:nvPicPr>
        <xdr:cNvPr id="2" name="図 1">
          <a:extLst>
            <a:ext uri="{FF2B5EF4-FFF2-40B4-BE49-F238E27FC236}">
              <a16:creationId xmlns:a16="http://schemas.microsoft.com/office/drawing/2014/main" id="{68A0CF7C-1D7E-45E3-A421-647488EFD16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18602325"/>
          <a:ext cx="6500728" cy="45862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79</xdr:row>
      <xdr:rowOff>252373</xdr:rowOff>
    </xdr:from>
    <xdr:to>
      <xdr:col>10</xdr:col>
      <xdr:colOff>614279</xdr:colOff>
      <xdr:row>93</xdr:row>
      <xdr:rowOff>170962</xdr:rowOff>
    </xdr:to>
    <xdr:pic>
      <xdr:nvPicPr>
        <xdr:cNvPr id="3" name="図 2">
          <a:extLst>
            <a:ext uri="{FF2B5EF4-FFF2-40B4-BE49-F238E27FC236}">
              <a16:creationId xmlns:a16="http://schemas.microsoft.com/office/drawing/2014/main" id="{AEE6936E-57E9-417C-BE82-27E69F2F2C5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 y="23188573"/>
          <a:ext cx="6500728" cy="4585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209551</xdr:colOff>
      <xdr:row>66</xdr:row>
      <xdr:rowOff>0</xdr:rowOff>
    </xdr:from>
    <xdr:to>
      <xdr:col>10</xdr:col>
      <xdr:colOff>447675</xdr:colOff>
      <xdr:row>91</xdr:row>
      <xdr:rowOff>323850</xdr:rowOff>
    </xdr:to>
    <xdr:pic>
      <xdr:nvPicPr>
        <xdr:cNvPr id="2" name="図 1">
          <a:extLst>
            <a:ext uri="{FF2B5EF4-FFF2-40B4-BE49-F238E27FC236}">
              <a16:creationId xmlns:a16="http://schemas.microsoft.com/office/drawing/2014/main" id="{4115A8C5-6359-4999-843B-51281C73AAF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9551" y="18602325"/>
          <a:ext cx="6124574" cy="865822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79</xdr:row>
      <xdr:rowOff>107950</xdr:rowOff>
    </xdr:from>
    <xdr:to>
      <xdr:col>11</xdr:col>
      <xdr:colOff>9200</xdr:colOff>
      <xdr:row>92</xdr:row>
      <xdr:rowOff>318037</xdr:rowOff>
    </xdr:to>
    <xdr:pic>
      <xdr:nvPicPr>
        <xdr:cNvPr id="2" name="図 1">
          <a:extLst>
            <a:ext uri="{FF2B5EF4-FFF2-40B4-BE49-F238E27FC236}">
              <a16:creationId xmlns:a16="http://schemas.microsoft.com/office/drawing/2014/main" id="{B73576C9-4264-44ED-9294-9DBE174065C3}"/>
            </a:ext>
          </a:extLst>
        </xdr:cNvPr>
        <xdr:cNvPicPr>
          <a:picLocks noChangeAspect="1"/>
        </xdr:cNvPicPr>
      </xdr:nvPicPr>
      <xdr:blipFill>
        <a:blip xmlns:r="http://schemas.openxmlformats.org/officeDocument/2006/relationships" r:embed="rId1"/>
        <a:stretch>
          <a:fillRect/>
        </a:stretch>
      </xdr:blipFill>
      <xdr:spPr>
        <a:xfrm>
          <a:off x="0" y="23044150"/>
          <a:ext cx="6524300" cy="4543962"/>
        </a:xfrm>
        <a:prstGeom prst="rect">
          <a:avLst/>
        </a:prstGeom>
      </xdr:spPr>
    </xdr:pic>
    <xdr:clientData/>
  </xdr:twoCellAnchor>
  <xdr:twoCellAnchor editAs="oneCell">
    <xdr:from>
      <xdr:col>0</xdr:col>
      <xdr:colOff>0</xdr:colOff>
      <xdr:row>66</xdr:row>
      <xdr:rowOff>6350</xdr:rowOff>
    </xdr:from>
    <xdr:to>
      <xdr:col>10</xdr:col>
      <xdr:colOff>620495</xdr:colOff>
      <xdr:row>79</xdr:row>
      <xdr:rowOff>209550</xdr:rowOff>
    </xdr:to>
    <xdr:pic>
      <xdr:nvPicPr>
        <xdr:cNvPr id="3" name="図 2">
          <a:extLst>
            <a:ext uri="{FF2B5EF4-FFF2-40B4-BE49-F238E27FC236}">
              <a16:creationId xmlns:a16="http://schemas.microsoft.com/office/drawing/2014/main" id="{717F8C35-8B52-45DF-BAF6-B90FE19424A2}"/>
            </a:ext>
          </a:extLst>
        </xdr:cNvPr>
        <xdr:cNvPicPr>
          <a:picLocks noChangeAspect="1"/>
        </xdr:cNvPicPr>
      </xdr:nvPicPr>
      <xdr:blipFill>
        <a:blip xmlns:r="http://schemas.openxmlformats.org/officeDocument/2006/relationships" r:embed="rId2"/>
        <a:stretch>
          <a:fillRect/>
        </a:stretch>
      </xdr:blipFill>
      <xdr:spPr>
        <a:xfrm>
          <a:off x="0" y="18608675"/>
          <a:ext cx="6506945" cy="453707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oneCellAnchor>
    <xdr:from>
      <xdr:col>0</xdr:col>
      <xdr:colOff>190500</xdr:colOff>
      <xdr:row>66</xdr:row>
      <xdr:rowOff>146948</xdr:rowOff>
    </xdr:from>
    <xdr:ext cx="5659288" cy="4001253"/>
    <xdr:pic>
      <xdr:nvPicPr>
        <xdr:cNvPr id="2" name="図 1">
          <a:extLst>
            <a:ext uri="{FF2B5EF4-FFF2-40B4-BE49-F238E27FC236}">
              <a16:creationId xmlns:a16="http://schemas.microsoft.com/office/drawing/2014/main" id="{D89F6100-4E72-49EA-945D-1E542FE6E88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90500" y="18749273"/>
          <a:ext cx="5659288" cy="4001253"/>
        </a:xfrm>
        <a:prstGeom prst="rect">
          <a:avLst/>
        </a:prstGeom>
      </xdr:spPr>
    </xdr:pic>
    <xdr:clientData/>
  </xdr:oneCellAnchor>
  <xdr:oneCellAnchor>
    <xdr:from>
      <xdr:col>0</xdr:col>
      <xdr:colOff>114300</xdr:colOff>
      <xdr:row>78</xdr:row>
      <xdr:rowOff>304584</xdr:rowOff>
    </xdr:from>
    <xdr:ext cx="5737860" cy="4020768"/>
    <xdr:pic>
      <xdr:nvPicPr>
        <xdr:cNvPr id="3" name="図 2">
          <a:extLst>
            <a:ext uri="{FF2B5EF4-FFF2-40B4-BE49-F238E27FC236}">
              <a16:creationId xmlns:a16="http://schemas.microsoft.com/office/drawing/2014/main" id="{4332C821-5641-46C8-95CD-82D5A7E3389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14300" y="22907409"/>
          <a:ext cx="5737860" cy="4020768"/>
        </a:xfrm>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twoCellAnchor editAs="oneCell">
    <xdr:from>
      <xdr:col>1</xdr:col>
      <xdr:colOff>57150</xdr:colOff>
      <xdr:row>66</xdr:row>
      <xdr:rowOff>28574</xdr:rowOff>
    </xdr:from>
    <xdr:to>
      <xdr:col>10</xdr:col>
      <xdr:colOff>490896</xdr:colOff>
      <xdr:row>78</xdr:row>
      <xdr:rowOff>323849</xdr:rowOff>
    </xdr:to>
    <xdr:pic>
      <xdr:nvPicPr>
        <xdr:cNvPr id="2" name="図 1">
          <a:extLst>
            <a:ext uri="{FF2B5EF4-FFF2-40B4-BE49-F238E27FC236}">
              <a16:creationId xmlns:a16="http://schemas.microsoft.com/office/drawing/2014/main" id="{2E7C2777-AB1D-4516-88AD-AFC0F6296175}"/>
            </a:ext>
          </a:extLst>
        </xdr:cNvPr>
        <xdr:cNvPicPr>
          <a:picLocks noChangeAspect="1"/>
        </xdr:cNvPicPr>
      </xdr:nvPicPr>
      <xdr:blipFill>
        <a:blip xmlns:r="http://schemas.openxmlformats.org/officeDocument/2006/relationships" r:embed="rId1"/>
        <a:stretch>
          <a:fillRect/>
        </a:stretch>
      </xdr:blipFill>
      <xdr:spPr>
        <a:xfrm>
          <a:off x="285750" y="18630899"/>
          <a:ext cx="6091596" cy="4295775"/>
        </a:xfrm>
        <a:prstGeom prst="rect">
          <a:avLst/>
        </a:prstGeom>
      </xdr:spPr>
    </xdr:pic>
    <xdr:clientData/>
  </xdr:twoCellAnchor>
  <xdr:twoCellAnchor editAs="oneCell">
    <xdr:from>
      <xdr:col>1</xdr:col>
      <xdr:colOff>85725</xdr:colOff>
      <xdr:row>78</xdr:row>
      <xdr:rowOff>295275</xdr:rowOff>
    </xdr:from>
    <xdr:to>
      <xdr:col>10</xdr:col>
      <xdr:colOff>489525</xdr:colOff>
      <xdr:row>91</xdr:row>
      <xdr:rowOff>226805</xdr:rowOff>
    </xdr:to>
    <xdr:pic>
      <xdr:nvPicPr>
        <xdr:cNvPr id="3" name="図 2">
          <a:extLst>
            <a:ext uri="{FF2B5EF4-FFF2-40B4-BE49-F238E27FC236}">
              <a16:creationId xmlns:a16="http://schemas.microsoft.com/office/drawing/2014/main" id="{0782E865-D0FD-4066-8C86-1E45DDEE3420}"/>
            </a:ext>
          </a:extLst>
        </xdr:cNvPr>
        <xdr:cNvPicPr>
          <a:picLocks noChangeAspect="1"/>
        </xdr:cNvPicPr>
      </xdr:nvPicPr>
      <xdr:blipFill>
        <a:blip xmlns:r="http://schemas.openxmlformats.org/officeDocument/2006/relationships" r:embed="rId2"/>
        <a:stretch>
          <a:fillRect/>
        </a:stretch>
      </xdr:blipFill>
      <xdr:spPr>
        <a:xfrm>
          <a:off x="314325" y="22898100"/>
          <a:ext cx="6061650" cy="426540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30481</xdr:colOff>
      <xdr:row>66</xdr:row>
      <xdr:rowOff>14430</xdr:rowOff>
    </xdr:from>
    <xdr:to>
      <xdr:col>10</xdr:col>
      <xdr:colOff>586741</xdr:colOff>
      <xdr:row>78</xdr:row>
      <xdr:rowOff>303247</xdr:rowOff>
    </xdr:to>
    <xdr:pic>
      <xdr:nvPicPr>
        <xdr:cNvPr id="2" name="図 1">
          <a:extLst>
            <a:ext uri="{FF2B5EF4-FFF2-40B4-BE49-F238E27FC236}">
              <a16:creationId xmlns:a16="http://schemas.microsoft.com/office/drawing/2014/main" id="{9765C4A2-29D6-4C75-849A-86BF73B6800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0481" y="18616755"/>
          <a:ext cx="6442710" cy="4289317"/>
        </a:xfrm>
        <a:prstGeom prst="rect">
          <a:avLst/>
        </a:prstGeom>
      </xdr:spPr>
    </xdr:pic>
    <xdr:clientData/>
  </xdr:twoCellAnchor>
  <xdr:twoCellAnchor editAs="oneCell">
    <xdr:from>
      <xdr:col>0</xdr:col>
      <xdr:colOff>15240</xdr:colOff>
      <xdr:row>78</xdr:row>
      <xdr:rowOff>304842</xdr:rowOff>
    </xdr:from>
    <xdr:to>
      <xdr:col>10</xdr:col>
      <xdr:colOff>563880</xdr:colOff>
      <xdr:row>91</xdr:row>
      <xdr:rowOff>297180</xdr:rowOff>
    </xdr:to>
    <xdr:pic>
      <xdr:nvPicPr>
        <xdr:cNvPr id="3" name="図 2">
          <a:extLst>
            <a:ext uri="{FF2B5EF4-FFF2-40B4-BE49-F238E27FC236}">
              <a16:creationId xmlns:a16="http://schemas.microsoft.com/office/drawing/2014/main" id="{B084782E-18B0-49D1-9D49-78FB01D8425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5240" y="22907667"/>
          <a:ext cx="6435090" cy="4326213"/>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28574</xdr:colOff>
      <xdr:row>66</xdr:row>
      <xdr:rowOff>47625</xdr:rowOff>
    </xdr:from>
    <xdr:to>
      <xdr:col>10</xdr:col>
      <xdr:colOff>608299</xdr:colOff>
      <xdr:row>91</xdr:row>
      <xdr:rowOff>314327</xdr:rowOff>
    </xdr:to>
    <xdr:pic>
      <xdr:nvPicPr>
        <xdr:cNvPr id="2" name="図 1">
          <a:extLst>
            <a:ext uri="{FF2B5EF4-FFF2-40B4-BE49-F238E27FC236}">
              <a16:creationId xmlns:a16="http://schemas.microsoft.com/office/drawing/2014/main" id="{A1D2E2DC-6687-4040-B663-3BB4D924836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rot="5400000">
          <a:off x="-1038877" y="19717401"/>
          <a:ext cx="8601077" cy="646617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66</xdr:row>
      <xdr:rowOff>43544</xdr:rowOff>
    </xdr:from>
    <xdr:to>
      <xdr:col>10</xdr:col>
      <xdr:colOff>602638</xdr:colOff>
      <xdr:row>93</xdr:row>
      <xdr:rowOff>283029</xdr:rowOff>
    </xdr:to>
    <xdr:pic>
      <xdr:nvPicPr>
        <xdr:cNvPr id="2" name="図 1">
          <a:extLst>
            <a:ext uri="{FF2B5EF4-FFF2-40B4-BE49-F238E27FC236}">
              <a16:creationId xmlns:a16="http://schemas.microsoft.com/office/drawing/2014/main" id="{A00242A1-D661-4CFC-B82A-C1DA6AB3227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8645869"/>
          <a:ext cx="6489088" cy="9240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94</xdr:row>
      <xdr:rowOff>16132</xdr:rowOff>
    </xdr:from>
    <xdr:to>
      <xdr:col>10</xdr:col>
      <xdr:colOff>609600</xdr:colOff>
      <xdr:row>121</xdr:row>
      <xdr:rowOff>272141</xdr:rowOff>
    </xdr:to>
    <xdr:pic>
      <xdr:nvPicPr>
        <xdr:cNvPr id="3" name="図 2">
          <a:extLst>
            <a:ext uri="{FF2B5EF4-FFF2-40B4-BE49-F238E27FC236}">
              <a16:creationId xmlns:a16="http://schemas.microsoft.com/office/drawing/2014/main" id="{94E358AA-0CEC-48B7-B8FF-93276A484CD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7952957"/>
          <a:ext cx="6496050" cy="92571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5</xdr:col>
      <xdr:colOff>490532</xdr:colOff>
      <xdr:row>61</xdr:row>
      <xdr:rowOff>103145</xdr:rowOff>
    </xdr:from>
    <xdr:to>
      <xdr:col>6</xdr:col>
      <xdr:colOff>493995</xdr:colOff>
      <xdr:row>63</xdr:row>
      <xdr:rowOff>217341</xdr:rowOff>
    </xdr:to>
    <xdr:pic>
      <xdr:nvPicPr>
        <xdr:cNvPr id="2" name="図 1">
          <a:extLst>
            <a:ext uri="{FF2B5EF4-FFF2-40B4-BE49-F238E27FC236}">
              <a16:creationId xmlns:a16="http://schemas.microsoft.com/office/drawing/2014/main" id="{1411123B-7811-492C-B886-823C1B056E7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233732" y="17752970"/>
          <a:ext cx="632113" cy="628546"/>
        </a:xfrm>
        <a:prstGeom prst="rect">
          <a:avLst/>
        </a:prstGeom>
      </xdr:spPr>
    </xdr:pic>
    <xdr:clientData/>
  </xdr:twoCellAnchor>
  <xdr:twoCellAnchor editAs="oneCell">
    <xdr:from>
      <xdr:col>7</xdr:col>
      <xdr:colOff>427965</xdr:colOff>
      <xdr:row>61</xdr:row>
      <xdr:rowOff>118073</xdr:rowOff>
    </xdr:from>
    <xdr:to>
      <xdr:col>8</xdr:col>
      <xdr:colOff>424296</xdr:colOff>
      <xdr:row>63</xdr:row>
      <xdr:rowOff>225136</xdr:rowOff>
    </xdr:to>
    <xdr:pic>
      <xdr:nvPicPr>
        <xdr:cNvPr id="3" name="図 2">
          <a:extLst>
            <a:ext uri="{FF2B5EF4-FFF2-40B4-BE49-F238E27FC236}">
              <a16:creationId xmlns:a16="http://schemas.microsoft.com/office/drawing/2014/main" id="{FE4C76A2-2CAD-486A-B4E6-B658F7BB473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428465" y="17767898"/>
          <a:ext cx="624981" cy="621413"/>
        </a:xfrm>
        <a:prstGeom prst="rect">
          <a:avLst/>
        </a:prstGeom>
      </xdr:spPr>
    </xdr:pic>
    <xdr:clientData/>
  </xdr:twoCellAnchor>
  <xdr:twoCellAnchor editAs="oneCell">
    <xdr:from>
      <xdr:col>9</xdr:col>
      <xdr:colOff>574717</xdr:colOff>
      <xdr:row>61</xdr:row>
      <xdr:rowOff>117710</xdr:rowOff>
    </xdr:from>
    <xdr:to>
      <xdr:col>10</xdr:col>
      <xdr:colOff>556778</xdr:colOff>
      <xdr:row>63</xdr:row>
      <xdr:rowOff>212644</xdr:rowOff>
    </xdr:to>
    <xdr:pic>
      <xdr:nvPicPr>
        <xdr:cNvPr id="4" name="図 3">
          <a:extLst>
            <a:ext uri="{FF2B5EF4-FFF2-40B4-BE49-F238E27FC236}">
              <a16:creationId xmlns:a16="http://schemas.microsoft.com/office/drawing/2014/main" id="{DD6F1424-FD83-4B89-A79B-451440F710B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832517" y="17767535"/>
          <a:ext cx="610711" cy="609284"/>
        </a:xfrm>
        <a:prstGeom prst="rect">
          <a:avLst/>
        </a:prstGeom>
      </xdr:spPr>
    </xdr:pic>
    <xdr:clientData/>
  </xdr:twoCellAnchor>
  <xdr:twoCellAnchor editAs="oneCell">
    <xdr:from>
      <xdr:col>1</xdr:col>
      <xdr:colOff>81644</xdr:colOff>
      <xdr:row>66</xdr:row>
      <xdr:rowOff>27215</xdr:rowOff>
    </xdr:from>
    <xdr:to>
      <xdr:col>10</xdr:col>
      <xdr:colOff>268061</xdr:colOff>
      <xdr:row>90</xdr:row>
      <xdr:rowOff>332015</xdr:rowOff>
    </xdr:to>
    <xdr:pic>
      <xdr:nvPicPr>
        <xdr:cNvPr id="5" name="図 4">
          <a:extLst>
            <a:ext uri="{FF2B5EF4-FFF2-40B4-BE49-F238E27FC236}">
              <a16:creationId xmlns:a16="http://schemas.microsoft.com/office/drawing/2014/main" id="{B82B34AA-FCC2-4CE8-A0C5-2DFDA2AFF81B}"/>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310244" y="18629540"/>
          <a:ext cx="5844267" cy="8305800"/>
        </a:xfrm>
        <a:prstGeom prst="rect">
          <a:avLst/>
        </a:prstGeom>
      </xdr:spPr>
    </xdr:pic>
    <xdr:clientData/>
  </xdr:twoCellAnchor>
  <xdr:twoCellAnchor editAs="oneCell">
    <xdr:from>
      <xdr:col>1</xdr:col>
      <xdr:colOff>121188</xdr:colOff>
      <xdr:row>91</xdr:row>
      <xdr:rowOff>27214</xdr:rowOff>
    </xdr:from>
    <xdr:to>
      <xdr:col>10</xdr:col>
      <xdr:colOff>220349</xdr:colOff>
      <xdr:row>115</xdr:row>
      <xdr:rowOff>168728</xdr:rowOff>
    </xdr:to>
    <xdr:pic>
      <xdr:nvPicPr>
        <xdr:cNvPr id="6" name="図 5">
          <a:extLst>
            <a:ext uri="{FF2B5EF4-FFF2-40B4-BE49-F238E27FC236}">
              <a16:creationId xmlns:a16="http://schemas.microsoft.com/office/drawing/2014/main" id="{29AE23C2-4F1B-46EE-B659-C552094E384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349788" y="26963914"/>
          <a:ext cx="5757011" cy="8142514"/>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120</xdr:row>
      <xdr:rowOff>9526</xdr:rowOff>
    </xdr:from>
    <xdr:to>
      <xdr:col>10</xdr:col>
      <xdr:colOff>466344</xdr:colOff>
      <xdr:row>146</xdr:row>
      <xdr:rowOff>326899</xdr:rowOff>
    </xdr:to>
    <xdr:pic>
      <xdr:nvPicPr>
        <xdr:cNvPr id="2" name="図 1">
          <a:extLst>
            <a:ext uri="{FF2B5EF4-FFF2-40B4-BE49-F238E27FC236}">
              <a16:creationId xmlns:a16="http://schemas.microsoft.com/office/drawing/2014/main" id="{4181E1D8-538B-4CDF-B9FA-BD7E4BAA3A9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36614101"/>
          <a:ext cx="6352794" cy="8985123"/>
        </a:xfrm>
        <a:prstGeom prst="rect">
          <a:avLst/>
        </a:prstGeom>
      </xdr:spPr>
    </xdr:pic>
    <xdr:clientData/>
  </xdr:twoCellAnchor>
  <xdr:twoCellAnchor editAs="oneCell">
    <xdr:from>
      <xdr:col>0</xdr:col>
      <xdr:colOff>0</xdr:colOff>
      <xdr:row>66</xdr:row>
      <xdr:rowOff>9526</xdr:rowOff>
    </xdr:from>
    <xdr:to>
      <xdr:col>10</xdr:col>
      <xdr:colOff>470923</xdr:colOff>
      <xdr:row>93</xdr:row>
      <xdr:rowOff>1</xdr:rowOff>
    </xdr:to>
    <xdr:pic>
      <xdr:nvPicPr>
        <xdr:cNvPr id="3" name="図 2">
          <a:extLst>
            <a:ext uri="{FF2B5EF4-FFF2-40B4-BE49-F238E27FC236}">
              <a16:creationId xmlns:a16="http://schemas.microsoft.com/office/drawing/2014/main" id="{DF08CE86-C586-4742-9CC8-4F46FB375A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18611851"/>
          <a:ext cx="6357373" cy="8991600"/>
        </a:xfrm>
        <a:prstGeom prst="rect">
          <a:avLst/>
        </a:prstGeom>
      </xdr:spPr>
    </xdr:pic>
    <xdr:clientData/>
  </xdr:twoCellAnchor>
  <xdr:twoCellAnchor editAs="oneCell">
    <xdr:from>
      <xdr:col>0</xdr:col>
      <xdr:colOff>0</xdr:colOff>
      <xdr:row>93</xdr:row>
      <xdr:rowOff>11851</xdr:rowOff>
    </xdr:from>
    <xdr:to>
      <xdr:col>10</xdr:col>
      <xdr:colOff>466344</xdr:colOff>
      <xdr:row>119</xdr:row>
      <xdr:rowOff>329224</xdr:rowOff>
    </xdr:to>
    <xdr:pic>
      <xdr:nvPicPr>
        <xdr:cNvPr id="4" name="図 3">
          <a:extLst>
            <a:ext uri="{FF2B5EF4-FFF2-40B4-BE49-F238E27FC236}">
              <a16:creationId xmlns:a16="http://schemas.microsoft.com/office/drawing/2014/main" id="{5AF9D294-7FAC-45B8-9CEE-34CB6C4530B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27615301"/>
          <a:ext cx="6352794" cy="8985123"/>
        </a:xfrm>
        <a:prstGeom prst="rect">
          <a:avLst/>
        </a:prstGeom>
      </xdr:spPr>
    </xdr:pic>
    <xdr:clientData/>
  </xdr:twoCellAnchor>
  <xdr:twoCellAnchor editAs="oneCell">
    <xdr:from>
      <xdr:col>0</xdr:col>
      <xdr:colOff>0</xdr:colOff>
      <xdr:row>147</xdr:row>
      <xdr:rowOff>1</xdr:rowOff>
    </xdr:from>
    <xdr:to>
      <xdr:col>10</xdr:col>
      <xdr:colOff>466344</xdr:colOff>
      <xdr:row>173</xdr:row>
      <xdr:rowOff>317374</xdr:rowOff>
    </xdr:to>
    <xdr:pic>
      <xdr:nvPicPr>
        <xdr:cNvPr id="5" name="図 4">
          <a:extLst>
            <a:ext uri="{FF2B5EF4-FFF2-40B4-BE49-F238E27FC236}">
              <a16:creationId xmlns:a16="http://schemas.microsoft.com/office/drawing/2014/main" id="{CA04E1C5-FB2F-4345-9839-6074A55B9018}"/>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0" y="45605701"/>
          <a:ext cx="6352794" cy="8985123"/>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7</xdr:col>
      <xdr:colOff>257175</xdr:colOff>
      <xdr:row>34</xdr:row>
      <xdr:rowOff>219074</xdr:rowOff>
    </xdr:from>
    <xdr:to>
      <xdr:col>8</xdr:col>
      <xdr:colOff>0</xdr:colOff>
      <xdr:row>36</xdr:row>
      <xdr:rowOff>38099</xdr:rowOff>
    </xdr:to>
    <xdr:sp macro="" textlink="">
      <xdr:nvSpPr>
        <xdr:cNvPr id="2" name="テキスト ボックス 1">
          <a:extLst>
            <a:ext uri="{FF2B5EF4-FFF2-40B4-BE49-F238E27FC236}">
              <a16:creationId xmlns:a16="http://schemas.microsoft.com/office/drawing/2014/main" id="{828142CE-743C-4A9C-80ED-650199D16543}"/>
            </a:ext>
          </a:extLst>
        </xdr:cNvPr>
        <xdr:cNvSpPr txBox="1"/>
      </xdr:nvSpPr>
      <xdr:spPr>
        <a:xfrm>
          <a:off x="4257675" y="11363324"/>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10</xdr:col>
      <xdr:colOff>238125</xdr:colOff>
      <xdr:row>34</xdr:row>
      <xdr:rowOff>200025</xdr:rowOff>
    </xdr:from>
    <xdr:to>
      <xdr:col>10</xdr:col>
      <xdr:colOff>609600</xdr:colOff>
      <xdr:row>36</xdr:row>
      <xdr:rowOff>19050</xdr:rowOff>
    </xdr:to>
    <xdr:sp macro="" textlink="">
      <xdr:nvSpPr>
        <xdr:cNvPr id="3" name="テキスト ボックス 2">
          <a:extLst>
            <a:ext uri="{FF2B5EF4-FFF2-40B4-BE49-F238E27FC236}">
              <a16:creationId xmlns:a16="http://schemas.microsoft.com/office/drawing/2014/main" id="{04B1C1CF-8499-42D1-852D-B99EFE2BD16E}"/>
            </a:ext>
          </a:extLst>
        </xdr:cNvPr>
        <xdr:cNvSpPr txBox="1"/>
      </xdr:nvSpPr>
      <xdr:spPr>
        <a:xfrm>
          <a:off x="6124575" y="11344275"/>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10</xdr:col>
      <xdr:colOff>257175</xdr:colOff>
      <xdr:row>41</xdr:row>
      <xdr:rowOff>57150</xdr:rowOff>
    </xdr:from>
    <xdr:to>
      <xdr:col>11</xdr:col>
      <xdr:colOff>0</xdr:colOff>
      <xdr:row>42</xdr:row>
      <xdr:rowOff>133350</xdr:rowOff>
    </xdr:to>
    <xdr:sp macro="" textlink="">
      <xdr:nvSpPr>
        <xdr:cNvPr id="4" name="テキスト ボックス 3">
          <a:extLst>
            <a:ext uri="{FF2B5EF4-FFF2-40B4-BE49-F238E27FC236}">
              <a16:creationId xmlns:a16="http://schemas.microsoft.com/office/drawing/2014/main" id="{32AA0E0E-F07D-4AF4-8020-959D8AEF05B0}"/>
            </a:ext>
          </a:extLst>
        </xdr:cNvPr>
        <xdr:cNvSpPr txBox="1"/>
      </xdr:nvSpPr>
      <xdr:spPr>
        <a:xfrm>
          <a:off x="6143625" y="13001625"/>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2</xdr:col>
      <xdr:colOff>180974</xdr:colOff>
      <xdr:row>62</xdr:row>
      <xdr:rowOff>123825</xdr:rowOff>
    </xdr:from>
    <xdr:to>
      <xdr:col>8</xdr:col>
      <xdr:colOff>209550</xdr:colOff>
      <xdr:row>63</xdr:row>
      <xdr:rowOff>104775</xdr:rowOff>
    </xdr:to>
    <xdr:sp macro="" textlink="">
      <xdr:nvSpPr>
        <xdr:cNvPr id="5" name="テキスト ボックス 4">
          <a:extLst>
            <a:ext uri="{FF2B5EF4-FFF2-40B4-BE49-F238E27FC236}">
              <a16:creationId xmlns:a16="http://schemas.microsoft.com/office/drawing/2014/main" id="{847CB2BA-9646-4318-9191-52CCB95156C3}"/>
            </a:ext>
          </a:extLst>
        </xdr:cNvPr>
        <xdr:cNvSpPr txBox="1"/>
      </xdr:nvSpPr>
      <xdr:spPr>
        <a:xfrm>
          <a:off x="1038224" y="18030825"/>
          <a:ext cx="3800476" cy="2381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ja-JP" altLang="en-US" sz="1000">
              <a:latin typeface="BIZ UDP明朝 Medium" panose="02020500000000000000" pitchFamily="18" charset="-128"/>
              <a:ea typeface="BIZ UDP明朝 Medium" panose="02020500000000000000" pitchFamily="18" charset="-128"/>
            </a:rPr>
            <a:t>詳しくはこちら→   </a:t>
          </a:r>
          <a:r>
            <a:rPr kumimoji="1" lang="en-US" altLang="ja-JP" sz="1000">
              <a:latin typeface="BIZ UDP明朝 Medium" panose="02020500000000000000" pitchFamily="18" charset="-128"/>
              <a:ea typeface="BIZ UDP明朝 Medium" panose="02020500000000000000" pitchFamily="18" charset="-128"/>
            </a:rPr>
            <a:t>HP</a:t>
          </a:r>
          <a:r>
            <a:rPr kumimoji="1" lang="ja-JP" altLang="en-US" sz="1000" baseline="0">
              <a:latin typeface="BIZ UDP明朝 Medium" panose="02020500000000000000" pitchFamily="18" charset="-128"/>
              <a:ea typeface="BIZ UDP明朝 Medium" panose="02020500000000000000" pitchFamily="18" charset="-128"/>
            </a:rPr>
            <a:t>  </a:t>
          </a:r>
          <a:r>
            <a:rPr kumimoji="1" lang="en-US" altLang="ja-JP" sz="1000" u="sng" baseline="0">
              <a:latin typeface="BIZ UDP明朝 Medium" panose="02020500000000000000" pitchFamily="18" charset="-128"/>
              <a:ea typeface="BIZ UDP明朝 Medium" panose="02020500000000000000" pitchFamily="18" charset="-128"/>
            </a:rPr>
            <a:t>https://www.central.tksg.ed.jp   </a:t>
          </a:r>
          <a:endParaRPr kumimoji="1" lang="en-US" altLang="ja-JP" sz="1000" u="sng">
            <a:latin typeface="BIZ UDP明朝 Medium" panose="02020500000000000000" pitchFamily="18" charset="-128"/>
            <a:ea typeface="BIZ UDP明朝 Medium" panose="02020500000000000000" pitchFamily="18" charset="-128"/>
          </a:endParaRPr>
        </a:p>
      </xdr:txBody>
    </xdr:sp>
    <xdr:clientData/>
  </xdr:twoCellAnchor>
  <xdr:twoCellAnchor>
    <xdr:from>
      <xdr:col>9</xdr:col>
      <xdr:colOff>400050</xdr:colOff>
      <xdr:row>61</xdr:row>
      <xdr:rowOff>190500</xdr:rowOff>
    </xdr:from>
    <xdr:to>
      <xdr:col>10</xdr:col>
      <xdr:colOff>600075</xdr:colOff>
      <xdr:row>62</xdr:row>
      <xdr:rowOff>123824</xdr:rowOff>
    </xdr:to>
    <xdr:sp macro="" textlink="">
      <xdr:nvSpPr>
        <xdr:cNvPr id="6" name="テキスト ボックス 5">
          <a:extLst>
            <a:ext uri="{FF2B5EF4-FFF2-40B4-BE49-F238E27FC236}">
              <a16:creationId xmlns:a16="http://schemas.microsoft.com/office/drawing/2014/main" id="{DE3A4FF4-E39C-4709-BB79-12BB7C1D7915}"/>
            </a:ext>
          </a:extLst>
        </xdr:cNvPr>
        <xdr:cNvSpPr txBox="1"/>
      </xdr:nvSpPr>
      <xdr:spPr>
        <a:xfrm>
          <a:off x="5657850" y="17840325"/>
          <a:ext cx="828675" cy="1904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ja-JP" altLang="en-US" sz="1000">
              <a:latin typeface="BIZ UDP明朝 Medium" panose="02020500000000000000" pitchFamily="18" charset="-128"/>
              <a:ea typeface="BIZ UDP明朝 Medium" panose="02020500000000000000" pitchFamily="18" charset="-128"/>
            </a:rPr>
            <a:t>公式</a:t>
          </a:r>
          <a:r>
            <a:rPr kumimoji="1" lang="en-US" altLang="ja-JP" sz="1000">
              <a:latin typeface="BIZ UDP明朝 Medium" panose="02020500000000000000" pitchFamily="18" charset="-128"/>
              <a:ea typeface="BIZ UDP明朝 Medium" panose="02020500000000000000" pitchFamily="18" charset="-128"/>
            </a:rPr>
            <a:t>LINE</a:t>
          </a:r>
          <a:endParaRPr kumimoji="1" lang="ja-JP" altLang="en-US" sz="1000"/>
        </a:p>
      </xdr:txBody>
    </xdr:sp>
    <xdr:clientData/>
  </xdr:twoCellAnchor>
  <xdr:twoCellAnchor editAs="oneCell">
    <xdr:from>
      <xdr:col>9</xdr:col>
      <xdr:colOff>600075</xdr:colOff>
      <xdr:row>62</xdr:row>
      <xdr:rowOff>66675</xdr:rowOff>
    </xdr:from>
    <xdr:to>
      <xdr:col>10</xdr:col>
      <xdr:colOff>380999</xdr:colOff>
      <xdr:row>63</xdr:row>
      <xdr:rowOff>238124</xdr:rowOff>
    </xdr:to>
    <xdr:pic>
      <xdr:nvPicPr>
        <xdr:cNvPr id="7" name="図 6">
          <a:extLst>
            <a:ext uri="{FF2B5EF4-FFF2-40B4-BE49-F238E27FC236}">
              <a16:creationId xmlns:a16="http://schemas.microsoft.com/office/drawing/2014/main" id="{014FD3B3-2FA4-4C1D-9A8A-C4A214125D8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857875" y="17973675"/>
          <a:ext cx="409574" cy="428624"/>
        </a:xfrm>
        <a:prstGeom prst="rect">
          <a:avLst/>
        </a:prstGeom>
      </xdr:spPr>
    </xdr:pic>
    <xdr:clientData/>
  </xdr:twoCellAnchor>
  <xdr:twoCellAnchor>
    <xdr:from>
      <xdr:col>1</xdr:col>
      <xdr:colOff>619125</xdr:colOff>
      <xdr:row>13</xdr:row>
      <xdr:rowOff>142875</xdr:rowOff>
    </xdr:from>
    <xdr:to>
      <xdr:col>4</xdr:col>
      <xdr:colOff>0</xdr:colOff>
      <xdr:row>14</xdr:row>
      <xdr:rowOff>47625</xdr:rowOff>
    </xdr:to>
    <xdr:sp macro="" textlink="">
      <xdr:nvSpPr>
        <xdr:cNvPr id="8" name="テキスト ボックス 7">
          <a:extLst>
            <a:ext uri="{FF2B5EF4-FFF2-40B4-BE49-F238E27FC236}">
              <a16:creationId xmlns:a16="http://schemas.microsoft.com/office/drawing/2014/main" id="{A482B1D0-4BAA-49EC-817B-89EE3B7BB83E}"/>
            </a:ext>
          </a:extLst>
        </xdr:cNvPr>
        <xdr:cNvSpPr txBox="1"/>
      </xdr:nvSpPr>
      <xdr:spPr>
        <a:xfrm>
          <a:off x="847725" y="4429125"/>
          <a:ext cx="1266825" cy="2476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a:latin typeface="BIZ UDP明朝 Medium" panose="02020500000000000000" pitchFamily="18" charset="-128"/>
              <a:ea typeface="BIZ UDP明朝 Medium" panose="02020500000000000000" pitchFamily="18" charset="-128"/>
            </a:rPr>
            <a:t>教育・保育目標</a:t>
          </a:r>
        </a:p>
      </xdr:txBody>
    </xdr:sp>
    <xdr:clientData/>
  </xdr:twoCellAnchor>
  <xdr:twoCellAnchor>
    <xdr:from>
      <xdr:col>8</xdr:col>
      <xdr:colOff>390525</xdr:colOff>
      <xdr:row>61</xdr:row>
      <xdr:rowOff>171451</xdr:rowOff>
    </xdr:from>
    <xdr:to>
      <xdr:col>9</xdr:col>
      <xdr:colOff>171450</xdr:colOff>
      <xdr:row>62</xdr:row>
      <xdr:rowOff>133350</xdr:rowOff>
    </xdr:to>
    <xdr:sp macro="" textlink="">
      <xdr:nvSpPr>
        <xdr:cNvPr id="9" name="テキスト ボックス 8">
          <a:extLst>
            <a:ext uri="{FF2B5EF4-FFF2-40B4-BE49-F238E27FC236}">
              <a16:creationId xmlns:a16="http://schemas.microsoft.com/office/drawing/2014/main" id="{F5BD11CA-5C2F-4F95-8AD2-D24658F8042F}"/>
            </a:ext>
          </a:extLst>
        </xdr:cNvPr>
        <xdr:cNvSpPr txBox="1"/>
      </xdr:nvSpPr>
      <xdr:spPr>
        <a:xfrm>
          <a:off x="5019675" y="17821276"/>
          <a:ext cx="409575" cy="2190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en-US" altLang="ja-JP" sz="1000">
              <a:latin typeface="BIZ UDP明朝 Medium" panose="02020500000000000000" pitchFamily="18" charset="-128"/>
              <a:ea typeface="BIZ UDP明朝 Medium" panose="02020500000000000000" pitchFamily="18" charset="-128"/>
            </a:rPr>
            <a:t>HP</a:t>
          </a:r>
          <a:endParaRPr kumimoji="1" lang="ja-JP" altLang="en-US" sz="1000"/>
        </a:p>
      </xdr:txBody>
    </xdr:sp>
    <xdr:clientData/>
  </xdr:twoCellAnchor>
  <xdr:twoCellAnchor editAs="oneCell">
    <xdr:from>
      <xdr:col>8</xdr:col>
      <xdr:colOff>371476</xdr:colOff>
      <xdr:row>62</xdr:row>
      <xdr:rowOff>66675</xdr:rowOff>
    </xdr:from>
    <xdr:to>
      <xdr:col>9</xdr:col>
      <xdr:colOff>152400</xdr:colOff>
      <xdr:row>63</xdr:row>
      <xdr:rowOff>238124</xdr:rowOff>
    </xdr:to>
    <xdr:pic>
      <xdr:nvPicPr>
        <xdr:cNvPr id="10" name="図 9">
          <a:extLst>
            <a:ext uri="{FF2B5EF4-FFF2-40B4-BE49-F238E27FC236}">
              <a16:creationId xmlns:a16="http://schemas.microsoft.com/office/drawing/2014/main" id="{A24B933C-51CE-4771-A6F8-E3AD44C7937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000626" y="17973675"/>
          <a:ext cx="409574" cy="428624"/>
        </a:xfrm>
        <a:prstGeom prst="rect">
          <a:avLst/>
        </a:prstGeom>
      </xdr:spPr>
    </xdr:pic>
    <xdr:clientData/>
  </xdr:twoCellAnchor>
  <xdr:twoCellAnchor editAs="oneCell">
    <xdr:from>
      <xdr:col>1</xdr:col>
      <xdr:colOff>1</xdr:colOff>
      <xdr:row>66</xdr:row>
      <xdr:rowOff>38100</xdr:rowOff>
    </xdr:from>
    <xdr:to>
      <xdr:col>10</xdr:col>
      <xdr:colOff>408249</xdr:colOff>
      <xdr:row>102</xdr:row>
      <xdr:rowOff>47625</xdr:rowOff>
    </xdr:to>
    <xdr:pic>
      <xdr:nvPicPr>
        <xdr:cNvPr id="11" name="図 10">
          <a:extLst>
            <a:ext uri="{FF2B5EF4-FFF2-40B4-BE49-F238E27FC236}">
              <a16:creationId xmlns:a16="http://schemas.microsoft.com/office/drawing/2014/main" id="{E4DDAEA0-9E1D-4BCD-B35C-7CCBB8B5562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28601" y="18640425"/>
          <a:ext cx="6066098" cy="12011025"/>
        </a:xfrm>
        <a:prstGeom prst="rect">
          <a:avLst/>
        </a:prstGeom>
      </xdr:spPr>
    </xdr:pic>
    <xdr:clientData/>
  </xdr:twoCellAnchor>
  <xdr:twoCellAnchor editAs="oneCell">
    <xdr:from>
      <xdr:col>1</xdr:col>
      <xdr:colOff>0</xdr:colOff>
      <xdr:row>92</xdr:row>
      <xdr:rowOff>19050</xdr:rowOff>
    </xdr:from>
    <xdr:to>
      <xdr:col>10</xdr:col>
      <xdr:colOff>408248</xdr:colOff>
      <xdr:row>125</xdr:row>
      <xdr:rowOff>76199</xdr:rowOff>
    </xdr:to>
    <xdr:pic>
      <xdr:nvPicPr>
        <xdr:cNvPr id="12" name="図 11">
          <a:extLst>
            <a:ext uri="{FF2B5EF4-FFF2-40B4-BE49-F238E27FC236}">
              <a16:creationId xmlns:a16="http://schemas.microsoft.com/office/drawing/2014/main" id="{7D45F3CD-799D-4783-8F94-443D4E96621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228600" y="27289125"/>
          <a:ext cx="6066098" cy="11058524"/>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66</xdr:row>
      <xdr:rowOff>0</xdr:rowOff>
    </xdr:from>
    <xdr:to>
      <xdr:col>10</xdr:col>
      <xdr:colOff>583108</xdr:colOff>
      <xdr:row>79</xdr:row>
      <xdr:rowOff>143527</xdr:rowOff>
    </xdr:to>
    <xdr:pic>
      <xdr:nvPicPr>
        <xdr:cNvPr id="2" name="図 1">
          <a:extLst>
            <a:ext uri="{FF2B5EF4-FFF2-40B4-BE49-F238E27FC236}">
              <a16:creationId xmlns:a16="http://schemas.microsoft.com/office/drawing/2014/main" id="{5867C7ED-9CDA-48F1-9542-283657D52EE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8602325"/>
          <a:ext cx="6469558" cy="4477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78</xdr:row>
      <xdr:rowOff>327523</xdr:rowOff>
    </xdr:from>
    <xdr:to>
      <xdr:col>10</xdr:col>
      <xdr:colOff>555947</xdr:colOff>
      <xdr:row>92</xdr:row>
      <xdr:rowOff>133706</xdr:rowOff>
    </xdr:to>
    <xdr:pic>
      <xdr:nvPicPr>
        <xdr:cNvPr id="3" name="図 2">
          <a:extLst>
            <a:ext uri="{FF2B5EF4-FFF2-40B4-BE49-F238E27FC236}">
              <a16:creationId xmlns:a16="http://schemas.microsoft.com/office/drawing/2014/main" id="{74918A96-034B-441B-BA32-0BE2A2E40B8C}"/>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2930348"/>
          <a:ext cx="6442397" cy="4473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66</xdr:row>
      <xdr:rowOff>47625</xdr:rowOff>
    </xdr:from>
    <xdr:to>
      <xdr:col>10</xdr:col>
      <xdr:colOff>590550</xdr:colOff>
      <xdr:row>91</xdr:row>
      <xdr:rowOff>314325</xdr:rowOff>
    </xdr:to>
    <xdr:pic>
      <xdr:nvPicPr>
        <xdr:cNvPr id="2" name="図 1">
          <a:extLst>
            <a:ext uri="{FF2B5EF4-FFF2-40B4-BE49-F238E27FC236}">
              <a16:creationId xmlns:a16="http://schemas.microsoft.com/office/drawing/2014/main" id="{E2554864-F973-42AD-A947-7CC4FC56DC3C}"/>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8649950"/>
          <a:ext cx="6477000" cy="860107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66</xdr:row>
      <xdr:rowOff>19050</xdr:rowOff>
    </xdr:from>
    <xdr:to>
      <xdr:col>10</xdr:col>
      <xdr:colOff>466725</xdr:colOff>
      <xdr:row>93</xdr:row>
      <xdr:rowOff>3587</xdr:rowOff>
    </xdr:to>
    <xdr:pic>
      <xdr:nvPicPr>
        <xdr:cNvPr id="2" name="図 1">
          <a:extLst>
            <a:ext uri="{FF2B5EF4-FFF2-40B4-BE49-F238E27FC236}">
              <a16:creationId xmlns:a16="http://schemas.microsoft.com/office/drawing/2014/main" id="{CB63E2C7-33A3-46DD-9CC5-353A11DFC0F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8621375"/>
          <a:ext cx="6353175" cy="8985662"/>
        </a:xfrm>
        <a:prstGeom prst="rect">
          <a:avLst/>
        </a:prstGeom>
      </xdr:spPr>
    </xdr:pic>
    <xdr:clientData/>
  </xdr:twoCellAnchor>
  <xdr:twoCellAnchor editAs="oneCell">
    <xdr:from>
      <xdr:col>0</xdr:col>
      <xdr:colOff>0</xdr:colOff>
      <xdr:row>93</xdr:row>
      <xdr:rowOff>0</xdr:rowOff>
    </xdr:from>
    <xdr:to>
      <xdr:col>10</xdr:col>
      <xdr:colOff>477658</xdr:colOff>
      <xdr:row>120</xdr:row>
      <xdr:rowOff>0</xdr:rowOff>
    </xdr:to>
    <xdr:pic>
      <xdr:nvPicPr>
        <xdr:cNvPr id="3" name="図 2">
          <a:extLst>
            <a:ext uri="{FF2B5EF4-FFF2-40B4-BE49-F238E27FC236}">
              <a16:creationId xmlns:a16="http://schemas.microsoft.com/office/drawing/2014/main" id="{1A298597-C65D-4F87-A160-2FB19757F2A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27603450"/>
          <a:ext cx="6364108" cy="9001125"/>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1</xdr:colOff>
      <xdr:row>66</xdr:row>
      <xdr:rowOff>1</xdr:rowOff>
    </xdr:from>
    <xdr:to>
      <xdr:col>11</xdr:col>
      <xdr:colOff>1800</xdr:colOff>
      <xdr:row>79</xdr:row>
      <xdr:rowOff>295276</xdr:rowOff>
    </xdr:to>
    <xdr:pic>
      <xdr:nvPicPr>
        <xdr:cNvPr id="2" name="図 1">
          <a:extLst>
            <a:ext uri="{FF2B5EF4-FFF2-40B4-BE49-F238E27FC236}">
              <a16:creationId xmlns:a16="http://schemas.microsoft.com/office/drawing/2014/main" id="{43F78515-D0FD-4107-B0A8-7A0F41C03E9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 y="18602326"/>
          <a:ext cx="6516899" cy="4629150"/>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79</xdr:row>
      <xdr:rowOff>123826</xdr:rowOff>
    </xdr:from>
    <xdr:to>
      <xdr:col>11</xdr:col>
      <xdr:colOff>1798</xdr:colOff>
      <xdr:row>93</xdr:row>
      <xdr:rowOff>85725</xdr:rowOff>
    </xdr:to>
    <xdr:pic>
      <xdr:nvPicPr>
        <xdr:cNvPr id="3" name="図 2">
          <a:extLst>
            <a:ext uri="{FF2B5EF4-FFF2-40B4-BE49-F238E27FC236}">
              <a16:creationId xmlns:a16="http://schemas.microsoft.com/office/drawing/2014/main" id="{F7444C0C-3700-478A-90C2-05A78DB985B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0" y="23060026"/>
          <a:ext cx="6516898" cy="4629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96167</xdr:colOff>
      <xdr:row>66</xdr:row>
      <xdr:rowOff>114495</xdr:rowOff>
    </xdr:from>
    <xdr:to>
      <xdr:col>10</xdr:col>
      <xdr:colOff>326788</xdr:colOff>
      <xdr:row>91</xdr:row>
      <xdr:rowOff>170526</xdr:rowOff>
    </xdr:to>
    <xdr:pic>
      <xdr:nvPicPr>
        <xdr:cNvPr id="2" name="図 1">
          <a:extLst>
            <a:ext uri="{FF2B5EF4-FFF2-40B4-BE49-F238E27FC236}">
              <a16:creationId xmlns:a16="http://schemas.microsoft.com/office/drawing/2014/main" id="{6A174613-F80C-4B17-9C83-4B72A32FED2C}"/>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324767" y="18716820"/>
          <a:ext cx="5888471" cy="8390406"/>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66675</xdr:colOff>
      <xdr:row>66</xdr:row>
      <xdr:rowOff>57149</xdr:rowOff>
    </xdr:from>
    <xdr:to>
      <xdr:col>10</xdr:col>
      <xdr:colOff>593491</xdr:colOff>
      <xdr:row>79</xdr:row>
      <xdr:rowOff>153415</xdr:rowOff>
    </xdr:to>
    <xdr:pic>
      <xdr:nvPicPr>
        <xdr:cNvPr id="2" name="図 1">
          <a:extLst>
            <a:ext uri="{FF2B5EF4-FFF2-40B4-BE49-F238E27FC236}">
              <a16:creationId xmlns:a16="http://schemas.microsoft.com/office/drawing/2014/main" id="{A108232F-D75F-4E33-A580-051F77E4925E}"/>
            </a:ext>
          </a:extLst>
        </xdr:cNvPr>
        <xdr:cNvPicPr>
          <a:picLocks noChangeAspect="1"/>
        </xdr:cNvPicPr>
      </xdr:nvPicPr>
      <xdr:blipFill>
        <a:blip xmlns:r="http://schemas.openxmlformats.org/officeDocument/2006/relationships" r:embed="rId1"/>
        <a:stretch>
          <a:fillRect/>
        </a:stretch>
      </xdr:blipFill>
      <xdr:spPr>
        <a:xfrm>
          <a:off x="66675" y="18659474"/>
          <a:ext cx="6413266" cy="4430141"/>
        </a:xfrm>
        <a:prstGeom prst="rect">
          <a:avLst/>
        </a:prstGeom>
      </xdr:spPr>
    </xdr:pic>
    <xdr:clientData/>
  </xdr:twoCellAnchor>
  <xdr:twoCellAnchor editAs="oneCell">
    <xdr:from>
      <xdr:col>0</xdr:col>
      <xdr:colOff>66675</xdr:colOff>
      <xdr:row>79</xdr:row>
      <xdr:rowOff>104775</xdr:rowOff>
    </xdr:from>
    <xdr:to>
      <xdr:col>10</xdr:col>
      <xdr:colOff>552450</xdr:colOff>
      <xdr:row>91</xdr:row>
      <xdr:rowOff>268655</xdr:rowOff>
    </xdr:to>
    <xdr:pic>
      <xdr:nvPicPr>
        <xdr:cNvPr id="3" name="図 2">
          <a:extLst>
            <a:ext uri="{FF2B5EF4-FFF2-40B4-BE49-F238E27FC236}">
              <a16:creationId xmlns:a16="http://schemas.microsoft.com/office/drawing/2014/main" id="{6E551159-6B3B-4FAB-8055-D076B88A0522}"/>
            </a:ext>
          </a:extLst>
        </xdr:cNvPr>
        <xdr:cNvPicPr>
          <a:picLocks noChangeAspect="1"/>
        </xdr:cNvPicPr>
      </xdr:nvPicPr>
      <xdr:blipFill>
        <a:blip xmlns:r="http://schemas.openxmlformats.org/officeDocument/2006/relationships" r:embed="rId2"/>
        <a:stretch>
          <a:fillRect/>
        </a:stretch>
      </xdr:blipFill>
      <xdr:spPr>
        <a:xfrm>
          <a:off x="66675" y="23040975"/>
          <a:ext cx="6372225" cy="416438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58392</xdr:colOff>
      <xdr:row>66</xdr:row>
      <xdr:rowOff>0</xdr:rowOff>
    </xdr:from>
    <xdr:to>
      <xdr:col>9</xdr:col>
      <xdr:colOff>493548</xdr:colOff>
      <xdr:row>78</xdr:row>
      <xdr:rowOff>65689</xdr:rowOff>
    </xdr:to>
    <xdr:pic>
      <xdr:nvPicPr>
        <xdr:cNvPr id="2" name="図 1">
          <a:extLst>
            <a:ext uri="{FF2B5EF4-FFF2-40B4-BE49-F238E27FC236}">
              <a16:creationId xmlns:a16="http://schemas.microsoft.com/office/drawing/2014/main" id="{834958A0-2B62-4DC2-A5D1-1B8DCBD29A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392" y="18602325"/>
          <a:ext cx="5692956" cy="4066189"/>
        </a:xfrm>
        <a:prstGeom prst="rect">
          <a:avLst/>
        </a:prstGeom>
      </xdr:spPr>
    </xdr:pic>
    <xdr:clientData/>
  </xdr:twoCellAnchor>
  <xdr:twoCellAnchor editAs="oneCell">
    <xdr:from>
      <xdr:col>0</xdr:col>
      <xdr:colOff>109483</xdr:colOff>
      <xdr:row>78</xdr:row>
      <xdr:rowOff>175172</xdr:rowOff>
    </xdr:from>
    <xdr:to>
      <xdr:col>9</xdr:col>
      <xdr:colOff>500848</xdr:colOff>
      <xdr:row>90</xdr:row>
      <xdr:rowOff>205865</xdr:rowOff>
    </xdr:to>
    <xdr:pic>
      <xdr:nvPicPr>
        <xdr:cNvPr id="3" name="図 2">
          <a:extLst>
            <a:ext uri="{FF2B5EF4-FFF2-40B4-BE49-F238E27FC236}">
              <a16:creationId xmlns:a16="http://schemas.microsoft.com/office/drawing/2014/main" id="{16F843A0-A1C3-43D8-8CCD-FEC31542223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9483" y="22777997"/>
          <a:ext cx="5649165" cy="4031193"/>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66</xdr:row>
      <xdr:rowOff>47625</xdr:rowOff>
    </xdr:from>
    <xdr:to>
      <xdr:col>10</xdr:col>
      <xdr:colOff>590550</xdr:colOff>
      <xdr:row>91</xdr:row>
      <xdr:rowOff>295275</xdr:rowOff>
    </xdr:to>
    <xdr:pic>
      <xdr:nvPicPr>
        <xdr:cNvPr id="2" name="図 1">
          <a:extLst>
            <a:ext uri="{FF2B5EF4-FFF2-40B4-BE49-F238E27FC236}">
              <a16:creationId xmlns:a16="http://schemas.microsoft.com/office/drawing/2014/main" id="{41661B55-8E20-4E13-AD1B-19973264DF05}"/>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8649950"/>
          <a:ext cx="6477000" cy="8582025"/>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xdr:from>
      <xdr:col>1</xdr:col>
      <xdr:colOff>581025</xdr:colOff>
      <xdr:row>70</xdr:row>
      <xdr:rowOff>19050</xdr:rowOff>
    </xdr:from>
    <xdr:to>
      <xdr:col>8</xdr:col>
      <xdr:colOff>352425</xdr:colOff>
      <xdr:row>79</xdr:row>
      <xdr:rowOff>314325</xdr:rowOff>
    </xdr:to>
    <xdr:sp macro="" textlink="">
      <xdr:nvSpPr>
        <xdr:cNvPr id="2" name="テキスト ボックス 1">
          <a:extLst>
            <a:ext uri="{FF2B5EF4-FFF2-40B4-BE49-F238E27FC236}">
              <a16:creationId xmlns:a16="http://schemas.microsoft.com/office/drawing/2014/main" id="{22544595-EF06-4F34-8EB8-8D4740859A03}"/>
            </a:ext>
          </a:extLst>
        </xdr:cNvPr>
        <xdr:cNvSpPr txBox="1"/>
      </xdr:nvSpPr>
      <xdr:spPr>
        <a:xfrm>
          <a:off x="809625" y="19640550"/>
          <a:ext cx="4171950" cy="32956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clientData/>
  </xdr:twoCellAnchor>
  <xdr:twoCellAnchor editAs="oneCell">
    <xdr:from>
      <xdr:col>0</xdr:col>
      <xdr:colOff>228599</xdr:colOff>
      <xdr:row>68</xdr:row>
      <xdr:rowOff>80010</xdr:rowOff>
    </xdr:from>
    <xdr:to>
      <xdr:col>10</xdr:col>
      <xdr:colOff>371474</xdr:colOff>
      <xdr:row>93</xdr:row>
      <xdr:rowOff>186690</xdr:rowOff>
    </xdr:to>
    <xdr:pic>
      <xdr:nvPicPr>
        <xdr:cNvPr id="3" name="図 2">
          <a:extLst>
            <a:ext uri="{FF2B5EF4-FFF2-40B4-BE49-F238E27FC236}">
              <a16:creationId xmlns:a16="http://schemas.microsoft.com/office/drawing/2014/main" id="{05EB9A57-616F-4D22-B095-260A2D3A201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8599" y="19034760"/>
          <a:ext cx="6029325" cy="8441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3.xml><?xml version="1.0" encoding="utf-8"?>
<xdr:wsDr xmlns:xdr="http://schemas.openxmlformats.org/drawingml/2006/spreadsheetDrawing" xmlns:a="http://schemas.openxmlformats.org/drawingml/2006/main">
  <xdr:twoCellAnchor>
    <xdr:from>
      <xdr:col>8</xdr:col>
      <xdr:colOff>95250</xdr:colOff>
      <xdr:row>61</xdr:row>
      <xdr:rowOff>6350</xdr:rowOff>
    </xdr:from>
    <xdr:to>
      <xdr:col>9</xdr:col>
      <xdr:colOff>406400</xdr:colOff>
      <xdr:row>64</xdr:row>
      <xdr:rowOff>32038</xdr:rowOff>
    </xdr:to>
    <xdr:grpSp>
      <xdr:nvGrpSpPr>
        <xdr:cNvPr id="2" name="グループ化 1">
          <a:extLst>
            <a:ext uri="{FF2B5EF4-FFF2-40B4-BE49-F238E27FC236}">
              <a16:creationId xmlns:a16="http://schemas.microsoft.com/office/drawing/2014/main" id="{328904E1-E276-4A59-AD07-69B5D537FD2D}"/>
            </a:ext>
          </a:extLst>
        </xdr:cNvPr>
        <xdr:cNvGrpSpPr/>
      </xdr:nvGrpSpPr>
      <xdr:grpSpPr>
        <a:xfrm>
          <a:off x="4724400" y="17656175"/>
          <a:ext cx="939800" cy="797213"/>
          <a:chOff x="4832350" y="17564100"/>
          <a:chExt cx="939800" cy="787688"/>
        </a:xfrm>
      </xdr:grpSpPr>
      <xdr:pic>
        <xdr:nvPicPr>
          <xdr:cNvPr id="3" name="図 2">
            <a:extLst>
              <a:ext uri="{FF2B5EF4-FFF2-40B4-BE49-F238E27FC236}">
                <a16:creationId xmlns:a16="http://schemas.microsoft.com/office/drawing/2014/main" id="{F491D9A6-EBCD-4740-8E16-DCABB9E2E4C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029200" y="17564100"/>
            <a:ext cx="565150" cy="565150"/>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4" name="正方形/長方形 3">
            <a:extLst>
              <a:ext uri="{FF2B5EF4-FFF2-40B4-BE49-F238E27FC236}">
                <a16:creationId xmlns:a16="http://schemas.microsoft.com/office/drawing/2014/main" id="{51D5FE1B-F490-4DED-831E-211EE83B0115}"/>
              </a:ext>
            </a:extLst>
          </xdr:cNvPr>
          <xdr:cNvSpPr/>
        </xdr:nvSpPr>
        <xdr:spPr>
          <a:xfrm>
            <a:off x="4832350" y="18059400"/>
            <a:ext cx="939800" cy="292388"/>
          </a:xfrm>
          <a:prstGeom prst="rect">
            <a:avLst/>
          </a:prstGeom>
          <a:noFill/>
        </xdr:spPr>
        <xdr:txBody>
          <a:bodyPr wrap="square" lIns="91440" tIns="45720" rIns="91440" bIns="45720">
            <a:spAutoFit/>
          </a:bodyPr>
          <a:lstStyle/>
          <a:p>
            <a:pPr algn="ctr"/>
            <a:r>
              <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公式</a:t>
            </a:r>
            <a:r>
              <a:rPr lang="en-US" altLang="ja-JP"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LINE</a:t>
            </a:r>
            <a:endPar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endParaRPr>
          </a:p>
        </xdr:txBody>
      </xdr:sp>
    </xdr:grpSp>
    <xdr:clientData/>
  </xdr:twoCellAnchor>
  <xdr:twoCellAnchor>
    <xdr:from>
      <xdr:col>9</xdr:col>
      <xdr:colOff>260350</xdr:colOff>
      <xdr:row>60</xdr:row>
      <xdr:rowOff>203200</xdr:rowOff>
    </xdr:from>
    <xdr:to>
      <xdr:col>10</xdr:col>
      <xdr:colOff>571500</xdr:colOff>
      <xdr:row>64</xdr:row>
      <xdr:rowOff>25688</xdr:rowOff>
    </xdr:to>
    <xdr:grpSp>
      <xdr:nvGrpSpPr>
        <xdr:cNvPr id="5" name="グループ化 4">
          <a:extLst>
            <a:ext uri="{FF2B5EF4-FFF2-40B4-BE49-F238E27FC236}">
              <a16:creationId xmlns:a16="http://schemas.microsoft.com/office/drawing/2014/main" id="{3377074C-3074-463D-A157-D799C7D53BF0}"/>
            </a:ext>
          </a:extLst>
        </xdr:cNvPr>
        <xdr:cNvGrpSpPr/>
      </xdr:nvGrpSpPr>
      <xdr:grpSpPr>
        <a:xfrm>
          <a:off x="5518150" y="17595850"/>
          <a:ext cx="939800" cy="851188"/>
          <a:chOff x="5537200" y="17513300"/>
          <a:chExt cx="939800" cy="838488"/>
        </a:xfrm>
      </xdr:grpSpPr>
      <xdr:grpSp>
        <xdr:nvGrpSpPr>
          <xdr:cNvPr id="6" name="グループ化 5">
            <a:extLst>
              <a:ext uri="{FF2B5EF4-FFF2-40B4-BE49-F238E27FC236}">
                <a16:creationId xmlns:a16="http://schemas.microsoft.com/office/drawing/2014/main" id="{BF46D205-4A70-4C26-AE2D-AEED65983DF7}"/>
              </a:ext>
            </a:extLst>
          </xdr:cNvPr>
          <xdr:cNvGrpSpPr/>
        </xdr:nvGrpSpPr>
        <xdr:grpSpPr>
          <a:xfrm>
            <a:off x="5689479" y="17513300"/>
            <a:ext cx="711321" cy="758896"/>
            <a:chOff x="5689479" y="17513300"/>
            <a:chExt cx="711321" cy="758896"/>
          </a:xfrm>
        </xdr:grpSpPr>
        <xdr:pic>
          <xdr:nvPicPr>
            <xdr:cNvPr id="8" name="図 7">
              <a:extLst>
                <a:ext uri="{FF2B5EF4-FFF2-40B4-BE49-F238E27FC236}">
                  <a16:creationId xmlns:a16="http://schemas.microsoft.com/office/drawing/2014/main" id="{9CB2B1EF-D92D-47AA-B1E0-476FA8E503F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689479" y="17513300"/>
              <a:ext cx="660521" cy="758896"/>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9" name="テキスト ボックス 8">
              <a:extLst>
                <a:ext uri="{FF2B5EF4-FFF2-40B4-BE49-F238E27FC236}">
                  <a16:creationId xmlns:a16="http://schemas.microsoft.com/office/drawing/2014/main" id="{421B576C-2C0A-453B-8B46-D13976F1B361}"/>
                </a:ext>
              </a:extLst>
            </xdr:cNvPr>
            <xdr:cNvSpPr txBox="1"/>
          </xdr:nvSpPr>
          <xdr:spPr>
            <a:xfrm>
              <a:off x="5702300" y="18135600"/>
              <a:ext cx="698500" cy="1270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grpSp>
      <xdr:sp macro="" textlink="">
        <xdr:nvSpPr>
          <xdr:cNvPr id="7" name="正方形/長方形 6">
            <a:extLst>
              <a:ext uri="{FF2B5EF4-FFF2-40B4-BE49-F238E27FC236}">
                <a16:creationId xmlns:a16="http://schemas.microsoft.com/office/drawing/2014/main" id="{C88EF587-ACF4-4F5B-AD2F-767D7BE27127}"/>
              </a:ext>
            </a:extLst>
          </xdr:cNvPr>
          <xdr:cNvSpPr/>
        </xdr:nvSpPr>
        <xdr:spPr>
          <a:xfrm>
            <a:off x="5537200" y="18059400"/>
            <a:ext cx="939800" cy="292388"/>
          </a:xfrm>
          <a:prstGeom prst="rect">
            <a:avLst/>
          </a:prstGeom>
          <a:noFill/>
        </xdr:spPr>
        <xdr:txBody>
          <a:bodyPr wrap="square" lIns="91440" tIns="45720" rIns="91440" bIns="45720">
            <a:spAutoFit/>
          </a:bodyPr>
          <a:lstStyle/>
          <a:p>
            <a:pPr algn="ctr"/>
            <a:r>
              <a:rPr lang="en-US" altLang="ja-JP"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Instagram</a:t>
            </a:r>
            <a:endPar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endParaRPr>
          </a:p>
        </xdr:txBody>
      </xdr:sp>
    </xdr:grpSp>
    <xdr:clientData/>
  </xdr:twoCellAnchor>
  <xdr:twoCellAnchor editAs="oneCell">
    <xdr:from>
      <xdr:col>0</xdr:col>
      <xdr:colOff>19050</xdr:colOff>
      <xdr:row>66</xdr:row>
      <xdr:rowOff>57150</xdr:rowOff>
    </xdr:from>
    <xdr:to>
      <xdr:col>11</xdr:col>
      <xdr:colOff>4420</xdr:colOff>
      <xdr:row>93</xdr:row>
      <xdr:rowOff>247651</xdr:rowOff>
    </xdr:to>
    <xdr:pic>
      <xdr:nvPicPr>
        <xdr:cNvPr id="10" name="図 9">
          <a:extLst>
            <a:ext uri="{FF2B5EF4-FFF2-40B4-BE49-F238E27FC236}">
              <a16:creationId xmlns:a16="http://schemas.microsoft.com/office/drawing/2014/main" id="{98AF2D1B-3F4F-4CD2-BA11-D38C252AC84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9050" y="18659475"/>
          <a:ext cx="6500470" cy="9191626"/>
        </a:xfrm>
        <a:prstGeom prst="rect">
          <a:avLst/>
        </a:prstGeom>
      </xdr:spPr>
    </xdr:pic>
    <xdr:clientData/>
  </xdr:twoCellAnchor>
  <xdr:twoCellAnchor editAs="oneCell">
    <xdr:from>
      <xdr:col>0</xdr:col>
      <xdr:colOff>19050</xdr:colOff>
      <xdr:row>94</xdr:row>
      <xdr:rowOff>67492</xdr:rowOff>
    </xdr:from>
    <xdr:to>
      <xdr:col>11</xdr:col>
      <xdr:colOff>4420</xdr:colOff>
      <xdr:row>121</xdr:row>
      <xdr:rowOff>256358</xdr:rowOff>
    </xdr:to>
    <xdr:pic>
      <xdr:nvPicPr>
        <xdr:cNvPr id="11" name="図 10">
          <a:extLst>
            <a:ext uri="{FF2B5EF4-FFF2-40B4-BE49-F238E27FC236}">
              <a16:creationId xmlns:a16="http://schemas.microsoft.com/office/drawing/2014/main" id="{7D731E18-82AF-4852-9CA0-3A5729EC7F85}"/>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19050" y="28004317"/>
          <a:ext cx="6500470" cy="9189991"/>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38.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40.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44.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47.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8.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9.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50.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51.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52.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53.bin"/></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54.bin"/></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55.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56.bin"/></Relationships>
</file>

<file path=xl/worksheets/_rels/sheet58.xml.rels><?xml version="1.0" encoding="UTF-8" standalone="yes"?>
<Relationships xmlns="http://schemas.openxmlformats.org/package/2006/relationships"><Relationship Id="rId1" Type="http://schemas.openxmlformats.org/officeDocument/2006/relationships/printerSettings" Target="../printerSettings/printerSettings57.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58.bin"/></Relationships>
</file>

<file path=xl/worksheets/_rels/sheet60.xml.rels><?xml version="1.0" encoding="UTF-8" standalone="yes"?>
<Relationships xmlns="http://schemas.openxmlformats.org/package/2006/relationships"><Relationship Id="rId1" Type="http://schemas.openxmlformats.org/officeDocument/2006/relationships/printerSettings" Target="../printerSettings/printerSettings59.bin"/></Relationships>
</file>

<file path=xl/worksheets/_rels/sheet61.xml.rels><?xml version="1.0" encoding="UTF-8" standalone="yes"?>
<Relationships xmlns="http://schemas.openxmlformats.org/package/2006/relationships"><Relationship Id="rId1" Type="http://schemas.openxmlformats.org/officeDocument/2006/relationships/printerSettings" Target="../printerSettings/printerSettings60.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61.bin"/></Relationships>
</file>

<file path=xl/worksheets/_rels/sheet63.xml.rels><?xml version="1.0" encoding="UTF-8" standalone="yes"?>
<Relationships xmlns="http://schemas.openxmlformats.org/package/2006/relationships"><Relationship Id="rId1" Type="http://schemas.openxmlformats.org/officeDocument/2006/relationships/printerSettings" Target="../printerSettings/printerSettings62.bin"/></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65.xml.rels><?xml version="1.0" encoding="UTF-8" standalone="yes"?>
<Relationships xmlns="http://schemas.openxmlformats.org/package/2006/relationships"><Relationship Id="rId1" Type="http://schemas.openxmlformats.org/officeDocument/2006/relationships/printerSettings" Target="../printerSettings/printerSettings63.bin"/></Relationships>
</file>

<file path=xl/worksheets/_rels/sheet66.xml.rels><?xml version="1.0" encoding="UTF-8" standalone="yes"?>
<Relationships xmlns="http://schemas.openxmlformats.org/package/2006/relationships"><Relationship Id="rId1" Type="http://schemas.openxmlformats.org/officeDocument/2006/relationships/printerSettings" Target="../printerSettings/printerSettings64.bin"/></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65.bin"/></Relationships>
</file>

<file path=xl/worksheets/_rels/sheet68.xml.rels><?xml version="1.0" encoding="UTF-8" standalone="yes"?>
<Relationships xmlns="http://schemas.openxmlformats.org/package/2006/relationships"><Relationship Id="rId1" Type="http://schemas.openxmlformats.org/officeDocument/2006/relationships/printerSettings" Target="../printerSettings/printerSettings66.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67.bin"/></Relationships>
</file>

<file path=xl/worksheets/_rels/sheet70.xml.rels><?xml version="1.0" encoding="UTF-8" standalone="yes"?>
<Relationships xmlns="http://schemas.openxmlformats.org/package/2006/relationships"><Relationship Id="rId1" Type="http://schemas.openxmlformats.org/officeDocument/2006/relationships/printerSettings" Target="../printerSettings/printerSettings68.bin"/></Relationships>
</file>

<file path=xl/worksheets/_rels/sheet71.xml.rels><?xml version="1.0" encoding="UTF-8" standalone="yes"?>
<Relationships xmlns="http://schemas.openxmlformats.org/package/2006/relationships"><Relationship Id="rId1" Type="http://schemas.openxmlformats.org/officeDocument/2006/relationships/printerSettings" Target="../printerSettings/printerSettings69.bin"/></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70.bin"/></Relationships>
</file>

<file path=xl/worksheets/_rels/sheet73.xml.rels><?xml version="1.0" encoding="UTF-8" standalone="yes"?>
<Relationships xmlns="http://schemas.openxmlformats.org/package/2006/relationships"><Relationship Id="rId1" Type="http://schemas.openxmlformats.org/officeDocument/2006/relationships/printerSettings" Target="../printerSettings/printerSettings71.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72.bin"/></Relationships>
</file>

<file path=xl/worksheets/_rels/sheet75.xml.rels><?xml version="1.0" encoding="UTF-8" standalone="yes"?>
<Relationships xmlns="http://schemas.openxmlformats.org/package/2006/relationships"><Relationship Id="rId1" Type="http://schemas.openxmlformats.org/officeDocument/2006/relationships/printerSettings" Target="../printerSettings/printerSettings73.bin"/></Relationships>
</file>

<file path=xl/worksheets/_rels/sheet76.xml.rels><?xml version="1.0" encoding="UTF-8" standalone="yes"?>
<Relationships xmlns="http://schemas.openxmlformats.org/package/2006/relationships"><Relationship Id="rId1" Type="http://schemas.openxmlformats.org/officeDocument/2006/relationships/printerSettings" Target="../printerSettings/printerSettings74.bin"/></Relationships>
</file>

<file path=xl/worksheets/_rels/sheet77.xml.rels><?xml version="1.0" encoding="UTF-8" standalone="yes"?>
<Relationships xmlns="http://schemas.openxmlformats.org/package/2006/relationships"><Relationship Id="rId1" Type="http://schemas.openxmlformats.org/officeDocument/2006/relationships/printerSettings" Target="../printerSettings/printerSettings75.bin"/></Relationships>
</file>

<file path=xl/worksheets/_rels/sheet7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76.bin"/></Relationships>
</file>

<file path=xl/worksheets/_rels/sheet79.xml.rels><?xml version="1.0" encoding="UTF-8" standalone="yes"?>
<Relationships xmlns="http://schemas.openxmlformats.org/package/2006/relationships"><Relationship Id="rId1" Type="http://schemas.openxmlformats.org/officeDocument/2006/relationships/printerSettings" Target="../printerSettings/printerSettings77.bin"/></Relationships>
</file>

<file path=xl/worksheets/_rels/sheet80.xml.rels><?xml version="1.0" encoding="UTF-8" standalone="yes"?>
<Relationships xmlns="http://schemas.openxmlformats.org/package/2006/relationships"><Relationship Id="rId1" Type="http://schemas.openxmlformats.org/officeDocument/2006/relationships/printerSettings" Target="../printerSettings/printerSettings78.bin"/></Relationships>
</file>

<file path=xl/worksheets/_rels/sheet81.xml.rels><?xml version="1.0" encoding="UTF-8" standalone="yes"?>
<Relationships xmlns="http://schemas.openxmlformats.org/package/2006/relationships"><Relationship Id="rId1" Type="http://schemas.openxmlformats.org/officeDocument/2006/relationships/printerSettings" Target="../printerSettings/printerSettings79.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80.bin"/></Relationships>
</file>

<file path=xl/worksheets/_rels/sheet83.xml.rels><?xml version="1.0" encoding="UTF-8" standalone="yes"?>
<Relationships xmlns="http://schemas.openxmlformats.org/package/2006/relationships"><Relationship Id="rId1" Type="http://schemas.openxmlformats.org/officeDocument/2006/relationships/printerSettings" Target="../printerSettings/printerSettings81.bin"/></Relationships>
</file>

<file path=xl/worksheets/_rels/sheet84.xml.rels><?xml version="1.0" encoding="UTF-8" standalone="yes"?>
<Relationships xmlns="http://schemas.openxmlformats.org/package/2006/relationships"><Relationship Id="rId1" Type="http://schemas.openxmlformats.org/officeDocument/2006/relationships/printerSettings" Target="../printerSettings/printerSettings82.bin"/></Relationships>
</file>

<file path=xl/worksheets/_rels/sheet85.xml.rels><?xml version="1.0" encoding="UTF-8" standalone="yes"?>
<Relationships xmlns="http://schemas.openxmlformats.org/package/2006/relationships"><Relationship Id="rId1" Type="http://schemas.openxmlformats.org/officeDocument/2006/relationships/printerSettings" Target="../printerSettings/printerSettings83.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84.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85.bin"/></Relationships>
</file>

<file path=xl/worksheets/_rels/sheet88.xml.rels><?xml version="1.0" encoding="UTF-8" standalone="yes"?>
<Relationships xmlns="http://schemas.openxmlformats.org/package/2006/relationships"><Relationship Id="rId1" Type="http://schemas.openxmlformats.org/officeDocument/2006/relationships/printerSettings" Target="../printerSettings/printerSettings86.bin"/></Relationships>
</file>

<file path=xl/worksheets/_rels/sheet89.xml.rels><?xml version="1.0" encoding="UTF-8" standalone="yes"?>
<Relationships xmlns="http://schemas.openxmlformats.org/package/2006/relationships"><Relationship Id="rId1" Type="http://schemas.openxmlformats.org/officeDocument/2006/relationships/printerSettings" Target="../printerSettings/printerSettings87.bin"/></Relationships>
</file>

<file path=xl/worksheets/_rels/sheet90.xml.rels><?xml version="1.0" encoding="UTF-8" standalone="yes"?>
<Relationships xmlns="http://schemas.openxmlformats.org/package/2006/relationships"><Relationship Id="rId1" Type="http://schemas.openxmlformats.org/officeDocument/2006/relationships/printerSettings" Target="../printerSettings/printerSettings88.bin"/></Relationships>
</file>

<file path=xl/worksheets/_rels/sheet91.xml.rels><?xml version="1.0" encoding="UTF-8" standalone="yes"?>
<Relationships xmlns="http://schemas.openxmlformats.org/package/2006/relationships"><Relationship Id="rId1" Type="http://schemas.openxmlformats.org/officeDocument/2006/relationships/printerSettings" Target="../printerSettings/printerSettings89.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90.bin"/></Relationships>
</file>

<file path=xl/worksheets/_rels/sheet93.xml.rels><?xml version="1.0" encoding="UTF-8" standalone="yes"?>
<Relationships xmlns="http://schemas.openxmlformats.org/package/2006/relationships"><Relationship Id="rId1" Type="http://schemas.openxmlformats.org/officeDocument/2006/relationships/printerSettings" Target="../printerSettings/printerSettings91.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92.bin"/></Relationships>
</file>

<file path=xl/worksheets/_rels/sheet95.xml.rels><?xml version="1.0" encoding="UTF-8" standalone="yes"?>
<Relationships xmlns="http://schemas.openxmlformats.org/package/2006/relationships"><Relationship Id="rId1" Type="http://schemas.openxmlformats.org/officeDocument/2006/relationships/printerSettings" Target="../printerSettings/printerSettings93.bin"/></Relationships>
</file>

<file path=xl/worksheets/_rels/sheet96.xml.rels><?xml version="1.0" encoding="UTF-8" standalone="yes"?>
<Relationships xmlns="http://schemas.openxmlformats.org/package/2006/relationships"><Relationship Id="rId1" Type="http://schemas.openxmlformats.org/officeDocument/2006/relationships/printerSettings" Target="../printerSettings/printerSettings94.bin"/></Relationships>
</file>

<file path=xl/worksheets/_rels/sheet97.xml.rels><?xml version="1.0" encoding="UTF-8" standalone="yes"?>
<Relationships xmlns="http://schemas.openxmlformats.org/package/2006/relationships"><Relationship Id="rId1" Type="http://schemas.openxmlformats.org/officeDocument/2006/relationships/printerSettings" Target="../printerSettings/printerSettings95.bin"/></Relationships>
</file>

<file path=xl/worksheets/_rels/sheet98.xml.rels><?xml version="1.0" encoding="UTF-8" standalone="yes"?>
<Relationships xmlns="http://schemas.openxmlformats.org/package/2006/relationships"><Relationship Id="rId1" Type="http://schemas.openxmlformats.org/officeDocument/2006/relationships/printerSettings" Target="../printerSettings/printerSettings96.bin"/></Relationships>
</file>

<file path=xl/worksheets/_rels/sheet99.xml.rels><?xml version="1.0" encoding="UTF-8" standalone="yes"?>
<Relationships xmlns="http://schemas.openxmlformats.org/package/2006/relationships"><Relationship Id="rId1" Type="http://schemas.openxmlformats.org/officeDocument/2006/relationships/printerSettings" Target="../printerSettings/printerSettings97.bin"/></Relationships>
</file>

<file path=xl/worksheets/_rels/sheet100.xml.rels><?xml version="1.0" encoding="UTF-8" standalone="yes"?>
<Relationships xmlns="http://schemas.openxmlformats.org/package/2006/relationships"><Relationship Id="rId1" Type="http://schemas.openxmlformats.org/officeDocument/2006/relationships/printerSettings" Target="../printerSettings/printerSettings98.bin"/></Relationships>
</file>

<file path=xl/worksheets/_rels/sheet101.xml.rels><?xml version="1.0" encoding="UTF-8" standalone="yes"?>
<Relationships xmlns="http://schemas.openxmlformats.org/package/2006/relationships"><Relationship Id="rId1" Type="http://schemas.openxmlformats.org/officeDocument/2006/relationships/printerSettings" Target="../printerSettings/printerSettings99.bin"/></Relationships>
</file>

<file path=xl/worksheets/_rels/sheet102.xml.rels><?xml version="1.0" encoding="UTF-8" standalone="yes"?>
<Relationships xmlns="http://schemas.openxmlformats.org/package/2006/relationships"><Relationship Id="rId1" Type="http://schemas.openxmlformats.org/officeDocument/2006/relationships/printerSettings" Target="../printerSettings/printerSettings100.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101.bin"/></Relationships>
</file>

<file path=xl/worksheets/_rels/sheet104.xml.rels><?xml version="1.0" encoding="UTF-8" standalone="yes"?>
<Relationships xmlns="http://schemas.openxmlformats.org/package/2006/relationships"><Relationship Id="rId1" Type="http://schemas.openxmlformats.org/officeDocument/2006/relationships/printerSettings" Target="../printerSettings/printerSettings102.bin"/></Relationships>
</file>

<file path=xl/worksheets/_rels/sheet105.xml.rels><?xml version="1.0" encoding="UTF-8" standalone="yes"?>
<Relationships xmlns="http://schemas.openxmlformats.org/package/2006/relationships"><Relationship Id="rId1" Type="http://schemas.openxmlformats.org/officeDocument/2006/relationships/printerSettings" Target="../printerSettings/printerSettings10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4F8370-1097-4BFC-A944-0F2CD12FAAF5}">
  <sheetPr codeName="Sheet1"/>
  <dimension ref="B1:Y151"/>
  <sheetViews>
    <sheetView tabSelected="1" view="pageBreakPreview" zoomScale="70" zoomScaleNormal="100" zoomScaleSheetLayoutView="70" workbookViewId="0">
      <pane xSplit="6" ySplit="7" topLeftCell="G8" activePane="bottomRight" state="frozen"/>
      <selection pane="topRight" activeCell="G1" sqref="G1"/>
      <selection pane="bottomLeft" activeCell="A8" sqref="A8"/>
      <selection pane="bottomRight" activeCell="G12" sqref="G12"/>
    </sheetView>
  </sheetViews>
  <sheetFormatPr defaultColWidth="9" defaultRowHeight="14.25" x14ac:dyDescent="0.15"/>
  <cols>
    <col min="1" max="1" width="1.75" style="5" customWidth="1"/>
    <col min="2" max="2" width="8.25" style="1" customWidth="1"/>
    <col min="3" max="3" width="7.125" style="2" customWidth="1"/>
    <col min="4" max="4" width="5" style="2" customWidth="1"/>
    <col min="5" max="5" width="4.125" style="3" hidden="1" customWidth="1"/>
    <col min="6" max="6" width="7" style="2" customWidth="1"/>
    <col min="7" max="7" width="57" style="4" customWidth="1"/>
    <col min="8" max="8" width="8.75" style="4" hidden="1" customWidth="1"/>
    <col min="9" max="9" width="49.5" style="1" customWidth="1"/>
    <col min="10" max="10" width="18" style="1" customWidth="1"/>
    <col min="11" max="11" width="7.375" style="2" customWidth="1"/>
    <col min="12" max="12" width="17.625" style="1" customWidth="1"/>
    <col min="13" max="14" width="9.75" style="1" customWidth="1"/>
    <col min="15" max="15" width="9.125" style="5" customWidth="1"/>
    <col min="16" max="16" width="9" style="5" customWidth="1"/>
    <col min="17" max="16384" width="9" style="5"/>
  </cols>
  <sheetData>
    <row r="1" spans="2:16" ht="13.5" customHeight="1" x14ac:dyDescent="0.15"/>
    <row r="2" spans="2:16" ht="21.75" customHeight="1" x14ac:dyDescent="0.15">
      <c r="B2" s="6"/>
      <c r="C2" s="7" t="s">
        <v>1946</v>
      </c>
      <c r="E2" s="8"/>
      <c r="F2" s="9"/>
      <c r="K2" s="1"/>
      <c r="N2" s="10" t="s">
        <v>1945</v>
      </c>
      <c r="O2" s="11"/>
    </row>
    <row r="3" spans="2:16" ht="5.25" customHeight="1" x14ac:dyDescent="0.15">
      <c r="I3" s="9"/>
    </row>
    <row r="4" spans="2:16" ht="12.75" customHeight="1" x14ac:dyDescent="0.15">
      <c r="B4" s="12"/>
      <c r="C4" s="13"/>
      <c r="D4" s="13"/>
      <c r="E4" s="12"/>
      <c r="F4" s="12"/>
      <c r="G4" s="12"/>
      <c r="H4" s="12"/>
      <c r="I4" s="12"/>
      <c r="J4" s="12"/>
      <c r="K4" s="12"/>
      <c r="L4" s="12"/>
      <c r="M4" s="12" t="s">
        <v>330</v>
      </c>
      <c r="N4" s="12" t="s">
        <v>330</v>
      </c>
      <c r="O4" s="14"/>
    </row>
    <row r="5" spans="2:16" ht="12.75" customHeight="1" x14ac:dyDescent="0.15">
      <c r="B5" s="15" t="s">
        <v>78</v>
      </c>
      <c r="C5" s="15" t="s">
        <v>93</v>
      </c>
      <c r="D5" s="15" t="s">
        <v>331</v>
      </c>
      <c r="E5" s="15" t="s">
        <v>1895</v>
      </c>
      <c r="F5" s="15" t="s">
        <v>60</v>
      </c>
      <c r="G5" s="15" t="s">
        <v>1880</v>
      </c>
      <c r="H5" s="15" t="s">
        <v>332</v>
      </c>
      <c r="I5" s="15" t="s">
        <v>378</v>
      </c>
      <c r="J5" s="15" t="s">
        <v>1881</v>
      </c>
      <c r="K5" s="15" t="s">
        <v>333</v>
      </c>
      <c r="L5" s="15" t="s">
        <v>334</v>
      </c>
      <c r="M5" s="15" t="s">
        <v>1882</v>
      </c>
      <c r="N5" s="15" t="s">
        <v>1882</v>
      </c>
      <c r="O5" s="16"/>
    </row>
    <row r="6" spans="2:16" ht="12.75" customHeight="1" x14ac:dyDescent="0.15">
      <c r="B6" s="17"/>
      <c r="C6" s="17"/>
      <c r="D6" s="15" t="s">
        <v>1883</v>
      </c>
      <c r="E6" s="17"/>
      <c r="F6" s="17"/>
      <c r="G6" s="17"/>
      <c r="H6" s="17"/>
      <c r="I6" s="17"/>
      <c r="J6" s="17"/>
      <c r="K6" s="17"/>
      <c r="L6" s="17"/>
      <c r="M6" s="15" t="s">
        <v>1884</v>
      </c>
      <c r="N6" s="15" t="s">
        <v>1885</v>
      </c>
      <c r="O6" s="18" t="s">
        <v>335</v>
      </c>
      <c r="P6" s="5" t="s">
        <v>336</v>
      </c>
    </row>
    <row r="7" spans="2:16" ht="12.75" customHeight="1" x14ac:dyDescent="0.15">
      <c r="B7" s="19"/>
      <c r="C7" s="19" t="s">
        <v>340</v>
      </c>
      <c r="D7" s="19"/>
      <c r="E7" s="20"/>
      <c r="F7" s="20"/>
      <c r="G7" s="20"/>
      <c r="H7" s="20"/>
      <c r="I7" s="20"/>
      <c r="J7" s="20"/>
      <c r="K7" s="20"/>
      <c r="L7" s="19" t="s">
        <v>341</v>
      </c>
      <c r="M7" s="19" t="s">
        <v>342</v>
      </c>
      <c r="N7" s="19" t="s">
        <v>342</v>
      </c>
      <c r="O7" s="16"/>
    </row>
    <row r="8" spans="2:16" ht="27.75" customHeight="1" x14ac:dyDescent="0.15">
      <c r="B8" s="17" t="s">
        <v>82</v>
      </c>
      <c r="C8" s="21" t="s">
        <v>343</v>
      </c>
      <c r="D8" s="21">
        <v>6</v>
      </c>
      <c r="E8" s="22">
        <v>8</v>
      </c>
      <c r="F8" s="17">
        <v>337</v>
      </c>
      <c r="G8" s="23" t="s">
        <v>94</v>
      </c>
      <c r="H8" s="111" t="s">
        <v>1887</v>
      </c>
      <c r="I8" s="25" t="s">
        <v>96</v>
      </c>
      <c r="J8" s="17" t="s">
        <v>95</v>
      </c>
      <c r="K8" s="17">
        <v>173</v>
      </c>
      <c r="L8" s="17" t="s">
        <v>16</v>
      </c>
      <c r="M8" s="17" t="s">
        <v>344</v>
      </c>
      <c r="N8" s="17" t="s">
        <v>1888</v>
      </c>
      <c r="O8" s="18" t="s">
        <v>345</v>
      </c>
      <c r="P8" s="5" t="b">
        <f t="shared" ref="P8:P39" si="0">IF(D7=D8,P7,NOT(P7))</f>
        <v>1</v>
      </c>
    </row>
    <row r="9" spans="2:16" ht="27.75" customHeight="1" x14ac:dyDescent="0.15">
      <c r="B9" s="17" t="s">
        <v>82</v>
      </c>
      <c r="C9" s="21" t="s">
        <v>343</v>
      </c>
      <c r="D9" s="21">
        <v>6</v>
      </c>
      <c r="E9" s="22">
        <v>9</v>
      </c>
      <c r="F9" s="17">
        <v>338</v>
      </c>
      <c r="G9" s="23" t="s">
        <v>346</v>
      </c>
      <c r="H9" s="24"/>
      <c r="I9" s="25" t="s">
        <v>97</v>
      </c>
      <c r="J9" s="17" t="s">
        <v>347</v>
      </c>
      <c r="K9" s="17">
        <v>47</v>
      </c>
      <c r="L9" s="17" t="s">
        <v>16</v>
      </c>
      <c r="M9" s="17" t="s">
        <v>348</v>
      </c>
      <c r="N9" s="17" t="s">
        <v>344</v>
      </c>
      <c r="O9" s="18" t="s">
        <v>345</v>
      </c>
      <c r="P9" s="5" t="b">
        <f t="shared" si="0"/>
        <v>1</v>
      </c>
    </row>
    <row r="10" spans="2:16" ht="27.75" customHeight="1" x14ac:dyDescent="0.15">
      <c r="B10" s="17" t="s">
        <v>82</v>
      </c>
      <c r="C10" s="21" t="s">
        <v>349</v>
      </c>
      <c r="D10" s="21">
        <v>12</v>
      </c>
      <c r="E10" s="22">
        <v>17</v>
      </c>
      <c r="F10" s="17">
        <v>11</v>
      </c>
      <c r="G10" s="23" t="s">
        <v>4</v>
      </c>
      <c r="H10" s="24" t="s">
        <v>1887</v>
      </c>
      <c r="I10" s="25" t="s">
        <v>113</v>
      </c>
      <c r="J10" s="17" t="s">
        <v>112</v>
      </c>
      <c r="K10" s="17">
        <v>120</v>
      </c>
      <c r="L10" s="17" t="s">
        <v>16</v>
      </c>
      <c r="M10" s="17" t="s">
        <v>348</v>
      </c>
      <c r="N10" s="17" t="s">
        <v>350</v>
      </c>
      <c r="O10" s="18" t="s">
        <v>345</v>
      </c>
      <c r="P10" s="5" t="b">
        <f t="shared" si="0"/>
        <v>0</v>
      </c>
    </row>
    <row r="11" spans="2:16" ht="27.75" customHeight="1" x14ac:dyDescent="0.15">
      <c r="B11" s="17" t="s">
        <v>82</v>
      </c>
      <c r="C11" s="21" t="s">
        <v>349</v>
      </c>
      <c r="D11" s="21">
        <v>14</v>
      </c>
      <c r="E11" s="22">
        <v>19</v>
      </c>
      <c r="F11" s="17">
        <v>14</v>
      </c>
      <c r="G11" s="23" t="s">
        <v>117</v>
      </c>
      <c r="H11" s="24" t="s">
        <v>1887</v>
      </c>
      <c r="I11" s="25" t="s">
        <v>119</v>
      </c>
      <c r="J11" s="17" t="s">
        <v>118</v>
      </c>
      <c r="K11" s="17">
        <v>110</v>
      </c>
      <c r="L11" s="17" t="s">
        <v>16</v>
      </c>
      <c r="M11" s="17" t="s">
        <v>344</v>
      </c>
      <c r="N11" s="17" t="s">
        <v>351</v>
      </c>
      <c r="O11" s="18" t="s">
        <v>345</v>
      </c>
      <c r="P11" s="5" t="b">
        <f t="shared" si="0"/>
        <v>1</v>
      </c>
    </row>
    <row r="12" spans="2:16" ht="27.75" customHeight="1" x14ac:dyDescent="0.15">
      <c r="B12" s="17" t="s">
        <v>82</v>
      </c>
      <c r="C12" s="21" t="s">
        <v>349</v>
      </c>
      <c r="D12" s="21">
        <v>19</v>
      </c>
      <c r="E12" s="22">
        <v>26</v>
      </c>
      <c r="F12" s="21">
        <v>116</v>
      </c>
      <c r="G12" s="23" t="s">
        <v>129</v>
      </c>
      <c r="H12" s="24" t="s">
        <v>1887</v>
      </c>
      <c r="I12" s="25" t="s">
        <v>131</v>
      </c>
      <c r="J12" s="17" t="s">
        <v>130</v>
      </c>
      <c r="K12" s="17">
        <v>90</v>
      </c>
      <c r="L12" s="17" t="s">
        <v>16</v>
      </c>
      <c r="M12" s="17" t="s">
        <v>352</v>
      </c>
      <c r="N12" s="17" t="s">
        <v>344</v>
      </c>
      <c r="O12" s="18" t="s">
        <v>345</v>
      </c>
      <c r="P12" s="5" t="b">
        <f t="shared" si="0"/>
        <v>0</v>
      </c>
    </row>
    <row r="13" spans="2:16" ht="30" customHeight="1" x14ac:dyDescent="0.15">
      <c r="B13" s="17" t="s">
        <v>82</v>
      </c>
      <c r="C13" s="21" t="s">
        <v>349</v>
      </c>
      <c r="D13" s="21">
        <v>20</v>
      </c>
      <c r="E13" s="22">
        <v>27</v>
      </c>
      <c r="F13" s="17">
        <v>117</v>
      </c>
      <c r="G13" s="23" t="s">
        <v>6</v>
      </c>
      <c r="H13" s="24" t="s">
        <v>1887</v>
      </c>
      <c r="I13" s="25" t="s">
        <v>133</v>
      </c>
      <c r="J13" s="17" t="s">
        <v>132</v>
      </c>
      <c r="K13" s="17">
        <v>120</v>
      </c>
      <c r="L13" s="17" t="s">
        <v>16</v>
      </c>
      <c r="M13" s="17" t="s">
        <v>348</v>
      </c>
      <c r="N13" s="17" t="s">
        <v>351</v>
      </c>
      <c r="O13" s="18" t="s">
        <v>345</v>
      </c>
      <c r="P13" s="5" t="b">
        <f t="shared" si="0"/>
        <v>1</v>
      </c>
    </row>
    <row r="14" spans="2:16" ht="27.75" customHeight="1" x14ac:dyDescent="0.15">
      <c r="B14" s="17" t="s">
        <v>82</v>
      </c>
      <c r="C14" s="21" t="s">
        <v>349</v>
      </c>
      <c r="D14" s="21">
        <v>21</v>
      </c>
      <c r="E14" s="22">
        <v>28</v>
      </c>
      <c r="F14" s="17">
        <v>119</v>
      </c>
      <c r="G14" s="23" t="s">
        <v>7</v>
      </c>
      <c r="H14" s="112" t="s">
        <v>1887</v>
      </c>
      <c r="I14" s="25" t="s">
        <v>135</v>
      </c>
      <c r="J14" s="17" t="s">
        <v>134</v>
      </c>
      <c r="K14" s="17">
        <v>90</v>
      </c>
      <c r="L14" s="17" t="s">
        <v>16</v>
      </c>
      <c r="M14" s="17" t="s">
        <v>352</v>
      </c>
      <c r="N14" s="17" t="s">
        <v>344</v>
      </c>
      <c r="O14" s="18" t="s">
        <v>345</v>
      </c>
      <c r="P14" s="5" t="b">
        <f t="shared" si="0"/>
        <v>0</v>
      </c>
    </row>
    <row r="15" spans="2:16" ht="30" customHeight="1" x14ac:dyDescent="0.15">
      <c r="B15" s="17" t="s">
        <v>82</v>
      </c>
      <c r="C15" s="21" t="s">
        <v>349</v>
      </c>
      <c r="D15" s="21">
        <v>27</v>
      </c>
      <c r="E15" s="22">
        <v>35</v>
      </c>
      <c r="F15" s="17">
        <v>125</v>
      </c>
      <c r="G15" s="23" t="s">
        <v>144</v>
      </c>
      <c r="H15" s="24" t="s">
        <v>1887</v>
      </c>
      <c r="I15" s="25" t="s">
        <v>146</v>
      </c>
      <c r="J15" s="17" t="s">
        <v>145</v>
      </c>
      <c r="K15" s="17">
        <v>150</v>
      </c>
      <c r="L15" s="17" t="s">
        <v>16</v>
      </c>
      <c r="M15" s="17" t="s">
        <v>352</v>
      </c>
      <c r="N15" s="17" t="s">
        <v>351</v>
      </c>
      <c r="O15" s="18" t="s">
        <v>345</v>
      </c>
      <c r="P15" s="5" t="b">
        <f t="shared" si="0"/>
        <v>1</v>
      </c>
    </row>
    <row r="16" spans="2:16" ht="27.75" customHeight="1" x14ac:dyDescent="0.15">
      <c r="B16" s="17" t="s">
        <v>82</v>
      </c>
      <c r="C16" s="21" t="s">
        <v>349</v>
      </c>
      <c r="D16" s="21">
        <v>28</v>
      </c>
      <c r="E16" s="22">
        <v>36</v>
      </c>
      <c r="F16" s="17">
        <v>126</v>
      </c>
      <c r="G16" s="23" t="s">
        <v>147</v>
      </c>
      <c r="H16" s="24" t="s">
        <v>1887</v>
      </c>
      <c r="I16" s="25" t="s">
        <v>148</v>
      </c>
      <c r="J16" s="17" t="s">
        <v>26</v>
      </c>
      <c r="K16" s="17">
        <v>168</v>
      </c>
      <c r="L16" s="17" t="s">
        <v>149</v>
      </c>
      <c r="M16" s="17" t="s">
        <v>1891</v>
      </c>
      <c r="N16" s="17" t="s">
        <v>1888</v>
      </c>
      <c r="O16" s="18" t="s">
        <v>345</v>
      </c>
      <c r="P16" s="5" t="b">
        <f t="shared" si="0"/>
        <v>0</v>
      </c>
    </row>
    <row r="17" spans="2:25" ht="30" customHeight="1" x14ac:dyDescent="0.15">
      <c r="B17" s="17" t="s">
        <v>82</v>
      </c>
      <c r="C17" s="21" t="s">
        <v>349</v>
      </c>
      <c r="D17" s="21">
        <v>28</v>
      </c>
      <c r="E17" s="22">
        <v>37</v>
      </c>
      <c r="F17" s="17">
        <v>360</v>
      </c>
      <c r="G17" s="23" t="s">
        <v>346</v>
      </c>
      <c r="H17" s="24"/>
      <c r="I17" s="25" t="s">
        <v>150</v>
      </c>
      <c r="J17" s="17" t="s">
        <v>27</v>
      </c>
      <c r="K17" s="17">
        <v>50</v>
      </c>
      <c r="L17" s="17" t="s">
        <v>16</v>
      </c>
      <c r="M17" s="17" t="s">
        <v>348</v>
      </c>
      <c r="N17" s="17" t="s">
        <v>344</v>
      </c>
      <c r="O17" s="18" t="s">
        <v>345</v>
      </c>
      <c r="P17" s="5" t="b">
        <f t="shared" si="0"/>
        <v>0</v>
      </c>
    </row>
    <row r="18" spans="2:25" ht="36" customHeight="1" x14ac:dyDescent="0.15">
      <c r="B18" s="17" t="s">
        <v>82</v>
      </c>
      <c r="C18" s="21" t="s">
        <v>349</v>
      </c>
      <c r="D18" s="21">
        <v>29</v>
      </c>
      <c r="E18" s="22">
        <v>38</v>
      </c>
      <c r="F18" s="17">
        <v>300</v>
      </c>
      <c r="G18" s="23" t="s">
        <v>11</v>
      </c>
      <c r="H18" s="24" t="s">
        <v>1887</v>
      </c>
      <c r="I18" s="25" t="s">
        <v>151</v>
      </c>
      <c r="J18" s="17" t="s">
        <v>75</v>
      </c>
      <c r="K18" s="17">
        <v>120</v>
      </c>
      <c r="L18" s="17" t="s">
        <v>16</v>
      </c>
      <c r="M18" s="17" t="s">
        <v>348</v>
      </c>
      <c r="N18" s="17" t="s">
        <v>344</v>
      </c>
      <c r="O18" s="18" t="s">
        <v>345</v>
      </c>
      <c r="P18" s="5" t="b">
        <f t="shared" si="0"/>
        <v>1</v>
      </c>
    </row>
    <row r="19" spans="2:25" ht="36" customHeight="1" x14ac:dyDescent="0.15">
      <c r="B19" s="17" t="s">
        <v>82</v>
      </c>
      <c r="C19" s="21" t="s">
        <v>349</v>
      </c>
      <c r="D19" s="21">
        <v>30</v>
      </c>
      <c r="E19" s="22">
        <v>39</v>
      </c>
      <c r="F19" s="17">
        <v>301</v>
      </c>
      <c r="G19" s="23" t="s">
        <v>12</v>
      </c>
      <c r="H19" s="24" t="s">
        <v>1887</v>
      </c>
      <c r="I19" s="25" t="s">
        <v>152</v>
      </c>
      <c r="J19" s="17" t="s">
        <v>76</v>
      </c>
      <c r="K19" s="17">
        <v>150</v>
      </c>
      <c r="L19" s="17" t="s">
        <v>22</v>
      </c>
      <c r="M19" s="17" t="s">
        <v>344</v>
      </c>
      <c r="N19" s="17" t="s">
        <v>353</v>
      </c>
      <c r="O19" s="18" t="s">
        <v>345</v>
      </c>
      <c r="P19" s="5" t="b">
        <f t="shared" si="0"/>
        <v>0</v>
      </c>
    </row>
    <row r="20" spans="2:25" ht="36" customHeight="1" x14ac:dyDescent="0.15">
      <c r="B20" s="17" t="s">
        <v>82</v>
      </c>
      <c r="C20" s="21" t="s">
        <v>349</v>
      </c>
      <c r="D20" s="21">
        <v>31</v>
      </c>
      <c r="E20" s="22">
        <v>40</v>
      </c>
      <c r="F20" s="17">
        <v>302</v>
      </c>
      <c r="G20" s="23" t="s">
        <v>153</v>
      </c>
      <c r="H20" s="24" t="s">
        <v>1887</v>
      </c>
      <c r="I20" s="25" t="s">
        <v>155</v>
      </c>
      <c r="J20" s="17" t="s">
        <v>154</v>
      </c>
      <c r="K20" s="17">
        <v>120</v>
      </c>
      <c r="L20" s="17" t="s">
        <v>16</v>
      </c>
      <c r="M20" s="17" t="s">
        <v>348</v>
      </c>
      <c r="N20" s="17" t="s">
        <v>352</v>
      </c>
      <c r="O20" s="18" t="s">
        <v>345</v>
      </c>
      <c r="P20" s="5" t="b">
        <f t="shared" si="0"/>
        <v>1</v>
      </c>
    </row>
    <row r="21" spans="2:25" ht="36" customHeight="1" x14ac:dyDescent="0.15">
      <c r="B21" s="17" t="s">
        <v>82</v>
      </c>
      <c r="C21" s="21" t="s">
        <v>349</v>
      </c>
      <c r="D21" s="21">
        <v>33</v>
      </c>
      <c r="E21" s="22">
        <v>42</v>
      </c>
      <c r="F21" s="17">
        <v>305</v>
      </c>
      <c r="G21" s="23" t="s">
        <v>159</v>
      </c>
      <c r="H21" s="24" t="s">
        <v>1887</v>
      </c>
      <c r="I21" s="25" t="s">
        <v>161</v>
      </c>
      <c r="J21" s="17" t="s">
        <v>160</v>
      </c>
      <c r="K21" s="17">
        <v>60</v>
      </c>
      <c r="L21" s="17" t="s">
        <v>16</v>
      </c>
      <c r="M21" s="17" t="s">
        <v>352</v>
      </c>
      <c r="N21" s="17" t="s">
        <v>351</v>
      </c>
      <c r="O21" s="18" t="s">
        <v>345</v>
      </c>
      <c r="P21" s="5" t="b">
        <f t="shared" si="0"/>
        <v>0</v>
      </c>
    </row>
    <row r="22" spans="2:25" ht="27.75" customHeight="1" x14ac:dyDescent="0.15">
      <c r="B22" s="17" t="s">
        <v>82</v>
      </c>
      <c r="C22" s="21" t="s">
        <v>349</v>
      </c>
      <c r="D22" s="21">
        <v>36</v>
      </c>
      <c r="E22" s="22">
        <v>45</v>
      </c>
      <c r="F22" s="17">
        <v>312</v>
      </c>
      <c r="G22" s="23" t="s">
        <v>77</v>
      </c>
      <c r="H22" s="24" t="s">
        <v>1887</v>
      </c>
      <c r="I22" s="25" t="s">
        <v>166</v>
      </c>
      <c r="J22" s="17" t="s">
        <v>63</v>
      </c>
      <c r="K22" s="17">
        <v>120</v>
      </c>
      <c r="L22" s="17" t="s">
        <v>16</v>
      </c>
      <c r="M22" s="17" t="s">
        <v>352</v>
      </c>
      <c r="N22" s="17" t="s">
        <v>351</v>
      </c>
      <c r="O22" s="18" t="s">
        <v>345</v>
      </c>
      <c r="P22" s="5" t="b">
        <f t="shared" si="0"/>
        <v>1</v>
      </c>
    </row>
    <row r="23" spans="2:25" ht="27.75" customHeight="1" x14ac:dyDescent="0.15">
      <c r="B23" s="17" t="s">
        <v>82</v>
      </c>
      <c r="C23" s="21" t="s">
        <v>349</v>
      </c>
      <c r="D23" s="21">
        <v>39</v>
      </c>
      <c r="E23" s="22">
        <v>48</v>
      </c>
      <c r="F23" s="21">
        <v>315</v>
      </c>
      <c r="G23" s="23" t="s">
        <v>15</v>
      </c>
      <c r="H23" s="24" t="s">
        <v>1887</v>
      </c>
      <c r="I23" s="25" t="s">
        <v>65</v>
      </c>
      <c r="J23" s="17" t="s">
        <v>48</v>
      </c>
      <c r="K23" s="17">
        <v>90</v>
      </c>
      <c r="L23" s="17" t="s">
        <v>22</v>
      </c>
      <c r="M23" s="17" t="s">
        <v>344</v>
      </c>
      <c r="N23" s="17" t="s">
        <v>1892</v>
      </c>
      <c r="O23" s="18" t="s">
        <v>345</v>
      </c>
      <c r="P23" s="5" t="b">
        <f t="shared" si="0"/>
        <v>0</v>
      </c>
    </row>
    <row r="24" spans="2:25" ht="27.75" customHeight="1" x14ac:dyDescent="0.15">
      <c r="B24" s="17" t="s">
        <v>82</v>
      </c>
      <c r="C24" s="21" t="s">
        <v>349</v>
      </c>
      <c r="D24" s="21">
        <v>40</v>
      </c>
      <c r="E24" s="22">
        <v>49</v>
      </c>
      <c r="F24" s="17">
        <v>316</v>
      </c>
      <c r="G24" s="23" t="s">
        <v>170</v>
      </c>
      <c r="H24" s="24" t="s">
        <v>1887</v>
      </c>
      <c r="I24" s="25" t="s">
        <v>67</v>
      </c>
      <c r="J24" s="17" t="s">
        <v>66</v>
      </c>
      <c r="K24" s="17">
        <v>69</v>
      </c>
      <c r="L24" s="17" t="s">
        <v>16</v>
      </c>
      <c r="M24" s="17" t="s">
        <v>348</v>
      </c>
      <c r="N24" s="17" t="s">
        <v>344</v>
      </c>
      <c r="O24" s="18" t="s">
        <v>345</v>
      </c>
      <c r="P24" s="5" t="b">
        <f t="shared" si="0"/>
        <v>1</v>
      </c>
    </row>
    <row r="25" spans="2:25" ht="27.75" customHeight="1" x14ac:dyDescent="0.15">
      <c r="B25" s="17" t="s">
        <v>82</v>
      </c>
      <c r="C25" s="21" t="s">
        <v>349</v>
      </c>
      <c r="D25" s="21">
        <v>41</v>
      </c>
      <c r="E25" s="22">
        <v>50</v>
      </c>
      <c r="F25" s="17">
        <v>317</v>
      </c>
      <c r="G25" s="23" t="s">
        <v>171</v>
      </c>
      <c r="H25" s="24" t="s">
        <v>1887</v>
      </c>
      <c r="I25" s="25" t="s">
        <v>172</v>
      </c>
      <c r="J25" s="17" t="s">
        <v>28</v>
      </c>
      <c r="K25" s="17">
        <v>90</v>
      </c>
      <c r="L25" s="17" t="s">
        <v>16</v>
      </c>
      <c r="M25" s="17" t="s">
        <v>348</v>
      </c>
      <c r="N25" s="17" t="s">
        <v>353</v>
      </c>
      <c r="O25" s="18" t="s">
        <v>345</v>
      </c>
      <c r="P25" s="5" t="b">
        <f t="shared" si="0"/>
        <v>0</v>
      </c>
    </row>
    <row r="26" spans="2:25" ht="30" customHeight="1" x14ac:dyDescent="0.15">
      <c r="B26" s="17" t="s">
        <v>82</v>
      </c>
      <c r="C26" s="21" t="s">
        <v>349</v>
      </c>
      <c r="D26" s="21">
        <v>43</v>
      </c>
      <c r="E26" s="22">
        <v>52</v>
      </c>
      <c r="F26" s="17">
        <v>322</v>
      </c>
      <c r="G26" s="23" t="s">
        <v>175</v>
      </c>
      <c r="H26" s="24" t="s">
        <v>1887</v>
      </c>
      <c r="I26" s="25" t="s">
        <v>176</v>
      </c>
      <c r="J26" s="17" t="s">
        <v>69</v>
      </c>
      <c r="K26" s="17">
        <v>60</v>
      </c>
      <c r="L26" s="17" t="s">
        <v>16</v>
      </c>
      <c r="M26" s="17" t="s">
        <v>344</v>
      </c>
      <c r="N26" s="17" t="s">
        <v>344</v>
      </c>
      <c r="O26" s="18" t="s">
        <v>345</v>
      </c>
      <c r="P26" s="5" t="b">
        <f t="shared" si="0"/>
        <v>1</v>
      </c>
    </row>
    <row r="27" spans="2:25" ht="27.75" customHeight="1" x14ac:dyDescent="0.15">
      <c r="B27" s="17" t="s">
        <v>82</v>
      </c>
      <c r="C27" s="21" t="s">
        <v>349</v>
      </c>
      <c r="D27" s="21">
        <v>44</v>
      </c>
      <c r="E27" s="22">
        <v>53</v>
      </c>
      <c r="F27" s="21">
        <v>323</v>
      </c>
      <c r="G27" s="23" t="s">
        <v>177</v>
      </c>
      <c r="H27" s="24" t="s">
        <v>1887</v>
      </c>
      <c r="I27" s="25" t="s">
        <v>71</v>
      </c>
      <c r="J27" s="17" t="s">
        <v>70</v>
      </c>
      <c r="K27" s="17">
        <v>80</v>
      </c>
      <c r="L27" s="17" t="s">
        <v>22</v>
      </c>
      <c r="M27" s="17" t="s">
        <v>344</v>
      </c>
      <c r="N27" s="17" t="s">
        <v>344</v>
      </c>
      <c r="O27" s="18" t="s">
        <v>345</v>
      </c>
      <c r="P27" s="5" t="b">
        <f t="shared" si="0"/>
        <v>0</v>
      </c>
    </row>
    <row r="28" spans="2:25" ht="27.75" customHeight="1" x14ac:dyDescent="0.15">
      <c r="B28" s="17" t="s">
        <v>82</v>
      </c>
      <c r="C28" s="21" t="s">
        <v>349</v>
      </c>
      <c r="D28" s="21">
        <v>45</v>
      </c>
      <c r="E28" s="22">
        <v>54</v>
      </c>
      <c r="F28" s="17">
        <v>324</v>
      </c>
      <c r="G28" s="23" t="s">
        <v>178</v>
      </c>
      <c r="H28" s="24" t="s">
        <v>1887</v>
      </c>
      <c r="I28" s="25" t="s">
        <v>179</v>
      </c>
      <c r="J28" s="17" t="s">
        <v>49</v>
      </c>
      <c r="K28" s="17">
        <v>90</v>
      </c>
      <c r="L28" s="17" t="s">
        <v>22</v>
      </c>
      <c r="M28" s="17" t="s">
        <v>344</v>
      </c>
      <c r="N28" s="17" t="s">
        <v>1892</v>
      </c>
      <c r="O28" s="18" t="s">
        <v>345</v>
      </c>
      <c r="P28" s="5" t="b">
        <f t="shared" si="0"/>
        <v>1</v>
      </c>
    </row>
    <row r="29" spans="2:25" ht="27.75" customHeight="1" x14ac:dyDescent="0.15">
      <c r="B29" s="17" t="s">
        <v>82</v>
      </c>
      <c r="C29" s="21" t="s">
        <v>349</v>
      </c>
      <c r="D29" s="21">
        <v>46</v>
      </c>
      <c r="E29" s="22">
        <v>55</v>
      </c>
      <c r="F29" s="17">
        <v>325</v>
      </c>
      <c r="G29" s="23" t="s">
        <v>180</v>
      </c>
      <c r="H29" s="24" t="s">
        <v>1887</v>
      </c>
      <c r="I29" s="25" t="s">
        <v>181</v>
      </c>
      <c r="J29" s="17" t="s">
        <v>72</v>
      </c>
      <c r="K29" s="17">
        <v>210</v>
      </c>
      <c r="L29" s="17" t="s">
        <v>16</v>
      </c>
      <c r="M29" s="17" t="s">
        <v>354</v>
      </c>
      <c r="N29" s="17" t="s">
        <v>354</v>
      </c>
      <c r="O29" s="18" t="s">
        <v>345</v>
      </c>
      <c r="P29" s="5" t="b">
        <f t="shared" si="0"/>
        <v>0</v>
      </c>
    </row>
    <row r="30" spans="2:25" ht="30" customHeight="1" x14ac:dyDescent="0.15">
      <c r="B30" s="17" t="s">
        <v>82</v>
      </c>
      <c r="C30" s="21" t="s">
        <v>349</v>
      </c>
      <c r="D30" s="21">
        <v>47</v>
      </c>
      <c r="E30" s="22">
        <v>56</v>
      </c>
      <c r="F30" s="17">
        <v>326</v>
      </c>
      <c r="G30" s="23" t="s">
        <v>182</v>
      </c>
      <c r="H30" s="24" t="s">
        <v>1887</v>
      </c>
      <c r="I30" s="25" t="s">
        <v>183</v>
      </c>
      <c r="J30" s="17" t="s">
        <v>51</v>
      </c>
      <c r="K30" s="17">
        <v>102</v>
      </c>
      <c r="L30" s="17" t="s">
        <v>73</v>
      </c>
      <c r="M30" s="17" t="s">
        <v>344</v>
      </c>
      <c r="N30" s="17" t="s">
        <v>344</v>
      </c>
      <c r="O30" s="18" t="s">
        <v>345</v>
      </c>
      <c r="P30" s="5" t="b">
        <f t="shared" si="0"/>
        <v>1</v>
      </c>
    </row>
    <row r="31" spans="2:25" ht="27.75" customHeight="1" x14ac:dyDescent="0.15">
      <c r="B31" s="17" t="s">
        <v>82</v>
      </c>
      <c r="C31" s="21" t="s">
        <v>349</v>
      </c>
      <c r="D31" s="21">
        <v>48</v>
      </c>
      <c r="E31" s="22">
        <v>57</v>
      </c>
      <c r="F31" s="17">
        <v>327</v>
      </c>
      <c r="G31" s="23" t="s">
        <v>184</v>
      </c>
      <c r="H31" s="24" t="s">
        <v>1887</v>
      </c>
      <c r="I31" s="25" t="s">
        <v>185</v>
      </c>
      <c r="J31" s="17" t="s">
        <v>30</v>
      </c>
      <c r="K31" s="17">
        <v>60</v>
      </c>
      <c r="L31" s="17" t="s">
        <v>16</v>
      </c>
      <c r="M31" s="17" t="s">
        <v>348</v>
      </c>
      <c r="N31" s="17" t="s">
        <v>348</v>
      </c>
      <c r="O31" s="18" t="s">
        <v>345</v>
      </c>
      <c r="P31" s="5" t="b">
        <f t="shared" si="0"/>
        <v>0</v>
      </c>
      <c r="Q31" s="26"/>
      <c r="R31" s="26"/>
      <c r="S31" s="26"/>
      <c r="T31" s="26"/>
      <c r="U31" s="26"/>
      <c r="V31" s="26"/>
      <c r="W31" s="26"/>
      <c r="X31" s="26"/>
      <c r="Y31" s="26"/>
    </row>
    <row r="32" spans="2:25" ht="27.75" customHeight="1" x14ac:dyDescent="0.15">
      <c r="B32" s="17" t="s">
        <v>82</v>
      </c>
      <c r="C32" s="21" t="s">
        <v>349</v>
      </c>
      <c r="D32" s="21">
        <v>50</v>
      </c>
      <c r="E32" s="22">
        <v>59</v>
      </c>
      <c r="F32" s="21">
        <v>341</v>
      </c>
      <c r="G32" s="23" t="s">
        <v>187</v>
      </c>
      <c r="H32" s="24" t="s">
        <v>1887</v>
      </c>
      <c r="I32" s="25" t="s">
        <v>188</v>
      </c>
      <c r="J32" s="17" t="s">
        <v>50</v>
      </c>
      <c r="K32" s="17">
        <v>90</v>
      </c>
      <c r="L32" s="17" t="s">
        <v>16</v>
      </c>
      <c r="M32" s="17" t="s">
        <v>344</v>
      </c>
      <c r="N32" s="17" t="s">
        <v>1892</v>
      </c>
      <c r="O32" s="18" t="s">
        <v>345</v>
      </c>
      <c r="P32" s="5" t="b">
        <f t="shared" si="0"/>
        <v>1</v>
      </c>
    </row>
    <row r="33" spans="2:16" ht="30" customHeight="1" x14ac:dyDescent="0.15">
      <c r="B33" s="17" t="s">
        <v>82</v>
      </c>
      <c r="C33" s="21" t="s">
        <v>349</v>
      </c>
      <c r="D33" s="21">
        <v>51</v>
      </c>
      <c r="E33" s="22">
        <v>60</v>
      </c>
      <c r="F33" s="17">
        <v>342</v>
      </c>
      <c r="G33" s="23" t="s">
        <v>189</v>
      </c>
      <c r="H33" s="24" t="s">
        <v>1887</v>
      </c>
      <c r="I33" s="25" t="s">
        <v>191</v>
      </c>
      <c r="J33" s="17" t="s">
        <v>190</v>
      </c>
      <c r="K33" s="17">
        <v>90</v>
      </c>
      <c r="L33" s="17" t="s">
        <v>16</v>
      </c>
      <c r="M33" s="17" t="s">
        <v>348</v>
      </c>
      <c r="N33" s="17" t="s">
        <v>1893</v>
      </c>
      <c r="O33" s="18" t="s">
        <v>345</v>
      </c>
      <c r="P33" s="5" t="b">
        <f t="shared" si="0"/>
        <v>0</v>
      </c>
    </row>
    <row r="34" spans="2:16" ht="27.75" customHeight="1" x14ac:dyDescent="0.15">
      <c r="B34" s="17" t="s">
        <v>82</v>
      </c>
      <c r="C34" s="21" t="s">
        <v>349</v>
      </c>
      <c r="D34" s="21">
        <v>51</v>
      </c>
      <c r="E34" s="22">
        <v>61</v>
      </c>
      <c r="F34" s="17">
        <v>359</v>
      </c>
      <c r="G34" s="23" t="s">
        <v>346</v>
      </c>
      <c r="H34" s="24"/>
      <c r="I34" s="25" t="s">
        <v>192</v>
      </c>
      <c r="J34" s="17" t="s">
        <v>355</v>
      </c>
      <c r="K34" s="17">
        <v>23</v>
      </c>
      <c r="L34" s="17" t="s">
        <v>16</v>
      </c>
      <c r="M34" s="17" t="s">
        <v>348</v>
      </c>
      <c r="N34" s="17" t="s">
        <v>1893</v>
      </c>
      <c r="O34" s="18" t="s">
        <v>345</v>
      </c>
      <c r="P34" s="5" t="b">
        <f t="shared" si="0"/>
        <v>0</v>
      </c>
    </row>
    <row r="35" spans="2:16" ht="27.75" customHeight="1" x14ac:dyDescent="0.15">
      <c r="B35" s="17" t="s">
        <v>82</v>
      </c>
      <c r="C35" s="21" t="s">
        <v>349</v>
      </c>
      <c r="D35" s="21">
        <v>53</v>
      </c>
      <c r="E35" s="22">
        <v>63</v>
      </c>
      <c r="F35" s="17">
        <v>348</v>
      </c>
      <c r="G35" s="23" t="s">
        <v>196</v>
      </c>
      <c r="H35" s="24" t="s">
        <v>1887</v>
      </c>
      <c r="I35" s="25" t="s">
        <v>198</v>
      </c>
      <c r="J35" s="17" t="s">
        <v>197</v>
      </c>
      <c r="K35" s="17">
        <v>90</v>
      </c>
      <c r="L35" s="17" t="s">
        <v>16</v>
      </c>
      <c r="M35" s="17" t="s">
        <v>352</v>
      </c>
      <c r="N35" s="17" t="s">
        <v>351</v>
      </c>
      <c r="O35" s="18" t="s">
        <v>345</v>
      </c>
      <c r="P35" s="5" t="b">
        <f t="shared" si="0"/>
        <v>1</v>
      </c>
    </row>
    <row r="36" spans="2:16" ht="27.75" customHeight="1" x14ac:dyDescent="0.15">
      <c r="B36" s="17" t="s">
        <v>82</v>
      </c>
      <c r="C36" s="21" t="s">
        <v>349</v>
      </c>
      <c r="D36" s="21">
        <v>55</v>
      </c>
      <c r="E36" s="22">
        <v>65</v>
      </c>
      <c r="F36" s="17">
        <v>353</v>
      </c>
      <c r="G36" s="23" t="s">
        <v>201</v>
      </c>
      <c r="H36" s="24" t="s">
        <v>1887</v>
      </c>
      <c r="I36" s="25" t="s">
        <v>202</v>
      </c>
      <c r="J36" s="17" t="s">
        <v>46</v>
      </c>
      <c r="K36" s="17">
        <v>60</v>
      </c>
      <c r="L36" s="17" t="s">
        <v>22</v>
      </c>
      <c r="M36" s="17" t="s">
        <v>344</v>
      </c>
      <c r="N36" s="17" t="s">
        <v>353</v>
      </c>
      <c r="O36" s="18" t="s">
        <v>345</v>
      </c>
      <c r="P36" s="5" t="b">
        <f t="shared" si="0"/>
        <v>0</v>
      </c>
    </row>
    <row r="37" spans="2:16" ht="27.75" customHeight="1" x14ac:dyDescent="0.15">
      <c r="B37" s="17" t="s">
        <v>82</v>
      </c>
      <c r="C37" s="21" t="s">
        <v>349</v>
      </c>
      <c r="D37" s="21">
        <v>56</v>
      </c>
      <c r="E37" s="22">
        <v>66</v>
      </c>
      <c r="F37" s="17">
        <v>354</v>
      </c>
      <c r="G37" s="23" t="s">
        <v>203</v>
      </c>
      <c r="H37" s="24" t="s">
        <v>1887</v>
      </c>
      <c r="I37" s="25" t="s">
        <v>205</v>
      </c>
      <c r="J37" s="17" t="s">
        <v>204</v>
      </c>
      <c r="K37" s="17">
        <v>120</v>
      </c>
      <c r="L37" s="17" t="s">
        <v>16</v>
      </c>
      <c r="M37" s="17" t="s">
        <v>348</v>
      </c>
      <c r="N37" s="17" t="s">
        <v>352</v>
      </c>
      <c r="O37" s="18" t="s">
        <v>345</v>
      </c>
      <c r="P37" s="5" t="b">
        <f t="shared" si="0"/>
        <v>1</v>
      </c>
    </row>
    <row r="38" spans="2:16" ht="27.75" customHeight="1" x14ac:dyDescent="0.15">
      <c r="B38" s="17" t="s">
        <v>82</v>
      </c>
      <c r="C38" s="21" t="s">
        <v>349</v>
      </c>
      <c r="D38" s="21">
        <v>58</v>
      </c>
      <c r="E38" s="22">
        <v>68</v>
      </c>
      <c r="F38" s="17">
        <v>356</v>
      </c>
      <c r="G38" s="23" t="s">
        <v>209</v>
      </c>
      <c r="H38" s="24" t="s">
        <v>1887</v>
      </c>
      <c r="I38" s="25" t="s">
        <v>211</v>
      </c>
      <c r="J38" s="17" t="s">
        <v>210</v>
      </c>
      <c r="K38" s="17">
        <v>78</v>
      </c>
      <c r="L38" s="17" t="s">
        <v>16</v>
      </c>
      <c r="M38" s="17" t="s">
        <v>348</v>
      </c>
      <c r="N38" s="17" t="s">
        <v>344</v>
      </c>
      <c r="O38" s="18" t="s">
        <v>345</v>
      </c>
      <c r="P38" s="5" t="b">
        <f t="shared" si="0"/>
        <v>0</v>
      </c>
    </row>
    <row r="39" spans="2:16" ht="27.75" customHeight="1" x14ac:dyDescent="0.15">
      <c r="B39" s="17" t="s">
        <v>82</v>
      </c>
      <c r="C39" s="21" t="s">
        <v>349</v>
      </c>
      <c r="D39" s="21">
        <v>59</v>
      </c>
      <c r="E39" s="22">
        <v>69</v>
      </c>
      <c r="F39" s="17">
        <v>357</v>
      </c>
      <c r="G39" s="23" t="s">
        <v>212</v>
      </c>
      <c r="H39" s="24" t="s">
        <v>1887</v>
      </c>
      <c r="I39" s="25" t="s">
        <v>214</v>
      </c>
      <c r="J39" s="17" t="s">
        <v>213</v>
      </c>
      <c r="K39" s="17">
        <v>50</v>
      </c>
      <c r="L39" s="17" t="s">
        <v>22</v>
      </c>
      <c r="M39" s="17" t="s">
        <v>344</v>
      </c>
      <c r="N39" s="17" t="s">
        <v>344</v>
      </c>
      <c r="O39" s="18" t="s">
        <v>345</v>
      </c>
      <c r="P39" s="5" t="b">
        <f t="shared" si="0"/>
        <v>1</v>
      </c>
    </row>
    <row r="40" spans="2:16" ht="27.75" customHeight="1" x14ac:dyDescent="0.15">
      <c r="B40" s="17" t="s">
        <v>82</v>
      </c>
      <c r="C40" s="21" t="s">
        <v>349</v>
      </c>
      <c r="D40" s="21">
        <v>61</v>
      </c>
      <c r="E40" s="22">
        <v>71</v>
      </c>
      <c r="F40" s="17">
        <v>361</v>
      </c>
      <c r="G40" s="23" t="s">
        <v>218</v>
      </c>
      <c r="H40" s="24" t="s">
        <v>1887</v>
      </c>
      <c r="I40" s="25" t="s">
        <v>220</v>
      </c>
      <c r="J40" s="17" t="s">
        <v>219</v>
      </c>
      <c r="K40" s="17">
        <v>60</v>
      </c>
      <c r="L40" s="17" t="s">
        <v>22</v>
      </c>
      <c r="M40" s="17" t="s">
        <v>344</v>
      </c>
      <c r="N40" s="17" t="s">
        <v>353</v>
      </c>
      <c r="O40" s="18" t="s">
        <v>345</v>
      </c>
      <c r="P40" s="5" t="b">
        <f t="shared" ref="P40:P71" si="1">IF(D39=D40,P39,NOT(P39))</f>
        <v>0</v>
      </c>
    </row>
    <row r="41" spans="2:16" ht="30" customHeight="1" x14ac:dyDescent="0.15">
      <c r="B41" s="17" t="s">
        <v>82</v>
      </c>
      <c r="C41" s="21" t="s">
        <v>349</v>
      </c>
      <c r="D41" s="21">
        <v>64</v>
      </c>
      <c r="E41" s="22">
        <v>74</v>
      </c>
      <c r="F41" s="21">
        <v>365</v>
      </c>
      <c r="G41" s="23" t="s">
        <v>227</v>
      </c>
      <c r="H41" s="24" t="s">
        <v>1887</v>
      </c>
      <c r="I41" s="25" t="s">
        <v>229</v>
      </c>
      <c r="J41" s="17" t="s">
        <v>228</v>
      </c>
      <c r="K41" s="17">
        <v>80</v>
      </c>
      <c r="L41" s="17" t="s">
        <v>16</v>
      </c>
      <c r="M41" s="17" t="s">
        <v>348</v>
      </c>
      <c r="N41" s="17" t="s">
        <v>344</v>
      </c>
      <c r="O41" s="18" t="s">
        <v>345</v>
      </c>
      <c r="P41" s="5" t="b">
        <f t="shared" si="1"/>
        <v>1</v>
      </c>
    </row>
    <row r="42" spans="2:16" ht="27.75" customHeight="1" x14ac:dyDescent="0.15">
      <c r="B42" s="17" t="s">
        <v>82</v>
      </c>
      <c r="C42" s="21" t="s">
        <v>349</v>
      </c>
      <c r="D42" s="21">
        <v>67</v>
      </c>
      <c r="E42" s="22">
        <v>77</v>
      </c>
      <c r="F42" s="21">
        <v>368</v>
      </c>
      <c r="G42" s="23" t="s">
        <v>236</v>
      </c>
      <c r="H42" s="24" t="s">
        <v>1887</v>
      </c>
      <c r="I42" s="25" t="s">
        <v>238</v>
      </c>
      <c r="J42" s="17" t="s">
        <v>237</v>
      </c>
      <c r="K42" s="17">
        <v>75</v>
      </c>
      <c r="L42" s="17" t="s">
        <v>17</v>
      </c>
      <c r="M42" s="17" t="s">
        <v>344</v>
      </c>
      <c r="N42" s="17" t="s">
        <v>353</v>
      </c>
      <c r="O42" s="18" t="s">
        <v>345</v>
      </c>
      <c r="P42" s="5" t="b">
        <f t="shared" si="1"/>
        <v>0</v>
      </c>
    </row>
    <row r="43" spans="2:16" ht="27.75" customHeight="1" x14ac:dyDescent="0.15">
      <c r="B43" s="17" t="s">
        <v>82</v>
      </c>
      <c r="C43" s="21" t="s">
        <v>349</v>
      </c>
      <c r="D43" s="21">
        <v>68</v>
      </c>
      <c r="E43" s="22">
        <v>78</v>
      </c>
      <c r="F43" s="17">
        <v>369</v>
      </c>
      <c r="G43" s="23" t="s">
        <v>239</v>
      </c>
      <c r="H43" s="24" t="s">
        <v>1887</v>
      </c>
      <c r="I43" s="25" t="s">
        <v>241</v>
      </c>
      <c r="J43" s="17" t="s">
        <v>240</v>
      </c>
      <c r="K43" s="17">
        <v>78</v>
      </c>
      <c r="L43" s="17" t="s">
        <v>16</v>
      </c>
      <c r="M43" s="17" t="s">
        <v>348</v>
      </c>
      <c r="N43" s="17" t="s">
        <v>353</v>
      </c>
      <c r="O43" s="18" t="s">
        <v>345</v>
      </c>
      <c r="P43" s="5" t="b">
        <f t="shared" si="1"/>
        <v>1</v>
      </c>
    </row>
    <row r="44" spans="2:16" ht="27.75" customHeight="1" x14ac:dyDescent="0.15">
      <c r="B44" s="17" t="s">
        <v>82</v>
      </c>
      <c r="C44" s="21" t="s">
        <v>349</v>
      </c>
      <c r="D44" s="21">
        <v>71</v>
      </c>
      <c r="E44" s="22">
        <v>81</v>
      </c>
      <c r="F44" s="21">
        <v>372</v>
      </c>
      <c r="G44" s="23" t="s">
        <v>248</v>
      </c>
      <c r="H44" s="24" t="s">
        <v>1887</v>
      </c>
      <c r="I44" s="25" t="s">
        <v>250</v>
      </c>
      <c r="J44" s="17" t="s">
        <v>249</v>
      </c>
      <c r="K44" s="17">
        <v>62</v>
      </c>
      <c r="L44" s="17" t="s">
        <v>22</v>
      </c>
      <c r="M44" s="17" t="s">
        <v>348</v>
      </c>
      <c r="N44" s="17" t="s">
        <v>353</v>
      </c>
      <c r="O44" s="18" t="s">
        <v>345</v>
      </c>
      <c r="P44" s="5" t="b">
        <f t="shared" si="1"/>
        <v>0</v>
      </c>
    </row>
    <row r="45" spans="2:16" ht="27.75" customHeight="1" x14ac:dyDescent="0.15">
      <c r="B45" s="17" t="s">
        <v>82</v>
      </c>
      <c r="C45" s="21" t="s">
        <v>349</v>
      </c>
      <c r="D45" s="21">
        <v>72</v>
      </c>
      <c r="E45" s="22">
        <v>82</v>
      </c>
      <c r="F45" s="21">
        <v>376</v>
      </c>
      <c r="G45" s="23" t="s">
        <v>251</v>
      </c>
      <c r="H45" s="24" t="s">
        <v>1887</v>
      </c>
      <c r="I45" s="25" t="s">
        <v>252</v>
      </c>
      <c r="J45" s="17" t="s">
        <v>52</v>
      </c>
      <c r="K45" s="17">
        <v>165</v>
      </c>
      <c r="L45" s="17" t="s">
        <v>16</v>
      </c>
      <c r="M45" s="17" t="s">
        <v>348</v>
      </c>
      <c r="N45" s="17" t="s">
        <v>353</v>
      </c>
      <c r="O45" s="18" t="s">
        <v>345</v>
      </c>
      <c r="P45" s="5" t="b">
        <f t="shared" si="1"/>
        <v>1</v>
      </c>
    </row>
    <row r="46" spans="2:16" ht="27.75" customHeight="1" x14ac:dyDescent="0.15">
      <c r="B46" s="17" t="s">
        <v>82</v>
      </c>
      <c r="C46" s="21" t="s">
        <v>349</v>
      </c>
      <c r="D46" s="21">
        <v>74</v>
      </c>
      <c r="E46" s="22">
        <v>84</v>
      </c>
      <c r="F46" s="17">
        <v>378</v>
      </c>
      <c r="G46" s="23" t="s">
        <v>255</v>
      </c>
      <c r="H46" s="24" t="s">
        <v>1887</v>
      </c>
      <c r="I46" s="25" t="s">
        <v>256</v>
      </c>
      <c r="J46" s="17" t="s">
        <v>57</v>
      </c>
      <c r="K46" s="17">
        <v>60</v>
      </c>
      <c r="L46" s="17" t="s">
        <v>16</v>
      </c>
      <c r="M46" s="17" t="s">
        <v>348</v>
      </c>
      <c r="N46" s="17" t="s">
        <v>352</v>
      </c>
      <c r="O46" s="18" t="s">
        <v>345</v>
      </c>
      <c r="P46" s="5" t="b">
        <f t="shared" si="1"/>
        <v>0</v>
      </c>
    </row>
    <row r="47" spans="2:16" ht="32.25" customHeight="1" x14ac:dyDescent="0.15">
      <c r="B47" s="17" t="s">
        <v>82</v>
      </c>
      <c r="C47" s="21" t="s">
        <v>349</v>
      </c>
      <c r="D47" s="21">
        <v>75</v>
      </c>
      <c r="E47" s="22">
        <v>85</v>
      </c>
      <c r="F47" s="21">
        <v>379</v>
      </c>
      <c r="G47" s="23" t="s">
        <v>257</v>
      </c>
      <c r="H47" s="24" t="s">
        <v>1887</v>
      </c>
      <c r="I47" s="25" t="s">
        <v>258</v>
      </c>
      <c r="J47" s="17" t="s">
        <v>56</v>
      </c>
      <c r="K47" s="17">
        <v>80</v>
      </c>
      <c r="L47" s="17" t="s">
        <v>16</v>
      </c>
      <c r="M47" s="17" t="s">
        <v>348</v>
      </c>
      <c r="N47" s="17" t="s">
        <v>348</v>
      </c>
      <c r="O47" s="18" t="s">
        <v>345</v>
      </c>
      <c r="P47" s="5" t="b">
        <f t="shared" si="1"/>
        <v>1</v>
      </c>
    </row>
    <row r="48" spans="2:16" ht="27.75" customHeight="1" x14ac:dyDescent="0.15">
      <c r="B48" s="17" t="s">
        <v>82</v>
      </c>
      <c r="C48" s="21" t="s">
        <v>349</v>
      </c>
      <c r="D48" s="21">
        <v>76</v>
      </c>
      <c r="E48" s="22">
        <v>86</v>
      </c>
      <c r="F48" s="17">
        <v>380</v>
      </c>
      <c r="G48" s="23" t="s">
        <v>259</v>
      </c>
      <c r="H48" s="24" t="s">
        <v>1887</v>
      </c>
      <c r="I48" s="25" t="s">
        <v>260</v>
      </c>
      <c r="J48" s="17" t="s">
        <v>54</v>
      </c>
      <c r="K48" s="17">
        <v>90</v>
      </c>
      <c r="L48" s="17" t="s">
        <v>16</v>
      </c>
      <c r="M48" s="17" t="s">
        <v>344</v>
      </c>
      <c r="N48" s="17" t="s">
        <v>1894</v>
      </c>
      <c r="O48" s="18" t="s">
        <v>345</v>
      </c>
      <c r="P48" s="5" t="b">
        <f t="shared" si="1"/>
        <v>0</v>
      </c>
    </row>
    <row r="49" spans="2:25" ht="27.75" customHeight="1" x14ac:dyDescent="0.15">
      <c r="B49" s="17" t="s">
        <v>82</v>
      </c>
      <c r="C49" s="21" t="s">
        <v>349</v>
      </c>
      <c r="D49" s="21">
        <v>80</v>
      </c>
      <c r="E49" s="22">
        <v>90</v>
      </c>
      <c r="F49" s="17">
        <v>385</v>
      </c>
      <c r="G49" s="23" t="s">
        <v>268</v>
      </c>
      <c r="H49" s="24" t="s">
        <v>1887</v>
      </c>
      <c r="I49" s="25" t="s">
        <v>1886</v>
      </c>
      <c r="J49" s="17" t="s">
        <v>269</v>
      </c>
      <c r="K49" s="17">
        <v>60</v>
      </c>
      <c r="L49" s="17" t="s">
        <v>17</v>
      </c>
      <c r="M49" s="17" t="s">
        <v>348</v>
      </c>
      <c r="N49" s="17" t="s">
        <v>344</v>
      </c>
      <c r="O49" s="18" t="s">
        <v>345</v>
      </c>
      <c r="P49" s="5" t="b">
        <f t="shared" si="1"/>
        <v>1</v>
      </c>
    </row>
    <row r="50" spans="2:25" ht="27.75" customHeight="1" x14ac:dyDescent="0.15">
      <c r="B50" s="17" t="s">
        <v>82</v>
      </c>
      <c r="C50" s="21" t="s">
        <v>349</v>
      </c>
      <c r="D50" s="21">
        <v>81</v>
      </c>
      <c r="E50" s="22">
        <v>91</v>
      </c>
      <c r="F50" s="21">
        <v>386</v>
      </c>
      <c r="G50" s="23" t="s">
        <v>270</v>
      </c>
      <c r="H50" s="24" t="s">
        <v>1887</v>
      </c>
      <c r="I50" s="25" t="s">
        <v>272</v>
      </c>
      <c r="J50" s="17" t="s">
        <v>271</v>
      </c>
      <c r="K50" s="17">
        <v>60</v>
      </c>
      <c r="L50" s="17" t="s">
        <v>22</v>
      </c>
      <c r="M50" s="17" t="s">
        <v>348</v>
      </c>
      <c r="N50" s="17" t="s">
        <v>344</v>
      </c>
      <c r="O50" s="18" t="s">
        <v>345</v>
      </c>
      <c r="P50" s="5" t="b">
        <f t="shared" si="1"/>
        <v>0</v>
      </c>
    </row>
    <row r="51" spans="2:25" ht="27.75" customHeight="1" x14ac:dyDescent="0.15">
      <c r="B51" s="17" t="s">
        <v>82</v>
      </c>
      <c r="C51" s="21" t="s">
        <v>349</v>
      </c>
      <c r="D51" s="21">
        <v>82</v>
      </c>
      <c r="E51" s="22">
        <v>92</v>
      </c>
      <c r="F51" s="21">
        <v>387</v>
      </c>
      <c r="G51" s="23" t="s">
        <v>273</v>
      </c>
      <c r="H51" s="24" t="s">
        <v>1887</v>
      </c>
      <c r="I51" s="25" t="s">
        <v>275</v>
      </c>
      <c r="J51" s="17" t="s">
        <v>274</v>
      </c>
      <c r="K51" s="17">
        <v>46</v>
      </c>
      <c r="L51" s="17" t="s">
        <v>276</v>
      </c>
      <c r="M51" s="17" t="s">
        <v>348</v>
      </c>
      <c r="N51" s="17" t="s">
        <v>344</v>
      </c>
      <c r="O51" s="18" t="s">
        <v>345</v>
      </c>
      <c r="P51" s="5" t="b">
        <f t="shared" si="1"/>
        <v>1</v>
      </c>
    </row>
    <row r="52" spans="2:25" ht="27.75" customHeight="1" x14ac:dyDescent="0.15">
      <c r="B52" s="17" t="s">
        <v>82</v>
      </c>
      <c r="C52" s="21" t="s">
        <v>356</v>
      </c>
      <c r="D52" s="21">
        <v>84</v>
      </c>
      <c r="E52" s="22">
        <v>94</v>
      </c>
      <c r="F52" s="21">
        <v>304</v>
      </c>
      <c r="G52" s="23" t="s">
        <v>280</v>
      </c>
      <c r="H52" s="24" t="s">
        <v>1887</v>
      </c>
      <c r="I52" s="25" t="s">
        <v>282</v>
      </c>
      <c r="J52" s="17" t="s">
        <v>281</v>
      </c>
      <c r="K52" s="17">
        <v>18</v>
      </c>
      <c r="L52" s="17" t="s">
        <v>17</v>
      </c>
      <c r="M52" s="17" t="s">
        <v>344</v>
      </c>
      <c r="N52" s="17" t="s">
        <v>353</v>
      </c>
      <c r="O52" s="18" t="s">
        <v>345</v>
      </c>
      <c r="P52" s="5" t="b">
        <f t="shared" si="1"/>
        <v>0</v>
      </c>
    </row>
    <row r="53" spans="2:25" ht="27.75" customHeight="1" x14ac:dyDescent="0.15">
      <c r="B53" s="17" t="s">
        <v>82</v>
      </c>
      <c r="C53" s="21" t="s">
        <v>356</v>
      </c>
      <c r="D53" s="21">
        <v>86</v>
      </c>
      <c r="E53" s="22">
        <v>96</v>
      </c>
      <c r="F53" s="17">
        <v>310</v>
      </c>
      <c r="G53" s="23" t="s">
        <v>285</v>
      </c>
      <c r="H53" s="24" t="s">
        <v>1887</v>
      </c>
      <c r="I53" s="25" t="s">
        <v>287</v>
      </c>
      <c r="J53" s="17" t="s">
        <v>286</v>
      </c>
      <c r="K53" s="17">
        <v>17</v>
      </c>
      <c r="L53" s="17" t="s">
        <v>16</v>
      </c>
      <c r="M53" s="17" t="s">
        <v>344</v>
      </c>
      <c r="N53" s="17" t="s">
        <v>353</v>
      </c>
      <c r="O53" s="18" t="s">
        <v>345</v>
      </c>
      <c r="P53" s="5" t="b">
        <f t="shared" si="1"/>
        <v>1</v>
      </c>
    </row>
    <row r="54" spans="2:25" ht="27.75" customHeight="1" x14ac:dyDescent="0.15">
      <c r="B54" s="17" t="s">
        <v>82</v>
      </c>
      <c r="C54" s="21" t="s">
        <v>356</v>
      </c>
      <c r="D54" s="21">
        <v>88</v>
      </c>
      <c r="E54" s="22">
        <v>98</v>
      </c>
      <c r="F54" s="17">
        <v>319</v>
      </c>
      <c r="G54" s="23" t="s">
        <v>291</v>
      </c>
      <c r="H54" s="24" t="s">
        <v>1887</v>
      </c>
      <c r="I54" s="25" t="s">
        <v>292</v>
      </c>
      <c r="J54" s="17" t="s">
        <v>47</v>
      </c>
      <c r="K54" s="17">
        <v>18</v>
      </c>
      <c r="L54" s="17" t="s">
        <v>16</v>
      </c>
      <c r="M54" s="17" t="s">
        <v>344</v>
      </c>
      <c r="N54" s="17" t="s">
        <v>353</v>
      </c>
      <c r="O54" s="18" t="s">
        <v>345</v>
      </c>
      <c r="P54" s="5" t="b">
        <f t="shared" si="1"/>
        <v>0</v>
      </c>
    </row>
    <row r="55" spans="2:25" ht="27.75" customHeight="1" x14ac:dyDescent="0.15">
      <c r="B55" s="17" t="s">
        <v>82</v>
      </c>
      <c r="C55" s="21" t="s">
        <v>356</v>
      </c>
      <c r="D55" s="21">
        <v>89</v>
      </c>
      <c r="E55" s="22">
        <v>99</v>
      </c>
      <c r="F55" s="17">
        <v>320</v>
      </c>
      <c r="G55" s="23" t="s">
        <v>293</v>
      </c>
      <c r="H55" s="24" t="s">
        <v>1887</v>
      </c>
      <c r="I55" s="25" t="s">
        <v>295</v>
      </c>
      <c r="J55" s="17" t="s">
        <v>294</v>
      </c>
      <c r="K55" s="17">
        <v>19</v>
      </c>
      <c r="L55" s="17" t="s">
        <v>16</v>
      </c>
      <c r="M55" s="17" t="s">
        <v>344</v>
      </c>
      <c r="N55" s="17" t="s">
        <v>353</v>
      </c>
      <c r="O55" s="18" t="s">
        <v>345</v>
      </c>
      <c r="P55" s="5" t="b">
        <f t="shared" si="1"/>
        <v>1</v>
      </c>
      <c r="Q55" s="27"/>
      <c r="R55" s="27"/>
      <c r="S55" s="27"/>
      <c r="T55" s="27"/>
      <c r="U55" s="27"/>
      <c r="V55" s="27"/>
      <c r="W55" s="27"/>
      <c r="X55" s="27"/>
      <c r="Y55" s="27"/>
    </row>
    <row r="56" spans="2:25" ht="30" customHeight="1" x14ac:dyDescent="0.15">
      <c r="B56" s="17" t="s">
        <v>82</v>
      </c>
      <c r="C56" s="21" t="s">
        <v>356</v>
      </c>
      <c r="D56" s="21">
        <v>92</v>
      </c>
      <c r="E56" s="22">
        <v>102</v>
      </c>
      <c r="F56" s="21">
        <v>330</v>
      </c>
      <c r="G56" s="23" t="s">
        <v>298</v>
      </c>
      <c r="H56" s="24" t="s">
        <v>1887</v>
      </c>
      <c r="I56" s="25" t="s">
        <v>300</v>
      </c>
      <c r="J56" s="17" t="s">
        <v>299</v>
      </c>
      <c r="K56" s="17">
        <v>19</v>
      </c>
      <c r="L56" s="17" t="s">
        <v>16</v>
      </c>
      <c r="M56" s="17" t="s">
        <v>344</v>
      </c>
      <c r="N56" s="17" t="s">
        <v>353</v>
      </c>
      <c r="O56" s="18" t="s">
        <v>345</v>
      </c>
      <c r="P56" s="5" t="b">
        <f t="shared" si="1"/>
        <v>0</v>
      </c>
    </row>
    <row r="57" spans="2:25" ht="27.75" customHeight="1" x14ac:dyDescent="0.15">
      <c r="B57" s="17" t="s">
        <v>82</v>
      </c>
      <c r="C57" s="21" t="s">
        <v>356</v>
      </c>
      <c r="D57" s="21">
        <v>93</v>
      </c>
      <c r="E57" s="22">
        <v>103</v>
      </c>
      <c r="F57" s="17">
        <v>332</v>
      </c>
      <c r="G57" s="23" t="s">
        <v>301</v>
      </c>
      <c r="H57" s="24" t="s">
        <v>1887</v>
      </c>
      <c r="I57" s="25" t="s">
        <v>303</v>
      </c>
      <c r="J57" s="17" t="s">
        <v>302</v>
      </c>
      <c r="K57" s="17">
        <v>19</v>
      </c>
      <c r="L57" s="17" t="s">
        <v>16</v>
      </c>
      <c r="M57" s="17" t="s">
        <v>348</v>
      </c>
      <c r="N57" s="17" t="s">
        <v>353</v>
      </c>
      <c r="O57" s="18" t="s">
        <v>345</v>
      </c>
      <c r="P57" s="5" t="b">
        <f t="shared" si="1"/>
        <v>1</v>
      </c>
    </row>
    <row r="58" spans="2:25" ht="27.75" customHeight="1" x14ac:dyDescent="0.15">
      <c r="B58" s="17" t="s">
        <v>82</v>
      </c>
      <c r="C58" s="21" t="s">
        <v>356</v>
      </c>
      <c r="D58" s="21">
        <v>94</v>
      </c>
      <c r="E58" s="22">
        <v>104</v>
      </c>
      <c r="F58" s="17">
        <v>333</v>
      </c>
      <c r="G58" s="23" t="s">
        <v>304</v>
      </c>
      <c r="H58" s="24" t="s">
        <v>1887</v>
      </c>
      <c r="I58" s="25" t="s">
        <v>306</v>
      </c>
      <c r="J58" s="17" t="s">
        <v>305</v>
      </c>
      <c r="K58" s="17">
        <v>19</v>
      </c>
      <c r="L58" s="17" t="s">
        <v>17</v>
      </c>
      <c r="M58" s="17" t="s">
        <v>344</v>
      </c>
      <c r="N58" s="17" t="s">
        <v>353</v>
      </c>
      <c r="O58" s="18" t="s">
        <v>345</v>
      </c>
      <c r="P58" s="5" t="b">
        <f t="shared" si="1"/>
        <v>0</v>
      </c>
    </row>
    <row r="59" spans="2:25" ht="30.75" customHeight="1" x14ac:dyDescent="0.15">
      <c r="B59" s="17" t="s">
        <v>82</v>
      </c>
      <c r="C59" s="21" t="s">
        <v>356</v>
      </c>
      <c r="D59" s="21">
        <v>95</v>
      </c>
      <c r="E59" s="22">
        <v>105</v>
      </c>
      <c r="F59" s="17">
        <v>334</v>
      </c>
      <c r="G59" s="23" t="s">
        <v>307</v>
      </c>
      <c r="H59" s="24" t="s">
        <v>1887</v>
      </c>
      <c r="I59" s="25" t="s">
        <v>308</v>
      </c>
      <c r="J59" s="17" t="s">
        <v>88</v>
      </c>
      <c r="K59" s="17">
        <v>19</v>
      </c>
      <c r="L59" s="17" t="s">
        <v>16</v>
      </c>
      <c r="M59" s="17" t="s">
        <v>344</v>
      </c>
      <c r="N59" s="17" t="s">
        <v>353</v>
      </c>
      <c r="O59" s="18" t="s">
        <v>345</v>
      </c>
      <c r="P59" s="5" t="b">
        <f t="shared" si="1"/>
        <v>1</v>
      </c>
    </row>
    <row r="60" spans="2:25" ht="27.75" customHeight="1" x14ac:dyDescent="0.15">
      <c r="B60" s="17" t="s">
        <v>82</v>
      </c>
      <c r="C60" s="21" t="s">
        <v>356</v>
      </c>
      <c r="D60" s="21">
        <v>96</v>
      </c>
      <c r="E60" s="22">
        <v>106</v>
      </c>
      <c r="F60" s="17">
        <v>335</v>
      </c>
      <c r="G60" s="23" t="s">
        <v>309</v>
      </c>
      <c r="H60" s="24" t="s">
        <v>1887</v>
      </c>
      <c r="I60" s="25" t="s">
        <v>311</v>
      </c>
      <c r="J60" s="17" t="s">
        <v>310</v>
      </c>
      <c r="K60" s="17">
        <v>19</v>
      </c>
      <c r="L60" s="17" t="s">
        <v>16</v>
      </c>
      <c r="M60" s="17" t="s">
        <v>344</v>
      </c>
      <c r="N60" s="17" t="s">
        <v>344</v>
      </c>
      <c r="O60" s="18" t="s">
        <v>345</v>
      </c>
      <c r="P60" s="5" t="b">
        <f t="shared" si="1"/>
        <v>0</v>
      </c>
    </row>
    <row r="61" spans="2:25" ht="27.75" customHeight="1" x14ac:dyDescent="0.15">
      <c r="B61" s="17" t="s">
        <v>82</v>
      </c>
      <c r="C61" s="21" t="s">
        <v>356</v>
      </c>
      <c r="D61" s="21">
        <v>97</v>
      </c>
      <c r="E61" s="22">
        <v>107</v>
      </c>
      <c r="F61" s="21">
        <v>336</v>
      </c>
      <c r="G61" s="23" t="s">
        <v>312</v>
      </c>
      <c r="H61" s="24" t="s">
        <v>1887</v>
      </c>
      <c r="I61" s="25" t="s">
        <v>314</v>
      </c>
      <c r="J61" s="17" t="s">
        <v>313</v>
      </c>
      <c r="K61" s="17">
        <v>19</v>
      </c>
      <c r="L61" s="17" t="s">
        <v>16</v>
      </c>
      <c r="M61" s="17" t="s">
        <v>344</v>
      </c>
      <c r="N61" s="17" t="s">
        <v>344</v>
      </c>
      <c r="O61" s="18" t="s">
        <v>345</v>
      </c>
      <c r="P61" s="5" t="b">
        <f t="shared" si="1"/>
        <v>1</v>
      </c>
    </row>
    <row r="62" spans="2:25" ht="27.75" customHeight="1" x14ac:dyDescent="0.15">
      <c r="B62" s="17" t="s">
        <v>82</v>
      </c>
      <c r="C62" s="21" t="s">
        <v>356</v>
      </c>
      <c r="D62" s="21">
        <v>99</v>
      </c>
      <c r="E62" s="22">
        <v>109</v>
      </c>
      <c r="F62" s="17">
        <v>346</v>
      </c>
      <c r="G62" s="23" t="s">
        <v>317</v>
      </c>
      <c r="H62" s="24" t="s">
        <v>1887</v>
      </c>
      <c r="I62" s="25" t="s">
        <v>318</v>
      </c>
      <c r="J62" s="17" t="s">
        <v>89</v>
      </c>
      <c r="K62" s="17">
        <v>19</v>
      </c>
      <c r="L62" s="17" t="s">
        <v>16</v>
      </c>
      <c r="M62" s="17" t="s">
        <v>344</v>
      </c>
      <c r="N62" s="17" t="s">
        <v>353</v>
      </c>
      <c r="O62" s="18" t="s">
        <v>345</v>
      </c>
      <c r="P62" s="5" t="b">
        <f t="shared" si="1"/>
        <v>0</v>
      </c>
    </row>
    <row r="63" spans="2:25" ht="27.75" customHeight="1" x14ac:dyDescent="0.15">
      <c r="B63" s="17" t="s">
        <v>82</v>
      </c>
      <c r="C63" s="21" t="s">
        <v>356</v>
      </c>
      <c r="D63" s="21">
        <v>103</v>
      </c>
      <c r="E63" s="22">
        <v>113</v>
      </c>
      <c r="F63" s="17">
        <v>375</v>
      </c>
      <c r="G63" s="23" t="s">
        <v>326</v>
      </c>
      <c r="H63" s="24" t="s">
        <v>1887</v>
      </c>
      <c r="I63" s="25" t="s">
        <v>327</v>
      </c>
      <c r="J63" s="17" t="s">
        <v>53</v>
      </c>
      <c r="K63" s="17">
        <v>19</v>
      </c>
      <c r="L63" s="17" t="s">
        <v>16</v>
      </c>
      <c r="M63" s="17" t="s">
        <v>348</v>
      </c>
      <c r="N63" s="17" t="s">
        <v>353</v>
      </c>
      <c r="O63" s="18" t="s">
        <v>345</v>
      </c>
      <c r="P63" s="5" t="b">
        <f t="shared" si="1"/>
        <v>1</v>
      </c>
    </row>
    <row r="64" spans="2:25" ht="27.75" customHeight="1" x14ac:dyDescent="0.15">
      <c r="B64" s="17" t="s">
        <v>82</v>
      </c>
      <c r="C64" s="21" t="s">
        <v>356</v>
      </c>
      <c r="D64" s="21">
        <v>104</v>
      </c>
      <c r="E64" s="22">
        <v>114</v>
      </c>
      <c r="F64" s="17">
        <v>384</v>
      </c>
      <c r="G64" s="23" t="s">
        <v>328</v>
      </c>
      <c r="H64" s="24" t="s">
        <v>1887</v>
      </c>
      <c r="I64" s="25" t="s">
        <v>329</v>
      </c>
      <c r="J64" s="17" t="s">
        <v>86</v>
      </c>
      <c r="K64" s="17">
        <v>18</v>
      </c>
      <c r="L64" s="17" t="s">
        <v>16</v>
      </c>
      <c r="M64" s="17" t="s">
        <v>348</v>
      </c>
      <c r="N64" s="17" t="s">
        <v>353</v>
      </c>
      <c r="O64" s="18" t="s">
        <v>345</v>
      </c>
      <c r="P64" s="5" t="b">
        <f t="shared" si="1"/>
        <v>0</v>
      </c>
      <c r="Q64" s="26"/>
      <c r="R64" s="26"/>
      <c r="S64" s="26"/>
      <c r="T64" s="26"/>
      <c r="U64" s="26"/>
      <c r="V64" s="26"/>
      <c r="W64" s="26"/>
      <c r="X64" s="26"/>
      <c r="Y64" s="26"/>
    </row>
    <row r="65" spans="2:16" ht="30" customHeight="1" x14ac:dyDescent="0.15">
      <c r="B65" s="17" t="s">
        <v>79</v>
      </c>
      <c r="C65" s="21" t="s">
        <v>357</v>
      </c>
      <c r="D65" s="21">
        <v>1</v>
      </c>
      <c r="E65" s="22">
        <v>3</v>
      </c>
      <c r="F65" s="17">
        <v>1</v>
      </c>
      <c r="G65" s="23" t="s">
        <v>74</v>
      </c>
      <c r="H65" s="24" t="s">
        <v>1887</v>
      </c>
      <c r="I65" s="25" t="s">
        <v>32</v>
      </c>
      <c r="J65" s="17" t="s">
        <v>31</v>
      </c>
      <c r="K65" s="17">
        <v>120</v>
      </c>
      <c r="L65" s="17" t="s">
        <v>22</v>
      </c>
      <c r="M65" s="17" t="s">
        <v>344</v>
      </c>
      <c r="N65" s="17" t="s">
        <v>344</v>
      </c>
      <c r="O65" s="18" t="s">
        <v>358</v>
      </c>
      <c r="P65" s="5" t="b">
        <f t="shared" si="1"/>
        <v>1</v>
      </c>
    </row>
    <row r="66" spans="2:16" ht="30" customHeight="1" x14ac:dyDescent="0.15">
      <c r="B66" s="17" t="s">
        <v>79</v>
      </c>
      <c r="C66" s="21" t="s">
        <v>357</v>
      </c>
      <c r="D66" s="21">
        <v>3</v>
      </c>
      <c r="E66" s="22">
        <v>5</v>
      </c>
      <c r="F66" s="17">
        <v>3</v>
      </c>
      <c r="G66" s="23" t="s">
        <v>1</v>
      </c>
      <c r="H66" s="24" t="s">
        <v>1887</v>
      </c>
      <c r="I66" s="25" t="s">
        <v>36</v>
      </c>
      <c r="J66" s="17" t="s">
        <v>35</v>
      </c>
      <c r="K66" s="17">
        <v>120</v>
      </c>
      <c r="L66" s="17" t="s">
        <v>22</v>
      </c>
      <c r="M66" s="17" t="s">
        <v>344</v>
      </c>
      <c r="N66" s="17" t="s">
        <v>344</v>
      </c>
      <c r="O66" s="18" t="s">
        <v>358</v>
      </c>
      <c r="P66" s="5" t="b">
        <f t="shared" si="1"/>
        <v>0</v>
      </c>
    </row>
    <row r="67" spans="2:16" ht="27.75" customHeight="1" x14ac:dyDescent="0.15">
      <c r="B67" s="17" t="s">
        <v>79</v>
      </c>
      <c r="C67" s="21" t="s">
        <v>357</v>
      </c>
      <c r="D67" s="21">
        <v>5</v>
      </c>
      <c r="E67" s="22">
        <v>7</v>
      </c>
      <c r="F67" s="21">
        <v>8</v>
      </c>
      <c r="G67" s="23" t="s">
        <v>3</v>
      </c>
      <c r="H67" s="24" t="s">
        <v>1887</v>
      </c>
      <c r="I67" s="25" t="s">
        <v>40</v>
      </c>
      <c r="J67" s="17" t="s">
        <v>39</v>
      </c>
      <c r="K67" s="17">
        <v>120</v>
      </c>
      <c r="L67" s="17" t="s">
        <v>22</v>
      </c>
      <c r="M67" s="17" t="s">
        <v>344</v>
      </c>
      <c r="N67" s="17" t="s">
        <v>344</v>
      </c>
      <c r="O67" s="18" t="s">
        <v>358</v>
      </c>
      <c r="P67" s="5" t="b">
        <f t="shared" si="1"/>
        <v>1</v>
      </c>
    </row>
    <row r="68" spans="2:16" ht="27.75" customHeight="1" x14ac:dyDescent="0.15">
      <c r="B68" s="17" t="s">
        <v>79</v>
      </c>
      <c r="C68" s="21" t="s">
        <v>349</v>
      </c>
      <c r="D68" s="21">
        <v>26</v>
      </c>
      <c r="E68" s="22">
        <v>34</v>
      </c>
      <c r="F68" s="17">
        <v>124</v>
      </c>
      <c r="G68" s="23" t="s">
        <v>18</v>
      </c>
      <c r="H68" s="24" t="s">
        <v>1887</v>
      </c>
      <c r="I68" s="25" t="s">
        <v>19</v>
      </c>
      <c r="J68" s="17" t="s">
        <v>143</v>
      </c>
      <c r="K68" s="17">
        <v>45</v>
      </c>
      <c r="L68" s="17" t="s">
        <v>16</v>
      </c>
      <c r="M68" s="17" t="s">
        <v>344</v>
      </c>
      <c r="N68" s="17" t="s">
        <v>353</v>
      </c>
      <c r="O68" s="18" t="s">
        <v>358</v>
      </c>
      <c r="P68" s="5" t="b">
        <f t="shared" si="1"/>
        <v>0</v>
      </c>
    </row>
    <row r="69" spans="2:16" ht="27.75" customHeight="1" x14ac:dyDescent="0.15">
      <c r="B69" s="17" t="s">
        <v>79</v>
      </c>
      <c r="C69" s="21" t="s">
        <v>349</v>
      </c>
      <c r="D69" s="21">
        <v>83</v>
      </c>
      <c r="E69" s="22">
        <v>93</v>
      </c>
      <c r="F69" s="21">
        <v>388</v>
      </c>
      <c r="G69" s="23" t="s">
        <v>277</v>
      </c>
      <c r="H69" s="24" t="s">
        <v>1887</v>
      </c>
      <c r="I69" s="25" t="s">
        <v>279</v>
      </c>
      <c r="J69" s="17" t="s">
        <v>278</v>
      </c>
      <c r="K69" s="17">
        <v>60</v>
      </c>
      <c r="L69" s="17" t="s">
        <v>16</v>
      </c>
      <c r="M69" s="17" t="s">
        <v>348</v>
      </c>
      <c r="N69" s="17" t="s">
        <v>353</v>
      </c>
      <c r="O69" s="18" t="s">
        <v>358</v>
      </c>
      <c r="P69" s="5" t="b">
        <f t="shared" si="1"/>
        <v>1</v>
      </c>
    </row>
    <row r="70" spans="2:16" ht="27.75" customHeight="1" x14ac:dyDescent="0.15">
      <c r="B70" s="17" t="s">
        <v>80</v>
      </c>
      <c r="C70" s="21" t="s">
        <v>357</v>
      </c>
      <c r="D70" s="21">
        <v>2</v>
      </c>
      <c r="E70" s="22">
        <v>4</v>
      </c>
      <c r="F70" s="21">
        <v>2</v>
      </c>
      <c r="G70" s="23" t="s">
        <v>0</v>
      </c>
      <c r="H70" s="24" t="s">
        <v>1887</v>
      </c>
      <c r="I70" s="25" t="s">
        <v>34</v>
      </c>
      <c r="J70" s="17" t="s">
        <v>33</v>
      </c>
      <c r="K70" s="17">
        <v>120</v>
      </c>
      <c r="L70" s="17" t="s">
        <v>22</v>
      </c>
      <c r="M70" s="17" t="s">
        <v>344</v>
      </c>
      <c r="N70" s="17" t="s">
        <v>344</v>
      </c>
      <c r="O70" s="18" t="s">
        <v>359</v>
      </c>
      <c r="P70" s="5" t="b">
        <f t="shared" si="1"/>
        <v>0</v>
      </c>
    </row>
    <row r="71" spans="2:16" ht="27.75" customHeight="1" x14ac:dyDescent="0.15">
      <c r="B71" s="17" t="s">
        <v>80</v>
      </c>
      <c r="C71" s="21" t="s">
        <v>343</v>
      </c>
      <c r="D71" s="21">
        <v>7</v>
      </c>
      <c r="E71" s="22">
        <v>10</v>
      </c>
      <c r="F71" s="17">
        <v>344</v>
      </c>
      <c r="G71" s="23" t="s">
        <v>98</v>
      </c>
      <c r="H71" s="24" t="s">
        <v>1887</v>
      </c>
      <c r="I71" s="25" t="s">
        <v>100</v>
      </c>
      <c r="J71" s="17" t="s">
        <v>99</v>
      </c>
      <c r="K71" s="17">
        <v>117</v>
      </c>
      <c r="L71" s="17" t="s">
        <v>16</v>
      </c>
      <c r="M71" s="17" t="s">
        <v>344</v>
      </c>
      <c r="N71" s="17" t="s">
        <v>1888</v>
      </c>
      <c r="O71" s="18" t="s">
        <v>359</v>
      </c>
      <c r="P71" s="5" t="b">
        <f t="shared" si="1"/>
        <v>1</v>
      </c>
    </row>
    <row r="72" spans="2:16" ht="27.75" customHeight="1" x14ac:dyDescent="0.15">
      <c r="B72" s="17" t="s">
        <v>80</v>
      </c>
      <c r="C72" s="21" t="s">
        <v>343</v>
      </c>
      <c r="D72" s="21">
        <v>7</v>
      </c>
      <c r="E72" s="22">
        <v>11</v>
      </c>
      <c r="F72" s="21" t="s">
        <v>83</v>
      </c>
      <c r="G72" s="23" t="s">
        <v>360</v>
      </c>
      <c r="H72" s="24"/>
      <c r="I72" s="25" t="s">
        <v>361</v>
      </c>
      <c r="J72" s="17" t="s">
        <v>362</v>
      </c>
      <c r="K72" s="17">
        <v>0</v>
      </c>
      <c r="L72" s="17" t="s">
        <v>83</v>
      </c>
      <c r="M72" s="17" t="s">
        <v>83</v>
      </c>
      <c r="N72" s="17" t="s">
        <v>344</v>
      </c>
      <c r="O72" s="18" t="s">
        <v>359</v>
      </c>
      <c r="P72" s="5" t="b">
        <f t="shared" ref="P72:P103" si="2">IF(D71=D72,P71,NOT(P71))</f>
        <v>1</v>
      </c>
    </row>
    <row r="73" spans="2:16" ht="30" customHeight="1" x14ac:dyDescent="0.15">
      <c r="B73" s="17" t="s">
        <v>81</v>
      </c>
      <c r="C73" s="21" t="s">
        <v>343</v>
      </c>
      <c r="D73" s="21">
        <v>7</v>
      </c>
      <c r="E73" s="22">
        <v>12</v>
      </c>
      <c r="F73" s="17">
        <v>347</v>
      </c>
      <c r="G73" s="23" t="s">
        <v>363</v>
      </c>
      <c r="H73" s="24"/>
      <c r="I73" s="25" t="s">
        <v>101</v>
      </c>
      <c r="J73" s="17" t="s">
        <v>364</v>
      </c>
      <c r="K73" s="17">
        <v>29</v>
      </c>
      <c r="L73" s="17" t="s">
        <v>16</v>
      </c>
      <c r="M73" s="17" t="s">
        <v>344</v>
      </c>
      <c r="N73" s="17" t="s">
        <v>1888</v>
      </c>
      <c r="O73" s="18" t="s">
        <v>359</v>
      </c>
      <c r="P73" s="5" t="b">
        <f t="shared" si="2"/>
        <v>1</v>
      </c>
    </row>
    <row r="74" spans="2:16" ht="27.75" customHeight="1" x14ac:dyDescent="0.15">
      <c r="B74" s="17" t="s">
        <v>80</v>
      </c>
      <c r="C74" s="21" t="s">
        <v>343</v>
      </c>
      <c r="D74" s="21">
        <v>9</v>
      </c>
      <c r="E74" s="22">
        <v>14</v>
      </c>
      <c r="F74" s="17">
        <v>389</v>
      </c>
      <c r="G74" s="23" t="s">
        <v>104</v>
      </c>
      <c r="H74" s="24" t="s">
        <v>1887</v>
      </c>
      <c r="I74" s="25" t="s">
        <v>106</v>
      </c>
      <c r="J74" s="17" t="s">
        <v>105</v>
      </c>
      <c r="K74" s="17">
        <v>90</v>
      </c>
      <c r="L74" s="17" t="s">
        <v>16</v>
      </c>
      <c r="M74" s="17" t="s">
        <v>352</v>
      </c>
      <c r="N74" s="17" t="s">
        <v>344</v>
      </c>
      <c r="O74" s="18" t="s">
        <v>359</v>
      </c>
      <c r="P74" s="5" t="b">
        <f t="shared" si="2"/>
        <v>0</v>
      </c>
    </row>
    <row r="75" spans="2:16" ht="27.75" customHeight="1" x14ac:dyDescent="0.15">
      <c r="B75" s="17" t="s">
        <v>80</v>
      </c>
      <c r="C75" s="21" t="s">
        <v>343</v>
      </c>
      <c r="D75" s="21">
        <v>10</v>
      </c>
      <c r="E75" s="22">
        <v>15</v>
      </c>
      <c r="F75" s="17">
        <v>390</v>
      </c>
      <c r="G75" s="23" t="s">
        <v>107</v>
      </c>
      <c r="H75" s="24" t="s">
        <v>1887</v>
      </c>
      <c r="I75" s="25" t="s">
        <v>108</v>
      </c>
      <c r="J75" s="17" t="s">
        <v>61</v>
      </c>
      <c r="K75" s="17">
        <v>80</v>
      </c>
      <c r="L75" s="17" t="s">
        <v>16</v>
      </c>
      <c r="M75" s="17" t="s">
        <v>348</v>
      </c>
      <c r="N75" s="17" t="s">
        <v>353</v>
      </c>
      <c r="O75" s="18" t="s">
        <v>359</v>
      </c>
      <c r="P75" s="5" t="b">
        <f t="shared" si="2"/>
        <v>1</v>
      </c>
    </row>
    <row r="76" spans="2:16" ht="30" customHeight="1" x14ac:dyDescent="0.15">
      <c r="B76" s="17" t="s">
        <v>80</v>
      </c>
      <c r="C76" s="21" t="s">
        <v>343</v>
      </c>
      <c r="D76" s="21">
        <v>11</v>
      </c>
      <c r="E76" s="22">
        <v>16</v>
      </c>
      <c r="F76" s="21">
        <v>391</v>
      </c>
      <c r="G76" s="23" t="s">
        <v>109</v>
      </c>
      <c r="H76" s="24" t="s">
        <v>1887</v>
      </c>
      <c r="I76" s="25" t="s">
        <v>111</v>
      </c>
      <c r="J76" s="17" t="s">
        <v>110</v>
      </c>
      <c r="K76" s="17">
        <v>90</v>
      </c>
      <c r="L76" s="17" t="s">
        <v>17</v>
      </c>
      <c r="M76" s="17" t="s">
        <v>344</v>
      </c>
      <c r="N76" s="17" t="s">
        <v>351</v>
      </c>
      <c r="O76" s="18" t="s">
        <v>359</v>
      </c>
      <c r="P76" s="5" t="b">
        <f t="shared" si="2"/>
        <v>0</v>
      </c>
    </row>
    <row r="77" spans="2:16" ht="30" customHeight="1" x14ac:dyDescent="0.15">
      <c r="B77" s="17" t="s">
        <v>80</v>
      </c>
      <c r="C77" s="21" t="s">
        <v>349</v>
      </c>
      <c r="D77" s="21">
        <v>15</v>
      </c>
      <c r="E77" s="22">
        <v>20</v>
      </c>
      <c r="F77" s="21">
        <v>16</v>
      </c>
      <c r="G77" s="23" t="s">
        <v>120</v>
      </c>
      <c r="H77" s="24" t="s">
        <v>1887</v>
      </c>
      <c r="I77" s="25" t="s">
        <v>122</v>
      </c>
      <c r="J77" s="17" t="s">
        <v>121</v>
      </c>
      <c r="K77" s="17">
        <v>70</v>
      </c>
      <c r="L77" s="17" t="s">
        <v>16</v>
      </c>
      <c r="M77" s="17" t="s">
        <v>348</v>
      </c>
      <c r="N77" s="17" t="s">
        <v>344</v>
      </c>
      <c r="O77" s="18" t="s">
        <v>359</v>
      </c>
      <c r="P77" s="5" t="b">
        <f t="shared" si="2"/>
        <v>1</v>
      </c>
    </row>
    <row r="78" spans="2:16" ht="30" customHeight="1" x14ac:dyDescent="0.15">
      <c r="B78" s="17" t="s">
        <v>80</v>
      </c>
      <c r="C78" s="21" t="s">
        <v>349</v>
      </c>
      <c r="D78" s="21">
        <v>16</v>
      </c>
      <c r="E78" s="22">
        <v>21</v>
      </c>
      <c r="F78" s="17">
        <v>17</v>
      </c>
      <c r="G78" s="23" t="s">
        <v>5</v>
      </c>
      <c r="H78" s="24" t="s">
        <v>1887</v>
      </c>
      <c r="I78" s="25" t="s">
        <v>42</v>
      </c>
      <c r="J78" s="17" t="s">
        <v>41</v>
      </c>
      <c r="K78" s="17">
        <v>120</v>
      </c>
      <c r="L78" s="17" t="s">
        <v>16</v>
      </c>
      <c r="M78" s="17" t="s">
        <v>348</v>
      </c>
      <c r="N78" s="17" t="s">
        <v>344</v>
      </c>
      <c r="O78" s="18" t="s">
        <v>359</v>
      </c>
      <c r="P78" s="5" t="b">
        <f t="shared" si="2"/>
        <v>0</v>
      </c>
    </row>
    <row r="79" spans="2:16" ht="30" customHeight="1" x14ac:dyDescent="0.15">
      <c r="B79" s="17" t="s">
        <v>80</v>
      </c>
      <c r="C79" s="21" t="s">
        <v>349</v>
      </c>
      <c r="D79" s="21">
        <v>17</v>
      </c>
      <c r="E79" s="22">
        <v>22</v>
      </c>
      <c r="F79" s="17">
        <v>18</v>
      </c>
      <c r="G79" s="23" t="s">
        <v>123</v>
      </c>
      <c r="H79" s="24" t="s">
        <v>1887</v>
      </c>
      <c r="I79" s="25" t="s">
        <v>24</v>
      </c>
      <c r="J79" s="17" t="s">
        <v>124</v>
      </c>
      <c r="K79" s="17">
        <v>120</v>
      </c>
      <c r="L79" s="17" t="s">
        <v>16</v>
      </c>
      <c r="M79" s="17" t="s">
        <v>348</v>
      </c>
      <c r="N79" s="17" t="s">
        <v>352</v>
      </c>
      <c r="O79" s="18" t="s">
        <v>359</v>
      </c>
      <c r="P79" s="5" t="b">
        <f t="shared" si="2"/>
        <v>1</v>
      </c>
    </row>
    <row r="80" spans="2:16" ht="36.75" customHeight="1" x14ac:dyDescent="0.15">
      <c r="B80" s="17" t="s">
        <v>80</v>
      </c>
      <c r="C80" s="21" t="s">
        <v>349</v>
      </c>
      <c r="D80" s="21">
        <v>17</v>
      </c>
      <c r="E80" s="22">
        <v>23</v>
      </c>
      <c r="F80" s="21">
        <v>339</v>
      </c>
      <c r="G80" s="23" t="s">
        <v>346</v>
      </c>
      <c r="H80" s="24"/>
      <c r="I80" s="25" t="s">
        <v>25</v>
      </c>
      <c r="J80" s="17" t="s">
        <v>365</v>
      </c>
      <c r="K80" s="17">
        <v>12</v>
      </c>
      <c r="L80" s="17" t="s">
        <v>16</v>
      </c>
      <c r="M80" s="17" t="s">
        <v>344</v>
      </c>
      <c r="N80" s="17" t="s">
        <v>352</v>
      </c>
      <c r="O80" s="18" t="s">
        <v>359</v>
      </c>
      <c r="P80" s="5" t="b">
        <f t="shared" si="2"/>
        <v>1</v>
      </c>
    </row>
    <row r="81" spans="2:16" ht="30" customHeight="1" x14ac:dyDescent="0.15">
      <c r="B81" s="17" t="s">
        <v>80</v>
      </c>
      <c r="C81" s="21" t="s">
        <v>349</v>
      </c>
      <c r="D81" s="21">
        <v>18</v>
      </c>
      <c r="E81" s="22">
        <v>24</v>
      </c>
      <c r="F81" s="21">
        <v>19</v>
      </c>
      <c r="G81" s="23" t="s">
        <v>125</v>
      </c>
      <c r="H81" s="24" t="s">
        <v>1887</v>
      </c>
      <c r="I81" s="25" t="s">
        <v>127</v>
      </c>
      <c r="J81" s="17" t="s">
        <v>126</v>
      </c>
      <c r="K81" s="17">
        <v>90</v>
      </c>
      <c r="L81" s="17" t="s">
        <v>16</v>
      </c>
      <c r="M81" s="17" t="s">
        <v>348</v>
      </c>
      <c r="N81" s="17" t="s">
        <v>344</v>
      </c>
      <c r="O81" s="18" t="s">
        <v>359</v>
      </c>
      <c r="P81" s="5" t="b">
        <f t="shared" si="2"/>
        <v>0</v>
      </c>
    </row>
    <row r="82" spans="2:16" ht="30" customHeight="1" x14ac:dyDescent="0.15">
      <c r="B82" s="17" t="s">
        <v>80</v>
      </c>
      <c r="C82" s="21" t="s">
        <v>349</v>
      </c>
      <c r="D82" s="21">
        <v>18</v>
      </c>
      <c r="E82" s="22">
        <v>25</v>
      </c>
      <c r="F82" s="17">
        <v>350</v>
      </c>
      <c r="G82" s="23" t="s">
        <v>346</v>
      </c>
      <c r="H82" s="24"/>
      <c r="I82" s="25" t="s">
        <v>128</v>
      </c>
      <c r="J82" s="17" t="s">
        <v>83</v>
      </c>
      <c r="K82" s="17">
        <v>30</v>
      </c>
      <c r="L82" s="17" t="s">
        <v>16</v>
      </c>
      <c r="M82" s="17" t="s">
        <v>344</v>
      </c>
      <c r="N82" s="17" t="s">
        <v>1889</v>
      </c>
      <c r="O82" s="18" t="s">
        <v>359</v>
      </c>
      <c r="P82" s="5" t="b">
        <f t="shared" si="2"/>
        <v>0</v>
      </c>
    </row>
    <row r="83" spans="2:16" ht="27.75" customHeight="1" x14ac:dyDescent="0.15">
      <c r="B83" s="17" t="s">
        <v>80</v>
      </c>
      <c r="C83" s="21" t="s">
        <v>349</v>
      </c>
      <c r="D83" s="21">
        <v>25</v>
      </c>
      <c r="E83" s="22">
        <v>33</v>
      </c>
      <c r="F83" s="21">
        <v>123</v>
      </c>
      <c r="G83" s="23" t="s">
        <v>10</v>
      </c>
      <c r="H83" s="24" t="s">
        <v>1887</v>
      </c>
      <c r="I83" s="25" t="s">
        <v>142</v>
      </c>
      <c r="J83" s="17" t="s">
        <v>141</v>
      </c>
      <c r="K83" s="17">
        <v>120</v>
      </c>
      <c r="L83" s="17" t="s">
        <v>16</v>
      </c>
      <c r="M83" s="17" t="s">
        <v>348</v>
      </c>
      <c r="N83" s="17" t="s">
        <v>351</v>
      </c>
      <c r="O83" s="18" t="s">
        <v>359</v>
      </c>
      <c r="P83" s="5" t="b">
        <f t="shared" si="2"/>
        <v>1</v>
      </c>
    </row>
    <row r="84" spans="2:16" ht="30" customHeight="1" x14ac:dyDescent="0.15">
      <c r="B84" s="17" t="s">
        <v>80</v>
      </c>
      <c r="C84" s="21" t="s">
        <v>349</v>
      </c>
      <c r="D84" s="21">
        <v>32</v>
      </c>
      <c r="E84" s="22">
        <v>41</v>
      </c>
      <c r="F84" s="17">
        <v>303</v>
      </c>
      <c r="G84" s="23" t="s">
        <v>156</v>
      </c>
      <c r="H84" s="24" t="s">
        <v>1887</v>
      </c>
      <c r="I84" s="25" t="s">
        <v>158</v>
      </c>
      <c r="J84" s="17" t="s">
        <v>157</v>
      </c>
      <c r="K84" s="17">
        <v>120</v>
      </c>
      <c r="L84" s="17" t="s">
        <v>16</v>
      </c>
      <c r="M84" s="17" t="s">
        <v>348</v>
      </c>
      <c r="N84" s="17" t="s">
        <v>348</v>
      </c>
      <c r="O84" s="18" t="s">
        <v>359</v>
      </c>
      <c r="P84" s="5" t="b">
        <f t="shared" si="2"/>
        <v>0</v>
      </c>
    </row>
    <row r="85" spans="2:16" ht="30" customHeight="1" x14ac:dyDescent="0.15">
      <c r="B85" s="17" t="s">
        <v>80</v>
      </c>
      <c r="C85" s="21" t="s">
        <v>349</v>
      </c>
      <c r="D85" s="21">
        <v>34</v>
      </c>
      <c r="E85" s="22">
        <v>43</v>
      </c>
      <c r="F85" s="17">
        <v>306</v>
      </c>
      <c r="G85" s="23" t="s">
        <v>162</v>
      </c>
      <c r="H85" s="24" t="s">
        <v>1887</v>
      </c>
      <c r="I85" s="25" t="s">
        <v>164</v>
      </c>
      <c r="J85" s="17" t="s">
        <v>163</v>
      </c>
      <c r="K85" s="17">
        <v>110</v>
      </c>
      <c r="L85" s="17" t="s">
        <v>16</v>
      </c>
      <c r="M85" s="17" t="s">
        <v>348</v>
      </c>
      <c r="N85" s="17" t="s">
        <v>344</v>
      </c>
      <c r="O85" s="18" t="s">
        <v>359</v>
      </c>
      <c r="P85" s="5" t="b">
        <f t="shared" si="2"/>
        <v>1</v>
      </c>
    </row>
    <row r="86" spans="2:16" ht="30" customHeight="1" x14ac:dyDescent="0.15">
      <c r="B86" s="17" t="s">
        <v>80</v>
      </c>
      <c r="C86" s="21" t="s">
        <v>349</v>
      </c>
      <c r="D86" s="21">
        <v>35</v>
      </c>
      <c r="E86" s="22">
        <v>44</v>
      </c>
      <c r="F86" s="21">
        <v>308</v>
      </c>
      <c r="G86" s="23" t="s">
        <v>13</v>
      </c>
      <c r="H86" s="24" t="s">
        <v>1887</v>
      </c>
      <c r="I86" s="25" t="s">
        <v>165</v>
      </c>
      <c r="J86" s="17" t="s">
        <v>62</v>
      </c>
      <c r="K86" s="17">
        <v>120</v>
      </c>
      <c r="L86" s="17" t="s">
        <v>16</v>
      </c>
      <c r="M86" s="17" t="s">
        <v>344</v>
      </c>
      <c r="N86" s="17" t="s">
        <v>353</v>
      </c>
      <c r="O86" s="18" t="s">
        <v>359</v>
      </c>
      <c r="P86" s="5" t="b">
        <f t="shared" si="2"/>
        <v>0</v>
      </c>
    </row>
    <row r="87" spans="2:16" ht="30" customHeight="1" x14ac:dyDescent="0.15">
      <c r="B87" s="17" t="s">
        <v>80</v>
      </c>
      <c r="C87" s="21" t="s">
        <v>349</v>
      </c>
      <c r="D87" s="21">
        <v>37</v>
      </c>
      <c r="E87" s="22">
        <v>46</v>
      </c>
      <c r="F87" s="17">
        <v>313</v>
      </c>
      <c r="G87" s="23" t="s">
        <v>14</v>
      </c>
      <c r="H87" s="24" t="s">
        <v>1887</v>
      </c>
      <c r="I87" s="25" t="s">
        <v>167</v>
      </c>
      <c r="J87" s="17" t="s">
        <v>45</v>
      </c>
      <c r="K87" s="17">
        <v>120</v>
      </c>
      <c r="L87" s="17" t="s">
        <v>16</v>
      </c>
      <c r="M87" s="17" t="s">
        <v>348</v>
      </c>
      <c r="N87" s="17" t="s">
        <v>344</v>
      </c>
      <c r="O87" s="18" t="s">
        <v>359</v>
      </c>
      <c r="P87" s="5" t="b">
        <f t="shared" si="2"/>
        <v>1</v>
      </c>
    </row>
    <row r="88" spans="2:16" ht="30" customHeight="1" x14ac:dyDescent="0.15">
      <c r="B88" s="17" t="s">
        <v>80</v>
      </c>
      <c r="C88" s="21" t="s">
        <v>349</v>
      </c>
      <c r="D88" s="21">
        <v>42</v>
      </c>
      <c r="E88" s="22">
        <v>51</v>
      </c>
      <c r="F88" s="17">
        <v>318</v>
      </c>
      <c r="G88" s="23" t="s">
        <v>173</v>
      </c>
      <c r="H88" s="24" t="s">
        <v>1887</v>
      </c>
      <c r="I88" s="25" t="s">
        <v>174</v>
      </c>
      <c r="J88" s="17" t="s">
        <v>68</v>
      </c>
      <c r="K88" s="17">
        <v>90</v>
      </c>
      <c r="L88" s="17" t="s">
        <v>17</v>
      </c>
      <c r="M88" s="17" t="s">
        <v>348</v>
      </c>
      <c r="N88" s="17" t="s">
        <v>344</v>
      </c>
      <c r="O88" s="18" t="s">
        <v>359</v>
      </c>
      <c r="P88" s="5" t="b">
        <f t="shared" si="2"/>
        <v>0</v>
      </c>
    </row>
    <row r="89" spans="2:16" ht="30" customHeight="1" x14ac:dyDescent="0.15">
      <c r="B89" s="17" t="s">
        <v>80</v>
      </c>
      <c r="C89" s="21" t="s">
        <v>349</v>
      </c>
      <c r="D89" s="21">
        <v>52</v>
      </c>
      <c r="E89" s="22">
        <v>62</v>
      </c>
      <c r="F89" s="17">
        <v>343</v>
      </c>
      <c r="G89" s="23" t="s">
        <v>193</v>
      </c>
      <c r="H89" s="24" t="s">
        <v>1887</v>
      </c>
      <c r="I89" s="25" t="s">
        <v>195</v>
      </c>
      <c r="J89" s="17" t="s">
        <v>194</v>
      </c>
      <c r="K89" s="17">
        <v>90</v>
      </c>
      <c r="L89" s="17" t="s">
        <v>17</v>
      </c>
      <c r="M89" s="17" t="s">
        <v>348</v>
      </c>
      <c r="N89" s="17" t="s">
        <v>344</v>
      </c>
      <c r="O89" s="18" t="s">
        <v>359</v>
      </c>
      <c r="P89" s="5" t="b">
        <f t="shared" si="2"/>
        <v>1</v>
      </c>
    </row>
    <row r="90" spans="2:16" ht="30" customHeight="1" x14ac:dyDescent="0.15">
      <c r="B90" s="17" t="s">
        <v>80</v>
      </c>
      <c r="C90" s="21" t="s">
        <v>349</v>
      </c>
      <c r="D90" s="21">
        <v>54</v>
      </c>
      <c r="E90" s="22">
        <v>64</v>
      </c>
      <c r="F90" s="17">
        <v>349</v>
      </c>
      <c r="G90" s="23" t="s">
        <v>199</v>
      </c>
      <c r="H90" s="24" t="s">
        <v>1887</v>
      </c>
      <c r="I90" s="25" t="s">
        <v>200</v>
      </c>
      <c r="J90" s="17" t="s">
        <v>29</v>
      </c>
      <c r="K90" s="17">
        <v>45</v>
      </c>
      <c r="L90" s="17" t="s">
        <v>16</v>
      </c>
      <c r="M90" s="17" t="s">
        <v>348</v>
      </c>
      <c r="N90" s="17" t="s">
        <v>351</v>
      </c>
      <c r="O90" s="18" t="s">
        <v>359</v>
      </c>
      <c r="P90" s="5" t="b">
        <f t="shared" si="2"/>
        <v>0</v>
      </c>
    </row>
    <row r="91" spans="2:16" ht="30" customHeight="1" x14ac:dyDescent="0.15">
      <c r="B91" s="17" t="s">
        <v>80</v>
      </c>
      <c r="C91" s="21" t="s">
        <v>349</v>
      </c>
      <c r="D91" s="21">
        <v>60</v>
      </c>
      <c r="E91" s="22">
        <v>70</v>
      </c>
      <c r="F91" s="17">
        <v>358</v>
      </c>
      <c r="G91" s="23" t="s">
        <v>215</v>
      </c>
      <c r="H91" s="24" t="s">
        <v>1887</v>
      </c>
      <c r="I91" s="25" t="s">
        <v>217</v>
      </c>
      <c r="J91" s="17" t="s">
        <v>216</v>
      </c>
      <c r="K91" s="17">
        <v>60</v>
      </c>
      <c r="L91" s="17" t="s">
        <v>17</v>
      </c>
      <c r="M91" s="17" t="s">
        <v>348</v>
      </c>
      <c r="N91" s="17" t="s">
        <v>344</v>
      </c>
      <c r="O91" s="18" t="s">
        <v>359</v>
      </c>
      <c r="P91" s="5" t="b">
        <f t="shared" si="2"/>
        <v>1</v>
      </c>
    </row>
    <row r="92" spans="2:16" ht="30" customHeight="1" x14ac:dyDescent="0.15">
      <c r="B92" s="17" t="s">
        <v>80</v>
      </c>
      <c r="C92" s="21" t="s">
        <v>349</v>
      </c>
      <c r="D92" s="21">
        <v>62</v>
      </c>
      <c r="E92" s="22">
        <v>72</v>
      </c>
      <c r="F92" s="17">
        <v>362</v>
      </c>
      <c r="G92" s="23" t="s">
        <v>221</v>
      </c>
      <c r="H92" s="24" t="s">
        <v>1887</v>
      </c>
      <c r="I92" s="25" t="s">
        <v>223</v>
      </c>
      <c r="J92" s="17" t="s">
        <v>222</v>
      </c>
      <c r="K92" s="17">
        <v>70</v>
      </c>
      <c r="L92" s="17" t="s">
        <v>16</v>
      </c>
      <c r="M92" s="17" t="s">
        <v>344</v>
      </c>
      <c r="N92" s="17" t="s">
        <v>344</v>
      </c>
      <c r="O92" s="18" t="s">
        <v>359</v>
      </c>
      <c r="P92" s="5" t="b">
        <f t="shared" si="2"/>
        <v>0</v>
      </c>
    </row>
    <row r="93" spans="2:16" ht="30" customHeight="1" x14ac:dyDescent="0.15">
      <c r="B93" s="17" t="s">
        <v>80</v>
      </c>
      <c r="C93" s="21" t="s">
        <v>349</v>
      </c>
      <c r="D93" s="21">
        <v>63</v>
      </c>
      <c r="E93" s="22">
        <v>73</v>
      </c>
      <c r="F93" s="17">
        <v>363</v>
      </c>
      <c r="G93" s="23" t="s">
        <v>224</v>
      </c>
      <c r="H93" s="24" t="s">
        <v>1887</v>
      </c>
      <c r="I93" s="25" t="s">
        <v>226</v>
      </c>
      <c r="J93" s="17" t="s">
        <v>225</v>
      </c>
      <c r="K93" s="17">
        <v>135</v>
      </c>
      <c r="L93" s="17" t="s">
        <v>22</v>
      </c>
      <c r="M93" s="17" t="s">
        <v>344</v>
      </c>
      <c r="N93" s="17" t="s">
        <v>353</v>
      </c>
      <c r="O93" s="18" t="s">
        <v>359</v>
      </c>
      <c r="P93" s="5" t="b">
        <f t="shared" si="2"/>
        <v>1</v>
      </c>
    </row>
    <row r="94" spans="2:16" ht="30" customHeight="1" x14ac:dyDescent="0.15">
      <c r="B94" s="17" t="s">
        <v>80</v>
      </c>
      <c r="C94" s="21" t="s">
        <v>349</v>
      </c>
      <c r="D94" s="21">
        <v>65</v>
      </c>
      <c r="E94" s="22">
        <v>75</v>
      </c>
      <c r="F94" s="17">
        <v>366</v>
      </c>
      <c r="G94" s="23" t="s">
        <v>230</v>
      </c>
      <c r="H94" s="24" t="s">
        <v>1887</v>
      </c>
      <c r="I94" s="25" t="s">
        <v>232</v>
      </c>
      <c r="J94" s="17" t="s">
        <v>231</v>
      </c>
      <c r="K94" s="17">
        <v>75</v>
      </c>
      <c r="L94" s="17" t="s">
        <v>16</v>
      </c>
      <c r="M94" s="17" t="s">
        <v>348</v>
      </c>
      <c r="N94" s="17" t="s">
        <v>353</v>
      </c>
      <c r="O94" s="18" t="s">
        <v>359</v>
      </c>
      <c r="P94" s="5" t="b">
        <f t="shared" si="2"/>
        <v>0</v>
      </c>
    </row>
    <row r="95" spans="2:16" ht="30" customHeight="1" x14ac:dyDescent="0.15">
      <c r="B95" s="17" t="s">
        <v>80</v>
      </c>
      <c r="C95" s="21" t="s">
        <v>349</v>
      </c>
      <c r="D95" s="21">
        <v>66</v>
      </c>
      <c r="E95" s="22">
        <v>76</v>
      </c>
      <c r="F95" s="21">
        <v>367</v>
      </c>
      <c r="G95" s="23" t="s">
        <v>233</v>
      </c>
      <c r="H95" s="24" t="s">
        <v>1887</v>
      </c>
      <c r="I95" s="25" t="s">
        <v>235</v>
      </c>
      <c r="J95" s="17" t="s">
        <v>234</v>
      </c>
      <c r="K95" s="17">
        <v>120</v>
      </c>
      <c r="L95" s="17" t="s">
        <v>16</v>
      </c>
      <c r="M95" s="17" t="s">
        <v>348</v>
      </c>
      <c r="N95" s="17" t="s">
        <v>352</v>
      </c>
      <c r="O95" s="18" t="s">
        <v>359</v>
      </c>
      <c r="P95" s="5" t="b">
        <f t="shared" si="2"/>
        <v>1</v>
      </c>
    </row>
    <row r="96" spans="2:16" ht="30" customHeight="1" x14ac:dyDescent="0.15">
      <c r="B96" s="17" t="s">
        <v>80</v>
      </c>
      <c r="C96" s="21" t="s">
        <v>349</v>
      </c>
      <c r="D96" s="21">
        <v>69</v>
      </c>
      <c r="E96" s="22">
        <v>79</v>
      </c>
      <c r="F96" s="21">
        <v>370</v>
      </c>
      <c r="G96" s="23" t="s">
        <v>242</v>
      </c>
      <c r="H96" s="24" t="s">
        <v>1887</v>
      </c>
      <c r="I96" s="25" t="s">
        <v>244</v>
      </c>
      <c r="J96" s="17" t="s">
        <v>243</v>
      </c>
      <c r="K96" s="17">
        <v>90</v>
      </c>
      <c r="L96" s="17" t="s">
        <v>22</v>
      </c>
      <c r="M96" s="17" t="s">
        <v>344</v>
      </c>
      <c r="N96" s="17" t="s">
        <v>344</v>
      </c>
      <c r="O96" s="18" t="s">
        <v>359</v>
      </c>
      <c r="P96" s="5" t="b">
        <f t="shared" si="2"/>
        <v>0</v>
      </c>
    </row>
    <row r="97" spans="2:16" ht="30" customHeight="1" x14ac:dyDescent="0.15">
      <c r="B97" s="17" t="s">
        <v>80</v>
      </c>
      <c r="C97" s="21" t="s">
        <v>349</v>
      </c>
      <c r="D97" s="21">
        <v>70</v>
      </c>
      <c r="E97" s="22">
        <v>80</v>
      </c>
      <c r="F97" s="21">
        <v>371</v>
      </c>
      <c r="G97" s="23" t="s">
        <v>245</v>
      </c>
      <c r="H97" s="24" t="s">
        <v>1887</v>
      </c>
      <c r="I97" s="25" t="s">
        <v>247</v>
      </c>
      <c r="J97" s="17" t="s">
        <v>246</v>
      </c>
      <c r="K97" s="17">
        <v>90</v>
      </c>
      <c r="L97" s="17" t="s">
        <v>17</v>
      </c>
      <c r="M97" s="17" t="s">
        <v>344</v>
      </c>
      <c r="N97" s="17" t="s">
        <v>344</v>
      </c>
      <c r="O97" s="18" t="s">
        <v>359</v>
      </c>
      <c r="P97" s="5" t="b">
        <f t="shared" si="2"/>
        <v>1</v>
      </c>
    </row>
    <row r="98" spans="2:16" ht="30" customHeight="1" x14ac:dyDescent="0.15">
      <c r="B98" s="17" t="s">
        <v>80</v>
      </c>
      <c r="C98" s="21" t="s">
        <v>349</v>
      </c>
      <c r="D98" s="21">
        <v>73</v>
      </c>
      <c r="E98" s="22">
        <v>83</v>
      </c>
      <c r="F98" s="17">
        <v>377</v>
      </c>
      <c r="G98" s="23" t="s">
        <v>253</v>
      </c>
      <c r="H98" s="24" t="s">
        <v>1887</v>
      </c>
      <c r="I98" s="25" t="s">
        <v>254</v>
      </c>
      <c r="J98" s="17" t="s">
        <v>55</v>
      </c>
      <c r="K98" s="17">
        <v>60</v>
      </c>
      <c r="L98" s="17" t="s">
        <v>16</v>
      </c>
      <c r="M98" s="17" t="s">
        <v>348</v>
      </c>
      <c r="N98" s="17" t="s">
        <v>353</v>
      </c>
      <c r="O98" s="18" t="s">
        <v>359</v>
      </c>
      <c r="P98" s="5" t="b">
        <f t="shared" si="2"/>
        <v>0</v>
      </c>
    </row>
    <row r="99" spans="2:16" ht="27.75" customHeight="1" x14ac:dyDescent="0.15">
      <c r="B99" s="17" t="s">
        <v>80</v>
      </c>
      <c r="C99" s="21" t="s">
        <v>349</v>
      </c>
      <c r="D99" s="21">
        <v>77</v>
      </c>
      <c r="E99" s="22">
        <v>87</v>
      </c>
      <c r="F99" s="17">
        <v>381</v>
      </c>
      <c r="G99" s="23" t="s">
        <v>261</v>
      </c>
      <c r="H99" s="24" t="s">
        <v>1887</v>
      </c>
      <c r="I99" s="25" t="s">
        <v>262</v>
      </c>
      <c r="J99" s="17" t="s">
        <v>58</v>
      </c>
      <c r="K99" s="17">
        <v>70</v>
      </c>
      <c r="L99" s="17" t="s">
        <v>16</v>
      </c>
      <c r="M99" s="17" t="s">
        <v>348</v>
      </c>
      <c r="N99" s="17" t="s">
        <v>353</v>
      </c>
      <c r="O99" s="18" t="s">
        <v>359</v>
      </c>
      <c r="P99" s="5" t="b">
        <f t="shared" si="2"/>
        <v>1</v>
      </c>
    </row>
    <row r="100" spans="2:16" ht="27.75" customHeight="1" x14ac:dyDescent="0.15">
      <c r="B100" s="17" t="s">
        <v>80</v>
      </c>
      <c r="C100" s="21" t="s">
        <v>356</v>
      </c>
      <c r="D100" s="21">
        <v>85</v>
      </c>
      <c r="E100" s="22">
        <v>95</v>
      </c>
      <c r="F100" s="21">
        <v>309</v>
      </c>
      <c r="G100" s="23" t="s">
        <v>283</v>
      </c>
      <c r="H100" s="24" t="s">
        <v>1887</v>
      </c>
      <c r="I100" s="25" t="s">
        <v>284</v>
      </c>
      <c r="J100" s="17" t="s">
        <v>87</v>
      </c>
      <c r="K100" s="17">
        <v>19</v>
      </c>
      <c r="L100" s="17" t="s">
        <v>16</v>
      </c>
      <c r="M100" s="17" t="s">
        <v>344</v>
      </c>
      <c r="N100" s="17" t="s">
        <v>353</v>
      </c>
      <c r="O100" s="18" t="s">
        <v>359</v>
      </c>
      <c r="P100" s="5" t="b">
        <f t="shared" si="2"/>
        <v>0</v>
      </c>
    </row>
    <row r="101" spans="2:16" ht="30" customHeight="1" x14ac:dyDescent="0.15">
      <c r="B101" s="17" t="s">
        <v>80</v>
      </c>
      <c r="C101" s="21" t="s">
        <v>356</v>
      </c>
      <c r="D101" s="21">
        <v>87</v>
      </c>
      <c r="E101" s="22">
        <v>97</v>
      </c>
      <c r="F101" s="21">
        <v>311</v>
      </c>
      <c r="G101" s="23" t="s">
        <v>288</v>
      </c>
      <c r="H101" s="24" t="s">
        <v>1887</v>
      </c>
      <c r="I101" s="25" t="s">
        <v>290</v>
      </c>
      <c r="J101" s="17" t="s">
        <v>289</v>
      </c>
      <c r="K101" s="17">
        <v>19</v>
      </c>
      <c r="L101" s="17" t="s">
        <v>16</v>
      </c>
      <c r="M101" s="17" t="s">
        <v>348</v>
      </c>
      <c r="N101" s="17" t="s">
        <v>353</v>
      </c>
      <c r="O101" s="18" t="s">
        <v>359</v>
      </c>
      <c r="P101" s="5" t="b">
        <f t="shared" si="2"/>
        <v>1</v>
      </c>
    </row>
    <row r="102" spans="2:16" ht="27.75" customHeight="1" x14ac:dyDescent="0.15">
      <c r="B102" s="17" t="s">
        <v>80</v>
      </c>
      <c r="C102" s="21" t="s">
        <v>356</v>
      </c>
      <c r="D102" s="21">
        <v>90</v>
      </c>
      <c r="E102" s="22">
        <v>100</v>
      </c>
      <c r="F102" s="21">
        <v>321</v>
      </c>
      <c r="G102" s="23" t="s">
        <v>20</v>
      </c>
      <c r="H102" s="24" t="s">
        <v>1887</v>
      </c>
      <c r="I102" s="25" t="s">
        <v>21</v>
      </c>
      <c r="J102" s="17" t="s">
        <v>296</v>
      </c>
      <c r="K102" s="17">
        <v>0</v>
      </c>
      <c r="L102" s="17" t="s">
        <v>22</v>
      </c>
      <c r="M102" s="17" t="s">
        <v>344</v>
      </c>
      <c r="N102" s="17" t="s">
        <v>353</v>
      </c>
      <c r="O102" s="18" t="s">
        <v>359</v>
      </c>
      <c r="P102" s="5" t="b">
        <f t="shared" si="2"/>
        <v>0</v>
      </c>
    </row>
    <row r="103" spans="2:16" ht="30" customHeight="1" x14ac:dyDescent="0.15">
      <c r="B103" s="17" t="s">
        <v>80</v>
      </c>
      <c r="C103" s="21" t="s">
        <v>356</v>
      </c>
      <c r="D103" s="21">
        <v>91</v>
      </c>
      <c r="E103" s="22">
        <v>101</v>
      </c>
      <c r="F103" s="17">
        <v>329</v>
      </c>
      <c r="G103" s="23" t="s">
        <v>23</v>
      </c>
      <c r="H103" s="24" t="s">
        <v>1887</v>
      </c>
      <c r="I103" s="25" t="s">
        <v>21</v>
      </c>
      <c r="J103" s="17" t="s">
        <v>297</v>
      </c>
      <c r="K103" s="17">
        <v>19</v>
      </c>
      <c r="L103" s="17" t="s">
        <v>22</v>
      </c>
      <c r="M103" s="17" t="s">
        <v>344</v>
      </c>
      <c r="N103" s="17" t="s">
        <v>353</v>
      </c>
      <c r="O103" s="18" t="s">
        <v>359</v>
      </c>
      <c r="P103" s="5" t="b">
        <f t="shared" si="2"/>
        <v>1</v>
      </c>
    </row>
    <row r="104" spans="2:16" ht="30" customHeight="1" x14ac:dyDescent="0.15">
      <c r="B104" s="17" t="s">
        <v>80</v>
      </c>
      <c r="C104" s="21" t="s">
        <v>356</v>
      </c>
      <c r="D104" s="21">
        <v>100</v>
      </c>
      <c r="E104" s="22">
        <v>110</v>
      </c>
      <c r="F104" s="21">
        <v>351</v>
      </c>
      <c r="G104" s="23" t="s">
        <v>319</v>
      </c>
      <c r="H104" s="24" t="s">
        <v>1887</v>
      </c>
      <c r="I104" s="25" t="s">
        <v>320</v>
      </c>
      <c r="J104" s="17" t="s">
        <v>90</v>
      </c>
      <c r="K104" s="17">
        <v>19</v>
      </c>
      <c r="L104" s="17" t="s">
        <v>16</v>
      </c>
      <c r="M104" s="17" t="s">
        <v>344</v>
      </c>
      <c r="N104" s="17" t="s">
        <v>353</v>
      </c>
      <c r="O104" s="18" t="s">
        <v>359</v>
      </c>
      <c r="P104" s="5" t="b">
        <f t="shared" ref="P104:P119" si="3">IF(D103=D104,P103,NOT(P103))</f>
        <v>0</v>
      </c>
    </row>
    <row r="105" spans="2:16" ht="27.75" customHeight="1" x14ac:dyDescent="0.15">
      <c r="B105" s="17" t="s">
        <v>80</v>
      </c>
      <c r="C105" s="21" t="s">
        <v>356</v>
      </c>
      <c r="D105" s="21">
        <v>101</v>
      </c>
      <c r="E105" s="22">
        <v>111</v>
      </c>
      <c r="F105" s="21">
        <v>352</v>
      </c>
      <c r="G105" s="23" t="s">
        <v>321</v>
      </c>
      <c r="H105" s="24" t="s">
        <v>1887</v>
      </c>
      <c r="I105" s="25" t="s">
        <v>322</v>
      </c>
      <c r="J105" s="17" t="s">
        <v>91</v>
      </c>
      <c r="K105" s="17">
        <v>18</v>
      </c>
      <c r="L105" s="17" t="s">
        <v>22</v>
      </c>
      <c r="M105" s="17" t="s">
        <v>344</v>
      </c>
      <c r="N105" s="17" t="s">
        <v>353</v>
      </c>
      <c r="O105" s="18" t="s">
        <v>359</v>
      </c>
      <c r="P105" s="5" t="b">
        <f t="shared" si="3"/>
        <v>1</v>
      </c>
    </row>
    <row r="106" spans="2:16" ht="27.75" customHeight="1" x14ac:dyDescent="0.15">
      <c r="B106" s="17" t="s">
        <v>81</v>
      </c>
      <c r="C106" s="21" t="s">
        <v>357</v>
      </c>
      <c r="D106" s="21">
        <v>4</v>
      </c>
      <c r="E106" s="22">
        <v>6</v>
      </c>
      <c r="F106" s="21">
        <v>7</v>
      </c>
      <c r="G106" s="23" t="s">
        <v>2</v>
      </c>
      <c r="H106" s="24" t="s">
        <v>1887</v>
      </c>
      <c r="I106" s="25" t="s">
        <v>38</v>
      </c>
      <c r="J106" s="17" t="s">
        <v>37</v>
      </c>
      <c r="K106" s="17">
        <v>120</v>
      </c>
      <c r="L106" s="17" t="s">
        <v>22</v>
      </c>
      <c r="M106" s="17" t="s">
        <v>344</v>
      </c>
      <c r="N106" s="17" t="s">
        <v>344</v>
      </c>
      <c r="O106" s="18" t="s">
        <v>366</v>
      </c>
      <c r="P106" s="5" t="b">
        <f t="shared" si="3"/>
        <v>0</v>
      </c>
    </row>
    <row r="107" spans="2:16" ht="30" customHeight="1" x14ac:dyDescent="0.15">
      <c r="B107" s="17" t="s">
        <v>81</v>
      </c>
      <c r="C107" s="21" t="s">
        <v>343</v>
      </c>
      <c r="D107" s="21">
        <v>8</v>
      </c>
      <c r="E107" s="22">
        <v>13</v>
      </c>
      <c r="F107" s="17">
        <v>345</v>
      </c>
      <c r="G107" s="23" t="s">
        <v>102</v>
      </c>
      <c r="H107" s="24" t="s">
        <v>1887</v>
      </c>
      <c r="I107" s="25" t="s">
        <v>103</v>
      </c>
      <c r="J107" s="17" t="s">
        <v>92</v>
      </c>
      <c r="K107" s="17">
        <v>90</v>
      </c>
      <c r="L107" s="17" t="s">
        <v>17</v>
      </c>
      <c r="M107" s="17" t="s">
        <v>348</v>
      </c>
      <c r="N107" s="17" t="s">
        <v>344</v>
      </c>
      <c r="O107" s="18" t="s">
        <v>366</v>
      </c>
      <c r="P107" s="5" t="b">
        <f t="shared" si="3"/>
        <v>1</v>
      </c>
    </row>
    <row r="108" spans="2:16" ht="30" customHeight="1" x14ac:dyDescent="0.15">
      <c r="B108" s="17" t="s">
        <v>81</v>
      </c>
      <c r="C108" s="21" t="s">
        <v>349</v>
      </c>
      <c r="D108" s="21">
        <v>13</v>
      </c>
      <c r="E108" s="22">
        <v>18</v>
      </c>
      <c r="F108" s="17">
        <v>12</v>
      </c>
      <c r="G108" s="23" t="s">
        <v>114</v>
      </c>
      <c r="H108" s="24" t="s">
        <v>1887</v>
      </c>
      <c r="I108" s="25" t="s">
        <v>116</v>
      </c>
      <c r="J108" s="17" t="s">
        <v>115</v>
      </c>
      <c r="K108" s="17">
        <v>90</v>
      </c>
      <c r="L108" s="17" t="s">
        <v>16</v>
      </c>
      <c r="M108" s="17" t="s">
        <v>344</v>
      </c>
      <c r="N108" s="17" t="s">
        <v>353</v>
      </c>
      <c r="O108" s="18" t="s">
        <v>366</v>
      </c>
      <c r="P108" s="5" t="b">
        <f t="shared" si="3"/>
        <v>0</v>
      </c>
    </row>
    <row r="109" spans="2:16" ht="27.75" customHeight="1" x14ac:dyDescent="0.15">
      <c r="B109" s="17" t="s">
        <v>81</v>
      </c>
      <c r="C109" s="21" t="s">
        <v>349</v>
      </c>
      <c r="D109" s="21">
        <v>22</v>
      </c>
      <c r="E109" s="22">
        <v>29</v>
      </c>
      <c r="F109" s="17">
        <v>120</v>
      </c>
      <c r="G109" s="23" t="s">
        <v>136</v>
      </c>
      <c r="H109" s="24" t="s">
        <v>1887</v>
      </c>
      <c r="I109" s="25" t="s">
        <v>137</v>
      </c>
      <c r="J109" s="17" t="s">
        <v>84</v>
      </c>
      <c r="K109" s="17">
        <v>120</v>
      </c>
      <c r="L109" s="17" t="s">
        <v>17</v>
      </c>
      <c r="M109" s="17" t="s">
        <v>348</v>
      </c>
      <c r="N109" s="17" t="s">
        <v>344</v>
      </c>
      <c r="O109" s="18" t="s">
        <v>366</v>
      </c>
      <c r="P109" s="5" t="b">
        <f t="shared" si="3"/>
        <v>1</v>
      </c>
    </row>
    <row r="110" spans="2:16" ht="27.75" customHeight="1" x14ac:dyDescent="0.15">
      <c r="B110" s="17" t="s">
        <v>81</v>
      </c>
      <c r="C110" s="21" t="s">
        <v>349</v>
      </c>
      <c r="D110" s="21">
        <v>23</v>
      </c>
      <c r="E110" s="22">
        <v>30</v>
      </c>
      <c r="F110" s="17">
        <v>121</v>
      </c>
      <c r="G110" s="23" t="s">
        <v>8</v>
      </c>
      <c r="H110" s="24" t="s">
        <v>1887</v>
      </c>
      <c r="I110" s="25" t="s">
        <v>44</v>
      </c>
      <c r="J110" s="17" t="s">
        <v>43</v>
      </c>
      <c r="K110" s="17">
        <v>120</v>
      </c>
      <c r="L110" s="17" t="s">
        <v>16</v>
      </c>
      <c r="M110" s="17" t="s">
        <v>348</v>
      </c>
      <c r="N110" s="17" t="s">
        <v>348</v>
      </c>
      <c r="O110" s="18" t="s">
        <v>366</v>
      </c>
      <c r="P110" s="5" t="b">
        <f t="shared" si="3"/>
        <v>0</v>
      </c>
    </row>
    <row r="111" spans="2:16" ht="27.75" customHeight="1" x14ac:dyDescent="0.15">
      <c r="B111" s="17" t="s">
        <v>81</v>
      </c>
      <c r="C111" s="21" t="s">
        <v>349</v>
      </c>
      <c r="D111" s="21">
        <v>24</v>
      </c>
      <c r="E111" s="22">
        <v>31</v>
      </c>
      <c r="F111" s="17">
        <v>122</v>
      </c>
      <c r="G111" s="23" t="s">
        <v>9</v>
      </c>
      <c r="H111" s="24" t="s">
        <v>1887</v>
      </c>
      <c r="I111" s="25" t="s">
        <v>139</v>
      </c>
      <c r="J111" s="17" t="s">
        <v>138</v>
      </c>
      <c r="K111" s="17">
        <v>180</v>
      </c>
      <c r="L111" s="17" t="s">
        <v>16</v>
      </c>
      <c r="M111" s="17" t="s">
        <v>348</v>
      </c>
      <c r="N111" s="17" t="s">
        <v>352</v>
      </c>
      <c r="O111" s="18" t="s">
        <v>366</v>
      </c>
      <c r="P111" s="5" t="b">
        <f t="shared" si="3"/>
        <v>1</v>
      </c>
    </row>
    <row r="112" spans="2:16" ht="27.75" customHeight="1" x14ac:dyDescent="0.15">
      <c r="B112" s="17" t="s">
        <v>82</v>
      </c>
      <c r="C112" s="21" t="s">
        <v>349</v>
      </c>
      <c r="D112" s="21">
        <v>24</v>
      </c>
      <c r="E112" s="22">
        <v>32</v>
      </c>
      <c r="F112" s="17">
        <v>157</v>
      </c>
      <c r="G112" s="23" t="s">
        <v>346</v>
      </c>
      <c r="H112" s="24"/>
      <c r="I112" s="25" t="s">
        <v>140</v>
      </c>
      <c r="J112" s="17" t="s">
        <v>367</v>
      </c>
      <c r="K112" s="17">
        <v>29</v>
      </c>
      <c r="L112" s="17" t="s">
        <v>16</v>
      </c>
      <c r="M112" s="17" t="s">
        <v>344</v>
      </c>
      <c r="N112" s="17" t="s">
        <v>1890</v>
      </c>
      <c r="O112" s="18" t="s">
        <v>366</v>
      </c>
      <c r="P112" s="5" t="b">
        <f t="shared" si="3"/>
        <v>1</v>
      </c>
    </row>
    <row r="113" spans="2:25" ht="27.75" customHeight="1" x14ac:dyDescent="0.15">
      <c r="B113" s="17" t="s">
        <v>81</v>
      </c>
      <c r="C113" s="21" t="s">
        <v>349</v>
      </c>
      <c r="D113" s="21">
        <v>38</v>
      </c>
      <c r="E113" s="22">
        <v>47</v>
      </c>
      <c r="F113" s="17">
        <v>314</v>
      </c>
      <c r="G113" s="23" t="s">
        <v>168</v>
      </c>
      <c r="H113" s="24" t="s">
        <v>1887</v>
      </c>
      <c r="I113" s="25" t="s">
        <v>169</v>
      </c>
      <c r="J113" s="17" t="s">
        <v>64</v>
      </c>
      <c r="K113" s="17">
        <v>90</v>
      </c>
      <c r="L113" s="17" t="s">
        <v>16</v>
      </c>
      <c r="M113" s="17" t="s">
        <v>344</v>
      </c>
      <c r="N113" s="17" t="s">
        <v>344</v>
      </c>
      <c r="O113" s="18" t="s">
        <v>366</v>
      </c>
      <c r="P113" s="5" t="b">
        <f t="shared" si="3"/>
        <v>0</v>
      </c>
    </row>
    <row r="114" spans="2:25" ht="27.75" customHeight="1" x14ac:dyDescent="0.15">
      <c r="B114" s="17" t="s">
        <v>81</v>
      </c>
      <c r="C114" s="21" t="s">
        <v>349</v>
      </c>
      <c r="D114" s="21">
        <v>49</v>
      </c>
      <c r="E114" s="22">
        <v>58</v>
      </c>
      <c r="F114" s="17">
        <v>328</v>
      </c>
      <c r="G114" s="23" t="s">
        <v>1896</v>
      </c>
      <c r="H114" s="24" t="s">
        <v>1887</v>
      </c>
      <c r="I114" s="25" t="s">
        <v>186</v>
      </c>
      <c r="J114" s="17" t="s">
        <v>85</v>
      </c>
      <c r="K114" s="17">
        <v>80</v>
      </c>
      <c r="L114" s="17" t="s">
        <v>16</v>
      </c>
      <c r="M114" s="17" t="s">
        <v>348</v>
      </c>
      <c r="N114" s="17" t="s">
        <v>344</v>
      </c>
      <c r="O114" s="18" t="s">
        <v>366</v>
      </c>
      <c r="P114" s="5" t="b">
        <f t="shared" si="3"/>
        <v>1</v>
      </c>
    </row>
    <row r="115" spans="2:25" ht="27.75" customHeight="1" x14ac:dyDescent="0.15">
      <c r="B115" s="17" t="s">
        <v>81</v>
      </c>
      <c r="C115" s="21" t="s">
        <v>349</v>
      </c>
      <c r="D115" s="21">
        <v>57</v>
      </c>
      <c r="E115" s="22">
        <v>67</v>
      </c>
      <c r="F115" s="21">
        <v>355</v>
      </c>
      <c r="G115" s="23" t="s">
        <v>206</v>
      </c>
      <c r="H115" s="24" t="s">
        <v>1887</v>
      </c>
      <c r="I115" s="25" t="s">
        <v>208</v>
      </c>
      <c r="J115" s="17" t="s">
        <v>207</v>
      </c>
      <c r="K115" s="17">
        <v>120</v>
      </c>
      <c r="L115" s="17" t="s">
        <v>16</v>
      </c>
      <c r="M115" s="17" t="s">
        <v>348</v>
      </c>
      <c r="N115" s="17" t="s">
        <v>353</v>
      </c>
      <c r="O115" s="18" t="s">
        <v>366</v>
      </c>
      <c r="P115" s="5" t="b">
        <f t="shared" si="3"/>
        <v>0</v>
      </c>
    </row>
    <row r="116" spans="2:25" ht="27.75" customHeight="1" x14ac:dyDescent="0.15">
      <c r="B116" s="17" t="s">
        <v>81</v>
      </c>
      <c r="C116" s="21" t="s">
        <v>349</v>
      </c>
      <c r="D116" s="21">
        <v>78</v>
      </c>
      <c r="E116" s="22">
        <v>88</v>
      </c>
      <c r="F116" s="17">
        <v>382</v>
      </c>
      <c r="G116" s="23" t="s">
        <v>263</v>
      </c>
      <c r="H116" s="24" t="s">
        <v>1887</v>
      </c>
      <c r="I116" s="25" t="s">
        <v>264</v>
      </c>
      <c r="J116" s="17" t="s">
        <v>59</v>
      </c>
      <c r="K116" s="17">
        <v>120</v>
      </c>
      <c r="L116" s="17" t="s">
        <v>22</v>
      </c>
      <c r="M116" s="17" t="s">
        <v>348</v>
      </c>
      <c r="N116" s="17" t="s">
        <v>351</v>
      </c>
      <c r="O116" s="18" t="s">
        <v>366</v>
      </c>
      <c r="P116" s="5" t="b">
        <f t="shared" si="3"/>
        <v>1</v>
      </c>
    </row>
    <row r="117" spans="2:25" ht="27.75" customHeight="1" x14ac:dyDescent="0.15">
      <c r="B117" s="17" t="s">
        <v>81</v>
      </c>
      <c r="C117" s="21" t="s">
        <v>349</v>
      </c>
      <c r="D117" s="21">
        <v>79</v>
      </c>
      <c r="E117" s="22">
        <v>89</v>
      </c>
      <c r="F117" s="17">
        <v>383</v>
      </c>
      <c r="G117" s="23" t="s">
        <v>265</v>
      </c>
      <c r="H117" s="24" t="s">
        <v>1887</v>
      </c>
      <c r="I117" s="25" t="s">
        <v>267</v>
      </c>
      <c r="J117" s="17" t="s">
        <v>266</v>
      </c>
      <c r="K117" s="17">
        <v>40</v>
      </c>
      <c r="L117" s="17" t="s">
        <v>16</v>
      </c>
      <c r="M117" s="17" t="s">
        <v>344</v>
      </c>
      <c r="N117" s="17" t="s">
        <v>353</v>
      </c>
      <c r="O117" s="18" t="s">
        <v>366</v>
      </c>
      <c r="P117" s="5" t="b">
        <f t="shared" si="3"/>
        <v>0</v>
      </c>
    </row>
    <row r="118" spans="2:25" ht="27.75" customHeight="1" x14ac:dyDescent="0.15">
      <c r="B118" s="17" t="s">
        <v>81</v>
      </c>
      <c r="C118" s="21" t="s">
        <v>356</v>
      </c>
      <c r="D118" s="21">
        <v>98</v>
      </c>
      <c r="E118" s="22">
        <v>108</v>
      </c>
      <c r="F118" s="21">
        <v>340</v>
      </c>
      <c r="G118" s="23" t="s">
        <v>315</v>
      </c>
      <c r="H118" s="24" t="s">
        <v>1887</v>
      </c>
      <c r="I118" s="25" t="s">
        <v>267</v>
      </c>
      <c r="J118" s="17" t="s">
        <v>316</v>
      </c>
      <c r="K118" s="17">
        <v>19</v>
      </c>
      <c r="L118" s="17" t="s">
        <v>16</v>
      </c>
      <c r="M118" s="17" t="s">
        <v>344</v>
      </c>
      <c r="N118" s="17" t="s">
        <v>353</v>
      </c>
      <c r="O118" s="18" t="s">
        <v>366</v>
      </c>
      <c r="P118" s="5" t="b">
        <f t="shared" si="3"/>
        <v>1</v>
      </c>
    </row>
    <row r="119" spans="2:25" ht="30" customHeight="1" x14ac:dyDescent="0.15">
      <c r="B119" s="17" t="s">
        <v>81</v>
      </c>
      <c r="C119" s="21" t="s">
        <v>356</v>
      </c>
      <c r="D119" s="21">
        <v>102</v>
      </c>
      <c r="E119" s="22">
        <v>112</v>
      </c>
      <c r="F119" s="122">
        <v>373</v>
      </c>
      <c r="G119" s="23" t="s">
        <v>323</v>
      </c>
      <c r="H119" s="24" t="s">
        <v>1887</v>
      </c>
      <c r="I119" s="28" t="s">
        <v>325</v>
      </c>
      <c r="J119" s="20" t="s">
        <v>324</v>
      </c>
      <c r="K119" s="20">
        <v>19</v>
      </c>
      <c r="L119" s="20" t="s">
        <v>22</v>
      </c>
      <c r="M119" s="17" t="s">
        <v>344</v>
      </c>
      <c r="N119" s="20" t="s">
        <v>351</v>
      </c>
      <c r="O119" s="18" t="s">
        <v>366</v>
      </c>
      <c r="P119" s="5" t="b">
        <f t="shared" si="3"/>
        <v>0</v>
      </c>
    </row>
    <row r="120" spans="2:25" ht="19.5" customHeight="1" x14ac:dyDescent="0.15">
      <c r="B120" s="29"/>
      <c r="I120" s="29"/>
      <c r="J120" s="29"/>
      <c r="K120" s="29"/>
      <c r="L120" s="29"/>
      <c r="M120" s="29"/>
      <c r="N120" s="29"/>
      <c r="O120" s="29"/>
    </row>
    <row r="121" spans="2:25" ht="19.5" customHeight="1" x14ac:dyDescent="0.15">
      <c r="B121" s="2" t="s">
        <v>340</v>
      </c>
      <c r="C121" s="30" t="s">
        <v>337</v>
      </c>
      <c r="D121" s="3"/>
      <c r="I121" s="29"/>
      <c r="J121" s="29"/>
      <c r="K121" s="29"/>
      <c r="L121" s="29"/>
      <c r="M121" s="29"/>
      <c r="N121" s="29"/>
      <c r="O121" s="29"/>
    </row>
    <row r="122" spans="2:25" ht="19.5" customHeight="1" x14ac:dyDescent="0.15">
      <c r="B122" s="2" t="s">
        <v>341</v>
      </c>
      <c r="C122" s="30" t="s">
        <v>338</v>
      </c>
      <c r="D122" s="3"/>
      <c r="I122" s="29"/>
      <c r="J122" s="29"/>
      <c r="K122" s="29"/>
      <c r="L122" s="29"/>
      <c r="M122" s="29"/>
      <c r="N122" s="29"/>
      <c r="O122" s="29"/>
    </row>
    <row r="123" spans="2:25" ht="19.5" customHeight="1" x14ac:dyDescent="0.15">
      <c r="B123" s="2" t="s">
        <v>342</v>
      </c>
      <c r="C123" s="30" t="s">
        <v>339</v>
      </c>
      <c r="D123" s="3"/>
      <c r="G123" s="31"/>
      <c r="H123" s="31"/>
      <c r="I123" s="29"/>
      <c r="J123" s="29"/>
      <c r="K123" s="29"/>
      <c r="L123" s="29"/>
      <c r="M123" s="29"/>
      <c r="N123" s="29"/>
      <c r="O123" s="29"/>
    </row>
    <row r="124" spans="2:25" ht="19.5" customHeight="1" x14ac:dyDescent="0.15">
      <c r="B124" s="2"/>
      <c r="C124" s="30"/>
      <c r="D124" s="3"/>
      <c r="F124" s="32"/>
      <c r="G124" s="27"/>
      <c r="H124" s="27"/>
      <c r="I124" s="27"/>
      <c r="J124" s="27"/>
      <c r="K124" s="27"/>
      <c r="L124" s="27"/>
      <c r="M124" s="27"/>
      <c r="N124" s="27"/>
      <c r="O124" s="27"/>
      <c r="P124" s="27"/>
      <c r="Q124" s="27"/>
      <c r="R124" s="27"/>
      <c r="S124" s="27"/>
      <c r="T124" s="27"/>
      <c r="U124" s="27"/>
      <c r="V124" s="27"/>
      <c r="W124" s="27"/>
      <c r="X124" s="27"/>
      <c r="Y124" s="27"/>
    </row>
    <row r="125" spans="2:25" ht="19.5" customHeight="1" x14ac:dyDescent="0.15">
      <c r="B125" s="2"/>
      <c r="C125" s="30"/>
      <c r="D125" s="3"/>
      <c r="K125" s="1"/>
    </row>
    <row r="126" spans="2:25" ht="19.5" customHeight="1" x14ac:dyDescent="0.15"/>
    <row r="127" spans="2:25" ht="19.5" customHeight="1" x14ac:dyDescent="0.15">
      <c r="E127" s="8"/>
      <c r="F127" s="9"/>
      <c r="G127" s="33"/>
      <c r="H127" s="33"/>
    </row>
    <row r="128" spans="2:25" ht="19.5" customHeight="1" x14ac:dyDescent="0.15">
      <c r="E128" s="8"/>
      <c r="F128" s="9"/>
      <c r="G128" s="33"/>
      <c r="H128" s="33"/>
      <c r="K128" s="1"/>
    </row>
    <row r="129" spans="5:11" ht="19.5" customHeight="1" x14ac:dyDescent="0.15"/>
    <row r="130" spans="5:11" ht="19.5" customHeight="1" x14ac:dyDescent="0.15">
      <c r="E130" s="8"/>
      <c r="F130" s="9"/>
      <c r="G130" s="33"/>
      <c r="H130" s="33"/>
    </row>
    <row r="131" spans="5:11" ht="19.5" customHeight="1" x14ac:dyDescent="0.15">
      <c r="E131" s="8"/>
      <c r="F131" s="9"/>
      <c r="G131" s="33"/>
      <c r="H131" s="33"/>
      <c r="K131" s="1"/>
    </row>
    <row r="132" spans="5:11" ht="19.5" customHeight="1" x14ac:dyDescent="0.15"/>
    <row r="133" spans="5:11" ht="19.5" customHeight="1" x14ac:dyDescent="0.15">
      <c r="E133" s="8"/>
      <c r="F133" s="9"/>
      <c r="G133" s="33"/>
      <c r="H133" s="33"/>
      <c r="K133" s="1"/>
    </row>
    <row r="134" spans="5:11" ht="19.5" customHeight="1" x14ac:dyDescent="0.15"/>
    <row r="135" spans="5:11" ht="19.5" customHeight="1" x14ac:dyDescent="0.15">
      <c r="E135" s="8"/>
      <c r="F135" s="9"/>
      <c r="G135" s="33"/>
      <c r="H135" s="33"/>
    </row>
    <row r="136" spans="5:11" ht="19.5" customHeight="1" x14ac:dyDescent="0.15">
      <c r="E136" s="8"/>
      <c r="F136" s="9"/>
      <c r="G136" s="33"/>
      <c r="H136" s="33"/>
      <c r="K136" s="1"/>
    </row>
    <row r="137" spans="5:11" ht="19.5" customHeight="1" x14ac:dyDescent="0.15"/>
    <row r="138" spans="5:11" ht="19.5" customHeight="1" x14ac:dyDescent="0.15">
      <c r="E138" s="8"/>
      <c r="F138" s="9"/>
      <c r="G138" s="33"/>
      <c r="H138" s="33"/>
    </row>
    <row r="148" spans="2:15" x14ac:dyDescent="0.15">
      <c r="I148" s="29"/>
      <c r="J148" s="29"/>
      <c r="K148" s="29"/>
      <c r="L148" s="29"/>
      <c r="M148" s="29"/>
      <c r="N148" s="29"/>
    </row>
    <row r="149" spans="2:15" x14ac:dyDescent="0.15">
      <c r="B149" s="26"/>
      <c r="C149" s="18"/>
      <c r="D149" s="18"/>
      <c r="E149" s="34"/>
      <c r="F149" s="18"/>
      <c r="I149" s="26"/>
      <c r="J149" s="26"/>
      <c r="K149" s="26"/>
      <c r="L149" s="26"/>
      <c r="M149" s="26"/>
      <c r="N149" s="26"/>
      <c r="O149" s="26"/>
    </row>
    <row r="150" spans="2:15" ht="16.5" customHeight="1" x14ac:dyDescent="0.15"/>
    <row r="151" spans="2:15" ht="30.75" customHeight="1" x14ac:dyDescent="0.15"/>
  </sheetData>
  <autoFilter ref="A7:Y119" xr:uid="{ED16EEB0-44D8-4C47-85B6-C4A8435C93FF}"/>
  <sortState xmlns:xlrd2="http://schemas.microsoft.com/office/spreadsheetml/2017/richdata2" ref="B8:P119">
    <sortCondition ref="O8:O119"/>
    <sortCondition ref="E8:E119"/>
  </sortState>
  <phoneticPr fontId="2"/>
  <conditionalFormatting sqref="B8:G119 I8:O119">
    <cfRule type="expression" dxfId="445" priority="9">
      <formula>$O7&lt;&gt;$O8</formula>
    </cfRule>
    <cfRule type="expression" dxfId="444" priority="10">
      <formula>$O8&lt;&gt;$O9</formula>
    </cfRule>
    <cfRule type="expression" dxfId="443" priority="11">
      <formula>$P8</formula>
    </cfRule>
  </conditionalFormatting>
  <conditionalFormatting sqref="H9:H119">
    <cfRule type="expression" dxfId="442" priority="4">
      <formula>$O8&lt;&gt;$O9</formula>
    </cfRule>
    <cfRule type="expression" dxfId="441" priority="5">
      <formula>$O9&lt;&gt;$O10</formula>
    </cfRule>
    <cfRule type="expression" dxfId="440" priority="6">
      <formula>$P9</formula>
    </cfRule>
  </conditionalFormatting>
  <conditionalFormatting sqref="H8:H119">
    <cfRule type="expression" dxfId="439" priority="1">
      <formula>$O7&lt;&gt;$O8</formula>
    </cfRule>
    <cfRule type="expression" dxfId="438" priority="2">
      <formula>$O8&lt;&gt;$O9</formula>
    </cfRule>
    <cfRule type="expression" dxfId="437" priority="3">
      <formula>$P8</formula>
    </cfRule>
  </conditionalFormatting>
  <hyperlinks>
    <hyperlink ref="H14" location="'119'!A1" display="■" xr:uid="{D8F7B656-A56F-4D4F-9EE6-25554AFC69B5}"/>
    <hyperlink ref="H54" location="'319'!A1" display="■" xr:uid="{0527F3D2-737D-4599-AEBC-4DB10C15D244}"/>
    <hyperlink ref="H46" location="'378'!A1" display="■" xr:uid="{F55A5FFA-74EE-4556-9D5C-4C9C01595C0C}"/>
    <hyperlink ref="H33" location="'342'!A1" display="■" xr:uid="{5136500D-E394-4EEF-9E6B-D8B6DF6F2BE4}"/>
    <hyperlink ref="H36" location="'353'!A1" display="■" xr:uid="{0B9C2F7E-9C35-4342-9526-91A92F46B9A0}"/>
    <hyperlink ref="H104" location="'351'!A1" display="■" xr:uid="{DDC5F83E-B0D4-4E2B-ABC9-3247D87CE390}"/>
    <hyperlink ref="H88" location="'318'!A1" display="■" xr:uid="{45829C86-9727-4873-BF0A-E20F23135991}"/>
    <hyperlink ref="H68" location="'124'!A1" display="■" xr:uid="{C08CA7DC-7469-42C2-B238-879B0E72DE9C}"/>
    <hyperlink ref="H48" location="'380'!A1" display="■" xr:uid="{8933D934-7C55-40C2-8816-472C8EE90F19}"/>
    <hyperlink ref="H15" location="'125'!A1" display="■" xr:uid="{00E18A18-930C-408B-888A-8DC983DA0F31}"/>
    <hyperlink ref="H26" location="'322'!A1" display="■" xr:uid="{FC13073A-47E8-4FD9-A802-9FB4A525250F}"/>
    <hyperlink ref="H103" location="'329'!A1" display="■" xr:uid="{790CAC73-7821-4124-8BE3-DB2FAE218D48}"/>
    <hyperlink ref="H99" location="'381'!A1" display="■" xr:uid="{A4792267-28B4-4630-B1F8-7B004761FDD9}"/>
    <hyperlink ref="H116" location="'382'!A1" display="■" xr:uid="{0485D383-1CC6-42D8-A1E2-38900601BCAD}"/>
    <hyperlink ref="H16" location="'126'!A1" display="■" xr:uid="{F1D3A5D1-C40E-4050-BF36-BBC175DD93A7}"/>
    <hyperlink ref="H117" location="'383'!A1" display="■" xr:uid="{EC0404C7-F47A-484C-81A3-20585C470C76}"/>
    <hyperlink ref="H49" location="'385'!A1" display="■" xr:uid="{20A9D716-CE53-402E-A5DF-B4342FADE8FB}"/>
    <hyperlink ref="H89" location="'343'!A1" display="■" xr:uid="{EE8CFB9E-6C5B-4D8C-BFB7-C972B06F2BA6}"/>
    <hyperlink ref="H65" location="'1'!A1" display="■" xr:uid="{0A248B2A-09B6-48D4-BC9F-91DD4F46D9FF}"/>
    <hyperlink ref="H28" location="'324'!A1" display="■" xr:uid="{00512B01-B60B-43D4-AAE6-6B4333997D10}"/>
    <hyperlink ref="H29" location="'325'!A1" display="■" xr:uid="{72360349-1EB6-4D1F-9A5F-A1582055F688}"/>
    <hyperlink ref="H30" location="'326'!A1" display="■" xr:uid="{5C27AC63-5351-4F94-B52E-A71EDC5E4F27}"/>
    <hyperlink ref="H18" location="'300'!A1" display="■" xr:uid="{1EE4F8C5-2CDF-42AB-9E84-9BAD422399FA}"/>
    <hyperlink ref="H110" location="'121'!A1" display="■" xr:uid="{7088AE0B-DD2B-4F8B-9B70-F4D3A41A84BF}"/>
    <hyperlink ref="H37" location="'354'!A1" display="■" xr:uid="{E5334FFF-EDB5-4727-9ADC-8FB466B0E676}"/>
    <hyperlink ref="H56" location="'330'!A1" display="■" xr:uid="{205693A7-ABAF-4398-AABC-70E9638C0121}"/>
    <hyperlink ref="H39" location="'357'!A1" display="■" xr:uid="{08E68041-DDC0-4DE7-9E46-016F8C57EDBA}"/>
    <hyperlink ref="H91" location="'358'!A1" display="■" xr:uid="{B3F25EAC-737A-4046-96E7-C606199316C1}"/>
    <hyperlink ref="H50" location="'386'!A1" display="■" xr:uid="{A969F150-6C08-404D-9EAD-5A857A302A04}"/>
    <hyperlink ref="H40" location="'361'!A1" display="■" xr:uid="{166E3A40-5441-4044-B487-695D471B59CF}"/>
    <hyperlink ref="H51" location="'387'!A1" display="■" xr:uid="{B3FA3BCA-31D6-4769-A5A3-F1BCDC83DDD0}"/>
    <hyperlink ref="H19" location="'301'!A1" display="■" xr:uid="{955CD658-F508-4958-9E40-CD293FBE3112}"/>
    <hyperlink ref="H66" location="'3'!A1" display="■" xr:uid="{BCEE659C-EB83-413C-9190-B0D198D9E146}"/>
    <hyperlink ref="H20" location="'302'!A1" display="■" xr:uid="{EE241CE7-535F-4D17-9CB3-41FA2EFB0364}"/>
    <hyperlink ref="H63" location="'375'!A1" display="■" xr:uid="{78422187-D51C-44D6-B536-E566ADBE2996}"/>
    <hyperlink ref="H57" location="'332'!A1" display="■" xr:uid="{4F2FFF38-2FFE-47B1-AB4D-205B15FA0C9F}"/>
    <hyperlink ref="H106" location="'7'!A1" display="■" xr:uid="{9B0FE150-4953-457C-B1A9-0DB30D32B91A}"/>
    <hyperlink ref="H92" location="'362'!A1" display="■" xr:uid="{9C46FD3C-7578-42B1-915D-BC1786FF699D}"/>
    <hyperlink ref="H69" location="'388'!A1" display="■" xr:uid="{71257BD6-4F83-47BB-83A6-E9E284FDDDE6}"/>
    <hyperlink ref="H93" location="'363'!A1" display="■" xr:uid="{156C992C-1A8E-4599-B676-8257A84DD7FB}"/>
    <hyperlink ref="H41" location="'365'!A1" display="■" xr:uid="{1419E4A0-60C0-4283-B982-8AFCD329671F}"/>
    <hyperlink ref="H95" location="'367'!A1" display="■" xr:uid="{5CA7F73B-2C6F-4A5C-903E-27535125C6BD}"/>
    <hyperlink ref="H67" location="'8'!A1" display="■" xr:uid="{10BCED3D-03EB-46C5-B774-BE602E3596F9}"/>
    <hyperlink ref="H31" location="'327'!A1" display="■" xr:uid="{E0453E40-8706-482C-A9B3-AB252EAA139F}"/>
    <hyperlink ref="H8" location="'337'!A1" display="■" xr:uid="{ADD0133D-667C-4287-BA1D-C269997652FF}"/>
    <hyperlink ref="H58" location="'333'!A1" display="■" xr:uid="{F107CB9F-E397-413E-9621-AE3D3A94E9DE}"/>
    <hyperlink ref="H84" location="'303'!A1" display="■" xr:uid="{C57BD162-C7A9-4DDB-8B24-A34C63CC76DF}"/>
    <hyperlink ref="H59" location="'334'!A1" display="■" xr:uid="{7A451312-6E9B-4FA4-89E5-BFC0C7008583}"/>
    <hyperlink ref="H21" location="'305'!A1" display="■" xr:uid="{DD67C02C-207D-4C6E-921C-62FD9A4AF3DD}"/>
    <hyperlink ref="H60" location="'335'!A1" display="■" xr:uid="{37B2978A-F249-4CE9-8E1F-79DF73F96E18}"/>
    <hyperlink ref="H43" location="'369'!A1" display="■" xr:uid="{B2636697-AEAE-40C6-A4FF-BEFB21A4CBEA}"/>
    <hyperlink ref="H35" location="'348'!A1" display="■" xr:uid="{6315E6D5-B15D-4ECC-B644-CE699BB4CBC4}"/>
    <hyperlink ref="H85" location="'306'!A1" display="■" xr:uid="{438EE0C0-4536-4E68-BD5F-397C8734663E}"/>
    <hyperlink ref="H71" location="'344'!A1" display="■" xr:uid="{6EA1B089-4800-43BE-9D28-F9C6FEBEB57A}"/>
    <hyperlink ref="H52" location="'304'!A1" display="■" xr:uid="{D6DFF716-28E5-49E7-8DE0-82FDDE80DE8F}"/>
    <hyperlink ref="H105" location="'352'!A1" display="■" xr:uid="{5322D271-009C-43AF-992D-8D6519EE9291}"/>
    <hyperlink ref="H119" location="'373'!A1" display="■" xr:uid="{219F3052-0724-4178-AFAA-C01FC127EB85}"/>
    <hyperlink ref="H107" location="'345'!A1" display="■" xr:uid="{3E2AF33D-60CF-40A7-8BFF-3081C0D5FBBA}"/>
    <hyperlink ref="H22" location="'312'!A1" display="■" xr:uid="{9E05EBB7-3367-4612-BEA7-66710210B89C}"/>
    <hyperlink ref="H87" location="'313'!A1" display="■" xr:uid="{906DE3C7-FB1C-4456-83BF-B3973D4F55C5}"/>
    <hyperlink ref="H74" location="'389'!A1" display="■" xr:uid="{07C3DC73-9ECB-494C-8259-3300F4850AE8}"/>
    <hyperlink ref="H75" location="'390'!A1" display="■" xr:uid="{2841214F-0AC6-4EE3-A07D-33368365B647}"/>
    <hyperlink ref="H90" location="'349'!A1" display="■" xr:uid="{F4186A76-F741-4A15-80D0-C6508E28F9FD}"/>
    <hyperlink ref="H96" location="'370'!A1" display="■" xr:uid="{FB539845-232B-47E1-A5E3-CD9CBF941B8A}"/>
    <hyperlink ref="H76" location="'391'!A1" display="■" xr:uid="{C34982C7-4EB4-48FE-8B57-6D540878929F}"/>
    <hyperlink ref="H97" location="'371'!A1" display="■" xr:uid="{27F78A80-A844-4186-90A6-4DB2441EB80D}"/>
    <hyperlink ref="H113" location="'314'!A1" display="■" xr:uid="{B3DDBB03-1C1D-4564-AD9C-395A662FF204}"/>
    <hyperlink ref="H102" location="'321'!A1" display="■" xr:uid="{D72BCF1F-323C-4800-BBA1-BBFD08FA06BD}"/>
    <hyperlink ref="H64" location="'384'!A1" display="■" xr:uid="{562D81DE-5672-4205-9091-1F2A8807B36C}"/>
    <hyperlink ref="H44" location="'372'!A1" display="■" xr:uid="{92AC8131-3B7D-40FD-86D0-8102981C7263}"/>
    <hyperlink ref="H10" location="'11'!A1" display="■" xr:uid="{0C673BA2-10A8-4B3C-A053-D0B0DDAFDF13}"/>
    <hyperlink ref="H45" location="'376'!A1" display="■" xr:uid="{63147624-118B-4ECF-ACD2-B6B0053214BB}"/>
    <hyperlink ref="H47" location="'379'!A1" display="■" xr:uid="{9FD46C2E-888D-4719-8F66-6B820E50159C}"/>
    <hyperlink ref="H118" location="'340'!A1" display="■" xr:uid="{124CE99E-2E40-481F-8C96-851653923D99}"/>
    <hyperlink ref="H100" location="'309'!A1" display="■" xr:uid="{B32C89E6-6999-433A-B7E1-68B6162517D4}"/>
    <hyperlink ref="H108" location="'12'!A1" display="■" xr:uid="{3E478DCF-0564-4A50-9FEE-E9373EBF05ED}"/>
    <hyperlink ref="H23" location="'315'!A1" display="■" xr:uid="{ED653A9B-BE1F-4C59-801D-9AC5415AEB47}"/>
    <hyperlink ref="H11" location="'14'!A1" display="■" xr:uid="{D1017319-9812-49C9-A94F-AEA3E471A5D2}"/>
    <hyperlink ref="H77" location="'16'!A1" display="■" xr:uid="{A37EB10C-9868-4754-98F6-9692F1037748}"/>
    <hyperlink ref="H53" location="'310'!A1" display="■" xr:uid="{DDFA6509-E12F-4348-82DC-0239C03DCB16}"/>
    <hyperlink ref="H24" location="'316'!A1" display="■" xr:uid="{CC8367F8-731F-45BB-A7FB-0C7FBAD54133}"/>
    <hyperlink ref="H98" location="'377'!A1" display="■" xr:uid="{004D7561-6B5F-4C22-84D1-A4BA905FA57B}"/>
    <hyperlink ref="H78" location="'17'!A1" display="■" xr:uid="{2AC4F0EA-609F-4F68-9D0F-32429BCEB10E}"/>
    <hyperlink ref="H79" location="'18'!A1" display="■" xr:uid="{644757C7-65C8-442D-AC17-6F30F272B73F}"/>
    <hyperlink ref="H114" location="'328'!A1" display="■" xr:uid="{3C1005F9-E631-4BE2-9DC2-9C4BA937E568}"/>
    <hyperlink ref="H12" location="'116'!A1" display="■" xr:uid="{8ECF250D-20A0-4A70-AF48-0DEED0E400C7}"/>
    <hyperlink ref="H25" location="'317'!A1" display="■" xr:uid="{D10B54D6-CA46-4AD0-B045-5472CD57F8A5}"/>
    <hyperlink ref="H101" location="'311'!A1" display="■" xr:uid="{8C73D8FF-8C57-4FEB-A077-74534AEA80D5}"/>
    <hyperlink ref="H32" location="'341'!A1" display="■" xr:uid="{97018072-E5AF-4DBA-9DEB-177A24BFD37F}"/>
    <hyperlink ref="H62" location="'346'!A1" display="■" xr:uid="{36EE4C96-BD59-4B1E-8D6A-4FE149501B14}"/>
    <hyperlink ref="H13" location="'117'!A1" display="■" xr:uid="{767615B0-EB24-4071-9B9D-900E89AE075B}"/>
    <hyperlink ref="H81" location="'19'!A1" display="■" xr:uid="{AB8D87E8-C4F5-406A-930B-1C4C6F6A6046}"/>
    <hyperlink ref="H111" location="'122'!A1" display="■" xr:uid="{4F72A103-B43D-4C42-A412-8FF4EBF1869B}"/>
    <hyperlink ref="H83" location="'123'!A1" display="■" xr:uid="{FC02431B-1C7A-4562-860A-EAD5218A839D}"/>
    <hyperlink ref="H86" location="'308'!A1" display="■" xr:uid="{85D7C7BA-1EF4-476F-8AA9-2E002821F2B8}"/>
    <hyperlink ref="H27" location="'323'!A1" display="■" xr:uid="{F15A46D6-3B13-46E5-BD84-3C5629F60DA9}"/>
    <hyperlink ref="H55" location="'320'!A1" display="■" xr:uid="{1E7EBB43-2DD9-416B-AB8B-5EB099614312}"/>
    <hyperlink ref="H38" location="'356'!A1" display="■" xr:uid="{F73B273B-0681-4107-BF7B-0CF930DBD2BF}"/>
    <hyperlink ref="H42" location="'368'!A1" display="■" xr:uid="{2C7310BF-10FB-4DD3-A92F-4EF5292880FD}"/>
    <hyperlink ref="H61" location="'336'!A1" display="■" xr:uid="{48745780-762B-497F-A750-3EFA3A86DFF2}"/>
    <hyperlink ref="H70" location="'2'!A1" display="■" xr:uid="{D0569445-1B16-4291-B678-9542AF350AF6}"/>
    <hyperlink ref="H94" location="'366'!A1" display="■" xr:uid="{E1E9B5ED-32D8-44C6-AF4F-011F5B0D2E79}"/>
    <hyperlink ref="H109" location="'120'!A1" display="■" xr:uid="{6236D327-A701-4383-99C8-7A22B4951CF9}"/>
    <hyperlink ref="H115" location="'355'!A1" display="■" xr:uid="{BAF17B27-EFA9-4B8F-87E6-540326BEFD12}"/>
  </hyperlinks>
  <printOptions horizontalCentered="1"/>
  <pageMargins left="0.11811023622047245" right="0.19685039370078741" top="0.78740157480314965" bottom="0.78740157480314965" header="0.31496062992125984" footer="0.78740157480314965"/>
  <pageSetup paperSize="8" scale="58" fitToHeight="2" orientation="portrait" r:id="rId1"/>
  <headerFooter differentFirst="1" alignWithMargins="0">
    <firstFooter>&amp;L※裏面もご覧ください。</firstFooter>
  </headerFooter>
  <rowBreaks count="1" manualBreakCount="1">
    <brk id="64" max="13" man="1"/>
  </rowBreak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53EF37-1075-4C5F-B3AB-D58A45959588}">
  <sheetPr codeName="Sheet2"/>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v>45545</v>
      </c>
      <c r="H1" s="257"/>
      <c r="I1" s="36" t="s">
        <v>370</v>
      </c>
      <c r="J1" s="258">
        <v>45748</v>
      </c>
      <c r="K1" s="259"/>
      <c r="L1" s="37"/>
      <c r="M1" s="37"/>
      <c r="N1" s="37"/>
    </row>
    <row r="2" spans="1:14" ht="27" customHeight="1" x14ac:dyDescent="0.4">
      <c r="A2" s="156" t="s">
        <v>371</v>
      </c>
      <c r="B2" s="155"/>
      <c r="C2" s="260" t="s">
        <v>74</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1</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31</v>
      </c>
      <c r="D5" s="293"/>
      <c r="E5" s="294"/>
      <c r="F5" s="43" t="s">
        <v>376</v>
      </c>
      <c r="G5" s="292" t="s">
        <v>377</v>
      </c>
      <c r="H5" s="293"/>
      <c r="I5" s="293"/>
      <c r="J5" s="293"/>
      <c r="K5" s="295"/>
      <c r="L5" s="40"/>
      <c r="M5" s="40"/>
      <c r="N5" s="40"/>
    </row>
    <row r="6" spans="1:14" ht="27" customHeight="1" x14ac:dyDescent="0.4">
      <c r="A6" s="209" t="s">
        <v>378</v>
      </c>
      <c r="B6" s="153"/>
      <c r="C6" s="276" t="s">
        <v>32</v>
      </c>
      <c r="D6" s="277"/>
      <c r="E6" s="277"/>
      <c r="F6" s="277"/>
      <c r="G6" s="277"/>
      <c r="H6" s="282" t="s">
        <v>379</v>
      </c>
      <c r="I6" s="107" t="s">
        <v>380</v>
      </c>
      <c r="J6" s="284">
        <v>10</v>
      </c>
      <c r="K6" s="285"/>
      <c r="L6" s="44"/>
      <c r="M6" s="44"/>
      <c r="N6" s="44"/>
    </row>
    <row r="7" spans="1:14" ht="27" customHeight="1" x14ac:dyDescent="0.4">
      <c r="A7" s="156"/>
      <c r="B7" s="155"/>
      <c r="C7" s="278"/>
      <c r="D7" s="279"/>
      <c r="E7" s="279"/>
      <c r="F7" s="279"/>
      <c r="G7" s="279"/>
      <c r="H7" s="283"/>
      <c r="I7" s="286" t="s">
        <v>381</v>
      </c>
      <c r="J7" s="288" t="s">
        <v>382</v>
      </c>
      <c r="K7" s="289"/>
      <c r="L7" s="44"/>
      <c r="M7" s="44"/>
      <c r="N7" s="44"/>
    </row>
    <row r="8" spans="1:14" ht="27" customHeight="1" x14ac:dyDescent="0.4">
      <c r="A8" s="234"/>
      <c r="B8" s="235"/>
      <c r="C8" s="280"/>
      <c r="D8" s="281"/>
      <c r="E8" s="281"/>
      <c r="F8" s="281"/>
      <c r="G8" s="281"/>
      <c r="H8" s="45" t="s">
        <v>383</v>
      </c>
      <c r="I8" s="287"/>
      <c r="J8" s="224">
        <v>15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388</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400</v>
      </c>
      <c r="D24" s="231"/>
      <c r="E24" s="230" t="s">
        <v>400</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16</v>
      </c>
      <c r="E26" s="53">
        <v>18</v>
      </c>
      <c r="F26" s="53">
        <v>17</v>
      </c>
      <c r="G26" s="53">
        <v>30</v>
      </c>
      <c r="H26" s="53">
        <v>30</v>
      </c>
      <c r="I26" s="212">
        <f>SUM(C26:H26)</f>
        <v>120</v>
      </c>
      <c r="J26" s="213"/>
      <c r="K26" s="54" t="s">
        <v>22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18</v>
      </c>
      <c r="F29" s="59"/>
      <c r="G29" s="59">
        <v>4</v>
      </c>
      <c r="H29" s="59"/>
      <c r="I29" s="59"/>
      <c r="J29" s="59"/>
      <c r="K29" s="60"/>
      <c r="L29" s="50"/>
      <c r="M29" s="50"/>
      <c r="N29" s="50"/>
    </row>
    <row r="30" spans="1:14" ht="27" customHeight="1" thickBot="1" x14ac:dyDescent="0.45">
      <c r="A30" s="102"/>
      <c r="B30" s="61" t="s">
        <v>424</v>
      </c>
      <c r="C30" s="62" t="s">
        <v>425</v>
      </c>
      <c r="D30" s="62" t="s">
        <v>425</v>
      </c>
      <c r="E30" s="62">
        <v>8</v>
      </c>
      <c r="F30" s="62">
        <v>1</v>
      </c>
      <c r="G30" s="62">
        <v>4</v>
      </c>
      <c r="H30" s="62"/>
      <c r="I30" s="62">
        <v>5</v>
      </c>
      <c r="J30" s="62"/>
      <c r="K30" s="63">
        <v>1</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430</v>
      </c>
      <c r="D32" s="190"/>
      <c r="E32" s="191"/>
      <c r="F32" s="189" t="s">
        <v>431</v>
      </c>
      <c r="G32" s="190"/>
      <c r="H32" s="191"/>
      <c r="I32" s="189" t="s">
        <v>432</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435</v>
      </c>
      <c r="D39" s="202"/>
      <c r="E39" s="203"/>
      <c r="F39" s="201" t="s">
        <v>436</v>
      </c>
      <c r="G39" s="202"/>
      <c r="H39" s="203"/>
      <c r="I39" s="201" t="s">
        <v>437</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447</v>
      </c>
      <c r="I46" s="103" t="s">
        <v>448</v>
      </c>
      <c r="J46" s="167" t="s">
        <v>449</v>
      </c>
      <c r="K46" s="168"/>
    </row>
    <row r="47" spans="1:11" ht="20.25" customHeight="1" x14ac:dyDescent="0.4">
      <c r="A47" s="154"/>
      <c r="B47" s="174"/>
      <c r="C47" s="185" t="s">
        <v>450</v>
      </c>
      <c r="D47" s="186"/>
      <c r="E47" s="166" t="s">
        <v>451</v>
      </c>
      <c r="F47" s="166"/>
      <c r="G47" s="103" t="s">
        <v>452</v>
      </c>
      <c r="H47" s="65" t="s">
        <v>453</v>
      </c>
      <c r="I47" s="103" t="s">
        <v>454</v>
      </c>
      <c r="J47" s="167" t="s">
        <v>455</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458</v>
      </c>
      <c r="F49" s="166"/>
      <c r="G49" s="103" t="s">
        <v>459</v>
      </c>
      <c r="H49" s="65" t="s">
        <v>460</v>
      </c>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470</v>
      </c>
      <c r="D55" s="181"/>
      <c r="E55" s="182" t="s">
        <v>445</v>
      </c>
      <c r="F55" s="182"/>
      <c r="G55" s="104" t="s">
        <v>471</v>
      </c>
      <c r="H55" s="69" t="s">
        <v>377</v>
      </c>
      <c r="I55" s="69" t="s">
        <v>377</v>
      </c>
      <c r="J55" s="183" t="s">
        <v>472</v>
      </c>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476</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36" priority="2" stopIfTrue="1">
      <formula>$K$4=""</formula>
    </cfRule>
  </conditionalFormatting>
  <conditionalFormatting sqref="G1:H1 C5:E5 G5:K5 H8 C6:G11 H11 C22:F22 G29 G46:K46 E47:K49 J6:K6 C2:C3 C26:I27 K26:K27 C12 C29:E29 K3 I2 J8:K8 J7">
    <cfRule type="containsBlanks" dxfId="43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34" priority="4">
      <formula>LEN(TRIM(C24))=0</formula>
    </cfRule>
  </conditionalFormatting>
  <conditionalFormatting sqref="E24:F24">
    <cfRule type="containsBlanks" dxfId="433" priority="3">
      <formula>LEN(TRIM(E24))=0</formula>
    </cfRule>
  </conditionalFormatting>
  <conditionalFormatting sqref="J9:K9 J11:K11 J10">
    <cfRule type="containsBlanks" dxfId="43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5E07050-692E-4592-BC0B-73D29D5DA116}">
      <formula1>0</formula1>
    </dataValidation>
    <dataValidation type="list" allowBlank="1" showInputMessage="1" showErrorMessage="1" sqref="J2:K2" xr:uid="{0D47F5CB-64FA-4927-A52C-FF232B6EF6DE}">
      <formula1>"保育所,認定こども園,小規模保育事業"</formula1>
    </dataValidation>
  </dataValidations>
  <hyperlinks>
    <hyperlink ref="A1:B1" location="公表用一覧!A1" display="&lt; 戻る" xr:uid="{050FFBE9-C7CA-4471-AA0D-E4A97454D95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3700D4-2CEB-4349-88EB-DB49406724C3}">
  <sheetPr codeName="Sheet3"/>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v>45545</v>
      </c>
      <c r="H1" s="257"/>
      <c r="I1" s="36" t="s">
        <v>370</v>
      </c>
      <c r="J1" s="258">
        <v>45748</v>
      </c>
      <c r="K1" s="259"/>
      <c r="L1" s="37"/>
      <c r="M1" s="37"/>
      <c r="N1" s="37"/>
    </row>
    <row r="2" spans="1:14" ht="27" customHeight="1" x14ac:dyDescent="0.4">
      <c r="A2" s="156" t="s">
        <v>371</v>
      </c>
      <c r="B2" s="155"/>
      <c r="C2" s="260" t="s">
        <v>0</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2</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33</v>
      </c>
      <c r="D5" s="293"/>
      <c r="E5" s="294"/>
      <c r="F5" s="43" t="s">
        <v>376</v>
      </c>
      <c r="G5" s="292" t="s">
        <v>377</v>
      </c>
      <c r="H5" s="293"/>
      <c r="I5" s="293"/>
      <c r="J5" s="293"/>
      <c r="K5" s="295"/>
      <c r="L5" s="40"/>
      <c r="M5" s="40"/>
      <c r="N5" s="40"/>
    </row>
    <row r="6" spans="1:14" ht="27" customHeight="1" x14ac:dyDescent="0.4">
      <c r="A6" s="209" t="s">
        <v>378</v>
      </c>
      <c r="B6" s="153"/>
      <c r="C6" s="276" t="s">
        <v>34</v>
      </c>
      <c r="D6" s="277"/>
      <c r="E6" s="277"/>
      <c r="F6" s="277"/>
      <c r="G6" s="277"/>
      <c r="H6" s="282" t="s">
        <v>379</v>
      </c>
      <c r="I6" s="107" t="s">
        <v>380</v>
      </c>
      <c r="J6" s="284">
        <v>5</v>
      </c>
      <c r="K6" s="285"/>
      <c r="L6" s="44"/>
      <c r="M6" s="44"/>
      <c r="N6" s="44"/>
    </row>
    <row r="7" spans="1:14" ht="27" customHeight="1" x14ac:dyDescent="0.4">
      <c r="A7" s="156"/>
      <c r="B7" s="155"/>
      <c r="C7" s="278"/>
      <c r="D7" s="279"/>
      <c r="E7" s="279"/>
      <c r="F7" s="279"/>
      <c r="G7" s="279"/>
      <c r="H7" s="283"/>
      <c r="I7" s="286" t="s">
        <v>381</v>
      </c>
      <c r="J7" s="288" t="s">
        <v>478</v>
      </c>
      <c r="K7" s="289"/>
      <c r="L7" s="44"/>
      <c r="M7" s="44"/>
      <c r="N7" s="44"/>
    </row>
    <row r="8" spans="1:14" ht="27" customHeight="1" x14ac:dyDescent="0.4">
      <c r="A8" s="234"/>
      <c r="B8" s="235"/>
      <c r="C8" s="280"/>
      <c r="D8" s="281"/>
      <c r="E8" s="281"/>
      <c r="F8" s="281"/>
      <c r="G8" s="281"/>
      <c r="H8" s="45" t="s">
        <v>383</v>
      </c>
      <c r="I8" s="287"/>
      <c r="J8" s="224">
        <v>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479</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400</v>
      </c>
      <c r="D24" s="231"/>
      <c r="E24" s="230" t="s">
        <v>400</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16</v>
      </c>
      <c r="E26" s="53">
        <v>18</v>
      </c>
      <c r="F26" s="53">
        <v>25</v>
      </c>
      <c r="G26" s="53">
        <v>26</v>
      </c>
      <c r="H26" s="53">
        <v>26</v>
      </c>
      <c r="I26" s="212">
        <f>SUM(C26:H26)</f>
        <v>120</v>
      </c>
      <c r="J26" s="213"/>
      <c r="K26" s="54" t="s">
        <v>22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19</v>
      </c>
      <c r="F29" s="59">
        <v>2</v>
      </c>
      <c r="G29" s="59">
        <v>3</v>
      </c>
      <c r="H29" s="59"/>
      <c r="I29" s="59"/>
      <c r="J29" s="59"/>
      <c r="K29" s="60"/>
      <c r="L29" s="50"/>
      <c r="M29" s="50"/>
      <c r="N29" s="50"/>
    </row>
    <row r="30" spans="1:14" ht="27" customHeight="1" thickBot="1" x14ac:dyDescent="0.45">
      <c r="A30" s="102"/>
      <c r="B30" s="61" t="s">
        <v>424</v>
      </c>
      <c r="C30" s="62" t="s">
        <v>425</v>
      </c>
      <c r="D30" s="62" t="s">
        <v>425</v>
      </c>
      <c r="E30" s="62">
        <v>9</v>
      </c>
      <c r="F30" s="62">
        <v>3</v>
      </c>
      <c r="G30" s="62">
        <v>3</v>
      </c>
      <c r="H30" s="62"/>
      <c r="I30" s="62">
        <v>13</v>
      </c>
      <c r="J30" s="62"/>
      <c r="K30" s="63">
        <v>1</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430</v>
      </c>
      <c r="D32" s="190"/>
      <c r="E32" s="191"/>
      <c r="F32" s="189" t="s">
        <v>431</v>
      </c>
      <c r="G32" s="190"/>
      <c r="H32" s="191"/>
      <c r="I32" s="189" t="s">
        <v>432</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435</v>
      </c>
      <c r="D39" s="202"/>
      <c r="E39" s="203"/>
      <c r="F39" s="201" t="s">
        <v>436</v>
      </c>
      <c r="G39" s="202"/>
      <c r="H39" s="203"/>
      <c r="I39" s="201" t="s">
        <v>437</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447</v>
      </c>
      <c r="I46" s="103" t="s">
        <v>448</v>
      </c>
      <c r="J46" s="167" t="s">
        <v>449</v>
      </c>
      <c r="K46" s="168"/>
    </row>
    <row r="47" spans="1:11" ht="20.25" customHeight="1" x14ac:dyDescent="0.4">
      <c r="A47" s="154"/>
      <c r="B47" s="174"/>
      <c r="C47" s="185" t="s">
        <v>450</v>
      </c>
      <c r="D47" s="186"/>
      <c r="E47" s="166" t="s">
        <v>451</v>
      </c>
      <c r="F47" s="166"/>
      <c r="G47" s="103" t="s">
        <v>452</v>
      </c>
      <c r="H47" s="65" t="s">
        <v>453</v>
      </c>
      <c r="I47" s="103" t="s">
        <v>454</v>
      </c>
      <c r="J47" s="167" t="s">
        <v>455</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458</v>
      </c>
      <c r="F49" s="166"/>
      <c r="G49" s="103" t="s">
        <v>459</v>
      </c>
      <c r="H49" s="65" t="s">
        <v>460</v>
      </c>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470</v>
      </c>
      <c r="D55" s="181"/>
      <c r="E55" s="182" t="s">
        <v>445</v>
      </c>
      <c r="F55" s="182"/>
      <c r="G55" s="104" t="s">
        <v>471</v>
      </c>
      <c r="H55" s="69" t="s">
        <v>377</v>
      </c>
      <c r="I55" s="69" t="s">
        <v>377</v>
      </c>
      <c r="J55" s="183" t="s">
        <v>472</v>
      </c>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480</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31" priority="2" stopIfTrue="1">
      <formula>$K$4=""</formula>
    </cfRule>
  </conditionalFormatting>
  <conditionalFormatting sqref="G1:H1 C5:E5 G5:K5 H8 C6:G11 H11 C22:F22 G29 G46:K46 E47:K49 J6:K6 C2:C3 C26:I27 K26:K27 C12 C29:E29 K3 I2 J8:K8 J7">
    <cfRule type="containsBlanks" dxfId="430"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29" priority="4">
      <formula>LEN(TRIM(C24))=0</formula>
    </cfRule>
  </conditionalFormatting>
  <conditionalFormatting sqref="E24:F24">
    <cfRule type="containsBlanks" dxfId="428" priority="3">
      <formula>LEN(TRIM(E24))=0</formula>
    </cfRule>
  </conditionalFormatting>
  <conditionalFormatting sqref="J9:K9 J11:K11 J10">
    <cfRule type="containsBlanks" dxfId="427"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62FABF8A-827D-44EB-BB92-D65734E7D82D}">
      <formula1>0</formula1>
    </dataValidation>
    <dataValidation type="list" allowBlank="1" showInputMessage="1" showErrorMessage="1" sqref="J2:K2" xr:uid="{AB7FAFB3-5F87-46C7-84C6-BDD8C7127FD3}">
      <formula1>"保育所,認定こども園,小規模保育事業"</formula1>
    </dataValidation>
  </dataValidations>
  <hyperlinks>
    <hyperlink ref="A1:B1" location="公表用一覧!A1" display="&lt; 戻る" xr:uid="{AE36C0AC-2979-4376-8C56-61AECB3BEAE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68332A-EA81-4EEB-9D75-AE0DCCE54CFB}">
  <sheetPr codeName="Sheet5"/>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v>45545</v>
      </c>
      <c r="H1" s="257"/>
      <c r="I1" s="36" t="s">
        <v>370</v>
      </c>
      <c r="J1" s="258">
        <v>45748</v>
      </c>
      <c r="K1" s="259"/>
      <c r="L1" s="37"/>
      <c r="M1" s="37"/>
      <c r="N1" s="37"/>
    </row>
    <row r="2" spans="1:14" ht="27" customHeight="1" x14ac:dyDescent="0.4">
      <c r="A2" s="156" t="s">
        <v>371</v>
      </c>
      <c r="B2" s="155"/>
      <c r="C2" s="260" t="s">
        <v>1</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35</v>
      </c>
      <c r="D5" s="293"/>
      <c r="E5" s="294"/>
      <c r="F5" s="43" t="s">
        <v>376</v>
      </c>
      <c r="G5" s="292" t="s">
        <v>377</v>
      </c>
      <c r="H5" s="293"/>
      <c r="I5" s="293"/>
      <c r="J5" s="293"/>
      <c r="K5" s="295"/>
      <c r="L5" s="40"/>
      <c r="M5" s="40"/>
      <c r="N5" s="40"/>
    </row>
    <row r="6" spans="1:14" ht="27" customHeight="1" x14ac:dyDescent="0.4">
      <c r="A6" s="209" t="s">
        <v>378</v>
      </c>
      <c r="B6" s="153"/>
      <c r="C6" s="276" t="s">
        <v>36</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382</v>
      </c>
      <c r="K7" s="289"/>
      <c r="L7" s="44"/>
      <c r="M7" s="44"/>
      <c r="N7" s="44"/>
    </row>
    <row r="8" spans="1:14" ht="27" customHeight="1" x14ac:dyDescent="0.4">
      <c r="A8" s="234"/>
      <c r="B8" s="235"/>
      <c r="C8" s="280"/>
      <c r="D8" s="281"/>
      <c r="E8" s="281"/>
      <c r="F8" s="281"/>
      <c r="G8" s="281"/>
      <c r="H8" s="45" t="s">
        <v>383</v>
      </c>
      <c r="I8" s="287"/>
      <c r="J8" s="224">
        <v>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479</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400</v>
      </c>
      <c r="D24" s="231"/>
      <c r="E24" s="230" t="s">
        <v>400</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16</v>
      </c>
      <c r="E26" s="53">
        <v>18</v>
      </c>
      <c r="F26" s="53">
        <v>23</v>
      </c>
      <c r="G26" s="53">
        <v>26</v>
      </c>
      <c r="H26" s="53">
        <v>28</v>
      </c>
      <c r="I26" s="212">
        <f>SUM(C26:H26)</f>
        <v>120</v>
      </c>
      <c r="J26" s="213"/>
      <c r="K26" s="54" t="s">
        <v>22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17</v>
      </c>
      <c r="F29" s="59">
        <v>1</v>
      </c>
      <c r="G29" s="59">
        <v>3</v>
      </c>
      <c r="H29" s="59"/>
      <c r="I29" s="59"/>
      <c r="J29" s="59"/>
      <c r="K29" s="60"/>
      <c r="L29" s="50"/>
      <c r="M29" s="50"/>
      <c r="N29" s="50"/>
    </row>
    <row r="30" spans="1:14" ht="27" customHeight="1" thickBot="1" x14ac:dyDescent="0.45">
      <c r="A30" s="102"/>
      <c r="B30" s="61" t="s">
        <v>424</v>
      </c>
      <c r="C30" s="62" t="s">
        <v>425</v>
      </c>
      <c r="D30" s="62" t="s">
        <v>425</v>
      </c>
      <c r="E30" s="62">
        <v>10</v>
      </c>
      <c r="F30" s="62"/>
      <c r="G30" s="62">
        <v>4</v>
      </c>
      <c r="H30" s="62"/>
      <c r="I30" s="62">
        <v>7</v>
      </c>
      <c r="J30" s="62"/>
      <c r="K30" s="63">
        <v>1</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430</v>
      </c>
      <c r="D32" s="190"/>
      <c r="E32" s="191"/>
      <c r="F32" s="189" t="s">
        <v>431</v>
      </c>
      <c r="G32" s="190"/>
      <c r="H32" s="191"/>
      <c r="I32" s="189" t="s">
        <v>432</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435</v>
      </c>
      <c r="D39" s="202"/>
      <c r="E39" s="203"/>
      <c r="F39" s="201" t="s">
        <v>436</v>
      </c>
      <c r="G39" s="202"/>
      <c r="H39" s="203"/>
      <c r="I39" s="201" t="s">
        <v>437</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447</v>
      </c>
      <c r="I46" s="103" t="s">
        <v>448</v>
      </c>
      <c r="J46" s="167" t="s">
        <v>449</v>
      </c>
      <c r="K46" s="168"/>
    </row>
    <row r="47" spans="1:11" ht="20.25" customHeight="1" x14ac:dyDescent="0.4">
      <c r="A47" s="154"/>
      <c r="B47" s="174"/>
      <c r="C47" s="185" t="s">
        <v>450</v>
      </c>
      <c r="D47" s="186"/>
      <c r="E47" s="166" t="s">
        <v>451</v>
      </c>
      <c r="F47" s="166"/>
      <c r="G47" s="103" t="s">
        <v>452</v>
      </c>
      <c r="H47" s="65" t="s">
        <v>453</v>
      </c>
      <c r="I47" s="103" t="s">
        <v>454</v>
      </c>
      <c r="J47" s="167" t="s">
        <v>455</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481</v>
      </c>
      <c r="D55" s="181"/>
      <c r="E55" s="182" t="s">
        <v>445</v>
      </c>
      <c r="F55" s="182"/>
      <c r="G55" s="104" t="s">
        <v>471</v>
      </c>
      <c r="H55" s="69" t="s">
        <v>377</v>
      </c>
      <c r="I55" s="69" t="s">
        <v>377</v>
      </c>
      <c r="J55" s="183" t="s">
        <v>472</v>
      </c>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482</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26" priority="2" stopIfTrue="1">
      <formula>$K$4=""</formula>
    </cfRule>
  </conditionalFormatting>
  <conditionalFormatting sqref="G1:H1 C5:E5 G5:K5 H8 C6:G11 H11 C22:F22 G29 G46:K46 E47:K49 J6:K6 C2:C3 C26:I27 K26:K27 C12 C29:E29 K3 I2 J8:K8 J7">
    <cfRule type="containsBlanks" dxfId="42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24" priority="4">
      <formula>LEN(TRIM(C24))=0</formula>
    </cfRule>
  </conditionalFormatting>
  <conditionalFormatting sqref="E24:F24">
    <cfRule type="containsBlanks" dxfId="423" priority="3">
      <formula>LEN(TRIM(E24))=0</formula>
    </cfRule>
  </conditionalFormatting>
  <conditionalFormatting sqref="J9:K9 J11:K11 J10">
    <cfRule type="containsBlanks" dxfId="42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16A1FF86-6240-4BCE-921B-5AF2BD06C224}">
      <formula1>0</formula1>
    </dataValidation>
    <dataValidation type="list" allowBlank="1" showInputMessage="1" showErrorMessage="1" sqref="J2:K2" xr:uid="{9BC99664-11FA-4BE8-A7B3-91B0ECC5C2F1}">
      <formula1>"保育所,認定こども園,小規模保育事業"</formula1>
    </dataValidation>
  </dataValidations>
  <hyperlinks>
    <hyperlink ref="A1:B1" location="公表用一覧!A1" display="&lt; 戻る" xr:uid="{D541A096-148C-430A-963C-BD94416BA67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7DA0F6-C16B-41BC-ADD2-F449FB7682CB}">
  <sheetPr codeName="Sheet6"/>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v>45545</v>
      </c>
      <c r="H1" s="257"/>
      <c r="I1" s="36" t="s">
        <v>370</v>
      </c>
      <c r="J1" s="258">
        <v>45748</v>
      </c>
      <c r="K1" s="259"/>
      <c r="L1" s="37"/>
      <c r="M1" s="37"/>
      <c r="N1" s="37"/>
    </row>
    <row r="2" spans="1:14" ht="27" customHeight="1" x14ac:dyDescent="0.4">
      <c r="A2" s="156" t="s">
        <v>371</v>
      </c>
      <c r="B2" s="155"/>
      <c r="C2" s="260" t="s">
        <v>2</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7</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37</v>
      </c>
      <c r="D5" s="293"/>
      <c r="E5" s="294"/>
      <c r="F5" s="43" t="s">
        <v>376</v>
      </c>
      <c r="G5" s="292" t="s">
        <v>377</v>
      </c>
      <c r="H5" s="293"/>
      <c r="I5" s="293"/>
      <c r="J5" s="293"/>
      <c r="K5" s="295"/>
      <c r="L5" s="40"/>
      <c r="M5" s="40"/>
      <c r="N5" s="40"/>
    </row>
    <row r="6" spans="1:14" ht="27" customHeight="1" x14ac:dyDescent="0.4">
      <c r="A6" s="209" t="s">
        <v>378</v>
      </c>
      <c r="B6" s="153"/>
      <c r="C6" s="276" t="s">
        <v>38</v>
      </c>
      <c r="D6" s="277"/>
      <c r="E6" s="277"/>
      <c r="F6" s="277"/>
      <c r="G6" s="277"/>
      <c r="H6" s="282" t="s">
        <v>379</v>
      </c>
      <c r="I6" s="107" t="s">
        <v>380</v>
      </c>
      <c r="J6" s="284">
        <v>6</v>
      </c>
      <c r="K6" s="285"/>
      <c r="L6" s="44"/>
      <c r="M6" s="44"/>
      <c r="N6" s="44"/>
    </row>
    <row r="7" spans="1:14" ht="27" customHeight="1" x14ac:dyDescent="0.4">
      <c r="A7" s="156"/>
      <c r="B7" s="155"/>
      <c r="C7" s="278"/>
      <c r="D7" s="279"/>
      <c r="E7" s="279"/>
      <c r="F7" s="279"/>
      <c r="G7" s="279"/>
      <c r="H7" s="283"/>
      <c r="I7" s="286" t="s">
        <v>381</v>
      </c>
      <c r="J7" s="288" t="s">
        <v>483</v>
      </c>
      <c r="K7" s="289"/>
      <c r="L7" s="44"/>
      <c r="M7" s="44"/>
      <c r="N7" s="44"/>
    </row>
    <row r="8" spans="1:14" ht="27" customHeight="1" x14ac:dyDescent="0.4">
      <c r="A8" s="234"/>
      <c r="B8" s="235"/>
      <c r="C8" s="280"/>
      <c r="D8" s="281"/>
      <c r="E8" s="281"/>
      <c r="F8" s="281"/>
      <c r="G8" s="281"/>
      <c r="H8" s="45" t="s">
        <v>383</v>
      </c>
      <c r="I8" s="287"/>
      <c r="J8" s="224">
        <v>11</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479</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400</v>
      </c>
      <c r="D24" s="231"/>
      <c r="E24" s="230" t="s">
        <v>400</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12</v>
      </c>
      <c r="D26" s="53">
        <v>16</v>
      </c>
      <c r="E26" s="53">
        <v>18</v>
      </c>
      <c r="F26" s="53">
        <v>24</v>
      </c>
      <c r="G26" s="53">
        <v>25</v>
      </c>
      <c r="H26" s="53">
        <v>25</v>
      </c>
      <c r="I26" s="212">
        <f>SUM(C26:H26)</f>
        <v>120</v>
      </c>
      <c r="J26" s="213"/>
      <c r="K26" s="54" t="s">
        <v>22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16</v>
      </c>
      <c r="F29" s="59">
        <v>1</v>
      </c>
      <c r="G29" s="59">
        <v>3</v>
      </c>
      <c r="H29" s="59"/>
      <c r="I29" s="59"/>
      <c r="J29" s="59"/>
      <c r="K29" s="60"/>
      <c r="L29" s="50"/>
      <c r="M29" s="50"/>
      <c r="N29" s="50"/>
    </row>
    <row r="30" spans="1:14" ht="27" customHeight="1" thickBot="1" x14ac:dyDescent="0.45">
      <c r="A30" s="102"/>
      <c r="B30" s="61" t="s">
        <v>424</v>
      </c>
      <c r="C30" s="62" t="s">
        <v>425</v>
      </c>
      <c r="D30" s="62" t="s">
        <v>425</v>
      </c>
      <c r="E30" s="62">
        <v>11</v>
      </c>
      <c r="F30" s="62"/>
      <c r="G30" s="62">
        <v>3</v>
      </c>
      <c r="H30" s="62"/>
      <c r="I30" s="62">
        <v>4</v>
      </c>
      <c r="J30" s="62"/>
      <c r="K30" s="63">
        <v>1</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430</v>
      </c>
      <c r="D32" s="190"/>
      <c r="E32" s="191"/>
      <c r="F32" s="189" t="s">
        <v>431</v>
      </c>
      <c r="G32" s="190"/>
      <c r="H32" s="191"/>
      <c r="I32" s="189" t="s">
        <v>432</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435</v>
      </c>
      <c r="D39" s="202"/>
      <c r="E39" s="203"/>
      <c r="F39" s="201" t="s">
        <v>436</v>
      </c>
      <c r="G39" s="202"/>
      <c r="H39" s="203"/>
      <c r="I39" s="201" t="s">
        <v>437</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447</v>
      </c>
      <c r="I46" s="103" t="s">
        <v>448</v>
      </c>
      <c r="J46" s="167" t="s">
        <v>449</v>
      </c>
      <c r="K46" s="168"/>
    </row>
    <row r="47" spans="1:11" ht="20.25" customHeight="1" x14ac:dyDescent="0.4">
      <c r="A47" s="154"/>
      <c r="B47" s="174"/>
      <c r="C47" s="185" t="s">
        <v>450</v>
      </c>
      <c r="D47" s="186"/>
      <c r="E47" s="166" t="s">
        <v>451</v>
      </c>
      <c r="F47" s="166"/>
      <c r="G47" s="103" t="s">
        <v>452</v>
      </c>
      <c r="H47" s="65" t="s">
        <v>453</v>
      </c>
      <c r="I47" s="103" t="s">
        <v>454</v>
      </c>
      <c r="J47" s="167" t="s">
        <v>455</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458</v>
      </c>
      <c r="F49" s="166"/>
      <c r="G49" s="103" t="s">
        <v>459</v>
      </c>
      <c r="H49" s="65" t="s">
        <v>460</v>
      </c>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470</v>
      </c>
      <c r="D55" s="181"/>
      <c r="E55" s="182" t="s">
        <v>445</v>
      </c>
      <c r="F55" s="182"/>
      <c r="G55" s="104" t="s">
        <v>471</v>
      </c>
      <c r="H55" s="69" t="s">
        <v>377</v>
      </c>
      <c r="I55" s="69" t="s">
        <v>377</v>
      </c>
      <c r="J55" s="183" t="s">
        <v>472</v>
      </c>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484</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21" priority="2" stopIfTrue="1">
      <formula>$K$4=""</formula>
    </cfRule>
  </conditionalFormatting>
  <conditionalFormatting sqref="G1:H1 C5:E5 G5:K5 H8 C6:G11 H11 C22:F22 G29 G46:K46 E47:K49 J6:K6 C2:C3 C26:I27 K26:K27 C12 C29:E29 K3 I2 J8:K8 J7">
    <cfRule type="containsBlanks" dxfId="420"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19" priority="4">
      <formula>LEN(TRIM(C24))=0</formula>
    </cfRule>
  </conditionalFormatting>
  <conditionalFormatting sqref="E24:F24">
    <cfRule type="containsBlanks" dxfId="418" priority="3">
      <formula>LEN(TRIM(E24))=0</formula>
    </cfRule>
  </conditionalFormatting>
  <conditionalFormatting sqref="J9:K9 J11:K11 J10">
    <cfRule type="containsBlanks" dxfId="417"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3998B28-FF58-42DA-8B5D-EE03BD07DF6E}">
      <formula1>0</formula1>
    </dataValidation>
    <dataValidation type="list" allowBlank="1" showInputMessage="1" showErrorMessage="1" sqref="J2:K2" xr:uid="{4973E7A9-49B3-4AAE-ADDD-3ED9095FC837}">
      <formula1>"保育所,認定こども園,小規模保育事業"</formula1>
    </dataValidation>
  </dataValidations>
  <hyperlinks>
    <hyperlink ref="A1:B1" location="公表用一覧!A1" display="&lt; 戻る" xr:uid="{4D95A6AD-59D7-4526-A641-81D1604A088B}"/>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DE0757-BA57-4BEA-B5A6-EECC8679EDD7}">
  <sheetPr codeName="Sheet7"/>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v>45545</v>
      </c>
      <c r="H1" s="257"/>
      <c r="I1" s="36" t="s">
        <v>370</v>
      </c>
      <c r="J1" s="258">
        <v>45748</v>
      </c>
      <c r="K1" s="259"/>
      <c r="L1" s="37"/>
      <c r="M1" s="37"/>
      <c r="N1" s="37"/>
    </row>
    <row r="2" spans="1:14" ht="27" customHeight="1" x14ac:dyDescent="0.4">
      <c r="A2" s="156" t="s">
        <v>371</v>
      </c>
      <c r="B2" s="155"/>
      <c r="C2" s="260" t="s">
        <v>3</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8</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39</v>
      </c>
      <c r="D5" s="293"/>
      <c r="E5" s="294"/>
      <c r="F5" s="43" t="s">
        <v>376</v>
      </c>
      <c r="G5" s="292" t="s">
        <v>377</v>
      </c>
      <c r="H5" s="293"/>
      <c r="I5" s="293"/>
      <c r="J5" s="293"/>
      <c r="K5" s="295"/>
      <c r="L5" s="40"/>
      <c r="M5" s="40"/>
      <c r="N5" s="40"/>
    </row>
    <row r="6" spans="1:14" ht="27" customHeight="1" x14ac:dyDescent="0.4">
      <c r="A6" s="209" t="s">
        <v>378</v>
      </c>
      <c r="B6" s="153"/>
      <c r="C6" s="276" t="s">
        <v>40</v>
      </c>
      <c r="D6" s="277"/>
      <c r="E6" s="277"/>
      <c r="F6" s="277"/>
      <c r="G6" s="277"/>
      <c r="H6" s="282" t="s">
        <v>379</v>
      </c>
      <c r="I6" s="107" t="s">
        <v>380</v>
      </c>
      <c r="J6" s="284">
        <v>9</v>
      </c>
      <c r="K6" s="285"/>
      <c r="L6" s="44"/>
      <c r="M6" s="44"/>
      <c r="N6" s="44"/>
    </row>
    <row r="7" spans="1:14" ht="27" customHeight="1" x14ac:dyDescent="0.4">
      <c r="A7" s="156"/>
      <c r="B7" s="155"/>
      <c r="C7" s="278"/>
      <c r="D7" s="279"/>
      <c r="E7" s="279"/>
      <c r="F7" s="279"/>
      <c r="G7" s="279"/>
      <c r="H7" s="283"/>
      <c r="I7" s="286" t="s">
        <v>381</v>
      </c>
      <c r="J7" s="288" t="s">
        <v>485</v>
      </c>
      <c r="K7" s="289"/>
      <c r="L7" s="44"/>
      <c r="M7" s="44"/>
      <c r="N7" s="44"/>
    </row>
    <row r="8" spans="1:14" ht="27" customHeight="1" x14ac:dyDescent="0.4">
      <c r="A8" s="234"/>
      <c r="B8" s="235"/>
      <c r="C8" s="280"/>
      <c r="D8" s="281"/>
      <c r="E8" s="281"/>
      <c r="F8" s="281"/>
      <c r="G8" s="281"/>
      <c r="H8" s="45" t="s">
        <v>383</v>
      </c>
      <c r="I8" s="287"/>
      <c r="J8" s="224">
        <v>13.5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479</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400</v>
      </c>
      <c r="D24" s="231"/>
      <c r="E24" s="230" t="s">
        <v>400</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16</v>
      </c>
      <c r="E26" s="53">
        <v>18</v>
      </c>
      <c r="F26" s="53">
        <v>22</v>
      </c>
      <c r="G26" s="53">
        <v>25</v>
      </c>
      <c r="H26" s="53">
        <v>30</v>
      </c>
      <c r="I26" s="212">
        <f>SUM(C26:H26)</f>
        <v>120</v>
      </c>
      <c r="J26" s="213"/>
      <c r="K26" s="54" t="s">
        <v>22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17</v>
      </c>
      <c r="F29" s="59">
        <v>1</v>
      </c>
      <c r="G29" s="59">
        <v>3</v>
      </c>
      <c r="H29" s="59"/>
      <c r="I29" s="59"/>
      <c r="J29" s="59"/>
      <c r="K29" s="60"/>
      <c r="L29" s="50"/>
      <c r="M29" s="50"/>
      <c r="N29" s="50"/>
    </row>
    <row r="30" spans="1:14" ht="27" customHeight="1" thickBot="1" x14ac:dyDescent="0.45">
      <c r="A30" s="102"/>
      <c r="B30" s="61" t="s">
        <v>424</v>
      </c>
      <c r="C30" s="62" t="s">
        <v>425</v>
      </c>
      <c r="D30" s="62" t="s">
        <v>425</v>
      </c>
      <c r="E30" s="62">
        <v>13</v>
      </c>
      <c r="F30" s="62"/>
      <c r="G30" s="62">
        <v>3</v>
      </c>
      <c r="H30" s="62"/>
      <c r="I30" s="62">
        <v>3</v>
      </c>
      <c r="J30" s="62"/>
      <c r="K30" s="63">
        <v>1</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430</v>
      </c>
      <c r="D32" s="190"/>
      <c r="E32" s="191"/>
      <c r="F32" s="189" t="s">
        <v>431</v>
      </c>
      <c r="G32" s="190"/>
      <c r="H32" s="191"/>
      <c r="I32" s="189" t="s">
        <v>432</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435</v>
      </c>
      <c r="D39" s="202"/>
      <c r="E39" s="203"/>
      <c r="F39" s="201" t="s">
        <v>436</v>
      </c>
      <c r="G39" s="202"/>
      <c r="H39" s="203"/>
      <c r="I39" s="201" t="s">
        <v>437</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447</v>
      </c>
      <c r="I46" s="103" t="s">
        <v>448</v>
      </c>
      <c r="J46" s="167" t="s">
        <v>449</v>
      </c>
      <c r="K46" s="168"/>
    </row>
    <row r="47" spans="1:11" ht="20.25" customHeight="1" x14ac:dyDescent="0.4">
      <c r="A47" s="154"/>
      <c r="B47" s="174"/>
      <c r="C47" s="185" t="s">
        <v>450</v>
      </c>
      <c r="D47" s="186"/>
      <c r="E47" s="166" t="s">
        <v>451</v>
      </c>
      <c r="F47" s="166"/>
      <c r="G47" s="103" t="s">
        <v>452</v>
      </c>
      <c r="H47" s="65" t="s">
        <v>453</v>
      </c>
      <c r="I47" s="103" t="s">
        <v>454</v>
      </c>
      <c r="J47" s="167" t="s">
        <v>455</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458</v>
      </c>
      <c r="F49" s="166"/>
      <c r="G49" s="103" t="s">
        <v>459</v>
      </c>
      <c r="H49" s="65" t="s">
        <v>460</v>
      </c>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470</v>
      </c>
      <c r="D55" s="181"/>
      <c r="E55" s="182" t="s">
        <v>445</v>
      </c>
      <c r="F55" s="182"/>
      <c r="G55" s="104" t="s">
        <v>471</v>
      </c>
      <c r="H55" s="69" t="s">
        <v>377</v>
      </c>
      <c r="I55" s="69" t="s">
        <v>377</v>
      </c>
      <c r="J55" s="183" t="s">
        <v>472</v>
      </c>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484</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16" priority="2" stopIfTrue="1">
      <formula>$K$4=""</formula>
    </cfRule>
  </conditionalFormatting>
  <conditionalFormatting sqref="G1:H1 C5:E5 G5:K5 H8 C6:G11 H11 C22:F22 G29 G46:K46 E47:K49 J6:K6 C2:C3 C26:I27 K26:K27 C12 C29:E29 K3 I2 J8:K8 J7">
    <cfRule type="containsBlanks" dxfId="41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14" priority="4">
      <formula>LEN(TRIM(C24))=0</formula>
    </cfRule>
  </conditionalFormatting>
  <conditionalFormatting sqref="E24:F24">
    <cfRule type="containsBlanks" dxfId="413" priority="3">
      <formula>LEN(TRIM(E24))=0</formula>
    </cfRule>
  </conditionalFormatting>
  <conditionalFormatting sqref="J9:K9 J11:K11 J10">
    <cfRule type="containsBlanks" dxfId="41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B33634D5-702A-4C33-A021-E74D7B9D1375}">
      <formula1>0</formula1>
    </dataValidation>
    <dataValidation type="list" allowBlank="1" showInputMessage="1" showErrorMessage="1" sqref="J2:K2" xr:uid="{3FF3E705-7B88-42AF-9F5E-4CC3DCACB330}">
      <formula1>"保育所,認定こども園,小規模保育事業"</formula1>
    </dataValidation>
  </dataValidations>
  <hyperlinks>
    <hyperlink ref="A1:B1" location="公表用一覧!A1" display="&lt; 戻る" xr:uid="{1CC063B4-9CEE-4044-9704-B57F4F9449F5}"/>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FAD0F2-D6A7-43CA-BEF6-AD463FA9F64F}">
  <sheetPr codeName="Sheet8"/>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c r="H1" s="257"/>
      <c r="I1" s="36" t="s">
        <v>370</v>
      </c>
      <c r="J1" s="258">
        <v>45748</v>
      </c>
      <c r="K1" s="259"/>
      <c r="L1" s="37"/>
      <c r="M1" s="37"/>
      <c r="N1" s="37"/>
    </row>
    <row r="2" spans="1:14" ht="27" customHeight="1" x14ac:dyDescent="0.4">
      <c r="A2" s="156" t="s">
        <v>371</v>
      </c>
      <c r="B2" s="155"/>
      <c r="C2" s="260" t="s">
        <v>4</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11</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112</v>
      </c>
      <c r="D5" s="293"/>
      <c r="E5" s="294"/>
      <c r="F5" s="43" t="s">
        <v>376</v>
      </c>
      <c r="G5" s="296" t="str">
        <f>HYPERLINK("http://yagikita.jp/", "http://yagikita.jp/")</f>
        <v>http://yagikita.jp/</v>
      </c>
      <c r="H5" s="293"/>
      <c r="I5" s="293"/>
      <c r="J5" s="293"/>
      <c r="K5" s="295"/>
      <c r="L5" s="40"/>
      <c r="M5" s="40"/>
      <c r="N5" s="40"/>
    </row>
    <row r="6" spans="1:14" ht="27" customHeight="1" x14ac:dyDescent="0.4">
      <c r="A6" s="209" t="s">
        <v>378</v>
      </c>
      <c r="B6" s="153"/>
      <c r="C6" s="276" t="s">
        <v>113</v>
      </c>
      <c r="D6" s="277"/>
      <c r="E6" s="277"/>
      <c r="F6" s="277"/>
      <c r="G6" s="277"/>
      <c r="H6" s="282" t="s">
        <v>379</v>
      </c>
      <c r="I6" s="107" t="s">
        <v>380</v>
      </c>
      <c r="J6" s="284">
        <v>15</v>
      </c>
      <c r="K6" s="285"/>
      <c r="L6" s="44"/>
      <c r="M6" s="44"/>
      <c r="N6" s="44"/>
    </row>
    <row r="7" spans="1:14" ht="27" customHeight="1" x14ac:dyDescent="0.4">
      <c r="A7" s="156"/>
      <c r="B7" s="155"/>
      <c r="C7" s="278"/>
      <c r="D7" s="279"/>
      <c r="E7" s="279"/>
      <c r="F7" s="279"/>
      <c r="G7" s="279"/>
      <c r="H7" s="283"/>
      <c r="I7" s="286" t="s">
        <v>381</v>
      </c>
      <c r="J7" s="288" t="s">
        <v>486</v>
      </c>
      <c r="K7" s="289"/>
      <c r="L7" s="44"/>
      <c r="M7" s="44"/>
      <c r="N7" s="44"/>
    </row>
    <row r="8" spans="1:14" ht="27" customHeight="1" x14ac:dyDescent="0.4">
      <c r="A8" s="234"/>
      <c r="B8" s="235"/>
      <c r="C8" s="280"/>
      <c r="D8" s="281"/>
      <c r="E8" s="281"/>
      <c r="F8" s="281"/>
      <c r="G8" s="281"/>
      <c r="H8" s="45" t="s">
        <v>383</v>
      </c>
      <c r="I8" s="287"/>
      <c r="J8" s="224">
        <v>18</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487</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488</v>
      </c>
      <c r="D24" s="231"/>
      <c r="E24" s="230" t="s">
        <v>489</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12</v>
      </c>
      <c r="D26" s="53">
        <v>18</v>
      </c>
      <c r="E26" s="53">
        <v>18</v>
      </c>
      <c r="F26" s="53">
        <v>24</v>
      </c>
      <c r="G26" s="53">
        <v>24</v>
      </c>
      <c r="H26" s="53">
        <v>24</v>
      </c>
      <c r="I26" s="212">
        <f>SUM(C26:H26)</f>
        <v>120</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16</v>
      </c>
      <c r="F29" s="59"/>
      <c r="G29" s="59">
        <v>2</v>
      </c>
      <c r="H29" s="59">
        <v>1</v>
      </c>
      <c r="I29" s="59"/>
      <c r="J29" s="59">
        <v>1</v>
      </c>
      <c r="K29" s="60"/>
      <c r="L29" s="50"/>
      <c r="M29" s="50"/>
      <c r="N29" s="50"/>
    </row>
    <row r="30" spans="1:14" ht="27" customHeight="1" thickBot="1" x14ac:dyDescent="0.45">
      <c r="A30" s="102"/>
      <c r="B30" s="61" t="s">
        <v>424</v>
      </c>
      <c r="C30" s="62" t="s">
        <v>425</v>
      </c>
      <c r="D30" s="62" t="s">
        <v>425</v>
      </c>
      <c r="E30" s="62">
        <v>3</v>
      </c>
      <c r="F30" s="62"/>
      <c r="G30" s="62">
        <v>2</v>
      </c>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c r="D32" s="190"/>
      <c r="E32" s="191"/>
      <c r="F32" s="189"/>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t="s">
        <v>490</v>
      </c>
      <c r="F47" s="166"/>
      <c r="G47" s="103"/>
      <c r="H47" s="65"/>
      <c r="I47" s="103"/>
      <c r="J47" s="167"/>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491</v>
      </c>
      <c r="D55" s="181"/>
      <c r="E55" s="182" t="s">
        <v>445</v>
      </c>
      <c r="F55" s="182"/>
      <c r="G55" s="104" t="s">
        <v>492</v>
      </c>
      <c r="H55" s="69"/>
      <c r="I55" s="69"/>
      <c r="J55" s="183"/>
      <c r="K55" s="184"/>
    </row>
    <row r="56" spans="1:14" ht="20.25" customHeight="1" x14ac:dyDescent="0.4">
      <c r="A56" s="154"/>
      <c r="B56" s="174"/>
      <c r="C56" s="164" t="s">
        <v>493</v>
      </c>
      <c r="D56" s="165"/>
      <c r="E56" s="166" t="s">
        <v>445</v>
      </c>
      <c r="F56" s="166"/>
      <c r="G56" s="103" t="s">
        <v>494</v>
      </c>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411" priority="3">
      <formula>LEN(TRIM(C24))=0</formula>
    </cfRule>
  </conditionalFormatting>
  <conditionalFormatting sqref="C9:G11 J9:K11 H11 C27:I27 K27">
    <cfRule type="expression" dxfId="410" priority="2" stopIfTrue="1">
      <formula>$K$4=""</formula>
    </cfRule>
  </conditionalFormatting>
  <conditionalFormatting sqref="E47:K49 C6:G11 H11 C26:I27 K26:K27 G1:H1 I2 C2:C3 K3 C5:E5 G5:K5 J6:K6 J7 H8 C12 C22:F22 C29:E29 G29 G46:K46">
    <cfRule type="containsBlanks" dxfId="40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08" priority="6">
      <formula>LEN(TRIM(J8))=0</formula>
    </cfRule>
  </conditionalFormatting>
  <dataValidations count="2">
    <dataValidation type="whole" operator="greaterThanOrEqual" allowBlank="1" showInputMessage="1" showErrorMessage="1" sqref="E29:K30 C29:D29" xr:uid="{EC602C83-F6B0-429B-9CA6-D50010D72362}">
      <formula1>0</formula1>
    </dataValidation>
    <dataValidation type="list" allowBlank="1" showInputMessage="1" showErrorMessage="1" sqref="J2:K2" xr:uid="{3230B3E5-DF82-4C65-91F2-7B1C9CAEF210}">
      <formula1>"保育所,認定こども園,小規模保育事業"</formula1>
    </dataValidation>
  </dataValidations>
  <hyperlinks>
    <hyperlink ref="A1:B1" location="公表用一覧!A1" display="&lt; 戻る" xr:uid="{CCE7EFFF-7718-4516-ADE0-B7CE16A6A60A}"/>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4A78B7-6EEE-4AE0-9A49-3C68D5DBA357}">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1" customWidth="1"/>
    <col min="2" max="11" width="8.25" style="141" customWidth="1"/>
    <col min="12" max="14" width="7.125" style="38" customWidth="1"/>
    <col min="15" max="16384" width="9" style="38"/>
  </cols>
  <sheetData>
    <row r="1" spans="1:14" ht="13.5" customHeight="1" thickBot="1" x14ac:dyDescent="0.45">
      <c r="A1" s="297" t="s">
        <v>541</v>
      </c>
      <c r="B1" s="297"/>
      <c r="C1" s="75"/>
      <c r="D1" s="75"/>
      <c r="E1" s="76"/>
      <c r="F1" s="35" t="s">
        <v>369</v>
      </c>
      <c r="G1" s="256"/>
      <c r="H1" s="257"/>
      <c r="I1" s="36" t="s">
        <v>370</v>
      </c>
      <c r="J1" s="258">
        <v>45748</v>
      </c>
      <c r="K1" s="259"/>
      <c r="L1" s="37"/>
      <c r="M1" s="37"/>
      <c r="N1" s="37"/>
    </row>
    <row r="2" spans="1:14" ht="27" customHeight="1" x14ac:dyDescent="0.4">
      <c r="A2" s="156" t="s">
        <v>371</v>
      </c>
      <c r="B2" s="155"/>
      <c r="C2" s="260" t="s">
        <v>114</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12</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115</v>
      </c>
      <c r="D5" s="293"/>
      <c r="E5" s="294"/>
      <c r="F5" s="43" t="s">
        <v>376</v>
      </c>
      <c r="G5" s="296" t="s">
        <v>1921</v>
      </c>
      <c r="H5" s="293"/>
      <c r="I5" s="293"/>
      <c r="J5" s="293"/>
      <c r="K5" s="295"/>
      <c r="L5" s="40"/>
      <c r="M5" s="40"/>
      <c r="N5" s="40"/>
    </row>
    <row r="6" spans="1:14" ht="27" customHeight="1" x14ac:dyDescent="0.4">
      <c r="A6" s="209" t="s">
        <v>378</v>
      </c>
      <c r="B6" s="153"/>
      <c r="C6" s="276" t="s">
        <v>116</v>
      </c>
      <c r="D6" s="277"/>
      <c r="E6" s="277"/>
      <c r="F6" s="277"/>
      <c r="G6" s="277"/>
      <c r="H6" s="282" t="s">
        <v>379</v>
      </c>
      <c r="I6" s="139" t="s">
        <v>380</v>
      </c>
      <c r="J6" s="284">
        <v>13</v>
      </c>
      <c r="K6" s="285"/>
      <c r="L6" s="44"/>
      <c r="M6" s="44"/>
      <c r="N6" s="44"/>
    </row>
    <row r="7" spans="1:14" ht="27" customHeight="1" x14ac:dyDescent="0.4">
      <c r="A7" s="156"/>
      <c r="B7" s="155"/>
      <c r="C7" s="278"/>
      <c r="D7" s="279"/>
      <c r="E7" s="279"/>
      <c r="F7" s="279"/>
      <c r="G7" s="279"/>
      <c r="H7" s="283"/>
      <c r="I7" s="286" t="s">
        <v>381</v>
      </c>
      <c r="J7" s="288" t="s">
        <v>1922</v>
      </c>
      <c r="K7" s="289"/>
      <c r="L7" s="44"/>
      <c r="M7" s="44"/>
      <c r="N7" s="44"/>
    </row>
    <row r="8" spans="1:14" ht="27" customHeight="1" x14ac:dyDescent="0.4">
      <c r="A8" s="234"/>
      <c r="B8" s="235"/>
      <c r="C8" s="280"/>
      <c r="D8" s="281"/>
      <c r="E8" s="281"/>
      <c r="F8" s="281"/>
      <c r="G8" s="281"/>
      <c r="H8" s="45" t="s">
        <v>383</v>
      </c>
      <c r="I8" s="287"/>
      <c r="J8" s="224">
        <v>23</v>
      </c>
      <c r="K8" s="225"/>
      <c r="L8" s="44"/>
      <c r="M8" s="44"/>
      <c r="N8" s="44"/>
    </row>
    <row r="9" spans="1:14" ht="27" customHeight="1" x14ac:dyDescent="0.4">
      <c r="A9" s="270" t="s">
        <v>384</v>
      </c>
      <c r="B9" s="271"/>
      <c r="C9" s="276"/>
      <c r="D9" s="277"/>
      <c r="E9" s="277"/>
      <c r="F9" s="277"/>
      <c r="G9" s="277"/>
      <c r="H9" s="282" t="s">
        <v>379</v>
      </c>
      <c r="I9" s="139"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1923</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627</v>
      </c>
      <c r="F22" s="231"/>
      <c r="G22" s="249"/>
      <c r="H22" s="250"/>
      <c r="I22" s="46" t="s">
        <v>396</v>
      </c>
      <c r="J22" s="226" t="s">
        <v>1924</v>
      </c>
      <c r="K22" s="227"/>
      <c r="L22" s="44"/>
      <c r="M22" s="44"/>
      <c r="N22" s="44"/>
    </row>
    <row r="23" spans="1:14" ht="27" customHeight="1" x14ac:dyDescent="0.4">
      <c r="A23" s="156"/>
      <c r="B23" s="155"/>
      <c r="C23" s="228" t="s">
        <v>397</v>
      </c>
      <c r="D23" s="229"/>
      <c r="E23" s="228" t="s">
        <v>398</v>
      </c>
      <c r="F23" s="229"/>
      <c r="G23" s="251"/>
      <c r="H23" s="252"/>
      <c r="I23" s="46" t="s">
        <v>399</v>
      </c>
      <c r="J23" s="226" t="s">
        <v>1925</v>
      </c>
      <c r="K23" s="227"/>
      <c r="L23" s="44"/>
      <c r="M23" s="44"/>
      <c r="N23" s="44"/>
    </row>
    <row r="24" spans="1:14" ht="27" customHeight="1" x14ac:dyDescent="0.4">
      <c r="A24" s="234"/>
      <c r="B24" s="235"/>
      <c r="C24" s="230" t="s">
        <v>400</v>
      </c>
      <c r="D24" s="231"/>
      <c r="E24" s="230" t="s">
        <v>394</v>
      </c>
      <c r="F24" s="231"/>
      <c r="G24" s="253"/>
      <c r="H24" s="254"/>
      <c r="I24" s="47" t="s">
        <v>401</v>
      </c>
      <c r="J24" s="232" t="s">
        <v>1926</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12</v>
      </c>
      <c r="D26" s="53">
        <v>15</v>
      </c>
      <c r="E26" s="53">
        <v>15</v>
      </c>
      <c r="F26" s="53">
        <v>16</v>
      </c>
      <c r="G26" s="53">
        <v>16</v>
      </c>
      <c r="H26" s="53">
        <v>16</v>
      </c>
      <c r="I26" s="212">
        <f>SUM(C26:H26)</f>
        <v>90</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40"/>
      <c r="B29" s="58" t="s">
        <v>423</v>
      </c>
      <c r="C29" s="59">
        <v>1</v>
      </c>
      <c r="D29" s="59">
        <v>1</v>
      </c>
      <c r="E29" s="59">
        <v>15</v>
      </c>
      <c r="F29" s="59"/>
      <c r="G29" s="59"/>
      <c r="H29" s="59">
        <v>2</v>
      </c>
      <c r="I29" s="59"/>
      <c r="J29" s="59"/>
      <c r="K29" s="60"/>
      <c r="L29" s="50"/>
      <c r="M29" s="50"/>
      <c r="N29" s="50"/>
    </row>
    <row r="30" spans="1:14" ht="27" customHeight="1" thickBot="1" x14ac:dyDescent="0.45">
      <c r="A30" s="143"/>
      <c r="B30" s="61" t="s">
        <v>424</v>
      </c>
      <c r="C30" s="62" t="s">
        <v>425</v>
      </c>
      <c r="D30" s="62" t="s">
        <v>425</v>
      </c>
      <c r="E30" s="62">
        <v>6</v>
      </c>
      <c r="F30" s="62"/>
      <c r="G30" s="62">
        <v>1</v>
      </c>
      <c r="H30" s="62">
        <v>1</v>
      </c>
      <c r="I30" s="62"/>
      <c r="J30" s="62">
        <v>1</v>
      </c>
      <c r="K30" s="63">
        <v>3</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1927</v>
      </c>
      <c r="D32" s="190"/>
      <c r="E32" s="191"/>
      <c r="F32" s="189" t="s">
        <v>1928</v>
      </c>
      <c r="G32" s="190"/>
      <c r="H32" s="191"/>
      <c r="I32" s="189" t="s">
        <v>1929</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298" t="s">
        <v>433</v>
      </c>
      <c r="D38" s="299"/>
      <c r="E38" s="300"/>
      <c r="F38" s="298" t="s">
        <v>434</v>
      </c>
      <c r="G38" s="299"/>
      <c r="H38" s="300"/>
      <c r="I38" s="298" t="s">
        <v>422</v>
      </c>
      <c r="J38" s="299"/>
      <c r="K38" s="301"/>
    </row>
    <row r="39" spans="1:11" ht="20.25" customHeight="1" x14ac:dyDescent="0.4">
      <c r="A39" s="154"/>
      <c r="B39" s="174"/>
      <c r="C39" s="302" t="s">
        <v>939</v>
      </c>
      <c r="D39" s="303"/>
      <c r="E39" s="304"/>
      <c r="F39" s="302" t="s">
        <v>939</v>
      </c>
      <c r="G39" s="303"/>
      <c r="H39" s="304"/>
      <c r="I39" s="302" t="s">
        <v>939</v>
      </c>
      <c r="J39" s="303"/>
      <c r="K39" s="308"/>
    </row>
    <row r="40" spans="1:11" ht="20.25" customHeight="1" x14ac:dyDescent="0.4">
      <c r="A40" s="154"/>
      <c r="B40" s="174"/>
      <c r="C40" s="302"/>
      <c r="D40" s="303"/>
      <c r="E40" s="304"/>
      <c r="F40" s="302"/>
      <c r="G40" s="303"/>
      <c r="H40" s="304"/>
      <c r="I40" s="302"/>
      <c r="J40" s="303"/>
      <c r="K40" s="308"/>
    </row>
    <row r="41" spans="1:11" ht="20.25" customHeight="1" x14ac:dyDescent="0.4">
      <c r="A41" s="154"/>
      <c r="B41" s="174"/>
      <c r="C41" s="302"/>
      <c r="D41" s="303"/>
      <c r="E41" s="304"/>
      <c r="F41" s="302"/>
      <c r="G41" s="303"/>
      <c r="H41" s="304"/>
      <c r="I41" s="302"/>
      <c r="J41" s="303"/>
      <c r="K41" s="308"/>
    </row>
    <row r="42" spans="1:11" ht="20.25" customHeight="1" x14ac:dyDescent="0.4">
      <c r="A42" s="154"/>
      <c r="B42" s="174"/>
      <c r="C42" s="302"/>
      <c r="D42" s="303"/>
      <c r="E42" s="304"/>
      <c r="F42" s="302"/>
      <c r="G42" s="303"/>
      <c r="H42" s="304"/>
      <c r="I42" s="302"/>
      <c r="J42" s="303"/>
      <c r="K42" s="308"/>
    </row>
    <row r="43" spans="1:11" ht="20.25" customHeight="1" x14ac:dyDescent="0.4">
      <c r="A43" s="154"/>
      <c r="B43" s="174"/>
      <c r="C43" s="302"/>
      <c r="D43" s="303"/>
      <c r="E43" s="304"/>
      <c r="F43" s="302"/>
      <c r="G43" s="303"/>
      <c r="H43" s="304"/>
      <c r="I43" s="302"/>
      <c r="J43" s="303"/>
      <c r="K43" s="308"/>
    </row>
    <row r="44" spans="1:11" ht="20.25" customHeight="1" x14ac:dyDescent="0.4">
      <c r="A44" s="216"/>
      <c r="B44" s="217"/>
      <c r="C44" s="305"/>
      <c r="D44" s="306"/>
      <c r="E44" s="307"/>
      <c r="F44" s="305"/>
      <c r="G44" s="306"/>
      <c r="H44" s="307"/>
      <c r="I44" s="305"/>
      <c r="J44" s="306"/>
      <c r="K44" s="309"/>
    </row>
    <row r="45" spans="1:11" ht="20.25" customHeight="1" x14ac:dyDescent="0.4">
      <c r="A45" s="152" t="s">
        <v>438</v>
      </c>
      <c r="B45" s="173"/>
      <c r="C45" s="310" t="s">
        <v>439</v>
      </c>
      <c r="D45" s="311"/>
      <c r="E45" s="177" t="s">
        <v>440</v>
      </c>
      <c r="F45" s="177"/>
      <c r="G45" s="144" t="s">
        <v>441</v>
      </c>
      <c r="H45" s="144" t="s">
        <v>442</v>
      </c>
      <c r="I45" s="144" t="s">
        <v>93</v>
      </c>
      <c r="J45" s="178" t="s">
        <v>443</v>
      </c>
      <c r="K45" s="179"/>
    </row>
    <row r="46" spans="1:11" ht="20.25" customHeight="1" x14ac:dyDescent="0.4">
      <c r="A46" s="154"/>
      <c r="B46" s="174"/>
      <c r="C46" s="312" t="s">
        <v>444</v>
      </c>
      <c r="D46" s="313"/>
      <c r="E46" s="187" t="s">
        <v>445</v>
      </c>
      <c r="F46" s="187"/>
      <c r="G46" s="145" t="s">
        <v>446</v>
      </c>
      <c r="H46" s="78">
        <v>5200</v>
      </c>
      <c r="I46" s="145" t="s">
        <v>448</v>
      </c>
      <c r="J46" s="314" t="s">
        <v>524</v>
      </c>
      <c r="K46" s="315"/>
    </row>
    <row r="47" spans="1:11" ht="20.25" customHeight="1" x14ac:dyDescent="0.4">
      <c r="A47" s="154"/>
      <c r="B47" s="174"/>
      <c r="C47" s="312" t="s">
        <v>450</v>
      </c>
      <c r="D47" s="313"/>
      <c r="E47" s="166" t="s">
        <v>1930</v>
      </c>
      <c r="F47" s="166"/>
      <c r="G47" s="145" t="s">
        <v>446</v>
      </c>
      <c r="H47" s="65" t="s">
        <v>1931</v>
      </c>
      <c r="I47" s="145" t="s">
        <v>1932</v>
      </c>
      <c r="J47" s="314" t="s">
        <v>1933</v>
      </c>
      <c r="K47" s="315"/>
    </row>
    <row r="48" spans="1:11" ht="20.25" customHeight="1" x14ac:dyDescent="0.4">
      <c r="A48" s="154"/>
      <c r="B48" s="174"/>
      <c r="C48" s="312" t="s">
        <v>456</v>
      </c>
      <c r="D48" s="313"/>
      <c r="E48" s="166"/>
      <c r="F48" s="166"/>
      <c r="G48" s="145"/>
      <c r="H48" s="65"/>
      <c r="I48" s="145"/>
      <c r="J48" s="314"/>
      <c r="K48" s="315"/>
    </row>
    <row r="49" spans="1:14" ht="20.25" customHeight="1" x14ac:dyDescent="0.4">
      <c r="A49" s="154"/>
      <c r="B49" s="174"/>
      <c r="C49" s="312" t="s">
        <v>457</v>
      </c>
      <c r="D49" s="313"/>
      <c r="E49" s="166" t="s">
        <v>1587</v>
      </c>
      <c r="F49" s="166"/>
      <c r="G49" s="145" t="s">
        <v>446</v>
      </c>
      <c r="H49" s="65" t="s">
        <v>1934</v>
      </c>
      <c r="I49" s="145" t="s">
        <v>1935</v>
      </c>
      <c r="J49" s="314" t="s">
        <v>1933</v>
      </c>
      <c r="K49" s="315"/>
      <c r="L49" s="66"/>
      <c r="M49" s="66"/>
      <c r="N49" s="66"/>
    </row>
    <row r="50" spans="1:14" ht="20.25" customHeight="1" x14ac:dyDescent="0.4">
      <c r="A50" s="154"/>
      <c r="B50" s="174"/>
      <c r="C50" s="312" t="s">
        <v>461</v>
      </c>
      <c r="D50" s="313"/>
      <c r="E50" s="188"/>
      <c r="F50" s="188"/>
      <c r="G50" s="145"/>
      <c r="H50" s="65"/>
      <c r="I50" s="145"/>
      <c r="J50" s="314"/>
      <c r="K50" s="315"/>
      <c r="L50" s="66"/>
    </row>
    <row r="51" spans="1:14" ht="20.25" customHeight="1" x14ac:dyDescent="0.4">
      <c r="A51" s="154"/>
      <c r="B51" s="174"/>
      <c r="C51" s="312" t="s">
        <v>462</v>
      </c>
      <c r="D51" s="313"/>
      <c r="E51" s="188" t="s">
        <v>1936</v>
      </c>
      <c r="F51" s="188"/>
      <c r="G51" s="145" t="s">
        <v>1937</v>
      </c>
      <c r="H51" s="65" t="s">
        <v>1934</v>
      </c>
      <c r="I51" s="145" t="s">
        <v>1938</v>
      </c>
      <c r="J51" s="314" t="s">
        <v>1933</v>
      </c>
      <c r="K51" s="315"/>
      <c r="L51" s="66"/>
    </row>
    <row r="52" spans="1:14" ht="12" customHeight="1" x14ac:dyDescent="0.4">
      <c r="A52" s="142"/>
      <c r="B52" s="147" t="s">
        <v>463</v>
      </c>
      <c r="C52" s="316" t="s">
        <v>464</v>
      </c>
      <c r="D52" s="317"/>
      <c r="E52" s="317"/>
      <c r="F52" s="317"/>
      <c r="G52" s="317"/>
      <c r="H52" s="317"/>
      <c r="I52" s="317"/>
      <c r="J52" s="317"/>
      <c r="K52" s="318"/>
      <c r="L52" s="66"/>
    </row>
    <row r="53" spans="1:14" ht="12" customHeight="1" x14ac:dyDescent="0.4">
      <c r="A53" s="67"/>
      <c r="B53" s="169"/>
      <c r="C53" s="319" t="s">
        <v>465</v>
      </c>
      <c r="D53" s="320"/>
      <c r="E53" s="320"/>
      <c r="F53" s="320"/>
      <c r="G53" s="320"/>
      <c r="H53" s="320"/>
      <c r="I53" s="320"/>
      <c r="J53" s="320"/>
      <c r="K53" s="321"/>
      <c r="L53" s="66"/>
      <c r="M53" s="66"/>
      <c r="N53" s="66"/>
    </row>
    <row r="54" spans="1:14" ht="20.25" customHeight="1" x14ac:dyDescent="0.4">
      <c r="A54" s="152" t="s">
        <v>466</v>
      </c>
      <c r="B54" s="173"/>
      <c r="C54" s="310" t="s">
        <v>467</v>
      </c>
      <c r="D54" s="311"/>
      <c r="E54" s="177" t="s">
        <v>440</v>
      </c>
      <c r="F54" s="177"/>
      <c r="G54" s="144" t="s">
        <v>468</v>
      </c>
      <c r="H54" s="144" t="s">
        <v>448</v>
      </c>
      <c r="I54" s="146" t="s">
        <v>469</v>
      </c>
      <c r="J54" s="178" t="s">
        <v>93</v>
      </c>
      <c r="K54" s="179"/>
    </row>
    <row r="55" spans="1:14" ht="20.25" customHeight="1" x14ac:dyDescent="0.4">
      <c r="A55" s="154"/>
      <c r="B55" s="174"/>
      <c r="C55" s="322" t="s">
        <v>1939</v>
      </c>
      <c r="D55" s="323"/>
      <c r="E55" s="324" t="s">
        <v>1940</v>
      </c>
      <c r="F55" s="325"/>
      <c r="G55" s="330" t="s">
        <v>1453</v>
      </c>
      <c r="H55" s="330" t="s">
        <v>939</v>
      </c>
      <c r="I55" s="330" t="s">
        <v>939</v>
      </c>
      <c r="J55" s="333" t="s">
        <v>1941</v>
      </c>
      <c r="K55" s="334"/>
    </row>
    <row r="56" spans="1:14" ht="20.25" customHeight="1" x14ac:dyDescent="0.4">
      <c r="A56" s="154"/>
      <c r="B56" s="174"/>
      <c r="C56" s="338" t="s">
        <v>1942</v>
      </c>
      <c r="D56" s="339"/>
      <c r="E56" s="326"/>
      <c r="F56" s="327"/>
      <c r="G56" s="331"/>
      <c r="H56" s="331"/>
      <c r="I56" s="331"/>
      <c r="J56" s="335"/>
      <c r="K56" s="336"/>
    </row>
    <row r="57" spans="1:14" ht="20.25" customHeight="1" x14ac:dyDescent="0.4">
      <c r="A57" s="154"/>
      <c r="B57" s="174"/>
      <c r="C57" s="338" t="s">
        <v>1943</v>
      </c>
      <c r="D57" s="339"/>
      <c r="E57" s="328"/>
      <c r="F57" s="329"/>
      <c r="G57" s="332"/>
      <c r="H57" s="332"/>
      <c r="I57" s="332"/>
      <c r="J57" s="322"/>
      <c r="K57" s="337"/>
    </row>
    <row r="58" spans="1:14" ht="11.25" customHeight="1" x14ac:dyDescent="0.4">
      <c r="A58" s="71"/>
      <c r="B58" s="147" t="s">
        <v>463</v>
      </c>
      <c r="C58" s="316" t="s">
        <v>473</v>
      </c>
      <c r="D58" s="317"/>
      <c r="E58" s="317"/>
      <c r="F58" s="317"/>
      <c r="G58" s="317"/>
      <c r="H58" s="317"/>
      <c r="I58" s="317"/>
      <c r="J58" s="317"/>
      <c r="K58" s="318"/>
      <c r="L58" s="66"/>
      <c r="M58" s="66"/>
      <c r="N58" s="66"/>
    </row>
    <row r="59" spans="1:14" ht="11.25" customHeight="1" x14ac:dyDescent="0.4">
      <c r="A59" s="71"/>
      <c r="B59" s="148"/>
      <c r="C59" s="316" t="s">
        <v>474</v>
      </c>
      <c r="D59" s="317"/>
      <c r="E59" s="317"/>
      <c r="F59" s="317"/>
      <c r="G59" s="317"/>
      <c r="H59" s="317"/>
      <c r="I59" s="317"/>
      <c r="J59" s="317"/>
      <c r="K59" s="318"/>
      <c r="L59" s="66"/>
      <c r="M59" s="66"/>
      <c r="N59" s="66"/>
    </row>
    <row r="60" spans="1:14" ht="20.25" customHeight="1" x14ac:dyDescent="0.4">
      <c r="A60" s="152" t="s">
        <v>475</v>
      </c>
      <c r="B60" s="153"/>
      <c r="C60" s="159" t="s">
        <v>1944</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2">
    <mergeCell ref="A60:B64"/>
    <mergeCell ref="C60:K64"/>
    <mergeCell ref="H55:H57"/>
    <mergeCell ref="I55:I57"/>
    <mergeCell ref="J55:K57"/>
    <mergeCell ref="C56:D56"/>
    <mergeCell ref="C57:D57"/>
    <mergeCell ref="B58:B59"/>
    <mergeCell ref="C58:K58"/>
    <mergeCell ref="C59:K59"/>
    <mergeCell ref="B52:B53"/>
    <mergeCell ref="C52:K52"/>
    <mergeCell ref="C53:K53"/>
    <mergeCell ref="A54:B57"/>
    <mergeCell ref="C54:D54"/>
    <mergeCell ref="E54:F54"/>
    <mergeCell ref="J54:K54"/>
    <mergeCell ref="C55:D55"/>
    <mergeCell ref="E55:F57"/>
    <mergeCell ref="G55:G5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407" priority="3">
      <formula>LEN(TRIM(C24))=0</formula>
    </cfRule>
  </conditionalFormatting>
  <conditionalFormatting sqref="C9:G11 J9:K11 H11 C27:I27 K27">
    <cfRule type="expression" dxfId="406"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E55 G55:J55 C56:D57 C60:K64">
    <cfRule type="notContainsErrors" priority="1">
      <formula>NOT(ISERROR(C2))</formula>
    </cfRule>
  </conditionalFormatting>
  <conditionalFormatting sqref="J9:K9 J10 J11:K11">
    <cfRule type="containsBlanks" dxfId="405" priority="6">
      <formula>LEN(TRIM(J9))=0</formula>
    </cfRule>
  </conditionalFormatting>
  <dataValidations count="2">
    <dataValidation type="list" allowBlank="1" showInputMessage="1" showErrorMessage="1" sqref="J2:K2" xr:uid="{D699242A-2298-4AEE-B898-4539F156ECB4}">
      <formula1>"保育所,認定こども園,小規模保育事業"</formula1>
    </dataValidation>
    <dataValidation type="whole" operator="greaterThanOrEqual" allowBlank="1" showInputMessage="1" showErrorMessage="1" sqref="E29:K30 C29:D29" xr:uid="{7F778EB9-7281-49B9-ADA0-B6483D94B821}">
      <formula1>0</formula1>
    </dataValidation>
  </dataValidations>
  <hyperlinks>
    <hyperlink ref="A1:B1" location="公表用一覧!A1" display=" &lt;戻る" xr:uid="{B7DD8187-39B8-4384-84C9-A92D67DB0D91}"/>
    <hyperlink ref="G5" display="http://zukubonjo.or.jp/" xr:uid="{0DB7F44B-C2A4-4398-A4E7-74871BBA1081}"/>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0A1FEC-F1D2-4C3C-AD89-186CACA42C82}">
  <sheetPr codeName="Sheet10"/>
  <dimension ref="A1:N68"/>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t="s">
        <v>1094</v>
      </c>
      <c r="H1" s="257"/>
      <c r="I1" s="36" t="s">
        <v>370</v>
      </c>
      <c r="J1" s="258">
        <v>45748</v>
      </c>
      <c r="K1" s="259"/>
      <c r="L1" s="37"/>
      <c r="M1" s="37"/>
      <c r="N1" s="37"/>
    </row>
    <row r="2" spans="1:14" ht="27" customHeight="1" x14ac:dyDescent="0.4">
      <c r="A2" s="156" t="s">
        <v>371</v>
      </c>
      <c r="B2" s="155"/>
      <c r="C2" s="260" t="s">
        <v>117</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14</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118</v>
      </c>
      <c r="D5" s="293"/>
      <c r="E5" s="294"/>
      <c r="F5" s="43" t="s">
        <v>376</v>
      </c>
      <c r="G5" s="296" t="str">
        <f>HYPERLINK("http://www.kayanoki-hoiku.com", "http://www.kayanoki-hoiku.com")</f>
        <v>http://www.kayanoki-hoiku.com</v>
      </c>
      <c r="H5" s="293"/>
      <c r="I5" s="293"/>
      <c r="J5" s="293"/>
      <c r="K5" s="295"/>
      <c r="L5" s="40"/>
      <c r="M5" s="40"/>
      <c r="N5" s="40"/>
    </row>
    <row r="6" spans="1:14" ht="27" customHeight="1" x14ac:dyDescent="0.4">
      <c r="A6" s="209" t="s">
        <v>378</v>
      </c>
      <c r="B6" s="153"/>
      <c r="C6" s="276" t="s">
        <v>119</v>
      </c>
      <c r="D6" s="277"/>
      <c r="E6" s="277"/>
      <c r="F6" s="277"/>
      <c r="G6" s="277"/>
      <c r="H6" s="282" t="s">
        <v>379</v>
      </c>
      <c r="I6" s="107" t="s">
        <v>380</v>
      </c>
      <c r="J6" s="284">
        <v>15</v>
      </c>
      <c r="K6" s="285"/>
      <c r="L6" s="44"/>
      <c r="M6" s="44"/>
      <c r="N6" s="44"/>
    </row>
    <row r="7" spans="1:14" ht="27" customHeight="1" x14ac:dyDescent="0.4">
      <c r="A7" s="156"/>
      <c r="B7" s="155"/>
      <c r="C7" s="278"/>
      <c r="D7" s="279"/>
      <c r="E7" s="279"/>
      <c r="F7" s="279"/>
      <c r="G7" s="279"/>
      <c r="H7" s="283"/>
      <c r="I7" s="286" t="s">
        <v>381</v>
      </c>
      <c r="J7" s="288" t="s">
        <v>1095</v>
      </c>
      <c r="K7" s="289"/>
      <c r="L7" s="44"/>
      <c r="M7" s="44"/>
      <c r="N7" s="44"/>
    </row>
    <row r="8" spans="1:14" ht="27" customHeight="1" x14ac:dyDescent="0.4">
      <c r="A8" s="234"/>
      <c r="B8" s="235"/>
      <c r="C8" s="280"/>
      <c r="D8" s="281"/>
      <c r="E8" s="281"/>
      <c r="F8" s="281"/>
      <c r="G8" s="281"/>
      <c r="H8" s="45" t="s">
        <v>383</v>
      </c>
      <c r="I8" s="287"/>
      <c r="J8" s="224">
        <v>20</v>
      </c>
      <c r="K8" s="225"/>
      <c r="L8" s="44"/>
      <c r="M8" s="44"/>
      <c r="N8" s="44"/>
    </row>
    <row r="9" spans="1:14" ht="27" customHeight="1" x14ac:dyDescent="0.4">
      <c r="A9" s="270" t="s">
        <v>384</v>
      </c>
      <c r="B9" s="271"/>
      <c r="C9" s="276" t="s">
        <v>377</v>
      </c>
      <c r="D9" s="277"/>
      <c r="E9" s="277"/>
      <c r="F9" s="277"/>
      <c r="G9" s="277"/>
      <c r="H9" s="282" t="s">
        <v>379</v>
      </c>
      <c r="I9" s="107" t="s">
        <v>380</v>
      </c>
      <c r="J9" s="348"/>
      <c r="K9" s="349"/>
      <c r="L9" s="44"/>
      <c r="M9" s="44"/>
      <c r="N9" s="44"/>
    </row>
    <row r="10" spans="1:14" ht="27" customHeight="1" x14ac:dyDescent="0.4">
      <c r="A10" s="272"/>
      <c r="B10" s="273"/>
      <c r="C10" s="278"/>
      <c r="D10" s="279"/>
      <c r="E10" s="279"/>
      <c r="F10" s="279"/>
      <c r="G10" s="279"/>
      <c r="H10" s="283"/>
      <c r="I10" s="286" t="s">
        <v>381</v>
      </c>
      <c r="J10" s="350"/>
      <c r="K10" s="351"/>
      <c r="L10" s="44"/>
      <c r="M10" s="44"/>
      <c r="N10" s="44"/>
    </row>
    <row r="11" spans="1:14" ht="27" customHeight="1" x14ac:dyDescent="0.4">
      <c r="A11" s="274"/>
      <c r="B11" s="275"/>
      <c r="C11" s="280"/>
      <c r="D11" s="281"/>
      <c r="E11" s="281"/>
      <c r="F11" s="281"/>
      <c r="G11" s="281"/>
      <c r="H11" s="45"/>
      <c r="I11" s="287"/>
      <c r="J11" s="352"/>
      <c r="K11" s="353"/>
      <c r="L11" s="44"/>
      <c r="M11" s="44"/>
      <c r="N11" s="44"/>
    </row>
    <row r="12" spans="1:14" ht="27" customHeight="1" x14ac:dyDescent="0.4">
      <c r="A12" s="209" t="s">
        <v>387</v>
      </c>
      <c r="B12" s="153"/>
      <c r="C12" s="236" t="s">
        <v>1029</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1096</v>
      </c>
      <c r="F22" s="231"/>
      <c r="G22" s="249"/>
      <c r="H22" s="250"/>
      <c r="I22" s="46" t="s">
        <v>396</v>
      </c>
      <c r="J22" s="347" t="s">
        <v>503</v>
      </c>
      <c r="K22" s="227"/>
      <c r="L22" s="44"/>
      <c r="M22" s="44"/>
      <c r="N22" s="44"/>
    </row>
    <row r="23" spans="1:14" ht="27" customHeight="1" x14ac:dyDescent="0.4">
      <c r="A23" s="156"/>
      <c r="B23" s="155"/>
      <c r="C23" s="228" t="s">
        <v>397</v>
      </c>
      <c r="D23" s="229"/>
      <c r="E23" s="228" t="s">
        <v>398</v>
      </c>
      <c r="F23" s="229"/>
      <c r="G23" s="251"/>
      <c r="H23" s="252"/>
      <c r="I23" s="46" t="s">
        <v>399</v>
      </c>
      <c r="J23" s="226">
        <v>15</v>
      </c>
      <c r="K23" s="227"/>
      <c r="L23" s="44"/>
      <c r="M23" s="44"/>
      <c r="N23" s="44"/>
    </row>
    <row r="24" spans="1:14" ht="27" customHeight="1" x14ac:dyDescent="0.4">
      <c r="A24" s="234"/>
      <c r="B24" s="235"/>
      <c r="C24" s="230" t="s">
        <v>400</v>
      </c>
      <c r="D24" s="231"/>
      <c r="E24" s="230" t="s">
        <v>675</v>
      </c>
      <c r="F24" s="231"/>
      <c r="G24" s="253"/>
      <c r="H24" s="254"/>
      <c r="I24" s="47" t="s">
        <v>401</v>
      </c>
      <c r="J24" s="232" t="s">
        <v>1097</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16</v>
      </c>
      <c r="E26" s="53">
        <v>20</v>
      </c>
      <c r="F26" s="53">
        <v>22</v>
      </c>
      <c r="G26" s="53">
        <v>23</v>
      </c>
      <c r="H26" s="53">
        <v>23</v>
      </c>
      <c r="I26" s="212">
        <f>SUM(C26:H26)</f>
        <v>110</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12</v>
      </c>
      <c r="F29" s="59">
        <v>1</v>
      </c>
      <c r="G29" s="59"/>
      <c r="H29" s="59">
        <v>2</v>
      </c>
      <c r="I29" s="59"/>
      <c r="J29" s="59">
        <v>1</v>
      </c>
      <c r="K29" s="60"/>
      <c r="L29" s="50"/>
      <c r="M29" s="50"/>
      <c r="N29" s="50"/>
    </row>
    <row r="30" spans="1:14" ht="27" customHeight="1" thickBot="1" x14ac:dyDescent="0.45">
      <c r="A30" s="102"/>
      <c r="B30" s="61" t="s">
        <v>424</v>
      </c>
      <c r="C30" s="62" t="s">
        <v>425</v>
      </c>
      <c r="D30" s="62" t="s">
        <v>425</v>
      </c>
      <c r="E30" s="62">
        <v>13</v>
      </c>
      <c r="F30" s="62"/>
      <c r="G30" s="62">
        <v>1</v>
      </c>
      <c r="H30" s="62">
        <v>2</v>
      </c>
      <c r="I30" s="62">
        <v>1</v>
      </c>
      <c r="J30" s="62"/>
      <c r="K30" s="63">
        <v>2</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1034</v>
      </c>
      <c r="D32" s="190"/>
      <c r="E32" s="191"/>
      <c r="F32" s="189" t="s">
        <v>1035</v>
      </c>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t="s">
        <v>1036</v>
      </c>
      <c r="G39" s="202"/>
      <c r="H39" s="203"/>
      <c r="I39" s="201" t="s">
        <v>1037</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342" t="s">
        <v>445</v>
      </c>
      <c r="F46" s="342"/>
      <c r="G46" s="103" t="s">
        <v>446</v>
      </c>
      <c r="H46" s="65" t="s">
        <v>1038</v>
      </c>
      <c r="I46" s="103" t="s">
        <v>448</v>
      </c>
      <c r="J46" s="167" t="s">
        <v>1098</v>
      </c>
      <c r="K46" s="168"/>
    </row>
    <row r="47" spans="1:11" ht="20.25" customHeight="1" x14ac:dyDescent="0.4">
      <c r="A47" s="154"/>
      <c r="B47" s="174"/>
      <c r="C47" s="185" t="s">
        <v>450</v>
      </c>
      <c r="D47" s="186"/>
      <c r="E47" s="340" t="s">
        <v>451</v>
      </c>
      <c r="F47" s="340"/>
      <c r="G47" s="103" t="s">
        <v>452</v>
      </c>
      <c r="H47" s="65" t="s">
        <v>1099</v>
      </c>
      <c r="I47" s="103" t="s">
        <v>448</v>
      </c>
      <c r="J47" s="167" t="s">
        <v>1098</v>
      </c>
      <c r="K47" s="168"/>
    </row>
    <row r="48" spans="1:11" ht="20.25" customHeight="1" x14ac:dyDescent="0.4">
      <c r="A48" s="154"/>
      <c r="B48" s="174"/>
      <c r="C48" s="185" t="s">
        <v>456</v>
      </c>
      <c r="D48" s="186"/>
      <c r="E48" s="340"/>
      <c r="F48" s="340"/>
      <c r="G48" s="103"/>
      <c r="H48" s="65"/>
      <c r="I48" s="103"/>
      <c r="J48" s="167"/>
      <c r="K48" s="168"/>
    </row>
    <row r="49" spans="1:14" ht="20.25" customHeight="1" x14ac:dyDescent="0.4">
      <c r="A49" s="154"/>
      <c r="B49" s="174"/>
      <c r="C49" s="185" t="s">
        <v>457</v>
      </c>
      <c r="D49" s="186"/>
      <c r="E49" s="341" t="s">
        <v>1100</v>
      </c>
      <c r="F49" s="341"/>
      <c r="G49" s="103" t="s">
        <v>446</v>
      </c>
      <c r="H49" s="65" t="s">
        <v>1044</v>
      </c>
      <c r="I49" s="103" t="s">
        <v>448</v>
      </c>
      <c r="J49" s="167" t="s">
        <v>1098</v>
      </c>
      <c r="K49" s="168"/>
      <c r="L49" s="66"/>
      <c r="M49" s="66"/>
      <c r="N49" s="66"/>
    </row>
    <row r="50" spans="1:14" ht="20.25" customHeight="1" x14ac:dyDescent="0.4">
      <c r="A50" s="154"/>
      <c r="B50" s="174"/>
      <c r="C50" s="185" t="s">
        <v>461</v>
      </c>
      <c r="D50" s="186"/>
      <c r="E50" s="188" t="s">
        <v>1040</v>
      </c>
      <c r="F50" s="188"/>
      <c r="G50" s="103" t="s">
        <v>446</v>
      </c>
      <c r="H50" s="65">
        <v>950</v>
      </c>
      <c r="I50" s="103" t="s">
        <v>448</v>
      </c>
      <c r="J50" s="167" t="s">
        <v>1042</v>
      </c>
      <c r="K50" s="168"/>
      <c r="L50" s="66"/>
    </row>
    <row r="51" spans="1:14" ht="20.25" customHeight="1" x14ac:dyDescent="0.4">
      <c r="A51" s="154"/>
      <c r="B51" s="174"/>
      <c r="C51" s="185" t="s">
        <v>461</v>
      </c>
      <c r="D51" s="186"/>
      <c r="E51" s="188" t="s">
        <v>1822</v>
      </c>
      <c r="F51" s="188"/>
      <c r="G51" s="103" t="s">
        <v>446</v>
      </c>
      <c r="H51" s="65">
        <v>250</v>
      </c>
      <c r="I51" s="103" t="s">
        <v>448</v>
      </c>
      <c r="J51" s="167" t="s">
        <v>1042</v>
      </c>
      <c r="K51" s="168"/>
      <c r="L51" s="66"/>
    </row>
    <row r="52" spans="1:14" ht="20.25" customHeight="1" x14ac:dyDescent="0.4">
      <c r="A52" s="154"/>
      <c r="B52" s="174"/>
      <c r="C52" s="185" t="s">
        <v>1045</v>
      </c>
      <c r="D52" s="186"/>
      <c r="E52" s="343" t="s">
        <v>1823</v>
      </c>
      <c r="F52" s="344"/>
      <c r="G52" s="103" t="s">
        <v>1046</v>
      </c>
      <c r="H52" s="65">
        <v>2840</v>
      </c>
      <c r="I52" s="103" t="s">
        <v>932</v>
      </c>
      <c r="J52" s="345" t="s">
        <v>1042</v>
      </c>
      <c r="K52" s="346"/>
      <c r="L52" s="66"/>
    </row>
    <row r="53" spans="1:14" ht="20.25" customHeight="1" x14ac:dyDescent="0.4">
      <c r="A53" s="154"/>
      <c r="B53" s="174"/>
      <c r="C53" s="185" t="s">
        <v>1045</v>
      </c>
      <c r="D53" s="186"/>
      <c r="E53" s="343" t="s">
        <v>1822</v>
      </c>
      <c r="F53" s="344"/>
      <c r="G53" s="103" t="s">
        <v>1046</v>
      </c>
      <c r="H53" s="65">
        <v>960</v>
      </c>
      <c r="I53" s="103" t="s">
        <v>932</v>
      </c>
      <c r="J53" s="345" t="s">
        <v>1042</v>
      </c>
      <c r="K53" s="346"/>
      <c r="L53" s="66"/>
    </row>
    <row r="54" spans="1:14" ht="12" customHeight="1" x14ac:dyDescent="0.4">
      <c r="A54" s="101"/>
      <c r="B54" s="147" t="s">
        <v>463</v>
      </c>
      <c r="C54" s="149" t="s">
        <v>464</v>
      </c>
      <c r="D54" s="150"/>
      <c r="E54" s="150"/>
      <c r="F54" s="150"/>
      <c r="G54" s="150"/>
      <c r="H54" s="150"/>
      <c r="I54" s="150"/>
      <c r="J54" s="150"/>
      <c r="K54" s="151"/>
      <c r="L54" s="66"/>
    </row>
    <row r="55" spans="1:14" ht="12" customHeight="1" x14ac:dyDescent="0.4">
      <c r="A55" s="67"/>
      <c r="B55" s="169"/>
      <c r="C55" s="170" t="s">
        <v>465</v>
      </c>
      <c r="D55" s="171"/>
      <c r="E55" s="171"/>
      <c r="F55" s="171"/>
      <c r="G55" s="171"/>
      <c r="H55" s="171"/>
      <c r="I55" s="171"/>
      <c r="J55" s="171"/>
      <c r="K55" s="172"/>
      <c r="L55" s="66"/>
      <c r="M55" s="66"/>
      <c r="N55" s="66"/>
    </row>
    <row r="56" spans="1:14" ht="20.25" customHeight="1" x14ac:dyDescent="0.4">
      <c r="A56" s="152" t="s">
        <v>466</v>
      </c>
      <c r="B56" s="173"/>
      <c r="C56" s="175" t="s">
        <v>467</v>
      </c>
      <c r="D56" s="176"/>
      <c r="E56" s="177" t="s">
        <v>440</v>
      </c>
      <c r="F56" s="177"/>
      <c r="G56" s="64" t="s">
        <v>468</v>
      </c>
      <c r="H56" s="64" t="s">
        <v>448</v>
      </c>
      <c r="I56" s="68" t="s">
        <v>469</v>
      </c>
      <c r="J56" s="178" t="s">
        <v>93</v>
      </c>
      <c r="K56" s="179"/>
    </row>
    <row r="57" spans="1:14" ht="20.25" customHeight="1" x14ac:dyDescent="0.4">
      <c r="A57" s="154"/>
      <c r="B57" s="174"/>
      <c r="C57" s="180"/>
      <c r="D57" s="181"/>
      <c r="E57" s="182"/>
      <c r="F57" s="182"/>
      <c r="G57" s="104"/>
      <c r="H57" s="69"/>
      <c r="I57" s="69"/>
      <c r="J57" s="183"/>
      <c r="K57" s="184"/>
    </row>
    <row r="58" spans="1:14" ht="20.25" customHeight="1" x14ac:dyDescent="0.4">
      <c r="A58" s="154"/>
      <c r="B58" s="174"/>
      <c r="C58" s="164"/>
      <c r="D58" s="165"/>
      <c r="E58" s="166"/>
      <c r="F58" s="166"/>
      <c r="G58" s="103"/>
      <c r="H58" s="70"/>
      <c r="I58" s="70"/>
      <c r="J58" s="167"/>
      <c r="K58" s="168"/>
    </row>
    <row r="59" spans="1:14" ht="20.25" customHeight="1" x14ac:dyDescent="0.4">
      <c r="A59" s="154"/>
      <c r="B59" s="174"/>
      <c r="C59" s="164"/>
      <c r="D59" s="165"/>
      <c r="E59" s="166"/>
      <c r="F59" s="166"/>
      <c r="G59" s="103"/>
      <c r="H59" s="70"/>
      <c r="I59" s="70"/>
      <c r="J59" s="167"/>
      <c r="K59" s="168"/>
    </row>
    <row r="60" spans="1:14" ht="11.25" customHeight="1" x14ac:dyDescent="0.4">
      <c r="A60" s="71"/>
      <c r="B60" s="147" t="s">
        <v>463</v>
      </c>
      <c r="C60" s="149" t="s">
        <v>473</v>
      </c>
      <c r="D60" s="150"/>
      <c r="E60" s="150"/>
      <c r="F60" s="150"/>
      <c r="G60" s="150"/>
      <c r="H60" s="150"/>
      <c r="I60" s="150"/>
      <c r="J60" s="150"/>
      <c r="K60" s="151"/>
      <c r="L60" s="66"/>
      <c r="M60" s="66"/>
      <c r="N60" s="66"/>
    </row>
    <row r="61" spans="1:14" ht="11.25" customHeight="1" x14ac:dyDescent="0.4">
      <c r="A61" s="71"/>
      <c r="B61" s="148"/>
      <c r="C61" s="149" t="s">
        <v>474</v>
      </c>
      <c r="D61" s="150"/>
      <c r="E61" s="150"/>
      <c r="F61" s="150"/>
      <c r="G61" s="150"/>
      <c r="H61" s="150"/>
      <c r="I61" s="150"/>
      <c r="J61" s="150"/>
      <c r="K61" s="151"/>
      <c r="L61" s="66"/>
      <c r="M61" s="66"/>
      <c r="N61" s="66"/>
    </row>
    <row r="62" spans="1:14" ht="20.25" customHeight="1" x14ac:dyDescent="0.4">
      <c r="A62" s="152" t="s">
        <v>475</v>
      </c>
      <c r="B62" s="153"/>
      <c r="C62" s="159" t="s">
        <v>1047</v>
      </c>
      <c r="D62" s="160"/>
      <c r="E62" s="160"/>
      <c r="F62" s="160"/>
      <c r="G62" s="160"/>
      <c r="H62" s="160"/>
      <c r="I62" s="160"/>
      <c r="J62" s="160"/>
      <c r="K62" s="161"/>
    </row>
    <row r="63" spans="1:14" ht="20.25" customHeight="1" x14ac:dyDescent="0.4">
      <c r="A63" s="154"/>
      <c r="B63" s="155"/>
      <c r="C63" s="159"/>
      <c r="D63" s="160"/>
      <c r="E63" s="160"/>
      <c r="F63" s="160"/>
      <c r="G63" s="160"/>
      <c r="H63" s="160"/>
      <c r="I63" s="160"/>
      <c r="J63" s="160"/>
      <c r="K63" s="161"/>
    </row>
    <row r="64" spans="1:14" ht="20.25" customHeight="1" x14ac:dyDescent="0.4">
      <c r="A64" s="154"/>
      <c r="B64" s="155"/>
      <c r="C64" s="159"/>
      <c r="D64" s="160"/>
      <c r="E64" s="160"/>
      <c r="F64" s="160"/>
      <c r="G64" s="160"/>
      <c r="H64" s="160"/>
      <c r="I64" s="160"/>
      <c r="J64" s="160"/>
      <c r="K64" s="161"/>
    </row>
    <row r="65" spans="1:11" ht="20.25" customHeight="1" x14ac:dyDescent="0.4">
      <c r="A65" s="156"/>
      <c r="B65" s="155"/>
      <c r="C65" s="160"/>
      <c r="D65" s="160"/>
      <c r="E65" s="160"/>
      <c r="F65" s="160"/>
      <c r="G65" s="160"/>
      <c r="H65" s="160"/>
      <c r="I65" s="160"/>
      <c r="J65" s="160"/>
      <c r="K65" s="161"/>
    </row>
    <row r="66" spans="1:11" ht="20.25" customHeight="1" thickBot="1" x14ac:dyDescent="0.45">
      <c r="A66" s="157"/>
      <c r="B66" s="158"/>
      <c r="C66" s="162"/>
      <c r="D66" s="162"/>
      <c r="E66" s="162"/>
      <c r="F66" s="162"/>
      <c r="G66" s="162"/>
      <c r="H66" s="162"/>
      <c r="I66" s="162"/>
      <c r="J66" s="162"/>
      <c r="K66" s="163"/>
    </row>
    <row r="67" spans="1:11" ht="3.75" customHeight="1" x14ac:dyDescent="0.4">
      <c r="A67" s="72"/>
      <c r="B67" s="73"/>
      <c r="C67" s="73"/>
      <c r="D67" s="73"/>
      <c r="E67" s="73"/>
      <c r="F67" s="73"/>
      <c r="G67" s="73"/>
      <c r="H67" s="73"/>
      <c r="I67" s="73"/>
      <c r="J67" s="73"/>
      <c r="K67" s="74"/>
    </row>
    <row r="68" spans="1:11" ht="10.5" customHeight="1" x14ac:dyDescent="0.4">
      <c r="A68" s="72" t="s">
        <v>477</v>
      </c>
      <c r="B68" s="73"/>
      <c r="C68" s="73"/>
      <c r="D68" s="73"/>
      <c r="E68" s="73"/>
      <c r="F68" s="73"/>
      <c r="G68" s="73"/>
      <c r="H68" s="73"/>
      <c r="I68" s="73"/>
      <c r="J68" s="73"/>
      <c r="K68" s="74"/>
    </row>
  </sheetData>
  <sheetProtection selectLockedCells="1"/>
  <mergeCells count="109">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C48:D48"/>
    <mergeCell ref="E48:F48"/>
    <mergeCell ref="J48:K48"/>
    <mergeCell ref="C49:D49"/>
    <mergeCell ref="E49:F49"/>
    <mergeCell ref="J49:K49"/>
    <mergeCell ref="A45:B53"/>
    <mergeCell ref="C45:D45"/>
    <mergeCell ref="E45:F45"/>
    <mergeCell ref="J45:K45"/>
    <mergeCell ref="C46:D46"/>
    <mergeCell ref="E46:F46"/>
    <mergeCell ref="J46:K46"/>
    <mergeCell ref="C47:D47"/>
    <mergeCell ref="E47:F47"/>
    <mergeCell ref="J47:K47"/>
    <mergeCell ref="C52:D52"/>
    <mergeCell ref="E52:F52"/>
    <mergeCell ref="J52:K52"/>
    <mergeCell ref="C53:D53"/>
    <mergeCell ref="E53:F53"/>
    <mergeCell ref="J53:K53"/>
    <mergeCell ref="C50:D50"/>
    <mergeCell ref="E50:F50"/>
    <mergeCell ref="J50:K50"/>
    <mergeCell ref="C51:D51"/>
    <mergeCell ref="E51:F51"/>
    <mergeCell ref="J51:K51"/>
    <mergeCell ref="B54:B55"/>
    <mergeCell ref="C54:K54"/>
    <mergeCell ref="C55:K55"/>
    <mergeCell ref="A56:B59"/>
    <mergeCell ref="C56:D56"/>
    <mergeCell ref="E56:F56"/>
    <mergeCell ref="J56:K56"/>
    <mergeCell ref="C57:D57"/>
    <mergeCell ref="E57:F57"/>
    <mergeCell ref="J57:K57"/>
    <mergeCell ref="B60:B61"/>
    <mergeCell ref="C60:K60"/>
    <mergeCell ref="C61:K61"/>
    <mergeCell ref="A62:B66"/>
    <mergeCell ref="C62:K66"/>
    <mergeCell ref="C58:D58"/>
    <mergeCell ref="E58:F58"/>
    <mergeCell ref="J58:K58"/>
    <mergeCell ref="C59:D59"/>
    <mergeCell ref="E59:F59"/>
    <mergeCell ref="J59:K59"/>
  </mergeCells>
  <phoneticPr fontId="2"/>
  <conditionalFormatting sqref="C12">
    <cfRule type="containsBlanks" dxfId="404" priority="2">
      <formula>LEN(TRIM(C12))=0</formula>
    </cfRule>
  </conditionalFormatting>
  <conditionalFormatting sqref="C24:F24">
    <cfRule type="containsBlanks" dxfId="403" priority="7">
      <formula>LEN(TRIM(C24))=0</formula>
    </cfRule>
  </conditionalFormatting>
  <conditionalFormatting sqref="C9:G11 J9:K11 H11 C27:I27 K27">
    <cfRule type="expression" dxfId="402" priority="6" stopIfTrue="1">
      <formula>$K$4=""</formula>
    </cfRule>
  </conditionalFormatting>
  <conditionalFormatting sqref="C12:K20">
    <cfRule type="notContainsErrors" priority="1">
      <formula>NOT(ISERROR(C12))</formula>
    </cfRule>
  </conditionalFormatting>
  <conditionalFormatting sqref="C32:K37">
    <cfRule type="notContainsErrors" priority="3">
      <formula>NOT(ISERROR(C32))</formula>
    </cfRule>
  </conditionalFormatting>
  <conditionalFormatting sqref="C39:K44">
    <cfRule type="notContainsErrors" priority="4">
      <formula>NOT(ISERROR(C39))</formula>
    </cfRule>
  </conditionalFormatting>
  <conditionalFormatting sqref="E47:K49 I50:K51 C6:G11 H11 C26:I27 K26:K27 G1:H1 I2 C2:C3 K3 C5:E5 G5:K5 J6:K6 J7 H8 C22:F22 C29:E29 G29 G46:K46">
    <cfRule type="containsBlanks" dxfId="401" priority="11">
      <formula>LEN(TRIM(C1))=0</formula>
    </cfRule>
  </conditionalFormatting>
  <conditionalFormatting sqref="G48:K48">
    <cfRule type="expression" priority="8" stopIfTrue="1">
      <formula>$E$48="なし"</formula>
    </cfRule>
  </conditionalFormatting>
  <conditionalFormatting sqref="I49:K51">
    <cfRule type="expression" priority="9" stopIfTrue="1">
      <formula>$H$49="現物"</formula>
    </cfRule>
  </conditionalFormatting>
  <conditionalFormatting sqref="J2:K2 C2:H4 K3:K4 C5:E5 G5:K5 C6:G11 J6:K11 H8 H11 C22:H22 J22:K24 G23:H23 C24:H24 C26:K27 C29:K30 G46:K51 E47:F51 E52:K53 C57:K59 C62:K66">
    <cfRule type="notContainsErrors" priority="5">
      <formula>NOT(ISERROR(C2))</formula>
    </cfRule>
  </conditionalFormatting>
  <conditionalFormatting sqref="J8:K9 J10 J11:K11">
    <cfRule type="containsBlanks" dxfId="400" priority="10">
      <formula>LEN(TRIM(J8))=0</formula>
    </cfRule>
  </conditionalFormatting>
  <dataValidations count="2">
    <dataValidation type="whole" operator="greaterThanOrEqual" allowBlank="1" showInputMessage="1" showErrorMessage="1" sqref="E29:K30 C29:D29" xr:uid="{45092839-5D48-48E3-9553-FF2003020294}">
      <formula1>0</formula1>
    </dataValidation>
    <dataValidation type="list" allowBlank="1" showInputMessage="1" showErrorMessage="1" sqref="J2:K2" xr:uid="{EE2A2B64-676A-442F-9A64-6DF1CBA23EBE}">
      <formula1>"保育所,認定こども園,小規模保育事業"</formula1>
    </dataValidation>
  </dataValidations>
  <hyperlinks>
    <hyperlink ref="A1:B1" location="公表用一覧!A1" display="&lt; 戻る" xr:uid="{F74069E9-7025-41DF-B03F-F023C320961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7" max="10"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E8D967-1D43-46A3-A6B0-D1E5DB955FE3}">
  <sheetPr codeName="Sheet11"/>
  <dimension ref="A1:N66"/>
  <sheetViews>
    <sheet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297" t="s">
        <v>541</v>
      </c>
      <c r="B1" s="297"/>
      <c r="C1" s="75"/>
      <c r="D1" s="75"/>
      <c r="E1" s="76"/>
      <c r="F1" s="35" t="s">
        <v>369</v>
      </c>
      <c r="G1" s="256">
        <v>45741</v>
      </c>
      <c r="H1" s="257"/>
      <c r="I1" s="36" t="s">
        <v>370</v>
      </c>
      <c r="J1" s="258">
        <v>45748</v>
      </c>
      <c r="K1" s="259"/>
      <c r="L1" s="37"/>
      <c r="M1" s="37"/>
      <c r="N1" s="37"/>
    </row>
    <row r="2" spans="1:14" ht="27" customHeight="1" x14ac:dyDescent="0.4">
      <c r="A2" s="156" t="s">
        <v>371</v>
      </c>
      <c r="B2" s="155"/>
      <c r="C2" s="260" t="s">
        <v>120</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16</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121</v>
      </c>
      <c r="D5" s="293"/>
      <c r="E5" s="294"/>
      <c r="F5" s="43" t="s">
        <v>376</v>
      </c>
      <c r="G5" s="296" t="str">
        <f>HYPERLINK("http://kazenomura.jp")</f>
        <v>http://kazenomura.jp</v>
      </c>
      <c r="H5" s="293"/>
      <c r="I5" s="293"/>
      <c r="J5" s="293"/>
      <c r="K5" s="295"/>
      <c r="L5" s="40"/>
      <c r="M5" s="40"/>
      <c r="N5" s="40"/>
    </row>
    <row r="6" spans="1:14" ht="27" customHeight="1" x14ac:dyDescent="0.4">
      <c r="A6" s="209" t="s">
        <v>378</v>
      </c>
      <c r="B6" s="153"/>
      <c r="C6" s="276" t="s">
        <v>122</v>
      </c>
      <c r="D6" s="277"/>
      <c r="E6" s="277"/>
      <c r="F6" s="277"/>
      <c r="G6" s="277"/>
      <c r="H6" s="282" t="s">
        <v>379</v>
      </c>
      <c r="I6" s="113" t="s">
        <v>380</v>
      </c>
      <c r="J6" s="284">
        <v>8</v>
      </c>
      <c r="K6" s="285"/>
      <c r="L6" s="44"/>
      <c r="M6" s="44"/>
      <c r="N6" s="44"/>
    </row>
    <row r="7" spans="1:14" ht="27" customHeight="1" x14ac:dyDescent="0.4">
      <c r="A7" s="156"/>
      <c r="B7" s="155"/>
      <c r="C7" s="278"/>
      <c r="D7" s="279"/>
      <c r="E7" s="279"/>
      <c r="F7" s="279"/>
      <c r="G7" s="279"/>
      <c r="H7" s="283"/>
      <c r="I7" s="286" t="s">
        <v>381</v>
      </c>
      <c r="J7" s="288" t="s">
        <v>478</v>
      </c>
      <c r="K7" s="289"/>
      <c r="L7" s="44"/>
      <c r="M7" s="44"/>
      <c r="N7" s="44"/>
    </row>
    <row r="8" spans="1:14" ht="27" customHeight="1" x14ac:dyDescent="0.4">
      <c r="A8" s="234"/>
      <c r="B8" s="235"/>
      <c r="C8" s="280"/>
      <c r="D8" s="281"/>
      <c r="E8" s="281"/>
      <c r="F8" s="281"/>
      <c r="G8" s="281"/>
      <c r="H8" s="45" t="s">
        <v>383</v>
      </c>
      <c r="I8" s="287"/>
      <c r="J8" s="224">
        <v>15</v>
      </c>
      <c r="K8" s="225"/>
      <c r="L8" s="44"/>
      <c r="M8" s="44"/>
      <c r="N8" s="44"/>
    </row>
    <row r="9" spans="1:14" ht="27" customHeight="1" x14ac:dyDescent="0.4">
      <c r="A9" s="270" t="s">
        <v>384</v>
      </c>
      <c r="B9" s="271"/>
      <c r="C9" s="276"/>
      <c r="D9" s="277"/>
      <c r="E9" s="277"/>
      <c r="F9" s="277"/>
      <c r="G9" s="277"/>
      <c r="H9" s="282" t="s">
        <v>379</v>
      </c>
      <c r="I9" s="113"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1627</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502</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488</v>
      </c>
      <c r="D24" s="231"/>
      <c r="E24" s="230" t="s">
        <v>400</v>
      </c>
      <c r="F24" s="231"/>
      <c r="G24" s="253"/>
      <c r="H24" s="254"/>
      <c r="I24" s="47" t="s">
        <v>401</v>
      </c>
      <c r="J24" s="232" t="s">
        <v>1628</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11</v>
      </c>
      <c r="E26" s="53">
        <v>10</v>
      </c>
      <c r="F26" s="53">
        <v>10</v>
      </c>
      <c r="G26" s="53">
        <v>15</v>
      </c>
      <c r="H26" s="53">
        <v>15</v>
      </c>
      <c r="I26" s="212">
        <f>SUM(C26:H26)</f>
        <v>70</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1</v>
      </c>
      <c r="E29" s="59">
        <v>11</v>
      </c>
      <c r="F29" s="59"/>
      <c r="G29" s="59">
        <v>1</v>
      </c>
      <c r="H29" s="59"/>
      <c r="I29" s="59"/>
      <c r="J29" s="59"/>
      <c r="K29" s="60"/>
      <c r="L29" s="50"/>
      <c r="M29" s="50"/>
      <c r="N29" s="50"/>
    </row>
    <row r="30" spans="1:14" ht="27" customHeight="1" thickBot="1" x14ac:dyDescent="0.45">
      <c r="A30" s="120"/>
      <c r="B30" s="61" t="s">
        <v>424</v>
      </c>
      <c r="C30" s="62" t="s">
        <v>425</v>
      </c>
      <c r="D30" s="62" t="s">
        <v>425</v>
      </c>
      <c r="E30" s="62">
        <v>10</v>
      </c>
      <c r="F30" s="62"/>
      <c r="G30" s="62">
        <v>5</v>
      </c>
      <c r="H30" s="62"/>
      <c r="I30" s="62">
        <v>2</v>
      </c>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1897</v>
      </c>
      <c r="D32" s="190"/>
      <c r="E32" s="191"/>
      <c r="F32" s="189" t="s">
        <v>1898</v>
      </c>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t="s">
        <v>1899</v>
      </c>
      <c r="G39" s="202"/>
      <c r="H39" s="203"/>
      <c r="I39" s="201" t="s">
        <v>1900</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125" t="s">
        <v>441</v>
      </c>
      <c r="H45" s="125" t="s">
        <v>442</v>
      </c>
      <c r="I45" s="125" t="s">
        <v>93</v>
      </c>
      <c r="J45" s="178" t="s">
        <v>443</v>
      </c>
      <c r="K45" s="179"/>
    </row>
    <row r="46" spans="1:11" ht="20.25" customHeight="1" x14ac:dyDescent="0.4">
      <c r="A46" s="154"/>
      <c r="B46" s="174"/>
      <c r="C46" s="185" t="s">
        <v>444</v>
      </c>
      <c r="D46" s="186"/>
      <c r="E46" s="187" t="s">
        <v>445</v>
      </c>
      <c r="F46" s="187"/>
      <c r="G46" s="126" t="s">
        <v>446</v>
      </c>
      <c r="H46" s="65" t="s">
        <v>896</v>
      </c>
      <c r="I46" s="126" t="s">
        <v>448</v>
      </c>
      <c r="J46" s="167" t="s">
        <v>524</v>
      </c>
      <c r="K46" s="168"/>
    </row>
    <row r="47" spans="1:11" ht="20.25" customHeight="1" x14ac:dyDescent="0.4">
      <c r="A47" s="154"/>
      <c r="B47" s="174"/>
      <c r="C47" s="185" t="s">
        <v>450</v>
      </c>
      <c r="D47" s="186"/>
      <c r="E47" s="166" t="s">
        <v>1901</v>
      </c>
      <c r="F47" s="166"/>
      <c r="G47" s="126" t="s">
        <v>446</v>
      </c>
      <c r="H47" s="65" t="s">
        <v>1629</v>
      </c>
      <c r="I47" s="126" t="s">
        <v>688</v>
      </c>
      <c r="J47" s="167" t="s">
        <v>524</v>
      </c>
      <c r="K47" s="168"/>
    </row>
    <row r="48" spans="1:11" ht="20.25" customHeight="1" x14ac:dyDescent="0.4">
      <c r="A48" s="154"/>
      <c r="B48" s="174"/>
      <c r="C48" s="185" t="s">
        <v>456</v>
      </c>
      <c r="D48" s="186"/>
      <c r="E48" s="166" t="s">
        <v>377</v>
      </c>
      <c r="F48" s="166"/>
      <c r="G48" s="126"/>
      <c r="H48" s="65"/>
      <c r="I48" s="126"/>
      <c r="J48" s="167"/>
      <c r="K48" s="168"/>
    </row>
    <row r="49" spans="1:14" ht="20.25" customHeight="1" x14ac:dyDescent="0.4">
      <c r="A49" s="154"/>
      <c r="B49" s="174"/>
      <c r="C49" s="185" t="s">
        <v>457</v>
      </c>
      <c r="D49" s="186"/>
      <c r="E49" s="166" t="s">
        <v>1630</v>
      </c>
      <c r="F49" s="166"/>
      <c r="G49" s="126" t="s">
        <v>446</v>
      </c>
      <c r="H49" s="65" t="s">
        <v>1631</v>
      </c>
      <c r="I49" s="126" t="s">
        <v>448</v>
      </c>
      <c r="J49" s="167" t="s">
        <v>524</v>
      </c>
      <c r="K49" s="168"/>
      <c r="L49" s="66"/>
      <c r="M49" s="66"/>
      <c r="N49" s="66"/>
    </row>
    <row r="50" spans="1:14" ht="20.25" customHeight="1" x14ac:dyDescent="0.4">
      <c r="A50" s="154"/>
      <c r="B50" s="174"/>
      <c r="C50" s="185" t="s">
        <v>461</v>
      </c>
      <c r="D50" s="186"/>
      <c r="E50" s="188"/>
      <c r="F50" s="188"/>
      <c r="G50" s="126"/>
      <c r="H50" s="65"/>
      <c r="I50" s="126"/>
      <c r="J50" s="167"/>
      <c r="K50" s="168"/>
      <c r="L50" s="66"/>
    </row>
    <row r="51" spans="1:14" ht="20.25" customHeight="1" x14ac:dyDescent="0.4">
      <c r="A51" s="154"/>
      <c r="B51" s="174"/>
      <c r="C51" s="185" t="s">
        <v>462</v>
      </c>
      <c r="D51" s="186"/>
      <c r="E51" s="188" t="s">
        <v>909</v>
      </c>
      <c r="F51" s="188"/>
      <c r="G51" s="126" t="s">
        <v>1902</v>
      </c>
      <c r="H51" s="65" t="s">
        <v>1903</v>
      </c>
      <c r="I51" s="126" t="s">
        <v>1904</v>
      </c>
      <c r="J51" s="167" t="s">
        <v>524</v>
      </c>
      <c r="K51" s="168"/>
      <c r="L51" s="66"/>
    </row>
    <row r="52" spans="1:14" ht="12" customHeight="1" x14ac:dyDescent="0.4">
      <c r="A52" s="119"/>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125" t="s">
        <v>468</v>
      </c>
      <c r="H54" s="125" t="s">
        <v>448</v>
      </c>
      <c r="I54" s="127" t="s">
        <v>469</v>
      </c>
      <c r="J54" s="178" t="s">
        <v>93</v>
      </c>
      <c r="K54" s="179"/>
    </row>
    <row r="55" spans="1:14" ht="20.25" customHeight="1" x14ac:dyDescent="0.4">
      <c r="A55" s="154"/>
      <c r="B55" s="174"/>
      <c r="C55" s="180"/>
      <c r="D55" s="181"/>
      <c r="E55" s="182"/>
      <c r="F55" s="182"/>
      <c r="G55" s="128"/>
      <c r="H55" s="129"/>
      <c r="I55" s="129"/>
      <c r="J55" s="183"/>
      <c r="K55" s="184"/>
    </row>
    <row r="56" spans="1:14" ht="20.25" customHeight="1" x14ac:dyDescent="0.4">
      <c r="A56" s="154"/>
      <c r="B56" s="174"/>
      <c r="C56" s="164"/>
      <c r="D56" s="165"/>
      <c r="E56" s="166"/>
      <c r="F56" s="166"/>
      <c r="G56" s="126"/>
      <c r="H56" s="130"/>
      <c r="I56" s="130"/>
      <c r="J56" s="167"/>
      <c r="K56" s="168"/>
    </row>
    <row r="57" spans="1:14" ht="20.25" customHeight="1" x14ac:dyDescent="0.4">
      <c r="A57" s="154"/>
      <c r="B57" s="174"/>
      <c r="C57" s="164"/>
      <c r="D57" s="165"/>
      <c r="E57" s="166"/>
      <c r="F57" s="166"/>
      <c r="G57" s="126"/>
      <c r="H57" s="130"/>
      <c r="I57" s="13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1905</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19.5" customHeight="1" thickBot="1" x14ac:dyDescent="0.45">
      <c r="A64" s="157"/>
      <c r="B64" s="158"/>
      <c r="C64" s="162"/>
      <c r="D64" s="162"/>
      <c r="E64" s="162"/>
      <c r="F64" s="162"/>
      <c r="G64" s="162"/>
      <c r="H64" s="162"/>
      <c r="I64" s="162"/>
      <c r="J64" s="162"/>
      <c r="K64" s="163"/>
    </row>
    <row r="65" spans="1:11" ht="12"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99" priority="3">
      <formula>LEN(TRIM(C24))=0</formula>
    </cfRule>
  </conditionalFormatting>
  <conditionalFormatting sqref="C9:G11 J9:K11 H11 C27:I27 K27">
    <cfRule type="expression" dxfId="398" priority="2" stopIfTrue="1">
      <formula>$K$4=""</formula>
    </cfRule>
  </conditionalFormatting>
  <conditionalFormatting sqref="E47:K49 C6:G11 H11 C26:I27 K26:K27 G1:H1 I2 C2:C3 K3 C5:E5 G5:K5 J6:K6 J7 H8 C12 C22:F22 C29:E29 G29 G46:K46">
    <cfRule type="containsBlanks" dxfId="39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96" priority="6">
      <formula>LEN(TRIM(J8))=0</formula>
    </cfRule>
  </conditionalFormatting>
  <dataValidations count="2">
    <dataValidation type="whole" operator="greaterThanOrEqual" allowBlank="1" showInputMessage="1" showErrorMessage="1" sqref="E29:K30 C29:D29" xr:uid="{F8CDFC59-46C5-4750-BD80-B38785207DC9}">
      <formula1>0</formula1>
    </dataValidation>
    <dataValidation type="list" allowBlank="1" showInputMessage="1" showErrorMessage="1" sqref="J2:K2" xr:uid="{E3549563-C17F-4318-A2A6-4FEE6A73C479}">
      <formula1>"保育所,認定こども園,小規模保育事業"</formula1>
    </dataValidation>
  </dataValidations>
  <hyperlinks>
    <hyperlink ref="A1:B1" location="公表用一覧!A1" display=" &lt;戻る" xr:uid="{B0BB4438-8093-46B4-9F1E-578E8B140A5C}"/>
  </hyperlinks>
  <pageMargins left="0.59055118110236227" right="0.39370078740157483" top="0.39370078740157483" bottom="0.39370078740157483" header="0" footer="0"/>
  <pageSetup paperSize="9" fitToWidth="0" fitToHeight="0" orientation="portrait"/>
  <headerFooter>
    <oddHeader>&amp;L&amp;P / &amp;N ページ</oddHeader>
  </headerFooter>
  <rowBreaks count="1" manualBreakCount="1">
    <brk id="66" max="10" man="1"/>
  </rowBreak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358F5A-5B49-493E-A38E-C162284C1C49}">
  <sheetPr codeName="Sheet12"/>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45545</v>
      </c>
      <c r="H1" s="257"/>
      <c r="I1" s="36" t="s">
        <v>370</v>
      </c>
      <c r="J1" s="258">
        <v>45748</v>
      </c>
      <c r="K1" s="259"/>
      <c r="L1" s="37"/>
      <c r="M1" s="37"/>
      <c r="N1" s="37"/>
    </row>
    <row r="2" spans="1:14" ht="27" customHeight="1" x14ac:dyDescent="0.4">
      <c r="A2" s="156" t="s">
        <v>371</v>
      </c>
      <c r="B2" s="155"/>
      <c r="C2" s="260" t="s">
        <v>495</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17</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496</v>
      </c>
      <c r="D5" s="293"/>
      <c r="E5" s="294"/>
      <c r="F5" s="43" t="s">
        <v>376</v>
      </c>
      <c r="G5" s="296" t="str">
        <f>HYPERLINK("https://minaminagareyama.ncf-kids.com/", "https://minaminagareyama.ncf-kids.com/")</f>
        <v>https://minaminagareyama.ncf-kids.com/</v>
      </c>
      <c r="H5" s="293"/>
      <c r="I5" s="293"/>
      <c r="J5" s="293"/>
      <c r="K5" s="295"/>
      <c r="L5" s="40"/>
      <c r="M5" s="40"/>
      <c r="N5" s="40"/>
    </row>
    <row r="6" spans="1:14" ht="27" customHeight="1" x14ac:dyDescent="0.4">
      <c r="A6" s="209" t="s">
        <v>378</v>
      </c>
      <c r="B6" s="153"/>
      <c r="C6" s="276" t="s">
        <v>497</v>
      </c>
      <c r="D6" s="277"/>
      <c r="E6" s="277"/>
      <c r="F6" s="277"/>
      <c r="G6" s="277"/>
      <c r="H6" s="282" t="s">
        <v>379</v>
      </c>
      <c r="I6" s="107" t="s">
        <v>380</v>
      </c>
      <c r="J6" s="284">
        <v>10</v>
      </c>
      <c r="K6" s="285"/>
      <c r="L6" s="44"/>
      <c r="M6" s="44"/>
      <c r="N6" s="44"/>
    </row>
    <row r="7" spans="1:14" ht="27" customHeight="1" x14ac:dyDescent="0.4">
      <c r="A7" s="156"/>
      <c r="B7" s="155"/>
      <c r="C7" s="278"/>
      <c r="D7" s="279"/>
      <c r="E7" s="279"/>
      <c r="F7" s="279"/>
      <c r="G7" s="279"/>
      <c r="H7" s="283"/>
      <c r="I7" s="286" t="s">
        <v>381</v>
      </c>
      <c r="J7" s="288" t="s">
        <v>498</v>
      </c>
      <c r="K7" s="289"/>
      <c r="L7" s="44"/>
      <c r="M7" s="44"/>
      <c r="N7" s="44"/>
    </row>
    <row r="8" spans="1:14" ht="27" customHeight="1" x14ac:dyDescent="0.4">
      <c r="A8" s="234"/>
      <c r="B8" s="235"/>
      <c r="C8" s="280"/>
      <c r="D8" s="281"/>
      <c r="E8" s="281"/>
      <c r="F8" s="281"/>
      <c r="G8" s="281"/>
      <c r="H8" s="45" t="s">
        <v>499</v>
      </c>
      <c r="I8" s="287"/>
      <c r="J8" s="224">
        <v>8</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360" t="s">
        <v>500</v>
      </c>
      <c r="D12" s="361"/>
      <c r="E12" s="361"/>
      <c r="F12" s="361"/>
      <c r="G12" s="361"/>
      <c r="H12" s="361"/>
      <c r="I12" s="361"/>
      <c r="J12" s="361"/>
      <c r="K12" s="362"/>
      <c r="L12" s="44"/>
      <c r="M12" s="44"/>
      <c r="N12" s="44"/>
    </row>
    <row r="13" spans="1:14" ht="27" customHeight="1" x14ac:dyDescent="0.4">
      <c r="A13" s="156"/>
      <c r="B13" s="155"/>
      <c r="C13" s="363"/>
      <c r="D13" s="364"/>
      <c r="E13" s="364"/>
      <c r="F13" s="364"/>
      <c r="G13" s="364"/>
      <c r="H13" s="364"/>
      <c r="I13" s="364"/>
      <c r="J13" s="364"/>
      <c r="K13" s="365"/>
      <c r="L13" s="44"/>
      <c r="M13" s="44"/>
      <c r="N13" s="44"/>
    </row>
    <row r="14" spans="1:14" ht="27" customHeight="1" x14ac:dyDescent="0.4">
      <c r="A14" s="156"/>
      <c r="B14" s="155"/>
      <c r="C14" s="363"/>
      <c r="D14" s="364"/>
      <c r="E14" s="364"/>
      <c r="F14" s="364"/>
      <c r="G14" s="364"/>
      <c r="H14" s="364"/>
      <c r="I14" s="364"/>
      <c r="J14" s="364"/>
      <c r="K14" s="365"/>
      <c r="L14" s="44"/>
      <c r="M14" s="44"/>
      <c r="N14" s="44"/>
    </row>
    <row r="15" spans="1:14" ht="27" customHeight="1" x14ac:dyDescent="0.4">
      <c r="A15" s="156"/>
      <c r="B15" s="155"/>
      <c r="C15" s="363"/>
      <c r="D15" s="364"/>
      <c r="E15" s="364"/>
      <c r="F15" s="364"/>
      <c r="G15" s="364"/>
      <c r="H15" s="364"/>
      <c r="I15" s="364"/>
      <c r="J15" s="364"/>
      <c r="K15" s="365"/>
      <c r="L15" s="44"/>
      <c r="M15" s="44"/>
      <c r="N15" s="44"/>
    </row>
    <row r="16" spans="1:14" ht="27" customHeight="1" x14ac:dyDescent="0.4">
      <c r="A16" s="156"/>
      <c r="B16" s="155"/>
      <c r="C16" s="363"/>
      <c r="D16" s="364"/>
      <c r="E16" s="364"/>
      <c r="F16" s="364"/>
      <c r="G16" s="364"/>
      <c r="H16" s="364"/>
      <c r="I16" s="364"/>
      <c r="J16" s="364"/>
      <c r="K16" s="365"/>
      <c r="L16" s="44"/>
      <c r="M16" s="44"/>
      <c r="N16" s="44"/>
    </row>
    <row r="17" spans="1:14" ht="27" customHeight="1" x14ac:dyDescent="0.4">
      <c r="A17" s="156"/>
      <c r="B17" s="155"/>
      <c r="C17" s="363"/>
      <c r="D17" s="364"/>
      <c r="E17" s="364"/>
      <c r="F17" s="364"/>
      <c r="G17" s="364"/>
      <c r="H17" s="364"/>
      <c r="I17" s="364"/>
      <c r="J17" s="364"/>
      <c r="K17" s="365"/>
      <c r="L17" s="44"/>
      <c r="M17" s="44"/>
      <c r="N17" s="44"/>
    </row>
    <row r="18" spans="1:14" ht="27" customHeight="1" x14ac:dyDescent="0.4">
      <c r="A18" s="156"/>
      <c r="B18" s="155"/>
      <c r="C18" s="363"/>
      <c r="D18" s="364"/>
      <c r="E18" s="364"/>
      <c r="F18" s="364"/>
      <c r="G18" s="364"/>
      <c r="H18" s="364"/>
      <c r="I18" s="364"/>
      <c r="J18" s="364"/>
      <c r="K18" s="365"/>
      <c r="L18" s="44"/>
      <c r="M18" s="44"/>
      <c r="N18" s="44"/>
    </row>
    <row r="19" spans="1:14" ht="27" customHeight="1" x14ac:dyDescent="0.4">
      <c r="A19" s="156"/>
      <c r="B19" s="155"/>
      <c r="C19" s="363"/>
      <c r="D19" s="364"/>
      <c r="E19" s="364"/>
      <c r="F19" s="364"/>
      <c r="G19" s="364"/>
      <c r="H19" s="364"/>
      <c r="I19" s="364"/>
      <c r="J19" s="364"/>
      <c r="K19" s="365"/>
      <c r="L19" s="44"/>
      <c r="M19" s="44"/>
      <c r="N19" s="44"/>
    </row>
    <row r="20" spans="1:14" ht="27" customHeight="1" x14ac:dyDescent="0.4">
      <c r="A20" s="234"/>
      <c r="B20" s="235"/>
      <c r="C20" s="366"/>
      <c r="D20" s="367"/>
      <c r="E20" s="367"/>
      <c r="F20" s="367"/>
      <c r="G20" s="367"/>
      <c r="H20" s="367"/>
      <c r="I20" s="367"/>
      <c r="J20" s="367"/>
      <c r="K20" s="368"/>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501</v>
      </c>
      <c r="D22" s="231"/>
      <c r="E22" s="230" t="s">
        <v>502</v>
      </c>
      <c r="F22" s="231"/>
      <c r="G22" s="249"/>
      <c r="H22" s="250"/>
      <c r="I22" s="46" t="s">
        <v>396</v>
      </c>
      <c r="J22" s="226" t="s">
        <v>503</v>
      </c>
      <c r="K22" s="227"/>
      <c r="L22" s="44"/>
      <c r="M22" s="44"/>
      <c r="N22" s="44"/>
    </row>
    <row r="23" spans="1:14" ht="27" customHeight="1" x14ac:dyDescent="0.4">
      <c r="A23" s="156"/>
      <c r="B23" s="155"/>
      <c r="C23" s="228" t="s">
        <v>397</v>
      </c>
      <c r="D23" s="229"/>
      <c r="E23" s="228" t="s">
        <v>398</v>
      </c>
      <c r="F23" s="229"/>
      <c r="G23" s="251"/>
      <c r="H23" s="252"/>
      <c r="I23" s="46" t="s">
        <v>399</v>
      </c>
      <c r="J23" s="226" t="s">
        <v>504</v>
      </c>
      <c r="K23" s="227"/>
      <c r="L23" s="44"/>
      <c r="M23" s="44"/>
      <c r="N23" s="44"/>
    </row>
    <row r="24" spans="1:14" ht="27" customHeight="1" x14ac:dyDescent="0.4">
      <c r="A24" s="234"/>
      <c r="B24" s="235"/>
      <c r="C24" s="230" t="s">
        <v>505</v>
      </c>
      <c r="D24" s="231"/>
      <c r="E24" s="230" t="s">
        <v>506</v>
      </c>
      <c r="F24" s="231"/>
      <c r="G24" s="253"/>
      <c r="H24" s="254"/>
      <c r="I24" s="47" t="s">
        <v>401</v>
      </c>
      <c r="J24" s="232" t="s">
        <v>507</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10</v>
      </c>
      <c r="D26" s="53">
        <v>15</v>
      </c>
      <c r="E26" s="53">
        <v>20</v>
      </c>
      <c r="F26" s="53">
        <v>25</v>
      </c>
      <c r="G26" s="53">
        <v>25</v>
      </c>
      <c r="H26" s="53">
        <v>25</v>
      </c>
      <c r="I26" s="212">
        <f>SUM(C26:H26)</f>
        <v>120</v>
      </c>
      <c r="J26" s="213"/>
      <c r="K26" s="54" t="s">
        <v>508</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25</v>
      </c>
      <c r="F29" s="59">
        <v>0</v>
      </c>
      <c r="G29" s="59"/>
      <c r="H29" s="59">
        <v>1</v>
      </c>
      <c r="I29" s="59">
        <v>4</v>
      </c>
      <c r="J29" s="59">
        <v>0</v>
      </c>
      <c r="K29" s="60"/>
      <c r="L29" s="50"/>
      <c r="M29" s="50"/>
      <c r="N29" s="50"/>
    </row>
    <row r="30" spans="1:14" ht="27" customHeight="1" thickBot="1" x14ac:dyDescent="0.45">
      <c r="A30" s="102"/>
      <c r="B30" s="61" t="s">
        <v>424</v>
      </c>
      <c r="C30" s="62" t="s">
        <v>425</v>
      </c>
      <c r="D30" s="62" t="s">
        <v>425</v>
      </c>
      <c r="E30" s="62">
        <v>3</v>
      </c>
      <c r="F30" s="62">
        <v>0</v>
      </c>
      <c r="G30" s="62"/>
      <c r="H30" s="62">
        <v>0</v>
      </c>
      <c r="I30" s="62">
        <v>2</v>
      </c>
      <c r="J30" s="62">
        <v>0</v>
      </c>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509</v>
      </c>
      <c r="D32" s="190"/>
      <c r="E32" s="191"/>
      <c r="F32" s="189" t="s">
        <v>510</v>
      </c>
      <c r="G32" s="190"/>
      <c r="H32" s="191"/>
      <c r="I32" s="189" t="s">
        <v>511</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512</v>
      </c>
      <c r="D39" s="202"/>
      <c r="E39" s="203"/>
      <c r="F39" s="201" t="s">
        <v>513</v>
      </c>
      <c r="G39" s="202"/>
      <c r="H39" s="203"/>
      <c r="I39" s="201" t="s">
        <v>514</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447</v>
      </c>
      <c r="I46" s="103" t="s">
        <v>448</v>
      </c>
      <c r="J46" s="167" t="s">
        <v>515</v>
      </c>
      <c r="K46" s="168"/>
    </row>
    <row r="47" spans="1:11" ht="20.25" customHeight="1" x14ac:dyDescent="0.4">
      <c r="A47" s="154"/>
      <c r="B47" s="174"/>
      <c r="C47" s="185" t="s">
        <v>450</v>
      </c>
      <c r="D47" s="186"/>
      <c r="E47" s="166" t="s">
        <v>451</v>
      </c>
      <c r="F47" s="166"/>
      <c r="G47" s="103" t="s">
        <v>516</v>
      </c>
      <c r="H47" s="65" t="s">
        <v>517</v>
      </c>
      <c r="I47" s="103" t="s">
        <v>518</v>
      </c>
      <c r="J47" s="167" t="s">
        <v>515</v>
      </c>
      <c r="K47" s="168"/>
    </row>
    <row r="48" spans="1:11" ht="20.25" customHeight="1" x14ac:dyDescent="0.4">
      <c r="A48" s="154"/>
      <c r="B48" s="174"/>
      <c r="C48" s="185" t="s">
        <v>519</v>
      </c>
      <c r="D48" s="186"/>
      <c r="E48" s="166" t="s">
        <v>520</v>
      </c>
      <c r="F48" s="166"/>
      <c r="G48" s="103" t="s">
        <v>521</v>
      </c>
      <c r="H48" s="65" t="s">
        <v>522</v>
      </c>
      <c r="I48" s="103" t="s">
        <v>523</v>
      </c>
      <c r="J48" s="167" t="s">
        <v>524</v>
      </c>
      <c r="K48" s="168"/>
    </row>
    <row r="49" spans="1:14" ht="20.25" customHeight="1" x14ac:dyDescent="0.4">
      <c r="A49" s="154"/>
      <c r="B49" s="174"/>
      <c r="C49" s="185" t="s">
        <v>525</v>
      </c>
      <c r="D49" s="186"/>
      <c r="E49" s="166" t="s">
        <v>458</v>
      </c>
      <c r="F49" s="166"/>
      <c r="G49" s="103" t="s">
        <v>446</v>
      </c>
      <c r="H49" s="65" t="s">
        <v>526</v>
      </c>
      <c r="I49" s="103" t="s">
        <v>448</v>
      </c>
      <c r="J49" s="167" t="s">
        <v>524</v>
      </c>
      <c r="K49" s="168"/>
      <c r="L49" s="66"/>
      <c r="M49" s="66"/>
      <c r="N49" s="66"/>
    </row>
    <row r="50" spans="1:14" ht="20.25" customHeight="1" x14ac:dyDescent="0.4">
      <c r="A50" s="154"/>
      <c r="B50" s="174"/>
      <c r="C50" s="185" t="s">
        <v>461</v>
      </c>
      <c r="D50" s="186"/>
      <c r="E50" s="188" t="s">
        <v>527</v>
      </c>
      <c r="F50" s="188"/>
      <c r="G50" s="103" t="s">
        <v>446</v>
      </c>
      <c r="H50" s="65" t="s">
        <v>528</v>
      </c>
      <c r="I50" s="103" t="s">
        <v>448</v>
      </c>
      <c r="J50" s="167" t="s">
        <v>515</v>
      </c>
      <c r="K50" s="168"/>
      <c r="L50" s="66"/>
    </row>
    <row r="51" spans="1:14" ht="20.25" customHeight="1" x14ac:dyDescent="0.4">
      <c r="A51" s="154"/>
      <c r="B51" s="174"/>
      <c r="C51" s="185" t="s">
        <v>461</v>
      </c>
      <c r="D51" s="186"/>
      <c r="E51" s="188" t="s">
        <v>529</v>
      </c>
      <c r="F51" s="188"/>
      <c r="G51" s="103" t="s">
        <v>446</v>
      </c>
      <c r="H51" s="65" t="s">
        <v>530</v>
      </c>
      <c r="I51" s="103" t="s">
        <v>448</v>
      </c>
      <c r="J51" s="167" t="s">
        <v>515</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531</v>
      </c>
      <c r="D55" s="181"/>
      <c r="E55" s="182" t="s">
        <v>532</v>
      </c>
      <c r="F55" s="182"/>
      <c r="G55" s="104" t="s">
        <v>533</v>
      </c>
      <c r="H55" s="69" t="s">
        <v>377</v>
      </c>
      <c r="I55" s="69" t="s">
        <v>377</v>
      </c>
      <c r="J55" s="183" t="s">
        <v>472</v>
      </c>
      <c r="K55" s="184"/>
    </row>
    <row r="56" spans="1:14" ht="20.25" customHeight="1" x14ac:dyDescent="0.4">
      <c r="A56" s="154"/>
      <c r="B56" s="174"/>
      <c r="C56" s="164" t="s">
        <v>534</v>
      </c>
      <c r="D56" s="165"/>
      <c r="E56" s="166" t="s">
        <v>535</v>
      </c>
      <c r="F56" s="166"/>
      <c r="G56" s="103" t="s">
        <v>536</v>
      </c>
      <c r="H56" s="70" t="s">
        <v>377</v>
      </c>
      <c r="I56" s="70" t="s">
        <v>377</v>
      </c>
      <c r="J56" s="167" t="s">
        <v>472</v>
      </c>
      <c r="K56" s="168"/>
    </row>
    <row r="57" spans="1:14" ht="20.25" customHeight="1" x14ac:dyDescent="0.4">
      <c r="A57" s="154"/>
      <c r="B57" s="174"/>
      <c r="C57" s="164" t="s">
        <v>537</v>
      </c>
      <c r="D57" s="165"/>
      <c r="E57" s="166" t="s">
        <v>538</v>
      </c>
      <c r="F57" s="166"/>
      <c r="G57" s="103" t="s">
        <v>539</v>
      </c>
      <c r="H57" s="70" t="s">
        <v>377</v>
      </c>
      <c r="I57" s="70" t="s">
        <v>377</v>
      </c>
      <c r="J57" s="167" t="s">
        <v>472</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354" t="s">
        <v>540</v>
      </c>
      <c r="D60" s="355"/>
      <c r="E60" s="355"/>
      <c r="F60" s="355"/>
      <c r="G60" s="355"/>
      <c r="H60" s="355"/>
      <c r="I60" s="355"/>
      <c r="J60" s="355"/>
      <c r="K60" s="356"/>
    </row>
    <row r="61" spans="1:14" ht="20.25" customHeight="1" x14ac:dyDescent="0.4">
      <c r="A61" s="154"/>
      <c r="B61" s="155"/>
      <c r="C61" s="354"/>
      <c r="D61" s="355"/>
      <c r="E61" s="355"/>
      <c r="F61" s="355"/>
      <c r="G61" s="355"/>
      <c r="H61" s="355"/>
      <c r="I61" s="355"/>
      <c r="J61" s="355"/>
      <c r="K61" s="356"/>
    </row>
    <row r="62" spans="1:14" ht="20.25" customHeight="1" x14ac:dyDescent="0.4">
      <c r="A62" s="154"/>
      <c r="B62" s="155"/>
      <c r="C62" s="354"/>
      <c r="D62" s="355"/>
      <c r="E62" s="355"/>
      <c r="F62" s="355"/>
      <c r="G62" s="355"/>
      <c r="H62" s="355"/>
      <c r="I62" s="355"/>
      <c r="J62" s="355"/>
      <c r="K62" s="356"/>
    </row>
    <row r="63" spans="1:14" ht="20.25" customHeight="1" x14ac:dyDescent="0.4">
      <c r="A63" s="156"/>
      <c r="B63" s="155"/>
      <c r="C63" s="355"/>
      <c r="D63" s="355"/>
      <c r="E63" s="355"/>
      <c r="F63" s="355"/>
      <c r="G63" s="355"/>
      <c r="H63" s="355"/>
      <c r="I63" s="355"/>
      <c r="J63" s="355"/>
      <c r="K63" s="356"/>
    </row>
    <row r="64" spans="1:14" ht="20.25" customHeight="1" thickBot="1" x14ac:dyDescent="0.45">
      <c r="A64" s="157"/>
      <c r="B64" s="158"/>
      <c r="C64" s="357"/>
      <c r="D64" s="357"/>
      <c r="E64" s="357"/>
      <c r="F64" s="357"/>
      <c r="G64" s="357"/>
      <c r="H64" s="357"/>
      <c r="I64" s="357"/>
      <c r="J64" s="357"/>
      <c r="K64" s="358"/>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95" priority="15">
      <formula>LEN(TRIM(C24))=0</formula>
    </cfRule>
  </conditionalFormatting>
  <conditionalFormatting sqref="C9:G11 J9:K11 H11 C27:I27 K27">
    <cfRule type="expression" dxfId="394" priority="14" stopIfTrue="1">
      <formula>$K$4=""</formula>
    </cfRule>
  </conditionalFormatting>
  <conditionalFormatting sqref="C6:G11 H11 C26:I27 K26:K27 G1:H1 I2 C2:C3 K3 C5:E5 G5:K5 J6:K6 J7 H8 C22:F22 C29:E29 G29 G46:K46 J47:K47">
    <cfRule type="containsBlanks" dxfId="393" priority="17">
      <formula>LEN(TRIM(C1))=0</formula>
    </cfRule>
  </conditionalFormatting>
  <conditionalFormatting sqref="J2:K2 C2:H4 K3:K4 C5:E5 G5:K5 C6:G11 J6:K11 H8 H11 C22:H22 J23:K24 G23:H23 C24:H24 C26:K27 C29:K30 G46:K46 C55:K57 C60:K64 I39:K44 E50:K51 J47:K47">
    <cfRule type="notContainsErrors" priority="13">
      <formula>NOT(ISERROR(C2))</formula>
    </cfRule>
  </conditionalFormatting>
  <conditionalFormatting sqref="J8:K9 J10 J11:K11">
    <cfRule type="containsBlanks" dxfId="392" priority="16">
      <formula>LEN(TRIM(J8))=0</formula>
    </cfRule>
  </conditionalFormatting>
  <conditionalFormatting sqref="C12">
    <cfRule type="containsBlanks" dxfId="391" priority="12">
      <formula>LEN(TRIM(C12))=0</formula>
    </cfRule>
  </conditionalFormatting>
  <conditionalFormatting sqref="C12:K20">
    <cfRule type="notContainsErrors" priority="11">
      <formula>NOT(ISERROR(C12))</formula>
    </cfRule>
  </conditionalFormatting>
  <conditionalFormatting sqref="J22:K22">
    <cfRule type="notContainsErrors" priority="10">
      <formula>NOT(ISERROR(J22))</formula>
    </cfRule>
  </conditionalFormatting>
  <conditionalFormatting sqref="C32:K37">
    <cfRule type="notContainsErrors" priority="9">
      <formula>NOT(ISERROR(C32))</formula>
    </cfRule>
  </conditionalFormatting>
  <conditionalFormatting sqref="F39:H44">
    <cfRule type="notContainsErrors" priority="8">
      <formula>NOT(ISERROR(F39))</formula>
    </cfRule>
  </conditionalFormatting>
  <conditionalFormatting sqref="C39:E44">
    <cfRule type="notContainsErrors" priority="7">
      <formula>NOT(ISERROR(C39))</formula>
    </cfRule>
  </conditionalFormatting>
  <conditionalFormatting sqref="E47:I47">
    <cfRule type="containsBlanks" dxfId="390" priority="6">
      <formula>LEN(TRIM(E47))=0</formula>
    </cfRule>
  </conditionalFormatting>
  <conditionalFormatting sqref="E47:I47">
    <cfRule type="notContainsErrors" priority="5">
      <formula>NOT(ISERROR(E47))</formula>
    </cfRule>
  </conditionalFormatting>
  <conditionalFormatting sqref="E48:K49">
    <cfRule type="containsBlanks" dxfId="389" priority="4">
      <formula>LEN(TRIM(E48))=0</formula>
    </cfRule>
  </conditionalFormatting>
  <conditionalFormatting sqref="G48:K48 J49:K49">
    <cfRule type="expression" priority="2" stopIfTrue="1">
      <formula>$E$48="なし"</formula>
    </cfRule>
  </conditionalFormatting>
  <conditionalFormatting sqref="I49:K49">
    <cfRule type="expression" priority="3" stopIfTrue="1">
      <formula>$H$49="現物"</formula>
    </cfRule>
  </conditionalFormatting>
  <conditionalFormatting sqref="E48:K49">
    <cfRule type="notContainsErrors" priority="1">
      <formula>NOT(ISERROR(E48))</formula>
    </cfRule>
  </conditionalFormatting>
  <dataValidations count="2">
    <dataValidation type="whole" operator="greaterThanOrEqual" allowBlank="1" showInputMessage="1" showErrorMessage="1" sqref="E29:K30 C29:D29" xr:uid="{8046AA20-269D-41C5-868E-FF0163F61B98}">
      <formula1>0</formula1>
    </dataValidation>
    <dataValidation type="list" allowBlank="1" showInputMessage="1" showErrorMessage="1" sqref="J2:K2" xr:uid="{32E5A4D7-B396-416E-9251-0943454554B9}">
      <formula1>"保育所,認定こども園,小規模保育事業"</formula1>
    </dataValidation>
  </dataValidations>
  <hyperlinks>
    <hyperlink ref="A1:B1" location="公表用一覧!A1" display=" &lt;戻る" xr:uid="{742FF048-7BB7-4D23-BDB4-AC2E97E55986}"/>
  </hyperlinks>
  <pageMargins left="0.59055118110236227" right="0.39370078740157483" top="0.39370078740157483" bottom="0.39370078740157483" header="0" footer="0"/>
  <pageSetup paperSize="9" scale="99" orientation="portrait" r:id="rId1"/>
  <headerFooter>
    <oddHeader>&amp;L&amp;P / &amp;N ページ</oddHeader>
  </headerFooter>
  <rowBreaks count="1" manualBreakCount="1">
    <brk id="66" max="10" man="1"/>
  </rowBreak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6EF9B8-7DB5-4D65-81F1-8233738A4477}">
  <sheetPr codeName="Sheet13"/>
  <dimension ref="A1:N92"/>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297" t="s">
        <v>541</v>
      </c>
      <c r="B1" s="297"/>
      <c r="C1" s="75"/>
      <c r="D1" s="75"/>
      <c r="E1" s="76"/>
      <c r="F1" s="35" t="s">
        <v>369</v>
      </c>
      <c r="G1" s="256">
        <v>45547</v>
      </c>
      <c r="H1" s="257"/>
      <c r="I1" s="36" t="s">
        <v>370</v>
      </c>
      <c r="J1" s="258">
        <v>45748</v>
      </c>
      <c r="K1" s="259"/>
      <c r="L1" s="37"/>
      <c r="M1" s="37"/>
      <c r="N1" s="37"/>
    </row>
    <row r="2" spans="1:14" ht="27" customHeight="1" x14ac:dyDescent="0.4">
      <c r="A2" s="156" t="s">
        <v>371</v>
      </c>
      <c r="B2" s="155"/>
      <c r="C2" s="260" t="s">
        <v>123</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18</v>
      </c>
      <c r="L3" s="40"/>
      <c r="M3" s="40"/>
      <c r="N3" s="40"/>
    </row>
    <row r="4" spans="1:14" ht="27" customHeight="1" x14ac:dyDescent="0.4">
      <c r="A4" s="234"/>
      <c r="B4" s="235"/>
      <c r="C4" s="263"/>
      <c r="D4" s="264"/>
      <c r="E4" s="264"/>
      <c r="F4" s="264"/>
      <c r="G4" s="264"/>
      <c r="H4" s="265"/>
      <c r="I4" s="268" t="s">
        <v>374</v>
      </c>
      <c r="J4" s="269"/>
      <c r="K4" s="42">
        <v>339</v>
      </c>
      <c r="L4" s="40"/>
      <c r="M4" s="40"/>
      <c r="N4" s="40"/>
    </row>
    <row r="5" spans="1:14" ht="27" customHeight="1" x14ac:dyDescent="0.4">
      <c r="A5" s="290" t="s">
        <v>375</v>
      </c>
      <c r="B5" s="291"/>
      <c r="C5" s="292" t="s">
        <v>124</v>
      </c>
      <c r="D5" s="293"/>
      <c r="E5" s="294"/>
      <c r="F5" s="43" t="s">
        <v>376</v>
      </c>
      <c r="G5" s="296" t="str">
        <f>HYPERLINK("https://www.akagimanyo.com/shiro-gaiyou")</f>
        <v>https://www.akagimanyo.com/shiro-gaiyou</v>
      </c>
      <c r="H5" s="293"/>
      <c r="I5" s="293"/>
      <c r="J5" s="293"/>
      <c r="K5" s="295"/>
      <c r="L5" s="40"/>
      <c r="M5" s="40"/>
      <c r="N5" s="40"/>
    </row>
    <row r="6" spans="1:14" ht="27" customHeight="1" x14ac:dyDescent="0.4">
      <c r="A6" s="209" t="s">
        <v>378</v>
      </c>
      <c r="B6" s="153"/>
      <c r="C6" s="276" t="s">
        <v>24</v>
      </c>
      <c r="D6" s="277"/>
      <c r="E6" s="277"/>
      <c r="F6" s="277"/>
      <c r="G6" s="277"/>
      <c r="H6" s="282" t="s">
        <v>379</v>
      </c>
      <c r="I6" s="113" t="s">
        <v>380</v>
      </c>
      <c r="J6" s="284">
        <v>6</v>
      </c>
      <c r="K6" s="285"/>
      <c r="L6" s="44"/>
      <c r="M6" s="44"/>
      <c r="N6" s="44"/>
    </row>
    <row r="7" spans="1:14" ht="27" customHeight="1" x14ac:dyDescent="0.4">
      <c r="A7" s="156"/>
      <c r="B7" s="155"/>
      <c r="C7" s="278"/>
      <c r="D7" s="279"/>
      <c r="E7" s="279"/>
      <c r="F7" s="279"/>
      <c r="G7" s="279"/>
      <c r="H7" s="283"/>
      <c r="I7" s="286" t="s">
        <v>381</v>
      </c>
      <c r="J7" s="288" t="s">
        <v>542</v>
      </c>
      <c r="K7" s="289"/>
      <c r="L7" s="44"/>
      <c r="M7" s="44"/>
      <c r="N7" s="44"/>
    </row>
    <row r="8" spans="1:14" ht="27" customHeight="1" x14ac:dyDescent="0.4">
      <c r="A8" s="234"/>
      <c r="B8" s="235"/>
      <c r="C8" s="280"/>
      <c r="D8" s="281"/>
      <c r="E8" s="281"/>
      <c r="F8" s="281"/>
      <c r="G8" s="281"/>
      <c r="H8" s="45" t="s">
        <v>383</v>
      </c>
      <c r="I8" s="287"/>
      <c r="J8" s="224">
        <v>3</v>
      </c>
      <c r="K8" s="225"/>
      <c r="L8" s="44"/>
      <c r="M8" s="44"/>
      <c r="N8" s="44"/>
    </row>
    <row r="9" spans="1:14" ht="27" customHeight="1" x14ac:dyDescent="0.4">
      <c r="A9" s="270" t="s">
        <v>384</v>
      </c>
      <c r="B9" s="271"/>
      <c r="C9" s="276" t="s">
        <v>25</v>
      </c>
      <c r="D9" s="277"/>
      <c r="E9" s="277"/>
      <c r="F9" s="277"/>
      <c r="G9" s="277"/>
      <c r="H9" s="282" t="s">
        <v>379</v>
      </c>
      <c r="I9" s="113" t="s">
        <v>380</v>
      </c>
      <c r="J9" s="284">
        <v>4</v>
      </c>
      <c r="K9" s="285"/>
      <c r="L9" s="44"/>
      <c r="M9" s="44"/>
      <c r="N9" s="44"/>
    </row>
    <row r="10" spans="1:14" ht="27" customHeight="1" x14ac:dyDescent="0.4">
      <c r="A10" s="272"/>
      <c r="B10" s="273"/>
      <c r="C10" s="278"/>
      <c r="D10" s="279"/>
      <c r="E10" s="279"/>
      <c r="F10" s="279"/>
      <c r="G10" s="279"/>
      <c r="H10" s="283"/>
      <c r="I10" s="286" t="s">
        <v>381</v>
      </c>
      <c r="J10" s="288" t="s">
        <v>542</v>
      </c>
      <c r="K10" s="289"/>
      <c r="L10" s="44"/>
      <c r="M10" s="44"/>
      <c r="N10" s="44"/>
    </row>
    <row r="11" spans="1:14" ht="27" customHeight="1" x14ac:dyDescent="0.4">
      <c r="A11" s="274"/>
      <c r="B11" s="275"/>
      <c r="C11" s="280"/>
      <c r="D11" s="281"/>
      <c r="E11" s="281"/>
      <c r="F11" s="281"/>
      <c r="G11" s="281"/>
      <c r="H11" s="45" t="s">
        <v>383</v>
      </c>
      <c r="I11" s="287"/>
      <c r="J11" s="224">
        <v>10</v>
      </c>
      <c r="K11" s="225"/>
      <c r="L11" s="44"/>
      <c r="M11" s="44"/>
      <c r="N11" s="44"/>
    </row>
    <row r="12" spans="1:14" ht="27" customHeight="1" x14ac:dyDescent="0.4">
      <c r="A12" s="209" t="s">
        <v>387</v>
      </c>
      <c r="B12" s="153"/>
      <c r="C12" s="236" t="s">
        <v>543</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t="s">
        <v>544</v>
      </c>
      <c r="H22" s="250"/>
      <c r="I22" s="46" t="s">
        <v>396</v>
      </c>
      <c r="J22" s="226" t="s">
        <v>545</v>
      </c>
      <c r="K22" s="227"/>
      <c r="L22" s="44"/>
      <c r="M22" s="44"/>
      <c r="N22" s="44"/>
    </row>
    <row r="23" spans="1:14" ht="27" customHeight="1" x14ac:dyDescent="0.4">
      <c r="A23" s="156"/>
      <c r="B23" s="155"/>
      <c r="C23" s="228" t="s">
        <v>397</v>
      </c>
      <c r="D23" s="229"/>
      <c r="E23" s="228" t="s">
        <v>398</v>
      </c>
      <c r="F23" s="229"/>
      <c r="G23" s="251"/>
      <c r="H23" s="252"/>
      <c r="I23" s="46" t="s">
        <v>399</v>
      </c>
      <c r="J23" s="226">
        <v>10</v>
      </c>
      <c r="K23" s="227"/>
      <c r="L23" s="44"/>
      <c r="M23" s="44"/>
      <c r="N23" s="44"/>
    </row>
    <row r="24" spans="1:14" ht="27" customHeight="1" x14ac:dyDescent="0.4">
      <c r="A24" s="234"/>
      <c r="B24" s="235"/>
      <c r="C24" s="230" t="s">
        <v>488</v>
      </c>
      <c r="D24" s="231"/>
      <c r="E24" s="230" t="s">
        <v>546</v>
      </c>
      <c r="F24" s="231"/>
      <c r="G24" s="253"/>
      <c r="H24" s="254"/>
      <c r="I24" s="47" t="s">
        <v>401</v>
      </c>
      <c r="J24" s="232" t="s">
        <v>547</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12</v>
      </c>
      <c r="D26" s="53">
        <v>15</v>
      </c>
      <c r="E26" s="53">
        <v>18</v>
      </c>
      <c r="F26" s="53">
        <v>25</v>
      </c>
      <c r="G26" s="53">
        <v>25</v>
      </c>
      <c r="H26" s="53">
        <v>25</v>
      </c>
      <c r="I26" s="212">
        <f>SUM(C26:H26)</f>
        <v>120</v>
      </c>
      <c r="J26" s="213"/>
      <c r="K26" s="54" t="s">
        <v>16</v>
      </c>
      <c r="L26" s="50"/>
      <c r="M26" s="50"/>
      <c r="N26" s="50"/>
    </row>
    <row r="27" spans="1:14" ht="27" customHeight="1" x14ac:dyDescent="0.4">
      <c r="A27" s="55"/>
      <c r="B27" s="56" t="s">
        <v>412</v>
      </c>
      <c r="C27" s="45">
        <v>3</v>
      </c>
      <c r="D27" s="45">
        <v>3</v>
      </c>
      <c r="E27" s="45">
        <v>6</v>
      </c>
      <c r="F27" s="45">
        <v>0</v>
      </c>
      <c r="G27" s="45">
        <v>0</v>
      </c>
      <c r="H27" s="45">
        <v>0</v>
      </c>
      <c r="I27" s="214">
        <f>SUM(C27:H27)</f>
        <v>12</v>
      </c>
      <c r="J27" s="215"/>
      <c r="K27" s="57" t="s">
        <v>16</v>
      </c>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1</v>
      </c>
      <c r="E29" s="59">
        <v>28</v>
      </c>
      <c r="F29" s="59"/>
      <c r="G29" s="59"/>
      <c r="H29" s="59">
        <v>1</v>
      </c>
      <c r="I29" s="59"/>
      <c r="J29" s="59">
        <v>1</v>
      </c>
      <c r="K29" s="60"/>
      <c r="L29" s="50"/>
      <c r="M29" s="50"/>
      <c r="N29" s="50"/>
    </row>
    <row r="30" spans="1:14" ht="27" customHeight="1" thickBot="1" x14ac:dyDescent="0.45">
      <c r="A30" s="120"/>
      <c r="B30" s="61" t="s">
        <v>424</v>
      </c>
      <c r="C30" s="62" t="s">
        <v>425</v>
      </c>
      <c r="D30" s="62" t="s">
        <v>425</v>
      </c>
      <c r="E30" s="62">
        <v>2</v>
      </c>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548</v>
      </c>
      <c r="D32" s="190"/>
      <c r="E32" s="191"/>
      <c r="F32" s="189" t="s">
        <v>958</v>
      </c>
      <c r="G32" s="190"/>
      <c r="H32" s="191"/>
      <c r="I32" s="189" t="s">
        <v>1863</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549</v>
      </c>
      <c r="D39" s="202"/>
      <c r="E39" s="203"/>
      <c r="F39" s="201" t="s">
        <v>436</v>
      </c>
      <c r="G39" s="202"/>
      <c r="H39" s="203"/>
      <c r="I39" s="201" t="s">
        <v>550</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125" t="s">
        <v>441</v>
      </c>
      <c r="H45" s="125" t="s">
        <v>442</v>
      </c>
      <c r="I45" s="125" t="s">
        <v>93</v>
      </c>
      <c r="J45" s="178" t="s">
        <v>443</v>
      </c>
      <c r="K45" s="179"/>
    </row>
    <row r="46" spans="1:11" ht="20.25" customHeight="1" x14ac:dyDescent="0.4">
      <c r="A46" s="154"/>
      <c r="B46" s="174"/>
      <c r="C46" s="185" t="s">
        <v>444</v>
      </c>
      <c r="D46" s="186"/>
      <c r="E46" s="187" t="s">
        <v>445</v>
      </c>
      <c r="F46" s="187"/>
      <c r="G46" s="126" t="s">
        <v>446</v>
      </c>
      <c r="H46" s="65" t="s">
        <v>551</v>
      </c>
      <c r="I46" s="126" t="s">
        <v>448</v>
      </c>
      <c r="J46" s="167" t="s">
        <v>524</v>
      </c>
      <c r="K46" s="168"/>
    </row>
    <row r="47" spans="1:11" ht="20.25" customHeight="1" x14ac:dyDescent="0.4">
      <c r="A47" s="154"/>
      <c r="B47" s="174"/>
      <c r="C47" s="185" t="s">
        <v>450</v>
      </c>
      <c r="D47" s="186"/>
      <c r="E47" s="166" t="s">
        <v>552</v>
      </c>
      <c r="F47" s="166"/>
      <c r="G47" s="126" t="s">
        <v>446</v>
      </c>
      <c r="H47" s="65" t="s">
        <v>553</v>
      </c>
      <c r="I47" s="126" t="s">
        <v>554</v>
      </c>
      <c r="J47" s="167" t="s">
        <v>524</v>
      </c>
      <c r="K47" s="168"/>
    </row>
    <row r="48" spans="1:11" ht="20.25" customHeight="1" x14ac:dyDescent="0.4">
      <c r="A48" s="154"/>
      <c r="B48" s="174"/>
      <c r="C48" s="185" t="s">
        <v>456</v>
      </c>
      <c r="D48" s="186"/>
      <c r="E48" s="166" t="s">
        <v>445</v>
      </c>
      <c r="F48" s="166"/>
      <c r="G48" s="126" t="s">
        <v>521</v>
      </c>
      <c r="H48" s="65" t="s">
        <v>880</v>
      </c>
      <c r="I48" s="126" t="s">
        <v>557</v>
      </c>
      <c r="J48" s="167" t="s">
        <v>558</v>
      </c>
      <c r="K48" s="168"/>
    </row>
    <row r="49" spans="1:14" ht="20.25" customHeight="1" x14ac:dyDescent="0.4">
      <c r="A49" s="154"/>
      <c r="B49" s="174"/>
      <c r="C49" s="185" t="s">
        <v>457</v>
      </c>
      <c r="D49" s="186"/>
      <c r="E49" s="166" t="s">
        <v>559</v>
      </c>
      <c r="F49" s="166"/>
      <c r="G49" s="126" t="s">
        <v>446</v>
      </c>
      <c r="H49" s="65" t="s">
        <v>560</v>
      </c>
      <c r="I49" s="126" t="s">
        <v>561</v>
      </c>
      <c r="J49" s="167" t="s">
        <v>562</v>
      </c>
      <c r="K49" s="168"/>
      <c r="L49" s="66"/>
      <c r="M49" s="66"/>
      <c r="N49" s="66"/>
    </row>
    <row r="50" spans="1:14" ht="20.25" customHeight="1" x14ac:dyDescent="0.4">
      <c r="A50" s="154"/>
      <c r="B50" s="174"/>
      <c r="C50" s="185"/>
      <c r="D50" s="186"/>
      <c r="E50" s="188"/>
      <c r="F50" s="188"/>
      <c r="G50" s="126"/>
      <c r="H50" s="65"/>
      <c r="I50" s="126"/>
      <c r="J50" s="167"/>
      <c r="K50" s="168"/>
      <c r="L50" s="66"/>
    </row>
    <row r="51" spans="1:14" ht="20.25" customHeight="1" x14ac:dyDescent="0.4">
      <c r="A51" s="154"/>
      <c r="B51" s="174"/>
      <c r="C51" s="185"/>
      <c r="D51" s="186"/>
      <c r="E51" s="188"/>
      <c r="F51" s="188"/>
      <c r="G51" s="126"/>
      <c r="H51" s="65"/>
      <c r="I51" s="126"/>
      <c r="J51" s="167"/>
      <c r="K51" s="168"/>
      <c r="L51" s="66"/>
    </row>
    <row r="52" spans="1:14" ht="12" customHeight="1" x14ac:dyDescent="0.4">
      <c r="A52" s="119"/>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125" t="s">
        <v>468</v>
      </c>
      <c r="H54" s="125" t="s">
        <v>448</v>
      </c>
      <c r="I54" s="127" t="s">
        <v>469</v>
      </c>
      <c r="J54" s="178" t="s">
        <v>93</v>
      </c>
      <c r="K54" s="179"/>
    </row>
    <row r="55" spans="1:14" ht="20.25" customHeight="1" x14ac:dyDescent="0.4">
      <c r="A55" s="154"/>
      <c r="B55" s="174"/>
      <c r="C55" s="180" t="s">
        <v>481</v>
      </c>
      <c r="D55" s="181"/>
      <c r="E55" s="182" t="s">
        <v>445</v>
      </c>
      <c r="F55" s="182"/>
      <c r="G55" s="128" t="s">
        <v>704</v>
      </c>
      <c r="H55" s="129" t="s">
        <v>565</v>
      </c>
      <c r="I55" s="129" t="s">
        <v>565</v>
      </c>
      <c r="J55" s="183" t="s">
        <v>472</v>
      </c>
      <c r="K55" s="184"/>
    </row>
    <row r="56" spans="1:14" ht="20.25" customHeight="1" x14ac:dyDescent="0.4">
      <c r="A56" s="154"/>
      <c r="B56" s="174"/>
      <c r="C56" s="164" t="s">
        <v>566</v>
      </c>
      <c r="D56" s="165"/>
      <c r="E56" s="166" t="s">
        <v>445</v>
      </c>
      <c r="F56" s="166"/>
      <c r="G56" s="126" t="s">
        <v>567</v>
      </c>
      <c r="H56" s="130" t="s">
        <v>565</v>
      </c>
      <c r="I56" s="130" t="s">
        <v>565</v>
      </c>
      <c r="J56" s="167" t="s">
        <v>472</v>
      </c>
      <c r="K56" s="168"/>
    </row>
    <row r="57" spans="1:14" ht="20.25" customHeight="1" x14ac:dyDescent="0.4">
      <c r="A57" s="154"/>
      <c r="B57" s="174"/>
      <c r="C57" s="164" t="s">
        <v>568</v>
      </c>
      <c r="D57" s="165"/>
      <c r="E57" s="166" t="s">
        <v>408</v>
      </c>
      <c r="F57" s="166"/>
      <c r="G57" s="126" t="s">
        <v>705</v>
      </c>
      <c r="H57" s="130" t="s">
        <v>565</v>
      </c>
      <c r="I57" s="130" t="s">
        <v>565</v>
      </c>
      <c r="J57" s="167" t="s">
        <v>472</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1864</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thickBot="1" x14ac:dyDescent="0.45">
      <c r="A66" s="72" t="s">
        <v>477</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18"/>
    </row>
    <row r="69" spans="1:11" ht="26.25" customHeight="1" x14ac:dyDescent="0.4">
      <c r="A69" s="95"/>
      <c r="K69" s="118"/>
    </row>
    <row r="70" spans="1:11" ht="26.25" customHeight="1" x14ac:dyDescent="0.4">
      <c r="A70" s="95"/>
      <c r="K70" s="118"/>
    </row>
    <row r="71" spans="1:11" ht="26.25" customHeight="1" x14ac:dyDescent="0.4">
      <c r="A71" s="95"/>
      <c r="K71" s="118"/>
    </row>
    <row r="72" spans="1:11" ht="26.25" customHeight="1" x14ac:dyDescent="0.4">
      <c r="A72" s="95"/>
      <c r="K72" s="118"/>
    </row>
    <row r="73" spans="1:11" ht="26.25" customHeight="1" x14ac:dyDescent="0.4">
      <c r="A73" s="95"/>
      <c r="K73" s="118"/>
    </row>
    <row r="74" spans="1:11" ht="26.25" customHeight="1" x14ac:dyDescent="0.4">
      <c r="A74" s="95"/>
      <c r="K74" s="118"/>
    </row>
    <row r="75" spans="1:11" ht="26.25" customHeight="1" x14ac:dyDescent="0.4">
      <c r="A75" s="95"/>
      <c r="K75" s="118"/>
    </row>
    <row r="76" spans="1:11" ht="26.25" customHeight="1" x14ac:dyDescent="0.4">
      <c r="A76" s="95"/>
      <c r="K76" s="118"/>
    </row>
    <row r="77" spans="1:11" ht="26.25" customHeight="1" x14ac:dyDescent="0.4">
      <c r="A77" s="95"/>
      <c r="K77" s="118"/>
    </row>
    <row r="78" spans="1:11" ht="26.25" customHeight="1" x14ac:dyDescent="0.4">
      <c r="A78" s="95"/>
      <c r="K78" s="118"/>
    </row>
    <row r="79" spans="1:11" ht="26.25" customHeight="1" x14ac:dyDescent="0.4">
      <c r="A79" s="95"/>
      <c r="K79" s="118"/>
    </row>
    <row r="80" spans="1:11" ht="26.25" customHeight="1" x14ac:dyDescent="0.4">
      <c r="A80" s="95"/>
      <c r="K80" s="118"/>
    </row>
    <row r="81" spans="1:11" ht="26.25" customHeight="1" x14ac:dyDescent="0.4">
      <c r="A81" s="95"/>
      <c r="K81" s="118"/>
    </row>
    <row r="82" spans="1:11" ht="26.25" customHeight="1" x14ac:dyDescent="0.4">
      <c r="A82" s="95"/>
      <c r="K82" s="118"/>
    </row>
    <row r="83" spans="1:11" ht="26.25" customHeight="1" x14ac:dyDescent="0.4">
      <c r="A83" s="95"/>
      <c r="K83" s="118"/>
    </row>
    <row r="84" spans="1:11" ht="26.25" customHeight="1" x14ac:dyDescent="0.4">
      <c r="A84" s="95"/>
      <c r="K84" s="118"/>
    </row>
    <row r="85" spans="1:11" ht="26.25" customHeight="1" x14ac:dyDescent="0.4">
      <c r="A85" s="95"/>
      <c r="K85" s="118"/>
    </row>
    <row r="86" spans="1:11" ht="26.25" customHeight="1" x14ac:dyDescent="0.4">
      <c r="A86" s="95"/>
      <c r="K86" s="118"/>
    </row>
    <row r="87" spans="1:11" ht="26.25" customHeight="1" x14ac:dyDescent="0.4">
      <c r="A87" s="95"/>
      <c r="K87" s="118"/>
    </row>
    <row r="88" spans="1:11" ht="26.25" customHeight="1" x14ac:dyDescent="0.4">
      <c r="A88" s="95"/>
      <c r="K88" s="118"/>
    </row>
    <row r="89" spans="1:11" ht="26.25" customHeight="1" x14ac:dyDescent="0.4">
      <c r="A89" s="95"/>
      <c r="K89" s="118"/>
    </row>
    <row r="90" spans="1:11" ht="26.25" customHeight="1" x14ac:dyDescent="0.4">
      <c r="A90" s="95"/>
      <c r="K90" s="118"/>
    </row>
    <row r="91" spans="1:11" ht="26.25" customHeight="1" x14ac:dyDescent="0.4">
      <c r="A91" s="95"/>
      <c r="K91" s="118"/>
    </row>
    <row r="92" spans="1:11" ht="26.25" customHeight="1" thickBot="1" x14ac:dyDescent="0.45">
      <c r="A92" s="96"/>
      <c r="B92" s="97"/>
      <c r="C92" s="97"/>
      <c r="D92" s="97"/>
      <c r="E92" s="97"/>
      <c r="F92" s="97"/>
      <c r="G92" s="97"/>
      <c r="H92" s="97"/>
      <c r="I92" s="97"/>
      <c r="J92" s="97"/>
      <c r="K92" s="98"/>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9:G11 J9:K11 H11 C27:I27 K27">
    <cfRule type="expression" dxfId="388" priority="2" stopIfTrue="1">
      <formula>$K$4=""</formula>
    </cfRule>
  </conditionalFormatting>
  <conditionalFormatting sqref="G48:K48">
    <cfRule type="expression" priority="3" stopIfTrue="1">
      <formula>$E$48="なし"</formula>
    </cfRule>
  </conditionalFormatting>
  <conditionalFormatting sqref="I49:K49">
    <cfRule type="expression" priority="4"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87" priority="5">
      <formula>LEN(TRIM(J8))=0</formula>
    </cfRule>
  </conditionalFormatting>
  <dataValidations count="2">
    <dataValidation type="whole" operator="greaterThanOrEqual" allowBlank="1" showInputMessage="1" showErrorMessage="1" sqref="E29:K30 C29:D29" xr:uid="{C0E56621-B279-4038-B613-0610B78B1F2A}">
      <formula1>0</formula1>
    </dataValidation>
    <dataValidation type="list" allowBlank="1" showInputMessage="1" showErrorMessage="1" sqref="J2:K2" xr:uid="{D302FAEB-6D34-43AA-B1FF-0E5F8EACBF15}">
      <formula1>"保育所,認定こども園,小規模保育事業"</formula1>
    </dataValidation>
  </dataValidations>
  <hyperlinks>
    <hyperlink ref="A1:B1" location="公表用一覧!A1" display=" &lt;戻る" xr:uid="{5974476E-E8C3-490D-A25F-FFF166E27F79}"/>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EFDE43-0B92-44C3-AE2B-2F4C7C64BC36}">
  <sheetPr codeName="Sheet14"/>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5" customWidth="1"/>
    <col min="2" max="11" width="8.1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45541</v>
      </c>
      <c r="H1" s="257"/>
      <c r="I1" s="36" t="s">
        <v>370</v>
      </c>
      <c r="J1" s="258">
        <v>45748</v>
      </c>
      <c r="K1" s="259"/>
      <c r="L1" s="37"/>
      <c r="M1" s="37"/>
      <c r="N1" s="37"/>
    </row>
    <row r="2" spans="1:14" ht="27" customHeight="1" x14ac:dyDescent="0.4">
      <c r="A2" s="156" t="s">
        <v>371</v>
      </c>
      <c r="B2" s="155"/>
      <c r="C2" s="260" t="s">
        <v>1428</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19</v>
      </c>
      <c r="L3" s="40"/>
      <c r="M3" s="40"/>
      <c r="N3" s="40"/>
    </row>
    <row r="4" spans="1:14" ht="27" customHeight="1" x14ac:dyDescent="0.4">
      <c r="A4" s="234"/>
      <c r="B4" s="235"/>
      <c r="C4" s="263"/>
      <c r="D4" s="264"/>
      <c r="E4" s="264"/>
      <c r="F4" s="264"/>
      <c r="G4" s="264"/>
      <c r="H4" s="265"/>
      <c r="I4" s="268" t="s">
        <v>374</v>
      </c>
      <c r="J4" s="269"/>
      <c r="K4" s="42">
        <v>350</v>
      </c>
      <c r="L4" s="40"/>
      <c r="M4" s="40"/>
      <c r="N4" s="40"/>
    </row>
    <row r="5" spans="1:14" ht="27" customHeight="1" x14ac:dyDescent="0.4">
      <c r="A5" s="290" t="s">
        <v>375</v>
      </c>
      <c r="B5" s="291"/>
      <c r="C5" s="292" t="s">
        <v>1429</v>
      </c>
      <c r="D5" s="293"/>
      <c r="E5" s="294"/>
      <c r="F5" s="43" t="s">
        <v>376</v>
      </c>
      <c r="G5" s="296" t="str">
        <f>HYPERLINK("http://seikaitsuki.com/","http://seikaitsuki.com/")</f>
        <v>http://seikaitsuki.com/</v>
      </c>
      <c r="H5" s="293"/>
      <c r="I5" s="293"/>
      <c r="J5" s="293"/>
      <c r="K5" s="295"/>
      <c r="L5" s="40"/>
      <c r="M5" s="40"/>
      <c r="N5" s="40"/>
    </row>
    <row r="6" spans="1:14" ht="27" customHeight="1" x14ac:dyDescent="0.4">
      <c r="A6" s="209" t="s">
        <v>378</v>
      </c>
      <c r="B6" s="153"/>
      <c r="C6" s="276" t="s">
        <v>1430</v>
      </c>
      <c r="D6" s="277"/>
      <c r="E6" s="277"/>
      <c r="F6" s="277"/>
      <c r="G6" s="277"/>
      <c r="H6" s="282" t="s">
        <v>379</v>
      </c>
      <c r="I6" s="107" t="s">
        <v>380</v>
      </c>
      <c r="J6" s="284" t="s">
        <v>1824</v>
      </c>
      <c r="K6" s="285"/>
      <c r="L6" s="44"/>
      <c r="M6" s="44"/>
      <c r="N6" s="44"/>
    </row>
    <row r="7" spans="1:14" ht="27" customHeight="1" x14ac:dyDescent="0.4">
      <c r="A7" s="156"/>
      <c r="B7" s="155"/>
      <c r="C7" s="278"/>
      <c r="D7" s="279"/>
      <c r="E7" s="279"/>
      <c r="F7" s="279"/>
      <c r="G7" s="279"/>
      <c r="H7" s="283"/>
      <c r="I7" s="286" t="s">
        <v>381</v>
      </c>
      <c r="J7" s="288" t="s">
        <v>498</v>
      </c>
      <c r="K7" s="289"/>
      <c r="L7" s="44"/>
      <c r="M7" s="44"/>
      <c r="N7" s="44"/>
    </row>
    <row r="8" spans="1:14" ht="27" customHeight="1" x14ac:dyDescent="0.4">
      <c r="A8" s="234"/>
      <c r="B8" s="235"/>
      <c r="C8" s="280"/>
      <c r="D8" s="281"/>
      <c r="E8" s="281"/>
      <c r="F8" s="281"/>
      <c r="G8" s="281"/>
      <c r="H8" s="45" t="s">
        <v>778</v>
      </c>
      <c r="I8" s="287"/>
      <c r="J8" s="224">
        <v>7</v>
      </c>
      <c r="K8" s="225"/>
      <c r="L8" s="44"/>
      <c r="M8" s="44"/>
      <c r="N8" s="44"/>
    </row>
    <row r="9" spans="1:14" ht="27" customHeight="1" x14ac:dyDescent="0.4">
      <c r="A9" s="270" t="s">
        <v>384</v>
      </c>
      <c r="B9" s="271"/>
      <c r="C9" s="276" t="s">
        <v>1431</v>
      </c>
      <c r="D9" s="277"/>
      <c r="E9" s="277"/>
      <c r="F9" s="277"/>
      <c r="G9" s="277"/>
      <c r="H9" s="282" t="s">
        <v>379</v>
      </c>
      <c r="I9" s="107" t="s">
        <v>380</v>
      </c>
      <c r="J9" s="284">
        <v>2</v>
      </c>
      <c r="K9" s="285"/>
      <c r="L9" s="44"/>
      <c r="M9" s="44"/>
      <c r="N9" s="44"/>
    </row>
    <row r="10" spans="1:14" ht="27" customHeight="1" x14ac:dyDescent="0.4">
      <c r="A10" s="272"/>
      <c r="B10" s="273"/>
      <c r="C10" s="278"/>
      <c r="D10" s="279"/>
      <c r="E10" s="279"/>
      <c r="F10" s="279"/>
      <c r="G10" s="279"/>
      <c r="H10" s="283"/>
      <c r="I10" s="286" t="s">
        <v>381</v>
      </c>
      <c r="J10" s="288" t="s">
        <v>1432</v>
      </c>
      <c r="K10" s="289"/>
      <c r="L10" s="44"/>
      <c r="M10" s="44"/>
      <c r="N10" s="44"/>
    </row>
    <row r="11" spans="1:14" ht="27" customHeight="1" x14ac:dyDescent="0.4">
      <c r="A11" s="274"/>
      <c r="B11" s="275"/>
      <c r="C11" s="280"/>
      <c r="D11" s="281"/>
      <c r="E11" s="281"/>
      <c r="F11" s="281"/>
      <c r="G11" s="281"/>
      <c r="H11" s="45" t="s">
        <v>377</v>
      </c>
      <c r="I11" s="287"/>
      <c r="J11" s="224">
        <v>4</v>
      </c>
      <c r="K11" s="225"/>
      <c r="L11" s="44"/>
      <c r="M11" s="44"/>
      <c r="N11" s="44"/>
    </row>
    <row r="12" spans="1:14" ht="27" customHeight="1" x14ac:dyDescent="0.4">
      <c r="A12" s="209" t="s">
        <v>387</v>
      </c>
      <c r="B12" s="153"/>
      <c r="C12" s="236" t="s">
        <v>1774</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1433</v>
      </c>
      <c r="D22" s="231"/>
      <c r="E22" s="230" t="s">
        <v>1434</v>
      </c>
      <c r="F22" s="231"/>
      <c r="G22" s="249" t="s">
        <v>1772</v>
      </c>
      <c r="H22" s="250"/>
      <c r="I22" s="46" t="s">
        <v>396</v>
      </c>
      <c r="J22" s="226" t="s">
        <v>1435</v>
      </c>
      <c r="K22" s="227"/>
      <c r="L22" s="44"/>
      <c r="M22" s="44"/>
      <c r="N22" s="44"/>
    </row>
    <row r="23" spans="1:14" ht="27" customHeight="1" x14ac:dyDescent="0.4">
      <c r="A23" s="156"/>
      <c r="B23" s="155"/>
      <c r="C23" s="228" t="s">
        <v>397</v>
      </c>
      <c r="D23" s="229"/>
      <c r="E23" s="228" t="s">
        <v>398</v>
      </c>
      <c r="F23" s="229"/>
      <c r="G23" s="251"/>
      <c r="H23" s="252"/>
      <c r="I23" s="46" t="s">
        <v>399</v>
      </c>
      <c r="J23" s="226">
        <v>5</v>
      </c>
      <c r="K23" s="227"/>
      <c r="L23" s="44"/>
      <c r="M23" s="44"/>
      <c r="N23" s="44"/>
    </row>
    <row r="24" spans="1:14" ht="27" customHeight="1" x14ac:dyDescent="0.4">
      <c r="A24" s="234"/>
      <c r="B24" s="235"/>
      <c r="C24" s="230" t="s">
        <v>1436</v>
      </c>
      <c r="D24" s="231"/>
      <c r="E24" s="230" t="s">
        <v>1437</v>
      </c>
      <c r="F24" s="231"/>
      <c r="G24" s="253"/>
      <c r="H24" s="254"/>
      <c r="I24" s="47" t="s">
        <v>401</v>
      </c>
      <c r="J24" s="232" t="s">
        <v>1106</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12</v>
      </c>
      <c r="D26" s="53">
        <v>12</v>
      </c>
      <c r="E26" s="53">
        <v>16</v>
      </c>
      <c r="F26" s="53">
        <v>16</v>
      </c>
      <c r="G26" s="53">
        <v>17</v>
      </c>
      <c r="H26" s="53">
        <v>17</v>
      </c>
      <c r="I26" s="212">
        <f>SUM(C26:H26)</f>
        <v>90</v>
      </c>
      <c r="J26" s="213"/>
      <c r="K26" s="54" t="s">
        <v>1438</v>
      </c>
      <c r="L26" s="50"/>
      <c r="M26" s="50"/>
      <c r="N26" s="50"/>
    </row>
    <row r="27" spans="1:14" ht="27" customHeight="1" x14ac:dyDescent="0.4">
      <c r="A27" s="55"/>
      <c r="B27" s="56" t="s">
        <v>412</v>
      </c>
      <c r="C27" s="45">
        <v>10</v>
      </c>
      <c r="D27" s="45">
        <v>10</v>
      </c>
      <c r="E27" s="45">
        <v>10</v>
      </c>
      <c r="F27" s="45"/>
      <c r="G27" s="45"/>
      <c r="H27" s="45"/>
      <c r="I27" s="214">
        <f>SUM(C27:H27)</f>
        <v>30</v>
      </c>
      <c r="J27" s="215"/>
      <c r="K27" s="57" t="s">
        <v>1438</v>
      </c>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20</v>
      </c>
      <c r="F29" s="59"/>
      <c r="G29" s="59"/>
      <c r="H29" s="59">
        <v>1</v>
      </c>
      <c r="I29" s="59">
        <v>0</v>
      </c>
      <c r="J29" s="59">
        <v>1</v>
      </c>
      <c r="K29" s="60"/>
      <c r="L29" s="50"/>
      <c r="M29" s="50"/>
      <c r="N29" s="50"/>
    </row>
    <row r="30" spans="1:14" ht="27" customHeight="1" thickBot="1" x14ac:dyDescent="0.45">
      <c r="A30" s="102"/>
      <c r="B30" s="61" t="s">
        <v>424</v>
      </c>
      <c r="C30" s="62" t="s">
        <v>425</v>
      </c>
      <c r="D30" s="62" t="s">
        <v>425</v>
      </c>
      <c r="E30" s="62">
        <v>8</v>
      </c>
      <c r="F30" s="62">
        <v>1</v>
      </c>
      <c r="G30" s="62"/>
      <c r="H30" s="62"/>
      <c r="I30" s="62">
        <v>7</v>
      </c>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1246</v>
      </c>
      <c r="D32" s="190"/>
      <c r="E32" s="191"/>
      <c r="F32" s="189" t="s">
        <v>1775</v>
      </c>
      <c r="G32" s="190"/>
      <c r="H32" s="191"/>
      <c r="I32" s="369" t="s">
        <v>1776</v>
      </c>
      <c r="J32" s="370"/>
      <c r="K32" s="371"/>
    </row>
    <row r="33" spans="1:11" ht="20.25" customHeight="1" x14ac:dyDescent="0.4">
      <c r="A33" s="154"/>
      <c r="B33" s="174"/>
      <c r="C33" s="192"/>
      <c r="D33" s="193"/>
      <c r="E33" s="194"/>
      <c r="F33" s="192"/>
      <c r="G33" s="193"/>
      <c r="H33" s="194"/>
      <c r="I33" s="278"/>
      <c r="J33" s="279"/>
      <c r="K33" s="372"/>
    </row>
    <row r="34" spans="1:11" ht="20.25" customHeight="1" x14ac:dyDescent="0.4">
      <c r="A34" s="154"/>
      <c r="B34" s="174"/>
      <c r="C34" s="192"/>
      <c r="D34" s="193"/>
      <c r="E34" s="194"/>
      <c r="F34" s="192"/>
      <c r="G34" s="193"/>
      <c r="H34" s="194"/>
      <c r="I34" s="278"/>
      <c r="J34" s="279"/>
      <c r="K34" s="372"/>
    </row>
    <row r="35" spans="1:11" ht="20.25" customHeight="1" x14ac:dyDescent="0.4">
      <c r="A35" s="154"/>
      <c r="B35" s="174"/>
      <c r="C35" s="192"/>
      <c r="D35" s="193"/>
      <c r="E35" s="194"/>
      <c r="F35" s="192"/>
      <c r="G35" s="193"/>
      <c r="H35" s="194"/>
      <c r="I35" s="278"/>
      <c r="J35" s="279"/>
      <c r="K35" s="372"/>
    </row>
    <row r="36" spans="1:11" ht="20.25" customHeight="1" x14ac:dyDescent="0.4">
      <c r="A36" s="154"/>
      <c r="B36" s="174"/>
      <c r="C36" s="192"/>
      <c r="D36" s="193"/>
      <c r="E36" s="194"/>
      <c r="F36" s="192"/>
      <c r="G36" s="193"/>
      <c r="H36" s="194"/>
      <c r="I36" s="278"/>
      <c r="J36" s="279"/>
      <c r="K36" s="372"/>
    </row>
    <row r="37" spans="1:11" ht="20.25" customHeight="1" x14ac:dyDescent="0.4">
      <c r="A37" s="154"/>
      <c r="B37" s="174"/>
      <c r="C37" s="192"/>
      <c r="D37" s="193"/>
      <c r="E37" s="194"/>
      <c r="F37" s="192"/>
      <c r="G37" s="193"/>
      <c r="H37" s="194"/>
      <c r="I37" s="278"/>
      <c r="J37" s="279"/>
      <c r="K37" s="372"/>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946</v>
      </c>
      <c r="D39" s="202"/>
      <c r="E39" s="203"/>
      <c r="F39" s="201" t="s">
        <v>1777</v>
      </c>
      <c r="G39" s="202"/>
      <c r="H39" s="203"/>
      <c r="I39" s="201" t="s">
        <v>1773</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1439</v>
      </c>
      <c r="I46" s="103" t="s">
        <v>448</v>
      </c>
      <c r="J46" s="167" t="s">
        <v>1440</v>
      </c>
      <c r="K46" s="168"/>
    </row>
    <row r="47" spans="1:11" ht="20.25" customHeight="1" x14ac:dyDescent="0.4">
      <c r="A47" s="154"/>
      <c r="B47" s="174"/>
      <c r="C47" s="185" t="s">
        <v>450</v>
      </c>
      <c r="D47" s="186"/>
      <c r="E47" s="166" t="s">
        <v>1162</v>
      </c>
      <c r="F47" s="166"/>
      <c r="G47" s="103" t="s">
        <v>452</v>
      </c>
      <c r="H47" s="65" t="s">
        <v>1441</v>
      </c>
      <c r="I47" s="103" t="s">
        <v>951</v>
      </c>
      <c r="J47" s="167" t="s">
        <v>1440</v>
      </c>
      <c r="K47" s="168"/>
    </row>
    <row r="48" spans="1:11" ht="20.25" customHeight="1" x14ac:dyDescent="0.4">
      <c r="A48" s="154"/>
      <c r="B48" s="174"/>
      <c r="C48" s="185" t="s">
        <v>456</v>
      </c>
      <c r="D48" s="186"/>
      <c r="E48" s="166" t="s">
        <v>445</v>
      </c>
      <c r="F48" s="166"/>
      <c r="G48" s="103" t="s">
        <v>521</v>
      </c>
      <c r="H48" s="65" t="s">
        <v>1442</v>
      </c>
      <c r="I48" s="103" t="s">
        <v>557</v>
      </c>
      <c r="J48" s="167" t="s">
        <v>1440</v>
      </c>
      <c r="K48" s="168"/>
    </row>
    <row r="49" spans="1:14" ht="20.25" customHeight="1" x14ac:dyDescent="0.4">
      <c r="A49" s="154"/>
      <c r="B49" s="174"/>
      <c r="C49" s="185" t="s">
        <v>457</v>
      </c>
      <c r="D49" s="186"/>
      <c r="E49" s="166" t="s">
        <v>458</v>
      </c>
      <c r="F49" s="166"/>
      <c r="G49" s="103" t="s">
        <v>459</v>
      </c>
      <c r="H49" s="65" t="s">
        <v>460</v>
      </c>
      <c r="I49" s="103"/>
      <c r="J49" s="167"/>
      <c r="K49" s="168"/>
      <c r="L49" s="66"/>
      <c r="M49" s="66"/>
      <c r="N49" s="66"/>
    </row>
    <row r="50" spans="1:14" ht="20.25" customHeight="1" x14ac:dyDescent="0.4">
      <c r="A50" s="154"/>
      <c r="B50" s="174"/>
      <c r="C50" s="185" t="s">
        <v>461</v>
      </c>
      <c r="D50" s="186"/>
      <c r="E50" s="188" t="s">
        <v>1443</v>
      </c>
      <c r="F50" s="188"/>
      <c r="G50" s="103" t="s">
        <v>446</v>
      </c>
      <c r="H50" s="65" t="s">
        <v>1444</v>
      </c>
      <c r="I50" s="103" t="s">
        <v>1445</v>
      </c>
      <c r="J50" s="167" t="s">
        <v>1440</v>
      </c>
      <c r="K50" s="168"/>
      <c r="L50" s="66"/>
    </row>
    <row r="51" spans="1:14" ht="20.25" customHeight="1" x14ac:dyDescent="0.4">
      <c r="A51" s="154"/>
      <c r="B51" s="174"/>
      <c r="C51" s="185" t="s">
        <v>462</v>
      </c>
      <c r="D51" s="186"/>
      <c r="E51" s="188" t="s">
        <v>1446</v>
      </c>
      <c r="F51" s="188"/>
      <c r="G51" s="103" t="s">
        <v>446</v>
      </c>
      <c r="H51" s="65" t="s">
        <v>1447</v>
      </c>
      <c r="I51" s="103" t="s">
        <v>1445</v>
      </c>
      <c r="J51" s="167" t="s">
        <v>1440</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1448</v>
      </c>
      <c r="D55" s="181"/>
      <c r="E55" s="182" t="s">
        <v>1449</v>
      </c>
      <c r="F55" s="182"/>
      <c r="G55" s="104" t="s">
        <v>1450</v>
      </c>
      <c r="H55" s="69" t="s">
        <v>377</v>
      </c>
      <c r="I55" s="69" t="s">
        <v>377</v>
      </c>
      <c r="J55" s="183" t="s">
        <v>472</v>
      </c>
      <c r="K55" s="184"/>
    </row>
    <row r="56" spans="1:14" ht="20.25" customHeight="1" x14ac:dyDescent="0.4">
      <c r="A56" s="154"/>
      <c r="B56" s="174"/>
      <c r="C56" s="164" t="s">
        <v>1451</v>
      </c>
      <c r="D56" s="165"/>
      <c r="E56" s="166" t="s">
        <v>1452</v>
      </c>
      <c r="F56" s="166"/>
      <c r="G56" s="103" t="s">
        <v>1453</v>
      </c>
      <c r="H56" s="70" t="s">
        <v>377</v>
      </c>
      <c r="I56" s="70" t="s">
        <v>377</v>
      </c>
      <c r="J56" s="167" t="s">
        <v>1454</v>
      </c>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1778</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86" priority="3">
      <formula>LEN(TRIM(C24))=0</formula>
    </cfRule>
  </conditionalFormatting>
  <conditionalFormatting sqref="C9:G11 J9:K11 H11 C27:I27 K27">
    <cfRule type="expression" dxfId="385"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84" priority="6">
      <formula>LEN(TRIM(J8))=0</formula>
    </cfRule>
  </conditionalFormatting>
  <dataValidations count="2">
    <dataValidation type="whole" operator="greaterThanOrEqual" allowBlank="1" showInputMessage="1" showErrorMessage="1" sqref="E29:K30 C29:D29" xr:uid="{F27AB0D0-A31D-4B92-B992-CC2E4A0458B6}">
      <formula1>0</formula1>
    </dataValidation>
    <dataValidation type="list" allowBlank="1" showInputMessage="1" showErrorMessage="1" sqref="J2:K2" xr:uid="{8B676351-9133-457D-8E1A-04B3F786CCA5}">
      <formula1>"保育所,認定こども園,小規模保育事業"</formula1>
    </dataValidation>
  </dataValidations>
  <hyperlinks>
    <hyperlink ref="A1:B1" location="公表用一覧!A1" display=" &lt;戻る" xr:uid="{B750087D-BF76-4617-BFBF-82AAD116CB05}"/>
  </hyperlinks>
  <pageMargins left="0.59055118110236227" right="0.39370078740157483" top="0.39370078740157483" bottom="0.39370078740157483" header="0" footer="0"/>
  <pageSetup paperSize="9" scale="88" fitToWidth="0" fitToHeight="0" orientation="portrait" r:id="rId1"/>
  <headerFooter>
    <oddHeader>&amp;L&amp;P / &amp;N ページ</oddHeader>
  </headerFooter>
  <rowBreaks count="2" manualBreakCount="2">
    <brk id="30" max="10" man="1"/>
    <brk id="66" max="10" man="1"/>
  </rowBreak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A7A807-81C1-4F86-80BA-3FBB796201D1}">
  <sheetPr codeName="Sheet15">
    <pageSetUpPr fitToPage="1"/>
  </sheetPr>
  <dimension ref="A1:N144"/>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45544</v>
      </c>
      <c r="H1" s="257"/>
      <c r="I1" s="36" t="s">
        <v>370</v>
      </c>
      <c r="J1" s="258">
        <v>45748</v>
      </c>
      <c r="K1" s="259"/>
      <c r="L1" s="37"/>
      <c r="M1" s="37"/>
      <c r="N1" s="37"/>
    </row>
    <row r="2" spans="1:14" ht="27" customHeight="1" x14ac:dyDescent="0.4">
      <c r="A2" s="156" t="s">
        <v>371</v>
      </c>
      <c r="B2" s="155"/>
      <c r="C2" s="260" t="s">
        <v>569</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116</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570</v>
      </c>
      <c r="D5" s="293"/>
      <c r="E5" s="294"/>
      <c r="F5" s="43" t="s">
        <v>376</v>
      </c>
      <c r="G5" s="296" t="str">
        <f>HYPERLINK("http://morinohakids.jp/", "http://morinohakids.jp/")</f>
        <v>http://morinohakids.jp/</v>
      </c>
      <c r="H5" s="293"/>
      <c r="I5" s="293"/>
      <c r="J5" s="293"/>
      <c r="K5" s="295"/>
      <c r="L5" s="40"/>
      <c r="M5" s="40"/>
      <c r="N5" s="40"/>
    </row>
    <row r="6" spans="1:14" ht="27" customHeight="1" x14ac:dyDescent="0.4">
      <c r="A6" s="209" t="s">
        <v>378</v>
      </c>
      <c r="B6" s="153"/>
      <c r="C6" s="276" t="s">
        <v>571</v>
      </c>
      <c r="D6" s="277"/>
      <c r="E6" s="277"/>
      <c r="F6" s="277"/>
      <c r="G6" s="277"/>
      <c r="H6" s="282" t="s">
        <v>379</v>
      </c>
      <c r="I6" s="107" t="s">
        <v>380</v>
      </c>
      <c r="J6" s="284">
        <v>9</v>
      </c>
      <c r="K6" s="285"/>
      <c r="L6" s="44"/>
      <c r="M6" s="44"/>
      <c r="N6" s="44"/>
    </row>
    <row r="7" spans="1:14" ht="27" customHeight="1" x14ac:dyDescent="0.4">
      <c r="A7" s="156"/>
      <c r="B7" s="155"/>
      <c r="C7" s="278"/>
      <c r="D7" s="279"/>
      <c r="E7" s="279"/>
      <c r="F7" s="279"/>
      <c r="G7" s="279"/>
      <c r="H7" s="283"/>
      <c r="I7" s="286" t="s">
        <v>381</v>
      </c>
      <c r="J7" s="288" t="s">
        <v>572</v>
      </c>
      <c r="K7" s="289"/>
      <c r="L7" s="44"/>
      <c r="M7" s="44"/>
      <c r="N7" s="44"/>
    </row>
    <row r="8" spans="1:14" ht="27" customHeight="1" x14ac:dyDescent="0.4">
      <c r="A8" s="234"/>
      <c r="B8" s="235"/>
      <c r="C8" s="280"/>
      <c r="D8" s="281"/>
      <c r="E8" s="281"/>
      <c r="F8" s="281"/>
      <c r="G8" s="281"/>
      <c r="H8" s="45" t="s">
        <v>499</v>
      </c>
      <c r="I8" s="287"/>
      <c r="J8" s="224">
        <v>15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573</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574</v>
      </c>
      <c r="D24" s="231"/>
      <c r="E24" s="230" t="s">
        <v>575</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10</v>
      </c>
      <c r="D26" s="53">
        <v>16</v>
      </c>
      <c r="E26" s="53">
        <v>16</v>
      </c>
      <c r="F26" s="53">
        <v>16</v>
      </c>
      <c r="G26" s="53">
        <v>16</v>
      </c>
      <c r="H26" s="53">
        <v>16</v>
      </c>
      <c r="I26" s="212">
        <f>SUM(C26:H26)</f>
        <v>90</v>
      </c>
      <c r="J26" s="213"/>
      <c r="K26" s="54" t="s">
        <v>576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13</v>
      </c>
      <c r="F29" s="59"/>
      <c r="G29" s="59"/>
      <c r="H29" s="59"/>
      <c r="I29" s="59"/>
      <c r="J29" s="59">
        <v>1</v>
      </c>
      <c r="K29" s="60">
        <v>2</v>
      </c>
      <c r="L29" s="50"/>
      <c r="M29" s="50"/>
      <c r="N29" s="50"/>
    </row>
    <row r="30" spans="1:14" ht="27" customHeight="1" thickBot="1" x14ac:dyDescent="0.45">
      <c r="A30" s="102"/>
      <c r="B30" s="61" t="s">
        <v>424</v>
      </c>
      <c r="C30" s="62" t="s">
        <v>425</v>
      </c>
      <c r="D30" s="62" t="s">
        <v>425</v>
      </c>
      <c r="E30" s="62">
        <v>7</v>
      </c>
      <c r="F30" s="62"/>
      <c r="G30" s="62"/>
      <c r="H30" s="62">
        <v>1</v>
      </c>
      <c r="I30" s="62">
        <v>2</v>
      </c>
      <c r="J30" s="62"/>
      <c r="K30" s="63">
        <v>3</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375" t="s">
        <v>577</v>
      </c>
      <c r="D32" s="376"/>
      <c r="E32" s="392"/>
      <c r="F32" s="374" t="s">
        <v>578</v>
      </c>
      <c r="G32" s="190"/>
      <c r="H32" s="191"/>
      <c r="I32" s="375" t="s">
        <v>579</v>
      </c>
      <c r="J32" s="376"/>
      <c r="K32" s="377"/>
    </row>
    <row r="33" spans="1:11" ht="20.25" customHeight="1" x14ac:dyDescent="0.4">
      <c r="A33" s="154"/>
      <c r="B33" s="174"/>
      <c r="C33" s="378"/>
      <c r="D33" s="379"/>
      <c r="E33" s="393"/>
      <c r="F33" s="192"/>
      <c r="G33" s="193"/>
      <c r="H33" s="194"/>
      <c r="I33" s="378"/>
      <c r="J33" s="379"/>
      <c r="K33" s="380"/>
    </row>
    <row r="34" spans="1:11" ht="20.25" customHeight="1" x14ac:dyDescent="0.4">
      <c r="A34" s="154"/>
      <c r="B34" s="174"/>
      <c r="C34" s="378"/>
      <c r="D34" s="379"/>
      <c r="E34" s="393"/>
      <c r="F34" s="192"/>
      <c r="G34" s="193"/>
      <c r="H34" s="194"/>
      <c r="I34" s="378"/>
      <c r="J34" s="379"/>
      <c r="K34" s="380"/>
    </row>
    <row r="35" spans="1:11" ht="20.25" customHeight="1" x14ac:dyDescent="0.4">
      <c r="A35" s="154"/>
      <c r="B35" s="174"/>
      <c r="C35" s="378"/>
      <c r="D35" s="379"/>
      <c r="E35" s="393"/>
      <c r="F35" s="192"/>
      <c r="G35" s="193"/>
      <c r="H35" s="194"/>
      <c r="I35" s="378"/>
      <c r="J35" s="379"/>
      <c r="K35" s="380"/>
    </row>
    <row r="36" spans="1:11" ht="20.25" customHeight="1" x14ac:dyDescent="0.4">
      <c r="A36" s="154"/>
      <c r="B36" s="174"/>
      <c r="C36" s="378"/>
      <c r="D36" s="379"/>
      <c r="E36" s="393"/>
      <c r="F36" s="192"/>
      <c r="G36" s="193"/>
      <c r="H36" s="194"/>
      <c r="I36" s="378"/>
      <c r="J36" s="379"/>
      <c r="K36" s="380"/>
    </row>
    <row r="37" spans="1:11" ht="20.25" customHeight="1" x14ac:dyDescent="0.4">
      <c r="A37" s="154"/>
      <c r="B37" s="174"/>
      <c r="C37" s="378"/>
      <c r="D37" s="379"/>
      <c r="E37" s="393"/>
      <c r="F37" s="192"/>
      <c r="G37" s="193"/>
      <c r="H37" s="194"/>
      <c r="I37" s="378"/>
      <c r="J37" s="379"/>
      <c r="K37" s="380"/>
    </row>
    <row r="38" spans="1:11" ht="20.25" customHeight="1" x14ac:dyDescent="0.4">
      <c r="A38" s="154"/>
      <c r="B38" s="174"/>
      <c r="C38" s="197" t="s">
        <v>433</v>
      </c>
      <c r="D38" s="198"/>
      <c r="E38" s="199"/>
      <c r="F38" s="381" t="s">
        <v>434</v>
      </c>
      <c r="G38" s="382"/>
      <c r="H38" s="383"/>
      <c r="I38" s="197" t="s">
        <v>422</v>
      </c>
      <c r="J38" s="198"/>
      <c r="K38" s="200"/>
    </row>
    <row r="39" spans="1:11" ht="20.25" customHeight="1" x14ac:dyDescent="0.4">
      <c r="A39" s="154"/>
      <c r="B39" s="174"/>
      <c r="C39" s="384" t="s">
        <v>580</v>
      </c>
      <c r="D39" s="385"/>
      <c r="E39" s="386"/>
      <c r="F39" s="384" t="s">
        <v>581</v>
      </c>
      <c r="G39" s="385"/>
      <c r="H39" s="386"/>
      <c r="I39" s="384" t="s">
        <v>582</v>
      </c>
      <c r="J39" s="385"/>
      <c r="K39" s="390"/>
    </row>
    <row r="40" spans="1:11" ht="20.25" customHeight="1" x14ac:dyDescent="0.4">
      <c r="A40" s="154"/>
      <c r="B40" s="174"/>
      <c r="C40" s="384"/>
      <c r="D40" s="385"/>
      <c r="E40" s="386"/>
      <c r="F40" s="384"/>
      <c r="G40" s="385"/>
      <c r="H40" s="386"/>
      <c r="I40" s="384"/>
      <c r="J40" s="385"/>
      <c r="K40" s="390"/>
    </row>
    <row r="41" spans="1:11" ht="20.25" customHeight="1" x14ac:dyDescent="0.4">
      <c r="A41" s="154"/>
      <c r="B41" s="174"/>
      <c r="C41" s="384"/>
      <c r="D41" s="385"/>
      <c r="E41" s="386"/>
      <c r="F41" s="384"/>
      <c r="G41" s="385"/>
      <c r="H41" s="386"/>
      <c r="I41" s="384"/>
      <c r="J41" s="385"/>
      <c r="K41" s="390"/>
    </row>
    <row r="42" spans="1:11" ht="20.25" customHeight="1" x14ac:dyDescent="0.4">
      <c r="A42" s="154"/>
      <c r="B42" s="174"/>
      <c r="C42" s="384"/>
      <c r="D42" s="385"/>
      <c r="E42" s="386"/>
      <c r="F42" s="384"/>
      <c r="G42" s="385"/>
      <c r="H42" s="386"/>
      <c r="I42" s="384"/>
      <c r="J42" s="385"/>
      <c r="K42" s="390"/>
    </row>
    <row r="43" spans="1:11" ht="20.25" customHeight="1" x14ac:dyDescent="0.4">
      <c r="A43" s="154"/>
      <c r="B43" s="174"/>
      <c r="C43" s="384"/>
      <c r="D43" s="385"/>
      <c r="E43" s="386"/>
      <c r="F43" s="384"/>
      <c r="G43" s="385"/>
      <c r="H43" s="386"/>
      <c r="I43" s="384"/>
      <c r="J43" s="385"/>
      <c r="K43" s="390"/>
    </row>
    <row r="44" spans="1:11" ht="20.25" customHeight="1" x14ac:dyDescent="0.4">
      <c r="A44" s="216"/>
      <c r="B44" s="217"/>
      <c r="C44" s="387"/>
      <c r="D44" s="388"/>
      <c r="E44" s="389"/>
      <c r="F44" s="387"/>
      <c r="G44" s="388"/>
      <c r="H44" s="389"/>
      <c r="I44" s="387"/>
      <c r="J44" s="388"/>
      <c r="K44" s="391"/>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583</v>
      </c>
      <c r="I46" s="103" t="s">
        <v>448</v>
      </c>
      <c r="J46" s="167" t="s">
        <v>524</v>
      </c>
      <c r="K46" s="168"/>
    </row>
    <row r="47" spans="1:11" ht="20.25" customHeight="1" x14ac:dyDescent="0.4">
      <c r="A47" s="154"/>
      <c r="B47" s="174"/>
      <c r="C47" s="185" t="s">
        <v>450</v>
      </c>
      <c r="D47" s="186"/>
      <c r="E47" s="166" t="s">
        <v>451</v>
      </c>
      <c r="F47" s="166"/>
      <c r="G47" s="103" t="s">
        <v>452</v>
      </c>
      <c r="H47" s="65" t="s">
        <v>584</v>
      </c>
      <c r="I47" s="77" t="s">
        <v>585</v>
      </c>
      <c r="J47" s="167" t="s">
        <v>524</v>
      </c>
      <c r="K47" s="168"/>
    </row>
    <row r="48" spans="1:11" ht="20.25" customHeight="1" x14ac:dyDescent="0.4">
      <c r="A48" s="154"/>
      <c r="B48" s="174"/>
      <c r="C48" s="185" t="s">
        <v>456</v>
      </c>
      <c r="D48" s="186"/>
      <c r="E48" s="166" t="s">
        <v>445</v>
      </c>
      <c r="F48" s="166"/>
      <c r="G48" s="103" t="s">
        <v>521</v>
      </c>
      <c r="H48" s="65" t="s">
        <v>586</v>
      </c>
      <c r="I48" s="103"/>
      <c r="J48" s="167" t="s">
        <v>524</v>
      </c>
      <c r="K48" s="168"/>
    </row>
    <row r="49" spans="1:14" ht="20.25" customHeight="1" x14ac:dyDescent="0.4">
      <c r="A49" s="154"/>
      <c r="B49" s="174"/>
      <c r="C49" s="185" t="s">
        <v>587</v>
      </c>
      <c r="D49" s="186"/>
      <c r="E49" s="166" t="s">
        <v>458</v>
      </c>
      <c r="F49" s="166"/>
      <c r="G49" s="103" t="s">
        <v>446</v>
      </c>
      <c r="H49" s="78" t="s">
        <v>588</v>
      </c>
      <c r="I49" s="103" t="s">
        <v>448</v>
      </c>
      <c r="J49" s="167" t="s">
        <v>524</v>
      </c>
      <c r="K49" s="168"/>
      <c r="L49" s="66"/>
      <c r="M49" s="66"/>
      <c r="N49" s="66"/>
    </row>
    <row r="50" spans="1:14" ht="20.25" customHeight="1" x14ac:dyDescent="0.4">
      <c r="A50" s="154"/>
      <c r="B50" s="174"/>
      <c r="C50" s="185" t="s">
        <v>461</v>
      </c>
      <c r="D50" s="186"/>
      <c r="E50" s="373" t="s">
        <v>589</v>
      </c>
      <c r="F50" s="373"/>
      <c r="G50" s="103" t="s">
        <v>446</v>
      </c>
      <c r="H50" s="79" t="s">
        <v>590</v>
      </c>
      <c r="I50" s="103" t="s">
        <v>448</v>
      </c>
      <c r="J50" s="167" t="s">
        <v>524</v>
      </c>
      <c r="K50" s="168"/>
      <c r="L50" s="66"/>
    </row>
    <row r="51" spans="1:14" ht="20.25" customHeight="1" x14ac:dyDescent="0.4">
      <c r="A51" s="154"/>
      <c r="B51" s="174"/>
      <c r="C51" s="185" t="s">
        <v>462</v>
      </c>
      <c r="D51" s="186"/>
      <c r="E51" s="341" t="s">
        <v>591</v>
      </c>
      <c r="F51" s="341"/>
      <c r="G51" s="103" t="s">
        <v>592</v>
      </c>
      <c r="H51" s="65" t="s">
        <v>593</v>
      </c>
      <c r="I51" s="103" t="s">
        <v>594</v>
      </c>
      <c r="J51" s="167" t="s">
        <v>524</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595</v>
      </c>
      <c r="D55" s="181"/>
      <c r="E55" s="182" t="s">
        <v>445</v>
      </c>
      <c r="F55" s="182"/>
      <c r="G55" s="104" t="s">
        <v>596</v>
      </c>
      <c r="H55" s="80" t="s">
        <v>597</v>
      </c>
      <c r="I55" s="69">
        <v>10000</v>
      </c>
      <c r="J55" s="183" t="s">
        <v>422</v>
      </c>
      <c r="K55" s="184"/>
    </row>
    <row r="56" spans="1:14" ht="20.25" customHeight="1" x14ac:dyDescent="0.4">
      <c r="A56" s="154"/>
      <c r="B56" s="174"/>
      <c r="C56" s="164" t="s">
        <v>598</v>
      </c>
      <c r="D56" s="165"/>
      <c r="E56" s="166" t="s">
        <v>445</v>
      </c>
      <c r="F56" s="166"/>
      <c r="G56" s="103" t="s">
        <v>596</v>
      </c>
      <c r="H56" s="70" t="s">
        <v>599</v>
      </c>
      <c r="I56" s="103" t="s">
        <v>377</v>
      </c>
      <c r="J56" s="167" t="s">
        <v>422</v>
      </c>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600</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thickBot="1" x14ac:dyDescent="0.45">
      <c r="A66" s="72" t="s">
        <v>477</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06"/>
    </row>
    <row r="69" spans="1:11" ht="26.25" customHeight="1" x14ac:dyDescent="0.4">
      <c r="A69" s="95"/>
      <c r="K69" s="106"/>
    </row>
    <row r="70" spans="1:11" ht="26.25" customHeight="1" x14ac:dyDescent="0.4">
      <c r="A70" s="95"/>
      <c r="K70" s="106"/>
    </row>
    <row r="71" spans="1:11" ht="26.25" customHeight="1" x14ac:dyDescent="0.4">
      <c r="A71" s="95"/>
      <c r="K71" s="106"/>
    </row>
    <row r="72" spans="1:11" ht="26.25" customHeight="1" x14ac:dyDescent="0.4">
      <c r="A72" s="95"/>
      <c r="K72" s="106"/>
    </row>
    <row r="73" spans="1:11" ht="26.25" customHeight="1" x14ac:dyDescent="0.4">
      <c r="A73" s="95"/>
      <c r="K73" s="106"/>
    </row>
    <row r="74" spans="1:11" ht="26.25" customHeight="1" x14ac:dyDescent="0.4">
      <c r="A74" s="95"/>
      <c r="K74" s="106"/>
    </row>
    <row r="75" spans="1:11" ht="26.25" customHeight="1" x14ac:dyDescent="0.4">
      <c r="A75" s="95"/>
      <c r="K75" s="106"/>
    </row>
    <row r="76" spans="1:11" ht="26.25" customHeight="1" x14ac:dyDescent="0.4">
      <c r="A76" s="95"/>
      <c r="K76" s="106"/>
    </row>
    <row r="77" spans="1:11" ht="26.25" customHeight="1" x14ac:dyDescent="0.4">
      <c r="A77" s="95"/>
      <c r="K77" s="106"/>
    </row>
    <row r="78" spans="1:11" ht="26.25" customHeight="1" x14ac:dyDescent="0.4">
      <c r="A78" s="95"/>
      <c r="K78" s="106"/>
    </row>
    <row r="79" spans="1:11" ht="26.25" customHeight="1" x14ac:dyDescent="0.4">
      <c r="A79" s="95"/>
      <c r="K79" s="106"/>
    </row>
    <row r="80" spans="1:11" ht="26.25" customHeight="1" x14ac:dyDescent="0.4">
      <c r="A80" s="95"/>
      <c r="K80" s="106"/>
    </row>
    <row r="81" spans="1:11" ht="26.25" customHeight="1" x14ac:dyDescent="0.4">
      <c r="A81" s="95"/>
      <c r="K81" s="106"/>
    </row>
    <row r="82" spans="1:11" ht="26.25" customHeight="1" x14ac:dyDescent="0.4">
      <c r="A82" s="95"/>
      <c r="K82" s="106"/>
    </row>
    <row r="83" spans="1:11" ht="26.25" customHeight="1" x14ac:dyDescent="0.4">
      <c r="A83" s="95"/>
      <c r="K83" s="106"/>
    </row>
    <row r="84" spans="1:11" ht="26.25" customHeight="1" x14ac:dyDescent="0.4">
      <c r="A84" s="95"/>
      <c r="K84" s="106"/>
    </row>
    <row r="85" spans="1:11" ht="26.25" customHeight="1" x14ac:dyDescent="0.4">
      <c r="A85" s="95"/>
      <c r="K85" s="106"/>
    </row>
    <row r="86" spans="1:11" ht="26.25" customHeight="1" x14ac:dyDescent="0.4">
      <c r="A86" s="95"/>
      <c r="K86" s="106"/>
    </row>
    <row r="87" spans="1:11" ht="26.25" customHeight="1" x14ac:dyDescent="0.4">
      <c r="A87" s="95"/>
      <c r="K87" s="106"/>
    </row>
    <row r="88" spans="1:11" ht="26.25" customHeight="1" x14ac:dyDescent="0.4">
      <c r="A88" s="95"/>
      <c r="K88" s="106"/>
    </row>
    <row r="89" spans="1:11" ht="26.25" customHeight="1" x14ac:dyDescent="0.4">
      <c r="A89" s="95"/>
      <c r="K89" s="106"/>
    </row>
    <row r="90" spans="1:11" ht="26.25" customHeight="1" x14ac:dyDescent="0.4">
      <c r="A90" s="95"/>
      <c r="K90" s="106"/>
    </row>
    <row r="91" spans="1:11" ht="26.25" customHeight="1" x14ac:dyDescent="0.4">
      <c r="A91" s="95"/>
      <c r="K91" s="106"/>
    </row>
    <row r="92" spans="1:11" ht="26.25" customHeight="1" thickBot="1" x14ac:dyDescent="0.45">
      <c r="A92" s="96"/>
      <c r="B92" s="97"/>
      <c r="C92" s="97"/>
      <c r="D92" s="97"/>
      <c r="E92" s="97"/>
      <c r="F92" s="97"/>
      <c r="G92" s="97"/>
      <c r="H92" s="97"/>
      <c r="I92" s="97"/>
      <c r="J92" s="97"/>
      <c r="K92" s="98"/>
    </row>
    <row r="93" spans="1:11" ht="26.25" customHeight="1" x14ac:dyDescent="0.4">
      <c r="A93" s="92"/>
      <c r="B93" s="93"/>
      <c r="C93" s="93"/>
      <c r="D93" s="93"/>
      <c r="E93" s="93"/>
      <c r="F93" s="93"/>
      <c r="G93" s="93"/>
      <c r="H93" s="93"/>
      <c r="I93" s="93"/>
      <c r="J93" s="93"/>
      <c r="K93" s="94"/>
    </row>
    <row r="94" spans="1:11" ht="26.25" customHeight="1" x14ac:dyDescent="0.4">
      <c r="A94" s="95"/>
      <c r="K94" s="106"/>
    </row>
    <row r="95" spans="1:11" ht="26.25" customHeight="1" x14ac:dyDescent="0.4">
      <c r="A95" s="95"/>
      <c r="K95" s="106"/>
    </row>
    <row r="96" spans="1:11" ht="26.25" customHeight="1" x14ac:dyDescent="0.4">
      <c r="A96" s="95"/>
      <c r="K96" s="106"/>
    </row>
    <row r="97" spans="1:11" ht="26.25" customHeight="1" x14ac:dyDescent="0.4">
      <c r="A97" s="95"/>
      <c r="K97" s="106"/>
    </row>
    <row r="98" spans="1:11" ht="26.25" customHeight="1" x14ac:dyDescent="0.4">
      <c r="A98" s="95"/>
      <c r="K98" s="106"/>
    </row>
    <row r="99" spans="1:11" ht="26.25" customHeight="1" x14ac:dyDescent="0.4">
      <c r="A99" s="95"/>
      <c r="K99" s="106"/>
    </row>
    <row r="100" spans="1:11" ht="26.25" customHeight="1" x14ac:dyDescent="0.4">
      <c r="A100" s="95"/>
      <c r="K100" s="106"/>
    </row>
    <row r="101" spans="1:11" ht="26.25" customHeight="1" x14ac:dyDescent="0.4">
      <c r="A101" s="95"/>
      <c r="K101" s="106"/>
    </row>
    <row r="102" spans="1:11" ht="26.25" customHeight="1" x14ac:dyDescent="0.4">
      <c r="A102" s="95"/>
      <c r="K102" s="106"/>
    </row>
    <row r="103" spans="1:11" ht="26.25" customHeight="1" x14ac:dyDescent="0.4">
      <c r="A103" s="95"/>
      <c r="K103" s="106"/>
    </row>
    <row r="104" spans="1:11" ht="26.25" customHeight="1" x14ac:dyDescent="0.4">
      <c r="A104" s="95"/>
      <c r="K104" s="106"/>
    </row>
    <row r="105" spans="1:11" ht="26.25" customHeight="1" x14ac:dyDescent="0.4">
      <c r="A105" s="95"/>
      <c r="K105" s="106"/>
    </row>
    <row r="106" spans="1:11" ht="26.25" customHeight="1" x14ac:dyDescent="0.4">
      <c r="A106" s="95"/>
      <c r="K106" s="106"/>
    </row>
    <row r="107" spans="1:11" ht="26.25" customHeight="1" x14ac:dyDescent="0.4">
      <c r="A107" s="95"/>
      <c r="K107" s="106"/>
    </row>
    <row r="108" spans="1:11" ht="26.25" customHeight="1" x14ac:dyDescent="0.4">
      <c r="A108" s="95"/>
      <c r="K108" s="106"/>
    </row>
    <row r="109" spans="1:11" ht="26.25" customHeight="1" x14ac:dyDescent="0.4">
      <c r="A109" s="95"/>
      <c r="K109" s="106"/>
    </row>
    <row r="110" spans="1:11" ht="26.25" customHeight="1" x14ac:dyDescent="0.4">
      <c r="A110" s="95"/>
      <c r="K110" s="106"/>
    </row>
    <row r="111" spans="1:11" ht="26.25" customHeight="1" x14ac:dyDescent="0.4">
      <c r="A111" s="95"/>
      <c r="K111" s="106"/>
    </row>
    <row r="112" spans="1:11" ht="26.25" customHeight="1" x14ac:dyDescent="0.4">
      <c r="A112" s="95"/>
      <c r="K112" s="106"/>
    </row>
    <row r="113" spans="1:11" ht="26.25" customHeight="1" x14ac:dyDescent="0.4">
      <c r="A113" s="95"/>
      <c r="K113" s="106"/>
    </row>
    <row r="114" spans="1:11" ht="26.25" customHeight="1" x14ac:dyDescent="0.4">
      <c r="A114" s="95"/>
      <c r="K114" s="106"/>
    </row>
    <row r="115" spans="1:11" ht="26.25" customHeight="1" x14ac:dyDescent="0.4">
      <c r="A115" s="95"/>
      <c r="K115" s="106"/>
    </row>
    <row r="116" spans="1:11" ht="26.25" customHeight="1" x14ac:dyDescent="0.4">
      <c r="A116" s="95"/>
      <c r="K116" s="106"/>
    </row>
    <row r="117" spans="1:11" ht="26.25" customHeight="1" x14ac:dyDescent="0.4">
      <c r="A117" s="95"/>
      <c r="K117" s="106"/>
    </row>
    <row r="118" spans="1:11" ht="26.25" customHeight="1" thickBot="1" x14ac:dyDescent="0.45">
      <c r="A118" s="96"/>
      <c r="B118" s="97"/>
      <c r="C118" s="97"/>
      <c r="D118" s="97"/>
      <c r="E118" s="97"/>
      <c r="F118" s="97"/>
      <c r="G118" s="97"/>
      <c r="H118" s="97"/>
      <c r="I118" s="97"/>
      <c r="J118" s="97"/>
      <c r="K118" s="98"/>
    </row>
    <row r="119" spans="1:11" ht="26.25" customHeight="1" x14ac:dyDescent="0.4">
      <c r="A119" s="92"/>
      <c r="B119" s="93"/>
      <c r="C119" s="93"/>
      <c r="D119" s="93"/>
      <c r="E119" s="93"/>
      <c r="F119" s="93"/>
      <c r="G119" s="93"/>
      <c r="H119" s="93"/>
      <c r="I119" s="93"/>
      <c r="J119" s="93"/>
      <c r="K119" s="94"/>
    </row>
    <row r="120" spans="1:11" ht="26.25" customHeight="1" x14ac:dyDescent="0.4">
      <c r="A120" s="95"/>
      <c r="K120" s="106"/>
    </row>
    <row r="121" spans="1:11" ht="26.25" customHeight="1" x14ac:dyDescent="0.4">
      <c r="A121" s="95"/>
      <c r="K121" s="106"/>
    </row>
    <row r="122" spans="1:11" ht="26.25" customHeight="1" x14ac:dyDescent="0.4">
      <c r="A122" s="95"/>
      <c r="K122" s="106"/>
    </row>
    <row r="123" spans="1:11" ht="26.25" customHeight="1" x14ac:dyDescent="0.4">
      <c r="A123" s="95"/>
      <c r="K123" s="106"/>
    </row>
    <row r="124" spans="1:11" ht="26.25" customHeight="1" x14ac:dyDescent="0.4">
      <c r="A124" s="95"/>
      <c r="K124" s="106"/>
    </row>
    <row r="125" spans="1:11" ht="26.25" customHeight="1" x14ac:dyDescent="0.4">
      <c r="A125" s="95"/>
      <c r="K125" s="106"/>
    </row>
    <row r="126" spans="1:11" ht="26.25" customHeight="1" x14ac:dyDescent="0.4">
      <c r="A126" s="95"/>
      <c r="K126" s="106"/>
    </row>
    <row r="127" spans="1:11" ht="26.25" customHeight="1" x14ac:dyDescent="0.4">
      <c r="A127" s="95"/>
      <c r="K127" s="106"/>
    </row>
    <row r="128" spans="1:11" ht="26.25" customHeight="1" x14ac:dyDescent="0.4">
      <c r="A128" s="95"/>
      <c r="K128" s="106"/>
    </row>
    <row r="129" spans="1:11" ht="26.25" customHeight="1" x14ac:dyDescent="0.4">
      <c r="A129" s="95"/>
      <c r="K129" s="106"/>
    </row>
    <row r="130" spans="1:11" ht="26.25" customHeight="1" x14ac:dyDescent="0.4">
      <c r="A130" s="95"/>
      <c r="K130" s="106"/>
    </row>
    <row r="131" spans="1:11" ht="26.25" customHeight="1" x14ac:dyDescent="0.4">
      <c r="A131" s="95"/>
      <c r="K131" s="106"/>
    </row>
    <row r="132" spans="1:11" ht="26.25" customHeight="1" x14ac:dyDescent="0.4">
      <c r="A132" s="95"/>
      <c r="K132" s="106"/>
    </row>
    <row r="133" spans="1:11" ht="26.25" customHeight="1" x14ac:dyDescent="0.4">
      <c r="A133" s="95"/>
      <c r="K133" s="106"/>
    </row>
    <row r="134" spans="1:11" ht="26.25" customHeight="1" x14ac:dyDescent="0.4">
      <c r="A134" s="95"/>
      <c r="K134" s="106"/>
    </row>
    <row r="135" spans="1:11" ht="26.25" customHeight="1" x14ac:dyDescent="0.4">
      <c r="A135" s="95"/>
      <c r="K135" s="106"/>
    </row>
    <row r="136" spans="1:11" ht="26.25" customHeight="1" x14ac:dyDescent="0.4">
      <c r="A136" s="95"/>
      <c r="K136" s="106"/>
    </row>
    <row r="137" spans="1:11" ht="26.25" customHeight="1" x14ac:dyDescent="0.4">
      <c r="A137" s="95"/>
      <c r="K137" s="106"/>
    </row>
    <row r="138" spans="1:11" ht="26.25" customHeight="1" x14ac:dyDescent="0.4">
      <c r="A138" s="95"/>
      <c r="K138" s="106"/>
    </row>
    <row r="139" spans="1:11" ht="26.25" customHeight="1" x14ac:dyDescent="0.4">
      <c r="A139" s="95"/>
      <c r="K139" s="106"/>
    </row>
    <row r="140" spans="1:11" ht="26.25" customHeight="1" x14ac:dyDescent="0.4">
      <c r="A140" s="95"/>
      <c r="K140" s="106"/>
    </row>
    <row r="141" spans="1:11" ht="26.25" customHeight="1" x14ac:dyDescent="0.4">
      <c r="A141" s="95"/>
      <c r="K141" s="106"/>
    </row>
    <row r="142" spans="1:11" ht="26.25" customHeight="1" x14ac:dyDescent="0.4">
      <c r="A142" s="95"/>
      <c r="K142" s="106"/>
    </row>
    <row r="143" spans="1:11" ht="26.25" customHeight="1" x14ac:dyDescent="0.4">
      <c r="A143" s="95"/>
      <c r="K143" s="106"/>
    </row>
    <row r="144" spans="1:11" ht="26.25" customHeight="1" thickBot="1" x14ac:dyDescent="0.45">
      <c r="A144" s="96"/>
      <c r="B144" s="97"/>
      <c r="C144" s="97"/>
      <c r="D144" s="97"/>
      <c r="E144" s="97"/>
      <c r="F144" s="97"/>
      <c r="G144" s="97"/>
      <c r="H144" s="97"/>
      <c r="I144" s="97"/>
      <c r="J144" s="97"/>
      <c r="K144" s="98"/>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83" priority="3">
      <formula>LEN(TRIM(C24))=0</formula>
    </cfRule>
  </conditionalFormatting>
  <conditionalFormatting sqref="C9:G11 J9:K11 H11 C27:I27 K27">
    <cfRule type="expression" dxfId="382"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81" priority="6">
      <formula>LEN(TRIM(J8))=0</formula>
    </cfRule>
  </conditionalFormatting>
  <dataValidations count="2">
    <dataValidation type="whole" operator="greaterThanOrEqual" allowBlank="1" showInputMessage="1" showErrorMessage="1" sqref="E29:K30 C29:D29" xr:uid="{35F60914-1CF5-4BEA-8518-64010B7E9DB1}">
      <formula1>0</formula1>
    </dataValidation>
    <dataValidation type="list" allowBlank="1" showInputMessage="1" showErrorMessage="1" sqref="J2:K2" xr:uid="{B2EA19A8-1244-479E-B4B0-0A6D7CDB8B6C}">
      <formula1>"保育所,認定こども園,小規模保育事業"</formula1>
    </dataValidation>
  </dataValidations>
  <hyperlinks>
    <hyperlink ref="A1:B1" location="公表用一覧!A1" display=" &lt;戻る" xr:uid="{759E7948-BE1F-4E88-9369-945FF2B0FF35}"/>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79DAA1-96CB-4976-AD28-55EC059B1C69}">
  <sheetPr codeName="Sheet16"/>
  <dimension ref="A1:N66"/>
  <sheetViews>
    <sheetView topLeftCell="A3" zoomScaleNormal="100" zoomScaleSheetLayoutView="7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45547</v>
      </c>
      <c r="H1" s="257"/>
      <c r="I1" s="36" t="s">
        <v>370</v>
      </c>
      <c r="J1" s="258">
        <v>45748</v>
      </c>
      <c r="K1" s="259"/>
      <c r="L1" s="37"/>
      <c r="M1" s="37"/>
      <c r="N1" s="37"/>
    </row>
    <row r="2" spans="1:14" ht="27" customHeight="1" x14ac:dyDescent="0.4">
      <c r="A2" s="156" t="s">
        <v>371</v>
      </c>
      <c r="B2" s="155"/>
      <c r="C2" s="260" t="s">
        <v>1237</v>
      </c>
      <c r="D2" s="261"/>
      <c r="E2" s="261"/>
      <c r="F2" s="261"/>
      <c r="G2" s="261"/>
      <c r="H2" s="262"/>
      <c r="I2" s="39" t="s">
        <v>93</v>
      </c>
      <c r="J2" s="266"/>
      <c r="K2" s="267"/>
      <c r="L2" s="40"/>
      <c r="M2" s="40"/>
      <c r="N2" s="40"/>
    </row>
    <row r="3" spans="1:14" ht="27" customHeight="1" x14ac:dyDescent="0.4">
      <c r="A3" s="156"/>
      <c r="B3" s="155"/>
      <c r="C3" s="260"/>
      <c r="D3" s="261"/>
      <c r="E3" s="261"/>
      <c r="F3" s="261"/>
      <c r="G3" s="261"/>
      <c r="H3" s="262"/>
      <c r="I3" s="268" t="s">
        <v>373</v>
      </c>
      <c r="J3" s="269"/>
      <c r="K3" s="41">
        <v>117</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1238</v>
      </c>
      <c r="D5" s="293"/>
      <c r="E5" s="294"/>
      <c r="F5" s="43" t="s">
        <v>376</v>
      </c>
      <c r="G5" s="296" t="str">
        <f>HYPERLINK("https://www.morinohoikuen.jp", "https://www.morinohoikuen.jp")</f>
        <v>https://www.morinohoikuen.jp</v>
      </c>
      <c r="H5" s="293"/>
      <c r="I5" s="293"/>
      <c r="J5" s="293"/>
      <c r="K5" s="295"/>
      <c r="L5" s="40"/>
      <c r="M5" s="40"/>
      <c r="N5" s="40"/>
    </row>
    <row r="6" spans="1:14" ht="27" customHeight="1" x14ac:dyDescent="0.4">
      <c r="A6" s="209" t="s">
        <v>378</v>
      </c>
      <c r="B6" s="153"/>
      <c r="C6" s="276" t="s">
        <v>1239</v>
      </c>
      <c r="D6" s="277"/>
      <c r="E6" s="277"/>
      <c r="F6" s="277"/>
      <c r="G6" s="277"/>
      <c r="H6" s="282" t="s">
        <v>379</v>
      </c>
      <c r="I6" s="107" t="s">
        <v>380</v>
      </c>
      <c r="J6" s="284">
        <v>5</v>
      </c>
      <c r="K6" s="285"/>
      <c r="L6" s="44"/>
      <c r="M6" s="44"/>
      <c r="N6" s="44"/>
    </row>
    <row r="7" spans="1:14" ht="27" customHeight="1" x14ac:dyDescent="0.4">
      <c r="A7" s="156"/>
      <c r="B7" s="155"/>
      <c r="C7" s="278"/>
      <c r="D7" s="279"/>
      <c r="E7" s="279"/>
      <c r="F7" s="279"/>
      <c r="G7" s="279"/>
      <c r="H7" s="283"/>
      <c r="I7" s="286" t="s">
        <v>381</v>
      </c>
      <c r="J7" s="288" t="s">
        <v>1240</v>
      </c>
      <c r="K7" s="289"/>
      <c r="L7" s="44"/>
      <c r="M7" s="44"/>
      <c r="N7" s="44"/>
    </row>
    <row r="8" spans="1:14" ht="27" customHeight="1" x14ac:dyDescent="0.4">
      <c r="A8" s="234"/>
      <c r="B8" s="235"/>
      <c r="C8" s="280"/>
      <c r="D8" s="281"/>
      <c r="E8" s="281"/>
      <c r="F8" s="281"/>
      <c r="G8" s="281"/>
      <c r="H8" s="45" t="s">
        <v>650</v>
      </c>
      <c r="I8" s="287"/>
      <c r="J8" s="224">
        <v>15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651</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626</v>
      </c>
      <c r="D22" s="231"/>
      <c r="E22" s="230" t="s">
        <v>627</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629</v>
      </c>
      <c r="D24" s="231"/>
      <c r="E24" s="230" t="s">
        <v>652</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12</v>
      </c>
      <c r="D26" s="53">
        <v>18</v>
      </c>
      <c r="E26" s="53">
        <v>20</v>
      </c>
      <c r="F26" s="53">
        <v>20</v>
      </c>
      <c r="G26" s="53">
        <v>25</v>
      </c>
      <c r="H26" s="53">
        <v>25</v>
      </c>
      <c r="I26" s="212">
        <f>SUM(C26:H26)</f>
        <v>120</v>
      </c>
      <c r="J26" s="213"/>
      <c r="K26" s="54" t="s">
        <v>653</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16</v>
      </c>
      <c r="F29" s="59">
        <v>0</v>
      </c>
      <c r="G29" s="59">
        <v>0</v>
      </c>
      <c r="H29" s="59">
        <v>0</v>
      </c>
      <c r="I29" s="59">
        <v>0</v>
      </c>
      <c r="J29" s="59">
        <v>1</v>
      </c>
      <c r="K29" s="60">
        <v>0</v>
      </c>
      <c r="L29" s="50"/>
      <c r="M29" s="50"/>
      <c r="N29" s="50"/>
    </row>
    <row r="30" spans="1:14" ht="27" customHeight="1" thickBot="1" x14ac:dyDescent="0.45">
      <c r="A30" s="102"/>
      <c r="B30" s="61" t="s">
        <v>424</v>
      </c>
      <c r="C30" s="62" t="s">
        <v>425</v>
      </c>
      <c r="D30" s="62" t="s">
        <v>425</v>
      </c>
      <c r="E30" s="62">
        <v>5</v>
      </c>
      <c r="F30" s="62">
        <v>0</v>
      </c>
      <c r="G30" s="62">
        <v>0</v>
      </c>
      <c r="H30" s="62">
        <v>1</v>
      </c>
      <c r="I30" s="62">
        <v>3</v>
      </c>
      <c r="J30" s="62">
        <v>1</v>
      </c>
      <c r="K30" s="63">
        <v>0</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654</v>
      </c>
      <c r="D32" s="190"/>
      <c r="E32" s="191"/>
      <c r="F32" s="189" t="s">
        <v>655</v>
      </c>
      <c r="G32" s="190"/>
      <c r="H32" s="191"/>
      <c r="I32" s="189" t="s">
        <v>656</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400" t="s">
        <v>657</v>
      </c>
      <c r="D39" s="401"/>
      <c r="E39" s="402"/>
      <c r="F39" s="201" t="s">
        <v>436</v>
      </c>
      <c r="G39" s="202"/>
      <c r="H39" s="203"/>
      <c r="I39" s="201" t="s">
        <v>658</v>
      </c>
      <c r="J39" s="202"/>
      <c r="K39" s="207"/>
    </row>
    <row r="40" spans="1:11" ht="20.25" customHeight="1" x14ac:dyDescent="0.4">
      <c r="A40" s="154"/>
      <c r="B40" s="174"/>
      <c r="C40" s="400"/>
      <c r="D40" s="401"/>
      <c r="E40" s="402"/>
      <c r="F40" s="201"/>
      <c r="G40" s="202"/>
      <c r="H40" s="203"/>
      <c r="I40" s="201"/>
      <c r="J40" s="202"/>
      <c r="K40" s="207"/>
    </row>
    <row r="41" spans="1:11" ht="20.25" customHeight="1" x14ac:dyDescent="0.4">
      <c r="A41" s="154"/>
      <c r="B41" s="174"/>
      <c r="C41" s="400"/>
      <c r="D41" s="401"/>
      <c r="E41" s="402"/>
      <c r="F41" s="201"/>
      <c r="G41" s="202"/>
      <c r="H41" s="203"/>
      <c r="I41" s="201"/>
      <c r="J41" s="202"/>
      <c r="K41" s="207"/>
    </row>
    <row r="42" spans="1:11" ht="20.25" customHeight="1" x14ac:dyDescent="0.4">
      <c r="A42" s="154"/>
      <c r="B42" s="174"/>
      <c r="C42" s="400"/>
      <c r="D42" s="401"/>
      <c r="E42" s="402"/>
      <c r="F42" s="201"/>
      <c r="G42" s="202"/>
      <c r="H42" s="203"/>
      <c r="I42" s="201"/>
      <c r="J42" s="202"/>
      <c r="K42" s="207"/>
    </row>
    <row r="43" spans="1:11" ht="20.25" customHeight="1" x14ac:dyDescent="0.4">
      <c r="A43" s="154"/>
      <c r="B43" s="174"/>
      <c r="C43" s="400"/>
      <c r="D43" s="401"/>
      <c r="E43" s="402"/>
      <c r="F43" s="201"/>
      <c r="G43" s="202"/>
      <c r="H43" s="203"/>
      <c r="I43" s="201"/>
      <c r="J43" s="202"/>
      <c r="K43" s="207"/>
    </row>
    <row r="44" spans="1:11" ht="20.25" customHeight="1" x14ac:dyDescent="0.4">
      <c r="A44" s="216"/>
      <c r="B44" s="217"/>
      <c r="C44" s="403"/>
      <c r="D44" s="404"/>
      <c r="E44" s="405"/>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81">
        <v>5400</v>
      </c>
      <c r="I46" s="103" t="s">
        <v>448</v>
      </c>
      <c r="J46" s="167" t="s">
        <v>515</v>
      </c>
      <c r="K46" s="168"/>
    </row>
    <row r="47" spans="1:11" ht="20.25" customHeight="1" x14ac:dyDescent="0.4">
      <c r="A47" s="154"/>
      <c r="B47" s="174"/>
      <c r="C47" s="185" t="s">
        <v>450</v>
      </c>
      <c r="D47" s="186"/>
      <c r="E47" s="166" t="s">
        <v>490</v>
      </c>
      <c r="F47" s="166"/>
      <c r="G47" s="103" t="s">
        <v>446</v>
      </c>
      <c r="H47" s="81" t="s">
        <v>659</v>
      </c>
      <c r="I47" s="103" t="s">
        <v>660</v>
      </c>
      <c r="J47" s="167" t="s">
        <v>515</v>
      </c>
      <c r="K47" s="168"/>
    </row>
    <row r="48" spans="1:11" ht="20.25" customHeight="1" x14ac:dyDescent="0.4">
      <c r="A48" s="154"/>
      <c r="B48" s="174"/>
      <c r="C48" s="185" t="s">
        <v>456</v>
      </c>
      <c r="D48" s="186"/>
      <c r="E48" s="166"/>
      <c r="F48" s="166"/>
      <c r="G48" s="103"/>
      <c r="H48" s="81"/>
      <c r="I48" s="103"/>
      <c r="J48" s="167"/>
      <c r="K48" s="168"/>
    </row>
    <row r="49" spans="1:14" ht="20.25" customHeight="1" x14ac:dyDescent="0.4">
      <c r="A49" s="154"/>
      <c r="B49" s="174"/>
      <c r="C49" s="185" t="s">
        <v>457</v>
      </c>
      <c r="D49" s="186"/>
      <c r="E49" s="166"/>
      <c r="F49" s="166"/>
      <c r="G49" s="103"/>
      <c r="H49" s="81"/>
      <c r="I49" s="103"/>
      <c r="J49" s="167"/>
      <c r="K49" s="168"/>
      <c r="L49" s="66"/>
      <c r="M49" s="66"/>
      <c r="N49" s="66"/>
    </row>
    <row r="50" spans="1:14" ht="20.25" customHeight="1" x14ac:dyDescent="0.4">
      <c r="A50" s="154"/>
      <c r="B50" s="174"/>
      <c r="C50" s="185" t="s">
        <v>461</v>
      </c>
      <c r="D50" s="186"/>
      <c r="E50" s="373" t="s">
        <v>661</v>
      </c>
      <c r="F50" s="373"/>
      <c r="G50" s="103" t="s">
        <v>446</v>
      </c>
      <c r="H50" s="81">
        <v>600</v>
      </c>
      <c r="I50" s="103" t="s">
        <v>448</v>
      </c>
      <c r="J50" s="167" t="s">
        <v>515</v>
      </c>
      <c r="K50" s="168"/>
      <c r="L50" s="66"/>
    </row>
    <row r="51" spans="1:14" ht="20.25" customHeight="1" x14ac:dyDescent="0.4">
      <c r="A51" s="154"/>
      <c r="B51" s="174"/>
      <c r="C51" s="185" t="s">
        <v>462</v>
      </c>
      <c r="D51" s="186"/>
      <c r="E51" s="399" t="s">
        <v>662</v>
      </c>
      <c r="F51" s="399"/>
      <c r="G51" s="103" t="s">
        <v>452</v>
      </c>
      <c r="H51" s="81" t="s">
        <v>663</v>
      </c>
      <c r="I51" s="103" t="s">
        <v>557</v>
      </c>
      <c r="J51" s="167" t="s">
        <v>664</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64" t="s">
        <v>470</v>
      </c>
      <c r="D55" s="165"/>
      <c r="E55" s="166" t="s">
        <v>665</v>
      </c>
      <c r="F55" s="166"/>
      <c r="G55" s="103" t="s">
        <v>645</v>
      </c>
      <c r="H55" s="103" t="s">
        <v>377</v>
      </c>
      <c r="I55" s="103" t="s">
        <v>377</v>
      </c>
      <c r="J55" s="167" t="s">
        <v>472</v>
      </c>
      <c r="K55" s="168"/>
    </row>
    <row r="56" spans="1:14" ht="20.25" customHeight="1" x14ac:dyDescent="0.4">
      <c r="A56" s="154"/>
      <c r="B56" s="174"/>
      <c r="C56" s="164" t="s">
        <v>666</v>
      </c>
      <c r="D56" s="165"/>
      <c r="E56" s="166" t="s">
        <v>667</v>
      </c>
      <c r="F56" s="166"/>
      <c r="G56" s="103" t="s">
        <v>645</v>
      </c>
      <c r="H56" s="103" t="s">
        <v>377</v>
      </c>
      <c r="I56" s="103" t="s">
        <v>377</v>
      </c>
      <c r="J56" s="167" t="s">
        <v>472</v>
      </c>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394" t="s">
        <v>1241</v>
      </c>
      <c r="D60" s="395"/>
      <c r="E60" s="395"/>
      <c r="F60" s="395"/>
      <c r="G60" s="395"/>
      <c r="H60" s="395"/>
      <c r="I60" s="395"/>
      <c r="J60" s="395"/>
      <c r="K60" s="396"/>
    </row>
    <row r="61" spans="1:14" ht="20.25" customHeight="1" x14ac:dyDescent="0.4">
      <c r="A61" s="154"/>
      <c r="B61" s="155"/>
      <c r="C61" s="394"/>
      <c r="D61" s="395"/>
      <c r="E61" s="395"/>
      <c r="F61" s="395"/>
      <c r="G61" s="395"/>
      <c r="H61" s="395"/>
      <c r="I61" s="395"/>
      <c r="J61" s="395"/>
      <c r="K61" s="396"/>
    </row>
    <row r="62" spans="1:14" ht="20.25" customHeight="1" x14ac:dyDescent="0.4">
      <c r="A62" s="154"/>
      <c r="B62" s="155"/>
      <c r="C62" s="394"/>
      <c r="D62" s="395"/>
      <c r="E62" s="395"/>
      <c r="F62" s="395"/>
      <c r="G62" s="395"/>
      <c r="H62" s="395"/>
      <c r="I62" s="395"/>
      <c r="J62" s="395"/>
      <c r="K62" s="396"/>
    </row>
    <row r="63" spans="1:14" ht="20.25" customHeight="1" x14ac:dyDescent="0.4">
      <c r="A63" s="156"/>
      <c r="B63" s="155"/>
      <c r="C63" s="395"/>
      <c r="D63" s="395"/>
      <c r="E63" s="395"/>
      <c r="F63" s="395"/>
      <c r="G63" s="395"/>
      <c r="H63" s="395"/>
      <c r="I63" s="395"/>
      <c r="J63" s="395"/>
      <c r="K63" s="396"/>
    </row>
    <row r="64" spans="1:14" ht="20.25" customHeight="1" thickBot="1" x14ac:dyDescent="0.45">
      <c r="A64" s="157"/>
      <c r="B64" s="158"/>
      <c r="C64" s="397"/>
      <c r="D64" s="397"/>
      <c r="E64" s="397"/>
      <c r="F64" s="397"/>
      <c r="G64" s="397"/>
      <c r="H64" s="397"/>
      <c r="I64" s="397"/>
      <c r="J64" s="397"/>
      <c r="K64" s="398"/>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80" priority="6">
      <formula>LEN(TRIM(C24))=0</formula>
    </cfRule>
  </conditionalFormatting>
  <conditionalFormatting sqref="C9:G11 J9:K11 H11 C27:I27 K27">
    <cfRule type="expression" dxfId="379" priority="5" stopIfTrue="1">
      <formula>$K$4=""</formula>
    </cfRule>
  </conditionalFormatting>
  <conditionalFormatting sqref="C32:K37">
    <cfRule type="notContainsErrors" priority="2">
      <formula>NOT(ISERROR(C32))</formula>
    </cfRule>
  </conditionalFormatting>
  <conditionalFormatting sqref="C39:K44">
    <cfRule type="notContainsErrors" priority="1">
      <formula>NOT(ISERROR(C39))</formula>
    </cfRule>
  </conditionalFormatting>
  <conditionalFormatting sqref="E47:K49 C6:G11 H11 C26:I27 K26:K27 G1:H1 I2 C2:C3 K3 C5:E5 G5:K5 J6:K6 J7 H8 C12 C22:F22 C29:E29 G29 G46:K46">
    <cfRule type="containsBlanks" dxfId="378" priority="10">
      <formula>LEN(TRIM(C1))=0</formula>
    </cfRule>
  </conditionalFormatting>
  <conditionalFormatting sqref="G48:K48">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6:K27 C29:K30 G46:K51 E47:F51 C55:K57 C60:K64">
    <cfRule type="notContainsErrors" priority="4">
      <formula>NOT(ISERROR(C2))</formula>
    </cfRule>
  </conditionalFormatting>
  <conditionalFormatting sqref="J8:K9 J10 J11:K11">
    <cfRule type="containsBlanks" dxfId="377" priority="9">
      <formula>LEN(TRIM(J8))=0</formula>
    </cfRule>
  </conditionalFormatting>
  <conditionalFormatting sqref="J50:K50">
    <cfRule type="containsBlanks" dxfId="376" priority="3">
      <formula>LEN(TRIM(J50))=0</formula>
    </cfRule>
  </conditionalFormatting>
  <dataValidations count="2">
    <dataValidation type="whole" operator="greaterThanOrEqual" allowBlank="1" showInputMessage="1" showErrorMessage="1" sqref="E29:K30 C29:D29" xr:uid="{CAEDE540-4E3D-45E2-B10D-8F90099C4AE5}">
      <formula1>0</formula1>
    </dataValidation>
    <dataValidation type="list" allowBlank="1" showInputMessage="1" showErrorMessage="1" sqref="J2:K2" xr:uid="{2A180073-DC76-47CD-B25B-6C4A298BF8FF}">
      <formula1>"保育所,認定こども園,小規模保育事業"</formula1>
    </dataValidation>
  </dataValidations>
  <hyperlinks>
    <hyperlink ref="A1:B1" location="公表用一覧!A1" display=" &lt;戻る" xr:uid="{4C076706-B378-44E1-B709-BB7FD9E56B08}"/>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C65230-EAAA-493D-BA7F-7C70619E30CC}">
  <sheetPr codeName="Sheet17"/>
  <dimension ref="A1:N93"/>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45553</v>
      </c>
      <c r="H1" s="257"/>
      <c r="I1" s="36" t="s">
        <v>370</v>
      </c>
      <c r="J1" s="258">
        <v>45748</v>
      </c>
      <c r="K1" s="259"/>
      <c r="L1" s="37"/>
      <c r="M1" s="37"/>
      <c r="N1" s="37"/>
    </row>
    <row r="2" spans="1:14" ht="27" customHeight="1" x14ac:dyDescent="0.4">
      <c r="A2" s="156" t="s">
        <v>371</v>
      </c>
      <c r="B2" s="155"/>
      <c r="C2" s="260" t="s">
        <v>7</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119</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134</v>
      </c>
      <c r="D5" s="293"/>
      <c r="E5" s="294"/>
      <c r="F5" s="43" t="s">
        <v>376</v>
      </c>
      <c r="G5" s="296" t="str">
        <f>HYPERLINK("https://lotus-kids-square.tksg.ed.jp", "https://lotus-kids-square.tksg.ed.jp")</f>
        <v>https://lotus-kids-square.tksg.ed.jp</v>
      </c>
      <c r="H5" s="293"/>
      <c r="I5" s="293"/>
      <c r="J5" s="293"/>
      <c r="K5" s="295"/>
      <c r="L5" s="40"/>
      <c r="M5" s="40"/>
      <c r="N5" s="40"/>
    </row>
    <row r="6" spans="1:14" ht="27" customHeight="1" x14ac:dyDescent="0.4">
      <c r="A6" s="209" t="s">
        <v>378</v>
      </c>
      <c r="B6" s="153"/>
      <c r="C6" s="276" t="s">
        <v>1825</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1826</v>
      </c>
      <c r="K7" s="289"/>
      <c r="L7" s="44"/>
      <c r="M7" s="44"/>
      <c r="N7" s="44"/>
    </row>
    <row r="8" spans="1:14" ht="27" customHeight="1" x14ac:dyDescent="0.4">
      <c r="A8" s="234"/>
      <c r="B8" s="235"/>
      <c r="C8" s="280"/>
      <c r="D8" s="281"/>
      <c r="E8" s="281"/>
      <c r="F8" s="281"/>
      <c r="G8" s="281"/>
      <c r="H8" s="45" t="s">
        <v>1827</v>
      </c>
      <c r="I8" s="287"/>
      <c r="J8" s="224">
        <v>7</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413" t="s">
        <v>1828</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t="s">
        <v>1829</v>
      </c>
      <c r="H22" s="250"/>
      <c r="I22" s="46" t="s">
        <v>396</v>
      </c>
      <c r="J22" s="226" t="s">
        <v>377</v>
      </c>
      <c r="K22" s="227"/>
      <c r="L22" s="44"/>
      <c r="M22" s="44"/>
      <c r="N22" s="44"/>
    </row>
    <row r="23" spans="1:14" ht="27" customHeight="1" x14ac:dyDescent="0.4">
      <c r="A23" s="156"/>
      <c r="B23" s="155"/>
      <c r="C23" s="228" t="s">
        <v>397</v>
      </c>
      <c r="D23" s="229"/>
      <c r="E23" s="228" t="s">
        <v>398</v>
      </c>
      <c r="F23" s="229"/>
      <c r="G23" s="251"/>
      <c r="H23" s="252"/>
      <c r="I23" s="46" t="s">
        <v>399</v>
      </c>
      <c r="J23" s="226" t="s">
        <v>377</v>
      </c>
      <c r="K23" s="227"/>
      <c r="L23" s="44"/>
      <c r="M23" s="44"/>
      <c r="N23" s="44"/>
    </row>
    <row r="24" spans="1:14" ht="27" customHeight="1" x14ac:dyDescent="0.4">
      <c r="A24" s="234"/>
      <c r="B24" s="235"/>
      <c r="C24" s="230" t="s">
        <v>546</v>
      </c>
      <c r="D24" s="231"/>
      <c r="E24" s="230" t="s">
        <v>400</v>
      </c>
      <c r="F24" s="231"/>
      <c r="G24" s="253"/>
      <c r="H24" s="254"/>
      <c r="I24" s="47" t="s">
        <v>401</v>
      </c>
      <c r="J24" s="232" t="s">
        <v>377</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12</v>
      </c>
      <c r="D26" s="53">
        <v>12</v>
      </c>
      <c r="E26" s="53">
        <v>12</v>
      </c>
      <c r="F26" s="53">
        <v>18</v>
      </c>
      <c r="G26" s="53">
        <v>18</v>
      </c>
      <c r="H26" s="53">
        <v>18</v>
      </c>
      <c r="I26" s="212">
        <f>SUM(C26:H26)</f>
        <v>90</v>
      </c>
      <c r="J26" s="213"/>
      <c r="K26" s="54" t="s">
        <v>653</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10</v>
      </c>
      <c r="F29" s="59">
        <v>0</v>
      </c>
      <c r="G29" s="59">
        <v>0</v>
      </c>
      <c r="H29" s="59">
        <v>2</v>
      </c>
      <c r="I29" s="59">
        <v>0</v>
      </c>
      <c r="J29" s="59">
        <v>1</v>
      </c>
      <c r="K29" s="60">
        <v>0</v>
      </c>
      <c r="L29" s="50"/>
      <c r="M29" s="50"/>
      <c r="N29" s="50"/>
    </row>
    <row r="30" spans="1:14" ht="27" customHeight="1" thickBot="1" x14ac:dyDescent="0.45">
      <c r="A30" s="102"/>
      <c r="B30" s="61" t="s">
        <v>424</v>
      </c>
      <c r="C30" s="62">
        <v>0</v>
      </c>
      <c r="D30" s="62">
        <v>0</v>
      </c>
      <c r="E30" s="62">
        <v>9</v>
      </c>
      <c r="F30" s="62">
        <v>0</v>
      </c>
      <c r="G30" s="62">
        <v>0</v>
      </c>
      <c r="H30" s="62">
        <v>1</v>
      </c>
      <c r="I30" s="62">
        <v>0</v>
      </c>
      <c r="J30" s="62">
        <v>0</v>
      </c>
      <c r="K30" s="63">
        <v>0</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1830</v>
      </c>
      <c r="D32" s="190"/>
      <c r="E32" s="191"/>
      <c r="F32" s="189" t="s">
        <v>1831</v>
      </c>
      <c r="G32" s="190"/>
      <c r="H32" s="191"/>
      <c r="I32" s="189" t="s">
        <v>1832</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1833</v>
      </c>
      <c r="D39" s="202"/>
      <c r="E39" s="203"/>
      <c r="F39" s="201"/>
      <c r="G39" s="202"/>
      <c r="H39" s="203"/>
      <c r="I39" s="201" t="s">
        <v>1834</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1505</v>
      </c>
      <c r="I46" s="103" t="s">
        <v>448</v>
      </c>
      <c r="J46" s="167" t="s">
        <v>1506</v>
      </c>
      <c r="K46" s="168"/>
    </row>
    <row r="47" spans="1:11" ht="20.25" customHeight="1" x14ac:dyDescent="0.4">
      <c r="A47" s="154"/>
      <c r="B47" s="174"/>
      <c r="C47" s="185" t="s">
        <v>450</v>
      </c>
      <c r="D47" s="186"/>
      <c r="E47" s="166" t="s">
        <v>451</v>
      </c>
      <c r="F47" s="166"/>
      <c r="G47" s="103" t="s">
        <v>446</v>
      </c>
      <c r="H47" s="65" t="s">
        <v>553</v>
      </c>
      <c r="I47" s="103" t="s">
        <v>448</v>
      </c>
      <c r="J47" s="167" t="s">
        <v>1506</v>
      </c>
      <c r="K47" s="168"/>
    </row>
    <row r="48" spans="1:11" ht="20.25" customHeight="1" x14ac:dyDescent="0.4">
      <c r="A48" s="154"/>
      <c r="B48" s="174"/>
      <c r="C48" s="185" t="s">
        <v>456</v>
      </c>
      <c r="D48" s="186"/>
      <c r="E48" s="166" t="s">
        <v>1835</v>
      </c>
      <c r="F48" s="166"/>
      <c r="G48" s="103" t="s">
        <v>521</v>
      </c>
      <c r="H48" s="65" t="s">
        <v>1836</v>
      </c>
      <c r="I48" s="103" t="s">
        <v>557</v>
      </c>
      <c r="J48" s="167" t="s">
        <v>524</v>
      </c>
      <c r="K48" s="168"/>
    </row>
    <row r="49" spans="1:14" ht="20.25" customHeight="1" x14ac:dyDescent="0.4">
      <c r="A49" s="154"/>
      <c r="B49" s="174"/>
      <c r="C49" s="185" t="s">
        <v>457</v>
      </c>
      <c r="D49" s="186"/>
      <c r="E49" s="166" t="s">
        <v>860</v>
      </c>
      <c r="F49" s="166"/>
      <c r="G49" s="103" t="s">
        <v>446</v>
      </c>
      <c r="H49" s="65" t="s">
        <v>1345</v>
      </c>
      <c r="I49" s="103" t="s">
        <v>446</v>
      </c>
      <c r="J49" s="167" t="s">
        <v>561</v>
      </c>
      <c r="K49" s="168"/>
      <c r="L49" s="66"/>
      <c r="M49" s="66"/>
      <c r="N49" s="66"/>
    </row>
    <row r="50" spans="1:14" ht="20.25" customHeight="1" x14ac:dyDescent="0.4">
      <c r="A50" s="154"/>
      <c r="B50" s="174"/>
      <c r="C50" s="185" t="s">
        <v>461</v>
      </c>
      <c r="D50" s="186"/>
      <c r="E50" s="412" t="s">
        <v>1837</v>
      </c>
      <c r="F50" s="412"/>
      <c r="G50" s="103" t="s">
        <v>521</v>
      </c>
      <c r="H50" s="65" t="s">
        <v>1838</v>
      </c>
      <c r="I50" s="103"/>
      <c r="J50" s="167" t="s">
        <v>1506</v>
      </c>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1839</v>
      </c>
      <c r="D55" s="181"/>
      <c r="E55" s="182" t="s">
        <v>1835</v>
      </c>
      <c r="F55" s="182"/>
      <c r="G55" s="104" t="s">
        <v>1840</v>
      </c>
      <c r="H55" s="104" t="s">
        <v>939</v>
      </c>
      <c r="I55" s="104" t="s">
        <v>939</v>
      </c>
      <c r="J55" s="183"/>
      <c r="K55" s="184"/>
    </row>
    <row r="56" spans="1:14" ht="20.25" customHeight="1" x14ac:dyDescent="0.4">
      <c r="A56" s="154"/>
      <c r="B56" s="174"/>
      <c r="C56" s="164" t="s">
        <v>1841</v>
      </c>
      <c r="D56" s="165" t="s">
        <v>1842</v>
      </c>
      <c r="E56" s="166" t="s">
        <v>1843</v>
      </c>
      <c r="F56" s="166"/>
      <c r="G56" s="103" t="s">
        <v>705</v>
      </c>
      <c r="H56" s="103" t="s">
        <v>939</v>
      </c>
      <c r="I56" s="103" t="s">
        <v>939</v>
      </c>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1844</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thickBot="1" x14ac:dyDescent="0.45">
      <c r="A66" s="72" t="s">
        <v>477</v>
      </c>
      <c r="B66" s="73"/>
      <c r="C66" s="73"/>
      <c r="D66" s="73"/>
      <c r="E66" s="73"/>
      <c r="F66" s="73"/>
      <c r="G66" s="73"/>
      <c r="H66" s="73"/>
      <c r="I66" s="73"/>
      <c r="J66" s="73"/>
      <c r="K66" s="74"/>
    </row>
    <row r="67" spans="1:11" ht="26.25" customHeight="1" x14ac:dyDescent="0.4">
      <c r="A67" s="406"/>
      <c r="B67" s="407"/>
      <c r="C67" s="407"/>
      <c r="D67" s="407"/>
      <c r="E67" s="407"/>
      <c r="F67" s="407"/>
      <c r="G67" s="407"/>
      <c r="H67" s="407"/>
      <c r="I67" s="407"/>
      <c r="J67" s="407"/>
      <c r="K67" s="408"/>
    </row>
    <row r="68" spans="1:11" ht="26.25" customHeight="1" x14ac:dyDescent="0.4">
      <c r="A68" s="409"/>
      <c r="B68" s="410"/>
      <c r="C68" s="410"/>
      <c r="D68" s="410"/>
      <c r="E68" s="410"/>
      <c r="F68" s="410"/>
      <c r="G68" s="410"/>
      <c r="H68" s="410"/>
      <c r="I68" s="410"/>
      <c r="J68" s="410"/>
      <c r="K68" s="411"/>
    </row>
    <row r="69" spans="1:11" ht="26.25" customHeight="1" x14ac:dyDescent="0.4">
      <c r="A69" s="409"/>
      <c r="B69" s="410"/>
      <c r="C69" s="410"/>
      <c r="D69" s="410"/>
      <c r="E69" s="410"/>
      <c r="F69" s="410"/>
      <c r="G69" s="410"/>
      <c r="H69" s="410"/>
      <c r="I69" s="410"/>
      <c r="J69" s="410"/>
      <c r="K69" s="411"/>
    </row>
    <row r="70" spans="1:11" ht="26.25" customHeight="1" x14ac:dyDescent="0.4">
      <c r="A70" s="409"/>
      <c r="B70" s="410"/>
      <c r="C70" s="410"/>
      <c r="D70" s="410"/>
      <c r="E70" s="410"/>
      <c r="F70" s="410"/>
      <c r="G70" s="410"/>
      <c r="H70" s="410"/>
      <c r="I70" s="410"/>
      <c r="J70" s="410"/>
      <c r="K70" s="411"/>
    </row>
    <row r="71" spans="1:11" ht="26.25" customHeight="1" x14ac:dyDescent="0.4">
      <c r="A71" s="409"/>
      <c r="B71" s="410"/>
      <c r="C71" s="410"/>
      <c r="D71" s="410"/>
      <c r="E71" s="410"/>
      <c r="F71" s="410"/>
      <c r="G71" s="410"/>
      <c r="H71" s="410"/>
      <c r="I71" s="410"/>
      <c r="J71" s="410"/>
      <c r="K71" s="411"/>
    </row>
    <row r="72" spans="1:11" ht="26.25" customHeight="1" x14ac:dyDescent="0.4">
      <c r="A72" s="409"/>
      <c r="B72" s="410"/>
      <c r="C72" s="410"/>
      <c r="D72" s="410"/>
      <c r="E72" s="410"/>
      <c r="F72" s="410"/>
      <c r="G72" s="410"/>
      <c r="H72" s="410"/>
      <c r="I72" s="410"/>
      <c r="J72" s="410"/>
      <c r="K72" s="411"/>
    </row>
    <row r="73" spans="1:11" ht="26.25" customHeight="1" x14ac:dyDescent="0.4">
      <c r="A73" s="409"/>
      <c r="B73" s="410"/>
      <c r="C73" s="410"/>
      <c r="D73" s="410"/>
      <c r="E73" s="410"/>
      <c r="F73" s="410"/>
      <c r="G73" s="410"/>
      <c r="H73" s="410"/>
      <c r="I73" s="410"/>
      <c r="J73" s="410"/>
      <c r="K73" s="411"/>
    </row>
    <row r="74" spans="1:11" ht="26.25" customHeight="1" x14ac:dyDescent="0.4">
      <c r="A74" s="409"/>
      <c r="B74" s="410"/>
      <c r="C74" s="410"/>
      <c r="D74" s="410"/>
      <c r="E74" s="410"/>
      <c r="F74" s="410"/>
      <c r="G74" s="410"/>
      <c r="H74" s="410"/>
      <c r="I74" s="410"/>
      <c r="J74" s="410"/>
      <c r="K74" s="411"/>
    </row>
    <row r="75" spans="1:11" ht="26.25" customHeight="1" x14ac:dyDescent="0.4">
      <c r="A75" s="409"/>
      <c r="B75" s="410"/>
      <c r="C75" s="410"/>
      <c r="D75" s="410"/>
      <c r="E75" s="410"/>
      <c r="F75" s="410"/>
      <c r="G75" s="410"/>
      <c r="H75" s="410"/>
      <c r="I75" s="410"/>
      <c r="J75" s="410"/>
      <c r="K75" s="411"/>
    </row>
    <row r="76" spans="1:11" ht="26.25" customHeight="1" x14ac:dyDescent="0.4">
      <c r="A76" s="409"/>
      <c r="B76" s="410"/>
      <c r="C76" s="410"/>
      <c r="D76" s="410"/>
      <c r="E76" s="410"/>
      <c r="F76" s="410"/>
      <c r="G76" s="410"/>
      <c r="H76" s="410"/>
      <c r="I76" s="410"/>
      <c r="J76" s="410"/>
      <c r="K76" s="411"/>
    </row>
    <row r="77" spans="1:11" ht="26.25" customHeight="1" x14ac:dyDescent="0.4">
      <c r="A77" s="409"/>
      <c r="B77" s="410"/>
      <c r="C77" s="410"/>
      <c r="D77" s="410"/>
      <c r="E77" s="410"/>
      <c r="F77" s="410"/>
      <c r="G77" s="410"/>
      <c r="H77" s="410"/>
      <c r="I77" s="410"/>
      <c r="J77" s="410"/>
      <c r="K77" s="411"/>
    </row>
    <row r="78" spans="1:11" ht="26.25" customHeight="1" x14ac:dyDescent="0.4">
      <c r="A78" s="409"/>
      <c r="B78" s="410"/>
      <c r="C78" s="410"/>
      <c r="D78" s="410"/>
      <c r="E78" s="410"/>
      <c r="F78" s="410"/>
      <c r="G78" s="410"/>
      <c r="H78" s="410"/>
      <c r="I78" s="410"/>
      <c r="J78" s="410"/>
      <c r="K78" s="411"/>
    </row>
    <row r="79" spans="1:11" ht="26.25" customHeight="1" x14ac:dyDescent="0.4">
      <c r="A79" s="409"/>
      <c r="B79" s="410"/>
      <c r="C79" s="410"/>
      <c r="D79" s="410"/>
      <c r="E79" s="410"/>
      <c r="F79" s="410"/>
      <c r="G79" s="410"/>
      <c r="H79" s="410"/>
      <c r="I79" s="410"/>
      <c r="J79" s="410"/>
      <c r="K79" s="411"/>
    </row>
    <row r="80" spans="1:11" ht="26.25" customHeight="1" x14ac:dyDescent="0.4">
      <c r="A80" s="409"/>
      <c r="B80" s="410"/>
      <c r="C80" s="410"/>
      <c r="D80" s="410"/>
      <c r="E80" s="410"/>
      <c r="F80" s="410"/>
      <c r="G80" s="410"/>
      <c r="H80" s="410"/>
      <c r="I80" s="410"/>
      <c r="J80" s="410"/>
      <c r="K80" s="411"/>
    </row>
    <row r="81" spans="1:11" ht="26.25" customHeight="1" x14ac:dyDescent="0.4">
      <c r="A81" s="409"/>
      <c r="B81" s="410"/>
      <c r="C81" s="410"/>
      <c r="D81" s="410"/>
      <c r="E81" s="410"/>
      <c r="F81" s="410"/>
      <c r="G81" s="410"/>
      <c r="H81" s="410"/>
      <c r="I81" s="410"/>
      <c r="J81" s="410"/>
      <c r="K81" s="411"/>
    </row>
    <row r="82" spans="1:11" ht="26.25" customHeight="1" x14ac:dyDescent="0.4">
      <c r="A82" s="409"/>
      <c r="B82" s="410"/>
      <c r="C82" s="410"/>
      <c r="D82" s="410"/>
      <c r="E82" s="410"/>
      <c r="F82" s="410"/>
      <c r="G82" s="410"/>
      <c r="H82" s="410"/>
      <c r="I82" s="410"/>
      <c r="J82" s="410"/>
      <c r="K82" s="411"/>
    </row>
    <row r="83" spans="1:11" ht="26.25" customHeight="1" x14ac:dyDescent="0.4">
      <c r="A83" s="409"/>
      <c r="B83" s="410"/>
      <c r="C83" s="410"/>
      <c r="D83" s="410"/>
      <c r="E83" s="410"/>
      <c r="F83" s="410"/>
      <c r="G83" s="410"/>
      <c r="H83" s="410"/>
      <c r="I83" s="410"/>
      <c r="J83" s="410"/>
      <c r="K83" s="411"/>
    </row>
    <row r="84" spans="1:11" ht="26.25" customHeight="1" x14ac:dyDescent="0.4">
      <c r="A84" s="409"/>
      <c r="B84" s="410"/>
      <c r="C84" s="410"/>
      <c r="D84" s="410"/>
      <c r="E84" s="410"/>
      <c r="F84" s="410"/>
      <c r="G84" s="410"/>
      <c r="H84" s="410"/>
      <c r="I84" s="410"/>
      <c r="J84" s="410"/>
      <c r="K84" s="411"/>
    </row>
    <row r="85" spans="1:11" ht="26.25" customHeight="1" x14ac:dyDescent="0.4">
      <c r="A85" s="409"/>
      <c r="B85" s="410"/>
      <c r="C85" s="410"/>
      <c r="D85" s="410"/>
      <c r="E85" s="410"/>
      <c r="F85" s="410"/>
      <c r="G85" s="410"/>
      <c r="H85" s="410"/>
      <c r="I85" s="410"/>
      <c r="J85" s="410"/>
      <c r="K85" s="411"/>
    </row>
    <row r="86" spans="1:11" ht="26.25" customHeight="1" x14ac:dyDescent="0.4">
      <c r="A86" s="409"/>
      <c r="B86" s="410"/>
      <c r="C86" s="410"/>
      <c r="D86" s="410"/>
      <c r="E86" s="410"/>
      <c r="F86" s="410"/>
      <c r="G86" s="410"/>
      <c r="H86" s="410"/>
      <c r="I86" s="410"/>
      <c r="J86" s="410"/>
      <c r="K86" s="411"/>
    </row>
    <row r="87" spans="1:11" ht="26.25" customHeight="1" x14ac:dyDescent="0.4">
      <c r="A87" s="409"/>
      <c r="B87" s="410"/>
      <c r="C87" s="410"/>
      <c r="D87" s="410"/>
      <c r="E87" s="410"/>
      <c r="F87" s="410"/>
      <c r="G87" s="410"/>
      <c r="H87" s="410"/>
      <c r="I87" s="410"/>
      <c r="J87" s="410"/>
      <c r="K87" s="411"/>
    </row>
    <row r="88" spans="1:11" ht="26.25" customHeight="1" x14ac:dyDescent="0.4">
      <c r="A88" s="409"/>
      <c r="B88" s="410"/>
      <c r="C88" s="410"/>
      <c r="D88" s="410"/>
      <c r="E88" s="410"/>
      <c r="F88" s="410"/>
      <c r="G88" s="410"/>
      <c r="H88" s="410"/>
      <c r="I88" s="410"/>
      <c r="J88" s="410"/>
      <c r="K88" s="411"/>
    </row>
    <row r="89" spans="1:11" ht="26.25" customHeight="1" x14ac:dyDescent="0.4">
      <c r="A89" s="409"/>
      <c r="B89" s="410"/>
      <c r="C89" s="410"/>
      <c r="D89" s="410"/>
      <c r="E89" s="410"/>
      <c r="F89" s="410"/>
      <c r="G89" s="410"/>
      <c r="H89" s="410"/>
      <c r="I89" s="410"/>
      <c r="J89" s="410"/>
      <c r="K89" s="411"/>
    </row>
    <row r="90" spans="1:11" ht="26.25" customHeight="1" x14ac:dyDescent="0.4">
      <c r="A90" s="409"/>
      <c r="B90" s="410"/>
      <c r="C90" s="410"/>
      <c r="D90" s="410"/>
      <c r="E90" s="410"/>
      <c r="F90" s="410"/>
      <c r="G90" s="410"/>
      <c r="H90" s="410"/>
      <c r="I90" s="410"/>
      <c r="J90" s="410"/>
      <c r="K90" s="411"/>
    </row>
    <row r="91" spans="1:11" ht="26.25" customHeight="1" x14ac:dyDescent="0.4">
      <c r="A91" s="409"/>
      <c r="B91" s="410"/>
      <c r="C91" s="410"/>
      <c r="D91" s="410"/>
      <c r="E91" s="410"/>
      <c r="F91" s="410"/>
      <c r="G91" s="410"/>
      <c r="H91" s="410"/>
      <c r="I91" s="410"/>
      <c r="J91" s="410"/>
      <c r="K91" s="411"/>
    </row>
    <row r="92" spans="1:11" ht="26.25" customHeight="1" x14ac:dyDescent="0.4">
      <c r="A92" s="409"/>
      <c r="B92" s="410"/>
      <c r="C92" s="410"/>
      <c r="D92" s="410"/>
      <c r="E92" s="410"/>
      <c r="F92" s="410"/>
      <c r="G92" s="410"/>
      <c r="H92" s="410"/>
      <c r="I92" s="410"/>
      <c r="J92" s="410"/>
      <c r="K92" s="411"/>
    </row>
    <row r="93" spans="1:11" ht="26.25" customHeight="1" thickBot="1" x14ac:dyDescent="0.45">
      <c r="A93" s="96"/>
      <c r="B93" s="97"/>
      <c r="C93" s="97"/>
      <c r="D93" s="97"/>
      <c r="E93" s="97"/>
      <c r="F93" s="97"/>
      <c r="G93" s="97"/>
      <c r="H93" s="97"/>
      <c r="I93" s="97"/>
      <c r="J93" s="97"/>
      <c r="K93" s="98"/>
    </row>
  </sheetData>
  <sheetProtection selectLockedCells="1"/>
  <mergeCells count="104">
    <mergeCell ref="G1:H1"/>
    <mergeCell ref="J1:K1"/>
    <mergeCell ref="A2:B4"/>
    <mergeCell ref="C2:H4"/>
    <mergeCell ref="J2:K2"/>
    <mergeCell ref="I3:J3"/>
    <mergeCell ref="I4:J4"/>
    <mergeCell ref="A1:B1"/>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A67:K92"/>
    <mergeCell ref="C56:D56"/>
    <mergeCell ref="E56:F56"/>
    <mergeCell ref="J56:K56"/>
    <mergeCell ref="C57:D57"/>
    <mergeCell ref="E57:F57"/>
    <mergeCell ref="J57:K57"/>
  </mergeCells>
  <phoneticPr fontId="2"/>
  <conditionalFormatting sqref="C24:F24">
    <cfRule type="containsBlanks" dxfId="375" priority="3">
      <formula>LEN(TRIM(C24))=0</formula>
    </cfRule>
  </conditionalFormatting>
  <conditionalFormatting sqref="C9:G11 J9:K11 H11 C27:I27 K27">
    <cfRule type="expression" dxfId="374" priority="2" stopIfTrue="1">
      <formula>$K$4=""</formula>
    </cfRule>
  </conditionalFormatting>
  <conditionalFormatting sqref="E47:K49 C6:G11 H11 C26:I27 K26:K27 G1:H1 I2 C2:C3 K3 C5:E5 G5:K5 J6:K6 J7 H8 C12 C22:F22 C29:E29 G29 G46:K46">
    <cfRule type="containsBlanks" dxfId="37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72" priority="6">
      <formula>LEN(TRIM(J8))=0</formula>
    </cfRule>
  </conditionalFormatting>
  <dataValidations count="2">
    <dataValidation type="whole" operator="greaterThanOrEqual" allowBlank="1" showInputMessage="1" showErrorMessage="1" sqref="E29:K30 C29:D29" xr:uid="{BF8C19E0-A1E5-4B07-8A7B-EA5EC0ACC473}">
      <formula1>0</formula1>
    </dataValidation>
    <dataValidation type="list" allowBlank="1" showInputMessage="1" showErrorMessage="1" sqref="J2:K2" xr:uid="{FF8E7C8D-C747-4A07-9D33-6027E28E160F}">
      <formula1>"保育所,認定こども園,小規模保育事業"</formula1>
    </dataValidation>
  </dataValidations>
  <hyperlinks>
    <hyperlink ref="G5" xr:uid="{E48DA12A-DD42-43B2-8507-D8EFDDAF4623}"/>
    <hyperlink ref="A1:B1" location="公表用一覧!A1" display=" &lt;戻る" xr:uid="{3602DE48-9C1A-4CB1-8D9A-5E532F07B619}"/>
  </hyperlinks>
  <pageMargins left="0.23622047244094491" right="0.23622047244094491" top="0.35433070866141736" bottom="0.35433070866141736"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475D5E-5C2B-4E44-9BA7-94FDA2C982EA}">
  <sheetPr codeName="Sheet18">
    <pageSetUpPr fitToPage="1"/>
  </sheetPr>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v>45548</v>
      </c>
      <c r="H1" s="257"/>
      <c r="I1" s="36" t="s">
        <v>370</v>
      </c>
      <c r="J1" s="258">
        <v>45748</v>
      </c>
      <c r="K1" s="259"/>
      <c r="L1" s="37"/>
      <c r="M1" s="37"/>
      <c r="N1" s="37"/>
    </row>
    <row r="2" spans="1:14" ht="27" customHeight="1" x14ac:dyDescent="0.4">
      <c r="A2" s="156" t="s">
        <v>371</v>
      </c>
      <c r="B2" s="155"/>
      <c r="C2" s="260" t="s">
        <v>136</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120</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84</v>
      </c>
      <c r="D5" s="293"/>
      <c r="E5" s="294"/>
      <c r="F5" s="43" t="s">
        <v>376</v>
      </c>
      <c r="G5" s="296" t="str">
        <f>HYPERLINK("http://mirai-hoikuen@wakaba-gakuen.ed.jp")</f>
        <v>http://mirai-hoikuen@wakaba-gakuen.ed.jp</v>
      </c>
      <c r="H5" s="293"/>
      <c r="I5" s="293"/>
      <c r="J5" s="293"/>
      <c r="K5" s="295"/>
      <c r="L5" s="40"/>
      <c r="M5" s="40"/>
      <c r="N5" s="40"/>
    </row>
    <row r="6" spans="1:14" ht="27" customHeight="1" x14ac:dyDescent="0.4">
      <c r="A6" s="209" t="s">
        <v>378</v>
      </c>
      <c r="B6" s="153"/>
      <c r="C6" s="276" t="s">
        <v>601</v>
      </c>
      <c r="D6" s="277"/>
      <c r="E6" s="277"/>
      <c r="F6" s="277"/>
      <c r="G6" s="277"/>
      <c r="H6" s="282" t="s">
        <v>379</v>
      </c>
      <c r="I6" s="107" t="s">
        <v>380</v>
      </c>
      <c r="J6" s="284">
        <v>10</v>
      </c>
      <c r="K6" s="285"/>
      <c r="L6" s="44"/>
      <c r="M6" s="44"/>
      <c r="N6" s="44"/>
    </row>
    <row r="7" spans="1:14" ht="27" customHeight="1" x14ac:dyDescent="0.4">
      <c r="A7" s="156"/>
      <c r="B7" s="155"/>
      <c r="C7" s="278"/>
      <c r="D7" s="279"/>
      <c r="E7" s="279"/>
      <c r="F7" s="279"/>
      <c r="G7" s="279"/>
      <c r="H7" s="283"/>
      <c r="I7" s="286" t="s">
        <v>381</v>
      </c>
      <c r="J7" s="288" t="s">
        <v>602</v>
      </c>
      <c r="K7" s="289"/>
      <c r="L7" s="44"/>
      <c r="M7" s="44"/>
      <c r="N7" s="44"/>
    </row>
    <row r="8" spans="1:14" ht="27" customHeight="1" x14ac:dyDescent="0.4">
      <c r="A8" s="234"/>
      <c r="B8" s="235"/>
      <c r="C8" s="280"/>
      <c r="D8" s="281"/>
      <c r="E8" s="281"/>
      <c r="F8" s="281"/>
      <c r="G8" s="281"/>
      <c r="H8" s="45" t="s">
        <v>383</v>
      </c>
      <c r="I8" s="287"/>
      <c r="J8" s="224">
        <v>10</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1845</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347" t="s">
        <v>603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488</v>
      </c>
      <c r="D24" s="231"/>
      <c r="E24" s="230" t="s">
        <v>400</v>
      </c>
      <c r="F24" s="231"/>
      <c r="G24" s="253"/>
      <c r="H24" s="254"/>
      <c r="I24" s="47" t="s">
        <v>401</v>
      </c>
      <c r="J24" s="232" t="s">
        <v>604</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18</v>
      </c>
      <c r="E26" s="53">
        <v>20</v>
      </c>
      <c r="F26" s="53">
        <v>23</v>
      </c>
      <c r="G26" s="53">
        <v>25</v>
      </c>
      <c r="H26" s="53">
        <v>25</v>
      </c>
      <c r="I26" s="212">
        <f>SUM(C26:H26)</f>
        <v>120</v>
      </c>
      <c r="J26" s="213"/>
      <c r="K26" s="54" t="s">
        <v>17</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2</v>
      </c>
      <c r="F29" s="59"/>
      <c r="G29" s="59">
        <v>0</v>
      </c>
      <c r="H29" s="59">
        <v>2</v>
      </c>
      <c r="I29" s="59">
        <v>1</v>
      </c>
      <c r="J29" s="59"/>
      <c r="K29" s="60"/>
      <c r="L29" s="50"/>
      <c r="M29" s="50"/>
      <c r="N29" s="50"/>
    </row>
    <row r="30" spans="1:14" ht="27" customHeight="1" thickBot="1" x14ac:dyDescent="0.45">
      <c r="A30" s="102"/>
      <c r="B30" s="61" t="s">
        <v>424</v>
      </c>
      <c r="C30" s="62" t="s">
        <v>425</v>
      </c>
      <c r="D30" s="62" t="s">
        <v>425</v>
      </c>
      <c r="E30" s="62">
        <v>13</v>
      </c>
      <c r="F30" s="62">
        <v>1</v>
      </c>
      <c r="G30" s="62">
        <v>3</v>
      </c>
      <c r="H30" s="62"/>
      <c r="I30" s="62">
        <v>1</v>
      </c>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605</v>
      </c>
      <c r="D32" s="190"/>
      <c r="E32" s="191"/>
      <c r="F32" s="189" t="s">
        <v>606</v>
      </c>
      <c r="G32" s="190"/>
      <c r="H32" s="191"/>
      <c r="I32" s="189" t="s">
        <v>607</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608</v>
      </c>
      <c r="D39" s="202"/>
      <c r="E39" s="203"/>
      <c r="F39" s="201" t="s">
        <v>609</v>
      </c>
      <c r="G39" s="202"/>
      <c r="H39" s="203"/>
      <c r="I39" s="201" t="s">
        <v>610</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611</v>
      </c>
      <c r="I46" s="103" t="s">
        <v>563</v>
      </c>
      <c r="J46" s="167" t="s">
        <v>524</v>
      </c>
      <c r="K46" s="168"/>
    </row>
    <row r="47" spans="1:11" ht="20.25" customHeight="1" x14ac:dyDescent="0.4">
      <c r="A47" s="154"/>
      <c r="B47" s="174"/>
      <c r="C47" s="185" t="s">
        <v>450</v>
      </c>
      <c r="D47" s="186"/>
      <c r="E47" s="166" t="s">
        <v>612</v>
      </c>
      <c r="F47" s="166"/>
      <c r="G47" s="103" t="s">
        <v>446</v>
      </c>
      <c r="H47" s="65" t="s">
        <v>613</v>
      </c>
      <c r="I47" s="103" t="s">
        <v>614</v>
      </c>
      <c r="J47" s="167" t="s">
        <v>615</v>
      </c>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t="s">
        <v>616</v>
      </c>
      <c r="F49" s="166"/>
      <c r="G49" s="103" t="s">
        <v>446</v>
      </c>
      <c r="H49" s="65" t="s">
        <v>617</v>
      </c>
      <c r="I49" s="103"/>
      <c r="J49" s="167" t="s">
        <v>615</v>
      </c>
      <c r="K49" s="168"/>
      <c r="L49" s="66"/>
      <c r="M49" s="66"/>
      <c r="N49" s="66"/>
    </row>
    <row r="50" spans="1:14" ht="20.25" customHeight="1" x14ac:dyDescent="0.4">
      <c r="A50" s="154"/>
      <c r="B50" s="174"/>
      <c r="C50" s="185" t="s">
        <v>461</v>
      </c>
      <c r="D50" s="186"/>
      <c r="E50" s="188" t="s">
        <v>616</v>
      </c>
      <c r="F50" s="188"/>
      <c r="G50" s="103" t="s">
        <v>446</v>
      </c>
      <c r="H50" s="65" t="s">
        <v>618</v>
      </c>
      <c r="I50" s="103" t="s">
        <v>448</v>
      </c>
      <c r="J50" s="167" t="s">
        <v>615</v>
      </c>
      <c r="K50" s="168"/>
      <c r="L50" s="66"/>
    </row>
    <row r="51" spans="1:14" ht="20.25" customHeight="1" x14ac:dyDescent="0.4">
      <c r="A51" s="154"/>
      <c r="B51" s="174"/>
      <c r="C51" s="185" t="s">
        <v>462</v>
      </c>
      <c r="D51" s="186"/>
      <c r="E51" s="188" t="s">
        <v>552</v>
      </c>
      <c r="F51" s="188"/>
      <c r="G51" s="103" t="s">
        <v>452</v>
      </c>
      <c r="H51" s="65"/>
      <c r="I51" s="103"/>
      <c r="J51" s="167" t="s">
        <v>615</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619</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71" priority="3">
      <formula>LEN(TRIM(C24))=0</formula>
    </cfRule>
  </conditionalFormatting>
  <conditionalFormatting sqref="C9:G11 J9:K11 H11 C27:I27 K27">
    <cfRule type="expression" dxfId="370" priority="2" stopIfTrue="1">
      <formula>$K$4=""</formula>
    </cfRule>
  </conditionalFormatting>
  <conditionalFormatting sqref="E47:K49 C6:G11 H11 C26:I27 K26:K27 G1:H1 I2 C2:C3 K3 C5:E5 G5:K5 J6:K6 J7 H8 C12 C22:F22 C29:E29 G29 G46:K46">
    <cfRule type="containsBlanks" dxfId="36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68" priority="6">
      <formula>LEN(TRIM(J8))=0</formula>
    </cfRule>
  </conditionalFormatting>
  <dataValidations count="2">
    <dataValidation type="whole" operator="greaterThanOrEqual" allowBlank="1" showInputMessage="1" showErrorMessage="1" sqref="E29:K30 C29:D29" xr:uid="{2EBB98D8-A1CA-4CAA-9CC4-03A17CCE1148}">
      <formula1>0</formula1>
    </dataValidation>
    <dataValidation type="list" allowBlank="1" showInputMessage="1" showErrorMessage="1" sqref="J2:K2" xr:uid="{9BF940E4-9A0F-4DFD-B823-A7ADB96AC46D}">
      <formula1>"保育所,認定こども園,小規模保育事業"</formula1>
    </dataValidation>
  </dataValidations>
  <hyperlinks>
    <hyperlink ref="A1:B1" location="公表用一覧!A1" display="&lt; 戻る" xr:uid="{B1307452-F3A4-4929-AB91-FE4694CF8FEE}"/>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A238E7-7FEE-4393-A3DF-11E3381CD0DC}">
  <sheetPr codeName="Sheet19"/>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45545</v>
      </c>
      <c r="H1" s="257"/>
      <c r="I1" s="36" t="s">
        <v>370</v>
      </c>
      <c r="J1" s="258">
        <v>45748</v>
      </c>
      <c r="K1" s="259"/>
      <c r="L1" s="37"/>
      <c r="M1" s="37"/>
      <c r="N1" s="37"/>
    </row>
    <row r="2" spans="1:14" ht="27" customHeight="1" x14ac:dyDescent="0.4">
      <c r="A2" s="156" t="s">
        <v>371</v>
      </c>
      <c r="B2" s="155"/>
      <c r="C2" s="414" t="s">
        <v>620</v>
      </c>
      <c r="D2" s="415"/>
      <c r="E2" s="415"/>
      <c r="F2" s="415"/>
      <c r="G2" s="415"/>
      <c r="H2" s="416"/>
      <c r="I2" s="39" t="s">
        <v>93</v>
      </c>
      <c r="J2" s="266" t="s">
        <v>372</v>
      </c>
      <c r="K2" s="267"/>
      <c r="L2" s="40"/>
      <c r="M2" s="40"/>
      <c r="N2" s="40"/>
    </row>
    <row r="3" spans="1:14" ht="27" customHeight="1" x14ac:dyDescent="0.4">
      <c r="A3" s="156"/>
      <c r="B3" s="155"/>
      <c r="C3" s="414"/>
      <c r="D3" s="415"/>
      <c r="E3" s="415"/>
      <c r="F3" s="415"/>
      <c r="G3" s="415"/>
      <c r="H3" s="416"/>
      <c r="I3" s="268" t="s">
        <v>373</v>
      </c>
      <c r="J3" s="269"/>
      <c r="K3" s="41">
        <v>121</v>
      </c>
      <c r="L3" s="40"/>
      <c r="M3" s="40"/>
      <c r="N3" s="40"/>
    </row>
    <row r="4" spans="1:14" ht="27" customHeight="1" x14ac:dyDescent="0.4">
      <c r="A4" s="234"/>
      <c r="B4" s="235"/>
      <c r="C4" s="417"/>
      <c r="D4" s="418"/>
      <c r="E4" s="418"/>
      <c r="F4" s="418"/>
      <c r="G4" s="418"/>
      <c r="H4" s="419"/>
      <c r="I4" s="268" t="s">
        <v>374</v>
      </c>
      <c r="J4" s="269"/>
      <c r="K4" s="42"/>
      <c r="L4" s="40"/>
      <c r="M4" s="40"/>
      <c r="N4" s="40"/>
    </row>
    <row r="5" spans="1:14" ht="27" customHeight="1" x14ac:dyDescent="0.4">
      <c r="A5" s="290" t="s">
        <v>375</v>
      </c>
      <c r="B5" s="291"/>
      <c r="C5" s="292" t="s">
        <v>621</v>
      </c>
      <c r="D5" s="293"/>
      <c r="E5" s="294"/>
      <c r="F5" s="43" t="s">
        <v>376</v>
      </c>
      <c r="G5" s="296" t="str">
        <f>HYPERLINK("https://ootakanomori.ncf-kids.com/", "https://ootakanomori.ncf-kids.com/")</f>
        <v>https://ootakanomori.ncf-kids.com/</v>
      </c>
      <c r="H5" s="293"/>
      <c r="I5" s="293"/>
      <c r="J5" s="293"/>
      <c r="K5" s="295"/>
      <c r="L5" s="40"/>
      <c r="M5" s="40"/>
      <c r="N5" s="40"/>
    </row>
    <row r="6" spans="1:14" ht="27" customHeight="1" x14ac:dyDescent="0.4">
      <c r="A6" s="209" t="s">
        <v>378</v>
      </c>
      <c r="B6" s="153"/>
      <c r="C6" s="236" t="s">
        <v>622</v>
      </c>
      <c r="D6" s="237"/>
      <c r="E6" s="237"/>
      <c r="F6" s="237"/>
      <c r="G6" s="237"/>
      <c r="H6" s="282" t="s">
        <v>379</v>
      </c>
      <c r="I6" s="107" t="s">
        <v>380</v>
      </c>
      <c r="J6" s="420" t="s">
        <v>623</v>
      </c>
      <c r="K6" s="285"/>
      <c r="L6" s="44"/>
      <c r="M6" s="44"/>
      <c r="N6" s="44"/>
    </row>
    <row r="7" spans="1:14" ht="27" customHeight="1" x14ac:dyDescent="0.4">
      <c r="A7" s="156"/>
      <c r="B7" s="155"/>
      <c r="C7" s="239"/>
      <c r="D7" s="240"/>
      <c r="E7" s="240"/>
      <c r="F7" s="240"/>
      <c r="G7" s="240"/>
      <c r="H7" s="283"/>
      <c r="I7" s="286" t="s">
        <v>381</v>
      </c>
      <c r="J7" s="288" t="s">
        <v>624</v>
      </c>
      <c r="K7" s="289"/>
      <c r="L7" s="44"/>
      <c r="M7" s="44"/>
      <c r="N7" s="44"/>
    </row>
    <row r="8" spans="1:14" ht="27" customHeight="1" x14ac:dyDescent="0.4">
      <c r="A8" s="234"/>
      <c r="B8" s="235"/>
      <c r="C8" s="242"/>
      <c r="D8" s="243"/>
      <c r="E8" s="243"/>
      <c r="F8" s="243"/>
      <c r="G8" s="243"/>
      <c r="H8" s="45" t="s">
        <v>499</v>
      </c>
      <c r="I8" s="287"/>
      <c r="J8" s="224">
        <v>15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360" t="s">
        <v>500</v>
      </c>
      <c r="D12" s="361"/>
      <c r="E12" s="361"/>
      <c r="F12" s="361"/>
      <c r="G12" s="361"/>
      <c r="H12" s="361"/>
      <c r="I12" s="361"/>
      <c r="J12" s="361"/>
      <c r="K12" s="362"/>
      <c r="L12" s="44"/>
      <c r="M12" s="44"/>
      <c r="N12" s="44"/>
    </row>
    <row r="13" spans="1:14" ht="27" customHeight="1" x14ac:dyDescent="0.4">
      <c r="A13" s="156"/>
      <c r="B13" s="155"/>
      <c r="C13" s="363"/>
      <c r="D13" s="364"/>
      <c r="E13" s="364"/>
      <c r="F13" s="364"/>
      <c r="G13" s="364"/>
      <c r="H13" s="364"/>
      <c r="I13" s="364"/>
      <c r="J13" s="364"/>
      <c r="K13" s="365"/>
      <c r="L13" s="44"/>
      <c r="M13" s="44"/>
      <c r="N13" s="44"/>
    </row>
    <row r="14" spans="1:14" ht="27" customHeight="1" x14ac:dyDescent="0.4">
      <c r="A14" s="156"/>
      <c r="B14" s="155"/>
      <c r="C14" s="363"/>
      <c r="D14" s="364"/>
      <c r="E14" s="364"/>
      <c r="F14" s="364"/>
      <c r="G14" s="364"/>
      <c r="H14" s="364"/>
      <c r="I14" s="364"/>
      <c r="J14" s="364"/>
      <c r="K14" s="365"/>
      <c r="L14" s="44"/>
      <c r="M14" s="44"/>
      <c r="N14" s="44"/>
    </row>
    <row r="15" spans="1:14" ht="27" customHeight="1" x14ac:dyDescent="0.4">
      <c r="A15" s="156"/>
      <c r="B15" s="155"/>
      <c r="C15" s="363"/>
      <c r="D15" s="364"/>
      <c r="E15" s="364"/>
      <c r="F15" s="364"/>
      <c r="G15" s="364"/>
      <c r="H15" s="364"/>
      <c r="I15" s="364"/>
      <c r="J15" s="364"/>
      <c r="K15" s="365"/>
      <c r="L15" s="44"/>
      <c r="M15" s="44"/>
      <c r="N15" s="44"/>
    </row>
    <row r="16" spans="1:14" ht="27" customHeight="1" x14ac:dyDescent="0.4">
      <c r="A16" s="156"/>
      <c r="B16" s="155"/>
      <c r="C16" s="363"/>
      <c r="D16" s="364"/>
      <c r="E16" s="364"/>
      <c r="F16" s="364"/>
      <c r="G16" s="364"/>
      <c r="H16" s="364"/>
      <c r="I16" s="364"/>
      <c r="J16" s="364"/>
      <c r="K16" s="365"/>
      <c r="L16" s="44"/>
      <c r="M16" s="44"/>
      <c r="N16" s="44"/>
    </row>
    <row r="17" spans="1:14" ht="27" customHeight="1" x14ac:dyDescent="0.4">
      <c r="A17" s="156"/>
      <c r="B17" s="155"/>
      <c r="C17" s="363"/>
      <c r="D17" s="364"/>
      <c r="E17" s="364"/>
      <c r="F17" s="364"/>
      <c r="G17" s="364"/>
      <c r="H17" s="364"/>
      <c r="I17" s="364"/>
      <c r="J17" s="364"/>
      <c r="K17" s="365"/>
      <c r="L17" s="44"/>
      <c r="M17" s="44"/>
      <c r="N17" s="44"/>
    </row>
    <row r="18" spans="1:14" ht="27" customHeight="1" x14ac:dyDescent="0.4">
      <c r="A18" s="156"/>
      <c r="B18" s="155"/>
      <c r="C18" s="363"/>
      <c r="D18" s="364"/>
      <c r="E18" s="364"/>
      <c r="F18" s="364"/>
      <c r="G18" s="364"/>
      <c r="H18" s="364"/>
      <c r="I18" s="364"/>
      <c r="J18" s="364"/>
      <c r="K18" s="365"/>
      <c r="L18" s="44"/>
      <c r="M18" s="44"/>
      <c r="N18" s="44"/>
    </row>
    <row r="19" spans="1:14" ht="27" customHeight="1" x14ac:dyDescent="0.4">
      <c r="A19" s="156"/>
      <c r="B19" s="155"/>
      <c r="C19" s="363"/>
      <c r="D19" s="364"/>
      <c r="E19" s="364"/>
      <c r="F19" s="364"/>
      <c r="G19" s="364"/>
      <c r="H19" s="364"/>
      <c r="I19" s="364"/>
      <c r="J19" s="364"/>
      <c r="K19" s="365"/>
      <c r="L19" s="44"/>
      <c r="M19" s="44"/>
      <c r="N19" s="44"/>
    </row>
    <row r="20" spans="1:14" ht="27" customHeight="1" x14ac:dyDescent="0.4">
      <c r="A20" s="234"/>
      <c r="B20" s="235"/>
      <c r="C20" s="366"/>
      <c r="D20" s="367"/>
      <c r="E20" s="367"/>
      <c r="F20" s="367"/>
      <c r="G20" s="367"/>
      <c r="H20" s="367"/>
      <c r="I20" s="367"/>
      <c r="J20" s="367"/>
      <c r="K20" s="368"/>
      <c r="L20" s="44"/>
      <c r="M20" s="44"/>
      <c r="N20" s="44"/>
    </row>
    <row r="21" spans="1:14" ht="27" customHeight="1" x14ac:dyDescent="0.4">
      <c r="A21" s="209" t="s">
        <v>389</v>
      </c>
      <c r="B21" s="153"/>
      <c r="C21" s="228" t="s">
        <v>625</v>
      </c>
      <c r="D21" s="229"/>
      <c r="E21" s="228" t="s">
        <v>391</v>
      </c>
      <c r="F21" s="229"/>
      <c r="G21" s="228" t="s">
        <v>392</v>
      </c>
      <c r="H21" s="245"/>
      <c r="I21" s="246" t="s">
        <v>393</v>
      </c>
      <c r="J21" s="247"/>
      <c r="K21" s="248"/>
      <c r="L21" s="44"/>
      <c r="M21" s="44"/>
      <c r="N21" s="44"/>
    </row>
    <row r="22" spans="1:14" ht="27" customHeight="1" x14ac:dyDescent="0.4">
      <c r="A22" s="156"/>
      <c r="B22" s="155"/>
      <c r="C22" s="230" t="s">
        <v>626</v>
      </c>
      <c r="D22" s="231"/>
      <c r="E22" s="230" t="s">
        <v>627</v>
      </c>
      <c r="F22" s="231"/>
      <c r="G22" s="249"/>
      <c r="H22" s="250"/>
      <c r="I22" s="46" t="s">
        <v>396</v>
      </c>
      <c r="J22" s="226" t="s">
        <v>503</v>
      </c>
      <c r="K22" s="227"/>
      <c r="L22" s="44"/>
      <c r="M22" s="44"/>
      <c r="N22" s="44"/>
    </row>
    <row r="23" spans="1:14" ht="27" customHeight="1" x14ac:dyDescent="0.4">
      <c r="A23" s="156"/>
      <c r="B23" s="155"/>
      <c r="C23" s="228" t="s">
        <v>397</v>
      </c>
      <c r="D23" s="229"/>
      <c r="E23" s="228" t="s">
        <v>398</v>
      </c>
      <c r="F23" s="229"/>
      <c r="G23" s="251"/>
      <c r="H23" s="252"/>
      <c r="I23" s="46" t="s">
        <v>399</v>
      </c>
      <c r="J23" s="226" t="s">
        <v>628</v>
      </c>
      <c r="K23" s="227"/>
      <c r="L23" s="44"/>
      <c r="M23" s="44"/>
      <c r="N23" s="44"/>
    </row>
    <row r="24" spans="1:14" ht="27" customHeight="1" x14ac:dyDescent="0.4">
      <c r="A24" s="234"/>
      <c r="B24" s="235"/>
      <c r="C24" s="230" t="s">
        <v>629</v>
      </c>
      <c r="D24" s="231"/>
      <c r="E24" s="230" t="s">
        <v>629</v>
      </c>
      <c r="F24" s="231"/>
      <c r="G24" s="253"/>
      <c r="H24" s="254"/>
      <c r="I24" s="47" t="s">
        <v>401</v>
      </c>
      <c r="J24" s="232" t="s">
        <v>630</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15</v>
      </c>
      <c r="D26" s="53">
        <v>24</v>
      </c>
      <c r="E26" s="53">
        <v>24</v>
      </c>
      <c r="F26" s="53">
        <v>26</v>
      </c>
      <c r="G26" s="53">
        <v>26</v>
      </c>
      <c r="H26" s="53">
        <v>26</v>
      </c>
      <c r="I26" s="212">
        <f>SUM(C26:H26)</f>
        <v>141</v>
      </c>
      <c r="J26" s="213"/>
      <c r="K26" s="54" t="s">
        <v>508</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2</v>
      </c>
      <c r="E29" s="59">
        <v>20</v>
      </c>
      <c r="F29" s="59">
        <v>0</v>
      </c>
      <c r="G29" s="59"/>
      <c r="H29" s="59">
        <v>1</v>
      </c>
      <c r="I29" s="59">
        <v>1</v>
      </c>
      <c r="J29" s="59">
        <v>0</v>
      </c>
      <c r="K29" s="60"/>
      <c r="L29" s="50"/>
      <c r="M29" s="50"/>
      <c r="N29" s="50"/>
    </row>
    <row r="30" spans="1:14" ht="27" customHeight="1" thickBot="1" x14ac:dyDescent="0.45">
      <c r="A30" s="102"/>
      <c r="B30" s="61" t="s">
        <v>424</v>
      </c>
      <c r="C30" s="62" t="s">
        <v>425</v>
      </c>
      <c r="D30" s="62" t="s">
        <v>425</v>
      </c>
      <c r="E30" s="62">
        <v>7</v>
      </c>
      <c r="F30" s="62">
        <v>0</v>
      </c>
      <c r="G30" s="62"/>
      <c r="H30" s="62">
        <v>1</v>
      </c>
      <c r="I30" s="62">
        <v>2</v>
      </c>
      <c r="J30" s="62">
        <v>0</v>
      </c>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509</v>
      </c>
      <c r="D32" s="190"/>
      <c r="E32" s="191"/>
      <c r="F32" s="189" t="s">
        <v>510</v>
      </c>
      <c r="G32" s="190"/>
      <c r="H32" s="191"/>
      <c r="I32" s="189" t="s">
        <v>631</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512</v>
      </c>
      <c r="D39" s="202"/>
      <c r="E39" s="203"/>
      <c r="F39" s="201" t="s">
        <v>513</v>
      </c>
      <c r="G39" s="202"/>
      <c r="H39" s="203"/>
      <c r="I39" s="201" t="s">
        <v>514</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78" t="s">
        <v>447</v>
      </c>
      <c r="I46" s="103" t="s">
        <v>632</v>
      </c>
      <c r="J46" s="167" t="s">
        <v>524</v>
      </c>
      <c r="K46" s="168"/>
    </row>
    <row r="47" spans="1:11" ht="20.25" customHeight="1" x14ac:dyDescent="0.4">
      <c r="A47" s="154"/>
      <c r="B47" s="174"/>
      <c r="C47" s="185" t="s">
        <v>450</v>
      </c>
      <c r="D47" s="186"/>
      <c r="E47" s="166" t="s">
        <v>451</v>
      </c>
      <c r="F47" s="166"/>
      <c r="G47" s="103" t="s">
        <v>516</v>
      </c>
      <c r="H47" s="65" t="s">
        <v>517</v>
      </c>
      <c r="I47" s="103" t="s">
        <v>518</v>
      </c>
      <c r="J47" s="167" t="s">
        <v>524</v>
      </c>
      <c r="K47" s="168"/>
    </row>
    <row r="48" spans="1:11" ht="20.25" customHeight="1" x14ac:dyDescent="0.4">
      <c r="A48" s="154"/>
      <c r="B48" s="174"/>
      <c r="C48" s="185" t="s">
        <v>519</v>
      </c>
      <c r="D48" s="186"/>
      <c r="E48" s="166" t="s">
        <v>520</v>
      </c>
      <c r="F48" s="166"/>
      <c r="G48" s="103" t="s">
        <v>521</v>
      </c>
      <c r="H48" s="65" t="s">
        <v>522</v>
      </c>
      <c r="I48" s="103" t="s">
        <v>523</v>
      </c>
      <c r="J48" s="167" t="s">
        <v>524</v>
      </c>
      <c r="K48" s="168"/>
    </row>
    <row r="49" spans="1:14" ht="20.25" customHeight="1" x14ac:dyDescent="0.4">
      <c r="A49" s="154"/>
      <c r="B49" s="174"/>
      <c r="C49" s="185" t="s">
        <v>525</v>
      </c>
      <c r="D49" s="186"/>
      <c r="E49" s="166" t="s">
        <v>458</v>
      </c>
      <c r="F49" s="166"/>
      <c r="G49" s="103" t="s">
        <v>446</v>
      </c>
      <c r="H49" s="65" t="s">
        <v>526</v>
      </c>
      <c r="I49" s="103" t="s">
        <v>448</v>
      </c>
      <c r="J49" s="167" t="s">
        <v>524</v>
      </c>
      <c r="K49" s="168"/>
      <c r="L49" s="66"/>
      <c r="M49" s="66"/>
      <c r="N49" s="66"/>
    </row>
    <row r="50" spans="1:14" ht="20.25" customHeight="1" x14ac:dyDescent="0.4">
      <c r="A50" s="154"/>
      <c r="B50" s="174"/>
      <c r="C50" s="185" t="s">
        <v>461</v>
      </c>
      <c r="D50" s="186"/>
      <c r="E50" s="188" t="s">
        <v>527</v>
      </c>
      <c r="F50" s="188"/>
      <c r="G50" s="103" t="s">
        <v>446</v>
      </c>
      <c r="H50" s="65" t="s">
        <v>528</v>
      </c>
      <c r="I50" s="103" t="s">
        <v>448</v>
      </c>
      <c r="J50" s="167" t="s">
        <v>515</v>
      </c>
      <c r="K50" s="168"/>
      <c r="L50" s="66"/>
    </row>
    <row r="51" spans="1:14" ht="20.25" customHeight="1" x14ac:dyDescent="0.4">
      <c r="A51" s="154"/>
      <c r="B51" s="174"/>
      <c r="C51" s="185" t="s">
        <v>462</v>
      </c>
      <c r="D51" s="186"/>
      <c r="E51" s="188" t="s">
        <v>529</v>
      </c>
      <c r="F51" s="188"/>
      <c r="G51" s="103" t="s">
        <v>446</v>
      </c>
      <c r="H51" s="65" t="s">
        <v>530</v>
      </c>
      <c r="I51" s="103" t="s">
        <v>448</v>
      </c>
      <c r="J51" s="167" t="s">
        <v>515</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531</v>
      </c>
      <c r="D55" s="181"/>
      <c r="E55" s="182" t="s">
        <v>633</v>
      </c>
      <c r="F55" s="182"/>
      <c r="G55" s="104" t="s">
        <v>634</v>
      </c>
      <c r="H55" s="69" t="s">
        <v>377</v>
      </c>
      <c r="I55" s="69" t="s">
        <v>377</v>
      </c>
      <c r="J55" s="183" t="s">
        <v>472</v>
      </c>
      <c r="K55" s="184"/>
    </row>
    <row r="56" spans="1:14" ht="20.25" customHeight="1" x14ac:dyDescent="0.4">
      <c r="A56" s="154"/>
      <c r="B56" s="174"/>
      <c r="C56" s="164" t="s">
        <v>534</v>
      </c>
      <c r="D56" s="165"/>
      <c r="E56" s="166" t="s">
        <v>635</v>
      </c>
      <c r="F56" s="166"/>
      <c r="G56" s="103" t="s">
        <v>636</v>
      </c>
      <c r="H56" s="70" t="s">
        <v>377</v>
      </c>
      <c r="I56" s="70" t="s">
        <v>377</v>
      </c>
      <c r="J56" s="345" t="s">
        <v>637</v>
      </c>
      <c r="K56" s="346"/>
    </row>
    <row r="57" spans="1:14" ht="20.25" customHeight="1" x14ac:dyDescent="0.4">
      <c r="A57" s="154"/>
      <c r="B57" s="174"/>
      <c r="C57" s="164" t="s">
        <v>638</v>
      </c>
      <c r="D57" s="165"/>
      <c r="E57" s="166" t="s">
        <v>639</v>
      </c>
      <c r="F57" s="166"/>
      <c r="G57" s="103" t="s">
        <v>636</v>
      </c>
      <c r="H57" s="70" t="s">
        <v>377</v>
      </c>
      <c r="I57" s="70" t="s">
        <v>377</v>
      </c>
      <c r="J57" s="167" t="s">
        <v>637</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354" t="s">
        <v>640</v>
      </c>
      <c r="D60" s="355"/>
      <c r="E60" s="355"/>
      <c r="F60" s="355"/>
      <c r="G60" s="355"/>
      <c r="H60" s="355"/>
      <c r="I60" s="355"/>
      <c r="J60" s="355"/>
      <c r="K60" s="356"/>
    </row>
    <row r="61" spans="1:14" ht="20.25" customHeight="1" x14ac:dyDescent="0.4">
      <c r="A61" s="154"/>
      <c r="B61" s="155"/>
      <c r="C61" s="354"/>
      <c r="D61" s="355"/>
      <c r="E61" s="355"/>
      <c r="F61" s="355"/>
      <c r="G61" s="355"/>
      <c r="H61" s="355"/>
      <c r="I61" s="355"/>
      <c r="J61" s="355"/>
      <c r="K61" s="356"/>
    </row>
    <row r="62" spans="1:14" ht="20.25" customHeight="1" x14ac:dyDescent="0.4">
      <c r="A62" s="154"/>
      <c r="B62" s="155"/>
      <c r="C62" s="354"/>
      <c r="D62" s="355"/>
      <c r="E62" s="355"/>
      <c r="F62" s="355"/>
      <c r="G62" s="355"/>
      <c r="H62" s="355"/>
      <c r="I62" s="355"/>
      <c r="J62" s="355"/>
      <c r="K62" s="356"/>
    </row>
    <row r="63" spans="1:14" ht="20.25" customHeight="1" x14ac:dyDescent="0.4">
      <c r="A63" s="156"/>
      <c r="B63" s="155"/>
      <c r="C63" s="355"/>
      <c r="D63" s="355"/>
      <c r="E63" s="355"/>
      <c r="F63" s="355"/>
      <c r="G63" s="355"/>
      <c r="H63" s="355"/>
      <c r="I63" s="355"/>
      <c r="J63" s="355"/>
      <c r="K63" s="356"/>
    </row>
    <row r="64" spans="1:14" ht="20.25" customHeight="1" thickBot="1" x14ac:dyDescent="0.45">
      <c r="A64" s="157"/>
      <c r="B64" s="158"/>
      <c r="C64" s="357"/>
      <c r="D64" s="357"/>
      <c r="E64" s="357"/>
      <c r="F64" s="357"/>
      <c r="G64" s="357"/>
      <c r="H64" s="357"/>
      <c r="I64" s="357"/>
      <c r="J64" s="357"/>
      <c r="K64" s="358"/>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67" priority="6">
      <formula>LEN(TRIM(C24))=0</formula>
    </cfRule>
  </conditionalFormatting>
  <conditionalFormatting sqref="C9:G11 J9:K11 H11 C27:I27 K27">
    <cfRule type="expression" dxfId="366" priority="5" stopIfTrue="1">
      <formula>$K$4=""</formula>
    </cfRule>
  </conditionalFormatting>
  <conditionalFormatting sqref="C32:K37">
    <cfRule type="notContainsErrors" priority="3">
      <formula>NOT(ISERROR(C32))</formula>
    </cfRule>
  </conditionalFormatting>
  <conditionalFormatting sqref="C6:G11 H11 C26:I27 K26:K27 G1:H1 I2 C2:C3 K3 C5:E5 G5:K5 J6:K6 J7 H8 C12 C22:F22 C29:E29 G29 G46:K46 E47:K49">
    <cfRule type="containsBlanks" dxfId="365" priority="10">
      <formula>LEN(TRIM(C1))=0</formula>
    </cfRule>
  </conditionalFormatting>
  <conditionalFormatting sqref="G48:K48 J49:K49">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6:K27 C29:K30 C39:H44 E47:F49 C55:K57 C60:K64 G46:K49">
    <cfRule type="notContainsErrors" priority="4">
      <formula>NOT(ISERROR(C2))</formula>
    </cfRule>
  </conditionalFormatting>
  <conditionalFormatting sqref="J8:K9 J10 J11:K11">
    <cfRule type="containsBlanks" dxfId="364" priority="9">
      <formula>LEN(TRIM(J8))=0</formula>
    </cfRule>
  </conditionalFormatting>
  <conditionalFormatting sqref="I39:K44">
    <cfRule type="notContainsErrors" priority="2">
      <formula>NOT(ISERROR(I39))</formula>
    </cfRule>
  </conditionalFormatting>
  <conditionalFormatting sqref="E50:K51">
    <cfRule type="notContainsErrors" priority="1">
      <formula>NOT(ISERROR(E50))</formula>
    </cfRule>
  </conditionalFormatting>
  <dataValidations count="2">
    <dataValidation type="whole" operator="greaterThanOrEqual" allowBlank="1" showInputMessage="1" showErrorMessage="1" sqref="E29:K30 C29:D29" xr:uid="{AFA92E70-297C-4C52-B9E5-C1D073DE8CA0}">
      <formula1>0</formula1>
    </dataValidation>
    <dataValidation type="list" allowBlank="1" showInputMessage="1" showErrorMessage="1" sqref="J2:K2" xr:uid="{D8B664D3-4EAD-46DD-85E6-2E215F2F0E7B}">
      <formula1>"保育所,認定こども園,小規模保育事業"</formula1>
    </dataValidation>
  </dataValidations>
  <hyperlinks>
    <hyperlink ref="A1:B1" location="公表用一覧!A1" display=" &lt;戻る" xr:uid="{B51E0C73-173F-4371-8984-A639CA0A99FE}"/>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483FC0-F484-4604-BB90-3CF52E9ADCC4}">
  <sheetPr codeName="Sheet20"/>
  <dimension ref="A1:N92"/>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297" t="s">
        <v>541</v>
      </c>
      <c r="B1" s="297"/>
      <c r="C1" s="75"/>
      <c r="D1" s="75"/>
      <c r="E1" s="76"/>
      <c r="F1" s="35" t="s">
        <v>369</v>
      </c>
      <c r="G1" s="256"/>
      <c r="H1" s="257"/>
      <c r="I1" s="36" t="s">
        <v>370</v>
      </c>
      <c r="J1" s="258">
        <v>45748</v>
      </c>
      <c r="K1" s="259"/>
      <c r="L1" s="37"/>
      <c r="M1" s="37"/>
      <c r="N1" s="37"/>
    </row>
    <row r="2" spans="1:14" ht="27" customHeight="1" x14ac:dyDescent="0.4">
      <c r="A2" s="156" t="s">
        <v>371</v>
      </c>
      <c r="B2" s="155"/>
      <c r="C2" s="260" t="s">
        <v>9</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122</v>
      </c>
      <c r="L3" s="40"/>
      <c r="M3" s="40"/>
      <c r="N3" s="40"/>
    </row>
    <row r="4" spans="1:14" ht="27" customHeight="1" x14ac:dyDescent="0.4">
      <c r="A4" s="234"/>
      <c r="B4" s="235"/>
      <c r="C4" s="263"/>
      <c r="D4" s="264"/>
      <c r="E4" s="264"/>
      <c r="F4" s="264"/>
      <c r="G4" s="264"/>
      <c r="H4" s="265"/>
      <c r="I4" s="268" t="s">
        <v>374</v>
      </c>
      <c r="J4" s="269"/>
      <c r="K4" s="42">
        <v>157</v>
      </c>
      <c r="L4" s="40"/>
      <c r="M4" s="40"/>
      <c r="N4" s="40"/>
    </row>
    <row r="5" spans="1:14" ht="27" customHeight="1" x14ac:dyDescent="0.4">
      <c r="A5" s="290" t="s">
        <v>375</v>
      </c>
      <c r="B5" s="291"/>
      <c r="C5" s="292" t="s">
        <v>138</v>
      </c>
      <c r="D5" s="293"/>
      <c r="E5" s="294"/>
      <c r="F5" s="43" t="s">
        <v>376</v>
      </c>
      <c r="G5" s="296" t="str">
        <f>HYPERLINK("https://www.akagimanyo.com/ootaka-gaiyou")</f>
        <v>https://www.akagimanyo.com/ootaka-gaiyou</v>
      </c>
      <c r="H5" s="293"/>
      <c r="I5" s="293"/>
      <c r="J5" s="293"/>
      <c r="K5" s="295"/>
      <c r="L5" s="40"/>
      <c r="M5" s="40"/>
      <c r="N5" s="40"/>
    </row>
    <row r="6" spans="1:14" ht="27" customHeight="1" x14ac:dyDescent="0.4">
      <c r="A6" s="209" t="s">
        <v>378</v>
      </c>
      <c r="B6" s="153"/>
      <c r="C6" s="276" t="s">
        <v>139</v>
      </c>
      <c r="D6" s="277"/>
      <c r="E6" s="277"/>
      <c r="F6" s="277"/>
      <c r="G6" s="277"/>
      <c r="H6" s="282" t="s">
        <v>379</v>
      </c>
      <c r="I6" s="113" t="s">
        <v>380</v>
      </c>
      <c r="J6" s="284">
        <v>20</v>
      </c>
      <c r="K6" s="285"/>
      <c r="L6" s="44"/>
      <c r="M6" s="44"/>
      <c r="N6" s="44"/>
    </row>
    <row r="7" spans="1:14" ht="27" customHeight="1" x14ac:dyDescent="0.4">
      <c r="A7" s="156"/>
      <c r="B7" s="155"/>
      <c r="C7" s="278"/>
      <c r="D7" s="279"/>
      <c r="E7" s="279"/>
      <c r="F7" s="279"/>
      <c r="G7" s="279"/>
      <c r="H7" s="283"/>
      <c r="I7" s="286" t="s">
        <v>381</v>
      </c>
      <c r="J7" s="288" t="s">
        <v>641</v>
      </c>
      <c r="K7" s="289"/>
      <c r="L7" s="44"/>
      <c r="M7" s="44"/>
      <c r="N7" s="44"/>
    </row>
    <row r="8" spans="1:14" ht="27" customHeight="1" x14ac:dyDescent="0.4">
      <c r="A8" s="234"/>
      <c r="B8" s="235"/>
      <c r="C8" s="280"/>
      <c r="D8" s="281"/>
      <c r="E8" s="281"/>
      <c r="F8" s="281"/>
      <c r="G8" s="281"/>
      <c r="H8" s="45" t="s">
        <v>383</v>
      </c>
      <c r="I8" s="287"/>
      <c r="J8" s="224">
        <v>20</v>
      </c>
      <c r="K8" s="225"/>
      <c r="L8" s="44"/>
      <c r="M8" s="44"/>
      <c r="N8" s="44"/>
    </row>
    <row r="9" spans="1:14" ht="27" customHeight="1" x14ac:dyDescent="0.4">
      <c r="A9" s="270" t="s">
        <v>384</v>
      </c>
      <c r="B9" s="271"/>
      <c r="C9" s="413" t="s">
        <v>140</v>
      </c>
      <c r="D9" s="277"/>
      <c r="E9" s="277"/>
      <c r="F9" s="277"/>
      <c r="G9" s="277"/>
      <c r="H9" s="282" t="s">
        <v>379</v>
      </c>
      <c r="I9" s="113" t="s">
        <v>380</v>
      </c>
      <c r="J9" s="284">
        <v>5</v>
      </c>
      <c r="K9" s="285"/>
      <c r="L9" s="44"/>
      <c r="M9" s="44"/>
      <c r="N9" s="44"/>
    </row>
    <row r="10" spans="1:14" ht="27" customHeight="1" x14ac:dyDescent="0.4">
      <c r="A10" s="272"/>
      <c r="B10" s="273"/>
      <c r="C10" s="278"/>
      <c r="D10" s="279"/>
      <c r="E10" s="279"/>
      <c r="F10" s="279"/>
      <c r="G10" s="279"/>
      <c r="H10" s="283"/>
      <c r="I10" s="286" t="s">
        <v>381</v>
      </c>
      <c r="J10" s="288" t="s">
        <v>642</v>
      </c>
      <c r="K10" s="289"/>
      <c r="L10" s="44"/>
      <c r="M10" s="44"/>
      <c r="N10" s="44"/>
    </row>
    <row r="11" spans="1:14" ht="27" customHeight="1" x14ac:dyDescent="0.4">
      <c r="A11" s="274"/>
      <c r="B11" s="275"/>
      <c r="C11" s="280"/>
      <c r="D11" s="281"/>
      <c r="E11" s="281"/>
      <c r="F11" s="281"/>
      <c r="G11" s="281"/>
      <c r="H11" s="45" t="s">
        <v>643</v>
      </c>
      <c r="I11" s="287"/>
      <c r="J11" s="224">
        <v>3</v>
      </c>
      <c r="K11" s="225"/>
      <c r="L11" s="44"/>
      <c r="M11" s="44"/>
      <c r="N11" s="44"/>
    </row>
    <row r="12" spans="1:14" ht="27" customHeight="1" x14ac:dyDescent="0.4">
      <c r="A12" s="209" t="s">
        <v>387</v>
      </c>
      <c r="B12" s="153"/>
      <c r="C12" s="236" t="s">
        <v>543</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t="s">
        <v>644</v>
      </c>
      <c r="H22" s="250"/>
      <c r="I22" s="46" t="s">
        <v>396</v>
      </c>
      <c r="J22" s="226" t="s">
        <v>545</v>
      </c>
      <c r="K22" s="227"/>
      <c r="L22" s="44"/>
      <c r="M22" s="44"/>
      <c r="N22" s="44"/>
    </row>
    <row r="23" spans="1:14" ht="27" customHeight="1" x14ac:dyDescent="0.4">
      <c r="A23" s="156"/>
      <c r="B23" s="155"/>
      <c r="C23" s="228" t="s">
        <v>397</v>
      </c>
      <c r="D23" s="229"/>
      <c r="E23" s="228" t="s">
        <v>398</v>
      </c>
      <c r="F23" s="229"/>
      <c r="G23" s="251"/>
      <c r="H23" s="252"/>
      <c r="I23" s="46" t="s">
        <v>399</v>
      </c>
      <c r="J23" s="226">
        <v>10</v>
      </c>
      <c r="K23" s="227"/>
      <c r="L23" s="44"/>
      <c r="M23" s="44"/>
      <c r="N23" s="44"/>
    </row>
    <row r="24" spans="1:14" ht="27" customHeight="1" x14ac:dyDescent="0.4">
      <c r="A24" s="234"/>
      <c r="B24" s="235"/>
      <c r="C24" s="230" t="s">
        <v>488</v>
      </c>
      <c r="D24" s="231"/>
      <c r="E24" s="230" t="s">
        <v>546</v>
      </c>
      <c r="F24" s="231"/>
      <c r="G24" s="253"/>
      <c r="H24" s="254"/>
      <c r="I24" s="47" t="s">
        <v>401</v>
      </c>
      <c r="J24" s="232" t="s">
        <v>547</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30</v>
      </c>
      <c r="D26" s="53">
        <v>30</v>
      </c>
      <c r="E26" s="53">
        <v>30</v>
      </c>
      <c r="F26" s="53">
        <v>30</v>
      </c>
      <c r="G26" s="53">
        <v>30</v>
      </c>
      <c r="H26" s="53">
        <v>30</v>
      </c>
      <c r="I26" s="212">
        <f>SUM(C26:H26)</f>
        <v>180</v>
      </c>
      <c r="J26" s="213"/>
      <c r="K26" s="54" t="s">
        <v>16</v>
      </c>
      <c r="L26" s="50"/>
      <c r="M26" s="50"/>
      <c r="N26" s="50"/>
    </row>
    <row r="27" spans="1:14" ht="27" customHeight="1" x14ac:dyDescent="0.4">
      <c r="A27" s="55"/>
      <c r="B27" s="56" t="s">
        <v>412</v>
      </c>
      <c r="C27" s="45">
        <v>9</v>
      </c>
      <c r="D27" s="45">
        <v>10</v>
      </c>
      <c r="E27" s="45">
        <v>10</v>
      </c>
      <c r="F27" s="45" t="s">
        <v>83</v>
      </c>
      <c r="G27" s="45" t="s">
        <v>83</v>
      </c>
      <c r="H27" s="45" t="s">
        <v>83</v>
      </c>
      <c r="I27" s="214">
        <f>SUM(C27:H27)</f>
        <v>29</v>
      </c>
      <c r="J27" s="215"/>
      <c r="K27" s="57" t="s">
        <v>16</v>
      </c>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2</v>
      </c>
      <c r="E29" s="59">
        <v>34</v>
      </c>
      <c r="F29" s="59"/>
      <c r="G29" s="59"/>
      <c r="H29" s="59">
        <v>1</v>
      </c>
      <c r="I29" s="59">
        <v>1</v>
      </c>
      <c r="J29" s="59">
        <v>1</v>
      </c>
      <c r="K29" s="60"/>
      <c r="L29" s="50"/>
      <c r="M29" s="50"/>
      <c r="N29" s="50"/>
    </row>
    <row r="30" spans="1:14" ht="27" customHeight="1" thickBot="1" x14ac:dyDescent="0.45">
      <c r="A30" s="120"/>
      <c r="B30" s="61" t="s">
        <v>424</v>
      </c>
      <c r="C30" s="62" t="s">
        <v>425</v>
      </c>
      <c r="D30" s="62" t="s">
        <v>425</v>
      </c>
      <c r="E30" s="62">
        <v>14</v>
      </c>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548</v>
      </c>
      <c r="D32" s="190"/>
      <c r="E32" s="191"/>
      <c r="F32" s="189" t="s">
        <v>701</v>
      </c>
      <c r="G32" s="190"/>
      <c r="H32" s="191"/>
      <c r="I32" s="189" t="s">
        <v>1865</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549</v>
      </c>
      <c r="D39" s="202"/>
      <c r="E39" s="203"/>
      <c r="F39" s="201" t="s">
        <v>436</v>
      </c>
      <c r="G39" s="202"/>
      <c r="H39" s="203"/>
      <c r="I39" s="201" t="s">
        <v>1866</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125" t="s">
        <v>441</v>
      </c>
      <c r="H45" s="125" t="s">
        <v>442</v>
      </c>
      <c r="I45" s="125" t="s">
        <v>93</v>
      </c>
      <c r="J45" s="178" t="s">
        <v>443</v>
      </c>
      <c r="K45" s="179"/>
    </row>
    <row r="46" spans="1:11" ht="20.25" customHeight="1" x14ac:dyDescent="0.4">
      <c r="A46" s="154"/>
      <c r="B46" s="174"/>
      <c r="C46" s="185" t="s">
        <v>444</v>
      </c>
      <c r="D46" s="186"/>
      <c r="E46" s="187" t="s">
        <v>1867</v>
      </c>
      <c r="F46" s="187"/>
      <c r="G46" s="126" t="s">
        <v>446</v>
      </c>
      <c r="H46" s="65" t="s">
        <v>551</v>
      </c>
      <c r="I46" s="126" t="s">
        <v>448</v>
      </c>
      <c r="J46" s="167" t="s">
        <v>524</v>
      </c>
      <c r="K46" s="168"/>
    </row>
    <row r="47" spans="1:11" ht="20.25" customHeight="1" x14ac:dyDescent="0.4">
      <c r="A47" s="154"/>
      <c r="B47" s="174"/>
      <c r="C47" s="185" t="s">
        <v>450</v>
      </c>
      <c r="D47" s="186"/>
      <c r="E47" s="166" t="s">
        <v>771</v>
      </c>
      <c r="F47" s="166"/>
      <c r="G47" s="126" t="s">
        <v>446</v>
      </c>
      <c r="H47" s="65" t="s">
        <v>553</v>
      </c>
      <c r="I47" s="126" t="s">
        <v>554</v>
      </c>
      <c r="J47" s="167" t="s">
        <v>524</v>
      </c>
      <c r="K47" s="168"/>
    </row>
    <row r="48" spans="1:11" ht="20.25" customHeight="1" x14ac:dyDescent="0.4">
      <c r="A48" s="154"/>
      <c r="B48" s="174"/>
      <c r="C48" s="185" t="s">
        <v>456</v>
      </c>
      <c r="D48" s="186"/>
      <c r="E48" s="166" t="s">
        <v>665</v>
      </c>
      <c r="F48" s="166"/>
      <c r="G48" s="126" t="s">
        <v>521</v>
      </c>
      <c r="H48" s="65" t="s">
        <v>880</v>
      </c>
      <c r="I48" s="126" t="s">
        <v>557</v>
      </c>
      <c r="J48" s="167" t="s">
        <v>558</v>
      </c>
      <c r="K48" s="168"/>
    </row>
    <row r="49" spans="1:14" ht="20.25" customHeight="1" x14ac:dyDescent="0.4">
      <c r="A49" s="154"/>
      <c r="B49" s="174"/>
      <c r="C49" s="185" t="s">
        <v>457</v>
      </c>
      <c r="D49" s="186"/>
      <c r="E49" s="166" t="s">
        <v>1868</v>
      </c>
      <c r="F49" s="166"/>
      <c r="G49" s="126" t="s">
        <v>446</v>
      </c>
      <c r="H49" s="65" t="s">
        <v>560</v>
      </c>
      <c r="I49" s="126" t="s">
        <v>561</v>
      </c>
      <c r="J49" s="167" t="s">
        <v>562</v>
      </c>
      <c r="K49" s="168"/>
      <c r="L49" s="66"/>
      <c r="M49" s="66"/>
      <c r="N49" s="66"/>
    </row>
    <row r="50" spans="1:14" ht="20.25" customHeight="1" x14ac:dyDescent="0.4">
      <c r="A50" s="154"/>
      <c r="B50" s="174"/>
      <c r="C50" s="185" t="s">
        <v>461</v>
      </c>
      <c r="D50" s="186"/>
      <c r="E50" s="188"/>
      <c r="F50" s="188"/>
      <c r="G50" s="126"/>
      <c r="H50" s="65"/>
      <c r="I50" s="126"/>
      <c r="J50" s="167"/>
      <c r="K50" s="168"/>
      <c r="L50" s="66"/>
    </row>
    <row r="51" spans="1:14" ht="20.25" customHeight="1" x14ac:dyDescent="0.4">
      <c r="A51" s="154"/>
      <c r="B51" s="174"/>
      <c r="C51" s="185" t="s">
        <v>462</v>
      </c>
      <c r="D51" s="186"/>
      <c r="E51" s="188"/>
      <c r="F51" s="188"/>
      <c r="G51" s="126"/>
      <c r="H51" s="65"/>
      <c r="I51" s="126"/>
      <c r="J51" s="167"/>
      <c r="K51" s="168"/>
      <c r="L51" s="66"/>
    </row>
    <row r="52" spans="1:14" ht="12" customHeight="1" x14ac:dyDescent="0.4">
      <c r="A52" s="119"/>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125" t="s">
        <v>468</v>
      </c>
      <c r="H54" s="125" t="s">
        <v>448</v>
      </c>
      <c r="I54" s="127" t="s">
        <v>469</v>
      </c>
      <c r="J54" s="178" t="s">
        <v>93</v>
      </c>
      <c r="K54" s="179"/>
    </row>
    <row r="55" spans="1:14" ht="20.25" customHeight="1" x14ac:dyDescent="0.4">
      <c r="A55" s="154"/>
      <c r="B55" s="174"/>
      <c r="C55" s="180" t="s">
        <v>481</v>
      </c>
      <c r="D55" s="181"/>
      <c r="E55" s="182" t="s">
        <v>665</v>
      </c>
      <c r="F55" s="182"/>
      <c r="G55" s="128" t="s">
        <v>564</v>
      </c>
      <c r="H55" s="129" t="s">
        <v>565</v>
      </c>
      <c r="I55" s="129" t="s">
        <v>565</v>
      </c>
      <c r="J55" s="183" t="s">
        <v>472</v>
      </c>
      <c r="K55" s="184"/>
    </row>
    <row r="56" spans="1:14" ht="20.25" customHeight="1" x14ac:dyDescent="0.4">
      <c r="A56" s="154"/>
      <c r="B56" s="174"/>
      <c r="C56" s="164" t="s">
        <v>566</v>
      </c>
      <c r="D56" s="165"/>
      <c r="E56" s="166" t="s">
        <v>665</v>
      </c>
      <c r="F56" s="166"/>
      <c r="G56" s="126" t="s">
        <v>645</v>
      </c>
      <c r="H56" s="130" t="s">
        <v>565</v>
      </c>
      <c r="I56" s="130" t="s">
        <v>565</v>
      </c>
      <c r="J56" s="167" t="s">
        <v>472</v>
      </c>
      <c r="K56" s="168"/>
    </row>
    <row r="57" spans="1:14" ht="20.25" customHeight="1" x14ac:dyDescent="0.4">
      <c r="A57" s="154"/>
      <c r="B57" s="174"/>
      <c r="C57" s="164" t="s">
        <v>568</v>
      </c>
      <c r="D57" s="165"/>
      <c r="E57" s="166" t="s">
        <v>909</v>
      </c>
      <c r="F57" s="166"/>
      <c r="G57" s="126" t="s">
        <v>539</v>
      </c>
      <c r="H57" s="130" t="s">
        <v>565</v>
      </c>
      <c r="I57" s="130" t="s">
        <v>565</v>
      </c>
      <c r="J57" s="167" t="s">
        <v>472</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1869</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thickBot="1" x14ac:dyDescent="0.45">
      <c r="A66" s="72" t="s">
        <v>477</v>
      </c>
      <c r="B66" s="73"/>
      <c r="C66" s="73"/>
      <c r="D66" s="73"/>
      <c r="E66" s="73"/>
      <c r="F66" s="73"/>
      <c r="G66" s="73"/>
      <c r="H66" s="73"/>
      <c r="I66" s="73"/>
      <c r="J66" s="73"/>
      <c r="K66" s="74"/>
    </row>
    <row r="67" spans="1:11" ht="26.25" customHeight="1" x14ac:dyDescent="0.4">
      <c r="A67" s="92"/>
      <c r="C67" s="93"/>
      <c r="D67" s="93"/>
      <c r="E67" s="93"/>
      <c r="F67" s="93"/>
      <c r="G67" s="93"/>
      <c r="H67" s="93"/>
      <c r="I67" s="93"/>
      <c r="J67" s="93"/>
      <c r="K67" s="94"/>
    </row>
    <row r="68" spans="1:11" ht="26.25" customHeight="1" x14ac:dyDescent="0.4">
      <c r="A68" s="95"/>
      <c r="K68" s="118"/>
    </row>
    <row r="69" spans="1:11" ht="26.25" customHeight="1" thickBot="1" x14ac:dyDescent="0.45">
      <c r="A69" s="95"/>
      <c r="K69" s="118"/>
    </row>
    <row r="70" spans="1:11" ht="26.25" customHeight="1" x14ac:dyDescent="0.4">
      <c r="A70" s="95"/>
      <c r="B70" s="93"/>
      <c r="K70" s="118"/>
    </row>
    <row r="71" spans="1:11" ht="26.25" customHeight="1" x14ac:dyDescent="0.4">
      <c r="A71" s="95"/>
      <c r="K71" s="118"/>
    </row>
    <row r="72" spans="1:11" ht="26.25" customHeight="1" x14ac:dyDescent="0.4">
      <c r="A72" s="95"/>
      <c r="K72" s="118"/>
    </row>
    <row r="73" spans="1:11" ht="26.25" customHeight="1" x14ac:dyDescent="0.4">
      <c r="A73" s="95"/>
      <c r="K73" s="118"/>
    </row>
    <row r="74" spans="1:11" ht="26.25" customHeight="1" x14ac:dyDescent="0.4">
      <c r="A74" s="95"/>
      <c r="K74" s="118"/>
    </row>
    <row r="75" spans="1:11" ht="26.25" customHeight="1" x14ac:dyDescent="0.4">
      <c r="A75" s="95"/>
      <c r="K75" s="118"/>
    </row>
    <row r="76" spans="1:11" ht="26.25" customHeight="1" x14ac:dyDescent="0.4">
      <c r="A76" s="95"/>
      <c r="K76" s="118"/>
    </row>
    <row r="77" spans="1:11" ht="26.25" customHeight="1" x14ac:dyDescent="0.4">
      <c r="A77" s="95"/>
      <c r="K77" s="118"/>
    </row>
    <row r="78" spans="1:11" ht="26.25" customHeight="1" x14ac:dyDescent="0.4">
      <c r="A78" s="95"/>
      <c r="K78" s="118"/>
    </row>
    <row r="79" spans="1:11" ht="26.25" customHeight="1" x14ac:dyDescent="0.4">
      <c r="A79" s="95"/>
      <c r="K79" s="118"/>
    </row>
    <row r="80" spans="1:11" ht="26.25" customHeight="1" x14ac:dyDescent="0.4">
      <c r="A80" s="95"/>
      <c r="K80" s="118"/>
    </row>
    <row r="81" spans="1:11" ht="26.25" customHeight="1" x14ac:dyDescent="0.4">
      <c r="A81" s="95"/>
      <c r="K81" s="118"/>
    </row>
    <row r="82" spans="1:11" ht="26.25" customHeight="1" x14ac:dyDescent="0.4">
      <c r="A82" s="95"/>
      <c r="K82" s="118"/>
    </row>
    <row r="83" spans="1:11" ht="26.25" customHeight="1" x14ac:dyDescent="0.4">
      <c r="A83" s="95"/>
      <c r="K83" s="118"/>
    </row>
    <row r="84" spans="1:11" ht="26.25" customHeight="1" x14ac:dyDescent="0.4">
      <c r="A84" s="95"/>
      <c r="K84" s="118"/>
    </row>
    <row r="85" spans="1:11" ht="26.25" customHeight="1" x14ac:dyDescent="0.4">
      <c r="A85" s="95"/>
      <c r="K85" s="118"/>
    </row>
    <row r="86" spans="1:11" ht="26.25" customHeight="1" x14ac:dyDescent="0.4">
      <c r="A86" s="95"/>
      <c r="K86" s="118"/>
    </row>
    <row r="87" spans="1:11" ht="26.25" customHeight="1" x14ac:dyDescent="0.4">
      <c r="A87" s="95"/>
      <c r="K87" s="118"/>
    </row>
    <row r="88" spans="1:11" ht="26.25" customHeight="1" x14ac:dyDescent="0.4">
      <c r="A88" s="95"/>
      <c r="K88" s="118"/>
    </row>
    <row r="89" spans="1:11" ht="26.25" customHeight="1" x14ac:dyDescent="0.4">
      <c r="A89" s="95"/>
      <c r="K89" s="118"/>
    </row>
    <row r="90" spans="1:11" ht="26.25" customHeight="1" x14ac:dyDescent="0.4">
      <c r="A90" s="95"/>
      <c r="K90" s="118"/>
    </row>
    <row r="91" spans="1:11" ht="26.25" customHeight="1" x14ac:dyDescent="0.4">
      <c r="A91" s="95"/>
      <c r="K91" s="118"/>
    </row>
    <row r="92" spans="1:11" ht="26.25" customHeight="1" thickBot="1" x14ac:dyDescent="0.45">
      <c r="A92" s="96"/>
      <c r="B92" s="97"/>
      <c r="C92" s="97"/>
      <c r="D92" s="97"/>
      <c r="E92" s="97"/>
      <c r="F92" s="97"/>
      <c r="G92" s="97"/>
      <c r="H92" s="97"/>
      <c r="I92" s="97"/>
      <c r="J92" s="97"/>
      <c r="K92" s="98"/>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63" priority="3">
      <formula>LEN(TRIM(C24))=0</formula>
    </cfRule>
  </conditionalFormatting>
  <conditionalFormatting sqref="C9:G11 J9:K11 H11 C27:I27 K27">
    <cfRule type="expression" dxfId="362"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61" priority="6">
      <formula>LEN(TRIM(J8))=0</formula>
    </cfRule>
  </conditionalFormatting>
  <dataValidations count="2">
    <dataValidation type="whole" operator="greaterThanOrEqual" allowBlank="1" showInputMessage="1" showErrorMessage="1" sqref="E29:K30 C29:D29" xr:uid="{CB8467A2-1EC5-4DA2-AF2E-6224C800F859}">
      <formula1>0</formula1>
    </dataValidation>
    <dataValidation type="list" allowBlank="1" showInputMessage="1" showErrorMessage="1" sqref="J2:K2" xr:uid="{6E9193F1-77FD-4EF8-82E5-B1AEAFA65276}">
      <formula1>"保育所,認定こども園,小規模保育事業"</formula1>
    </dataValidation>
  </dataValidations>
  <hyperlinks>
    <hyperlink ref="A1:B1" location="公表用一覧!A1" display=" &lt;戻る" xr:uid="{9C5EF9EC-9CA5-495A-842E-29CD20B960F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543FB6-6173-41D6-B5DF-E1B6DB3CF1A1}">
  <sheetPr codeName="Sheet21"/>
  <dimension ref="A1:N66"/>
  <sheetViews>
    <sheetView topLeftCell="A3" zoomScaleNormal="100" zoomScaleSheetLayoutView="7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45547</v>
      </c>
      <c r="H1" s="257"/>
      <c r="I1" s="36" t="s">
        <v>370</v>
      </c>
      <c r="J1" s="258">
        <v>45748</v>
      </c>
      <c r="K1" s="259"/>
      <c r="L1" s="37"/>
      <c r="M1" s="37"/>
      <c r="N1" s="37"/>
    </row>
    <row r="2" spans="1:14" ht="27" customHeight="1" x14ac:dyDescent="0.4">
      <c r="A2" s="156" t="s">
        <v>371</v>
      </c>
      <c r="B2" s="155"/>
      <c r="C2" s="260" t="s">
        <v>646</v>
      </c>
      <c r="D2" s="261"/>
      <c r="E2" s="261"/>
      <c r="F2" s="261"/>
      <c r="G2" s="261"/>
      <c r="H2" s="262"/>
      <c r="I2" s="39" t="s">
        <v>93</v>
      </c>
      <c r="J2" s="266"/>
      <c r="K2" s="267"/>
      <c r="L2" s="40"/>
      <c r="M2" s="40"/>
      <c r="N2" s="40"/>
    </row>
    <row r="3" spans="1:14" ht="27" customHeight="1" x14ac:dyDescent="0.4">
      <c r="A3" s="156"/>
      <c r="B3" s="155"/>
      <c r="C3" s="260"/>
      <c r="D3" s="261"/>
      <c r="E3" s="261"/>
      <c r="F3" s="261"/>
      <c r="G3" s="261"/>
      <c r="H3" s="262"/>
      <c r="I3" s="268" t="s">
        <v>373</v>
      </c>
      <c r="J3" s="269"/>
      <c r="K3" s="41">
        <v>123</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647</v>
      </c>
      <c r="D5" s="293"/>
      <c r="E5" s="294"/>
      <c r="F5" s="43" t="s">
        <v>376</v>
      </c>
      <c r="G5" s="296" t="str">
        <f>HYPERLINK("https://www.edogawaminami.jp")</f>
        <v>https://www.edogawaminami.jp</v>
      </c>
      <c r="H5" s="293"/>
      <c r="I5" s="293"/>
      <c r="J5" s="293"/>
      <c r="K5" s="295"/>
      <c r="L5" s="40"/>
      <c r="M5" s="40"/>
      <c r="N5" s="40"/>
    </row>
    <row r="6" spans="1:14" ht="27" customHeight="1" x14ac:dyDescent="0.4">
      <c r="A6" s="209" t="s">
        <v>378</v>
      </c>
      <c r="B6" s="153"/>
      <c r="C6" s="276" t="s">
        <v>648</v>
      </c>
      <c r="D6" s="277"/>
      <c r="E6" s="277"/>
      <c r="F6" s="277"/>
      <c r="G6" s="277"/>
      <c r="H6" s="282" t="s">
        <v>379</v>
      </c>
      <c r="I6" s="107" t="s">
        <v>380</v>
      </c>
      <c r="J6" s="284">
        <v>4</v>
      </c>
      <c r="K6" s="285"/>
      <c r="L6" s="44"/>
      <c r="M6" s="44"/>
      <c r="N6" s="44"/>
    </row>
    <row r="7" spans="1:14" ht="27" customHeight="1" x14ac:dyDescent="0.4">
      <c r="A7" s="156"/>
      <c r="B7" s="155"/>
      <c r="C7" s="278"/>
      <c r="D7" s="279"/>
      <c r="E7" s="279"/>
      <c r="F7" s="279"/>
      <c r="G7" s="279"/>
      <c r="H7" s="283"/>
      <c r="I7" s="286" t="s">
        <v>381</v>
      </c>
      <c r="J7" s="288" t="s">
        <v>649</v>
      </c>
      <c r="K7" s="289"/>
      <c r="L7" s="44"/>
      <c r="M7" s="44"/>
      <c r="N7" s="44"/>
    </row>
    <row r="8" spans="1:14" ht="27" customHeight="1" x14ac:dyDescent="0.4">
      <c r="A8" s="234"/>
      <c r="B8" s="235"/>
      <c r="C8" s="280"/>
      <c r="D8" s="281"/>
      <c r="E8" s="281"/>
      <c r="F8" s="281"/>
      <c r="G8" s="281"/>
      <c r="H8" s="45" t="s">
        <v>650</v>
      </c>
      <c r="I8" s="287"/>
      <c r="J8" s="224">
        <v>15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651</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626</v>
      </c>
      <c r="D22" s="231"/>
      <c r="E22" s="230" t="s">
        <v>627</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629</v>
      </c>
      <c r="D24" s="231"/>
      <c r="E24" s="230" t="s">
        <v>652</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12</v>
      </c>
      <c r="D26" s="53">
        <v>18</v>
      </c>
      <c r="E26" s="53">
        <v>20</v>
      </c>
      <c r="F26" s="53">
        <v>20</v>
      </c>
      <c r="G26" s="53">
        <v>25</v>
      </c>
      <c r="H26" s="53">
        <v>25</v>
      </c>
      <c r="I26" s="212">
        <f>SUM(C26:H26)</f>
        <v>120</v>
      </c>
      <c r="J26" s="213"/>
      <c r="K26" s="54" t="s">
        <v>653</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16</v>
      </c>
      <c r="F29" s="59">
        <v>0</v>
      </c>
      <c r="G29" s="59">
        <v>0</v>
      </c>
      <c r="H29" s="59">
        <v>0</v>
      </c>
      <c r="I29" s="59">
        <v>0</v>
      </c>
      <c r="J29" s="59">
        <v>0</v>
      </c>
      <c r="K29" s="60">
        <v>0</v>
      </c>
      <c r="L29" s="50"/>
      <c r="M29" s="50"/>
      <c r="N29" s="50"/>
    </row>
    <row r="30" spans="1:14" ht="27" customHeight="1" thickBot="1" x14ac:dyDescent="0.45">
      <c r="A30" s="102"/>
      <c r="B30" s="61" t="s">
        <v>424</v>
      </c>
      <c r="C30" s="62" t="s">
        <v>425</v>
      </c>
      <c r="D30" s="62" t="s">
        <v>425</v>
      </c>
      <c r="E30" s="62">
        <v>7</v>
      </c>
      <c r="F30" s="62">
        <v>0</v>
      </c>
      <c r="G30" s="62">
        <v>0</v>
      </c>
      <c r="H30" s="62">
        <v>1</v>
      </c>
      <c r="I30" s="62">
        <v>2</v>
      </c>
      <c r="J30" s="62">
        <v>1</v>
      </c>
      <c r="K30" s="63">
        <v>0</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654</v>
      </c>
      <c r="D32" s="190"/>
      <c r="E32" s="191"/>
      <c r="F32" s="189" t="s">
        <v>655</v>
      </c>
      <c r="G32" s="190"/>
      <c r="H32" s="191"/>
      <c r="I32" s="189" t="s">
        <v>656</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400" t="s">
        <v>657</v>
      </c>
      <c r="D39" s="401"/>
      <c r="E39" s="402"/>
      <c r="F39" s="201" t="s">
        <v>436</v>
      </c>
      <c r="G39" s="202"/>
      <c r="H39" s="203"/>
      <c r="I39" s="201" t="s">
        <v>658</v>
      </c>
      <c r="J39" s="202"/>
      <c r="K39" s="207"/>
    </row>
    <row r="40" spans="1:11" ht="20.25" customHeight="1" x14ac:dyDescent="0.4">
      <c r="A40" s="154"/>
      <c r="B40" s="174"/>
      <c r="C40" s="400"/>
      <c r="D40" s="401"/>
      <c r="E40" s="402"/>
      <c r="F40" s="201"/>
      <c r="G40" s="202"/>
      <c r="H40" s="203"/>
      <c r="I40" s="201"/>
      <c r="J40" s="202"/>
      <c r="K40" s="207"/>
    </row>
    <row r="41" spans="1:11" ht="20.25" customHeight="1" x14ac:dyDescent="0.4">
      <c r="A41" s="154"/>
      <c r="B41" s="174"/>
      <c r="C41" s="400"/>
      <c r="D41" s="401"/>
      <c r="E41" s="402"/>
      <c r="F41" s="201"/>
      <c r="G41" s="202"/>
      <c r="H41" s="203"/>
      <c r="I41" s="201"/>
      <c r="J41" s="202"/>
      <c r="K41" s="207"/>
    </row>
    <row r="42" spans="1:11" ht="20.25" customHeight="1" x14ac:dyDescent="0.4">
      <c r="A42" s="154"/>
      <c r="B42" s="174"/>
      <c r="C42" s="400"/>
      <c r="D42" s="401"/>
      <c r="E42" s="402"/>
      <c r="F42" s="201"/>
      <c r="G42" s="202"/>
      <c r="H42" s="203"/>
      <c r="I42" s="201"/>
      <c r="J42" s="202"/>
      <c r="K42" s="207"/>
    </row>
    <row r="43" spans="1:11" ht="20.25" customHeight="1" x14ac:dyDescent="0.4">
      <c r="A43" s="154"/>
      <c r="B43" s="174"/>
      <c r="C43" s="400"/>
      <c r="D43" s="401"/>
      <c r="E43" s="402"/>
      <c r="F43" s="201"/>
      <c r="G43" s="202"/>
      <c r="H43" s="203"/>
      <c r="I43" s="201"/>
      <c r="J43" s="202"/>
      <c r="K43" s="207"/>
    </row>
    <row r="44" spans="1:11" ht="20.25" customHeight="1" x14ac:dyDescent="0.4">
      <c r="A44" s="216"/>
      <c r="B44" s="217"/>
      <c r="C44" s="403"/>
      <c r="D44" s="404"/>
      <c r="E44" s="405"/>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81">
        <v>5400</v>
      </c>
      <c r="I46" s="103" t="s">
        <v>448</v>
      </c>
      <c r="J46" s="167" t="s">
        <v>515</v>
      </c>
      <c r="K46" s="168"/>
    </row>
    <row r="47" spans="1:11" ht="20.25" customHeight="1" x14ac:dyDescent="0.4">
      <c r="A47" s="154"/>
      <c r="B47" s="174"/>
      <c r="C47" s="185" t="s">
        <v>450</v>
      </c>
      <c r="D47" s="186"/>
      <c r="E47" s="166" t="s">
        <v>490</v>
      </c>
      <c r="F47" s="166"/>
      <c r="G47" s="103" t="s">
        <v>446</v>
      </c>
      <c r="H47" s="81" t="s">
        <v>659</v>
      </c>
      <c r="I47" s="103" t="s">
        <v>660</v>
      </c>
      <c r="J47" s="167" t="s">
        <v>515</v>
      </c>
      <c r="K47" s="168"/>
    </row>
    <row r="48" spans="1:11" ht="20.25" customHeight="1" x14ac:dyDescent="0.4">
      <c r="A48" s="154"/>
      <c r="B48" s="174"/>
      <c r="C48" s="185" t="s">
        <v>456</v>
      </c>
      <c r="D48" s="186"/>
      <c r="E48" s="166"/>
      <c r="F48" s="166"/>
      <c r="G48" s="103"/>
      <c r="H48" s="81"/>
      <c r="I48" s="103"/>
      <c r="J48" s="167"/>
      <c r="K48" s="168"/>
    </row>
    <row r="49" spans="1:14" ht="20.25" customHeight="1" x14ac:dyDescent="0.4">
      <c r="A49" s="154"/>
      <c r="B49" s="174"/>
      <c r="C49" s="185" t="s">
        <v>457</v>
      </c>
      <c r="D49" s="186"/>
      <c r="E49" s="166"/>
      <c r="F49" s="166"/>
      <c r="G49" s="103"/>
      <c r="H49" s="81"/>
      <c r="I49" s="103"/>
      <c r="J49" s="167"/>
      <c r="K49" s="168"/>
      <c r="L49" s="66"/>
      <c r="M49" s="66"/>
      <c r="N49" s="66"/>
    </row>
    <row r="50" spans="1:14" ht="20.25" customHeight="1" x14ac:dyDescent="0.4">
      <c r="A50" s="154"/>
      <c r="B50" s="174"/>
      <c r="C50" s="185" t="s">
        <v>461</v>
      </c>
      <c r="D50" s="186"/>
      <c r="E50" s="373" t="s">
        <v>661</v>
      </c>
      <c r="F50" s="373"/>
      <c r="G50" s="103" t="s">
        <v>446</v>
      </c>
      <c r="H50" s="81">
        <v>600</v>
      </c>
      <c r="I50" s="103" t="s">
        <v>448</v>
      </c>
      <c r="J50" s="167" t="s">
        <v>515</v>
      </c>
      <c r="K50" s="168"/>
      <c r="L50" s="66"/>
    </row>
    <row r="51" spans="1:14" ht="20.25" customHeight="1" x14ac:dyDescent="0.4">
      <c r="A51" s="154"/>
      <c r="B51" s="174"/>
      <c r="C51" s="185" t="s">
        <v>462</v>
      </c>
      <c r="D51" s="186"/>
      <c r="E51" s="399" t="s">
        <v>662</v>
      </c>
      <c r="F51" s="399"/>
      <c r="G51" s="103" t="s">
        <v>452</v>
      </c>
      <c r="H51" s="81" t="s">
        <v>663</v>
      </c>
      <c r="I51" s="103" t="s">
        <v>557</v>
      </c>
      <c r="J51" s="167" t="s">
        <v>664</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64" t="s">
        <v>470</v>
      </c>
      <c r="D55" s="165"/>
      <c r="E55" s="166" t="s">
        <v>665</v>
      </c>
      <c r="F55" s="166"/>
      <c r="G55" s="103" t="s">
        <v>645</v>
      </c>
      <c r="H55" s="103" t="s">
        <v>377</v>
      </c>
      <c r="I55" s="103" t="s">
        <v>377</v>
      </c>
      <c r="J55" s="167" t="s">
        <v>472</v>
      </c>
      <c r="K55" s="168"/>
    </row>
    <row r="56" spans="1:14" ht="20.25" customHeight="1" x14ac:dyDescent="0.4">
      <c r="A56" s="154"/>
      <c r="B56" s="174"/>
      <c r="C56" s="164" t="s">
        <v>666</v>
      </c>
      <c r="D56" s="165"/>
      <c r="E56" s="166" t="s">
        <v>667</v>
      </c>
      <c r="F56" s="166"/>
      <c r="G56" s="103" t="s">
        <v>645</v>
      </c>
      <c r="H56" s="103" t="s">
        <v>377</v>
      </c>
      <c r="I56" s="103" t="s">
        <v>377</v>
      </c>
      <c r="J56" s="167" t="s">
        <v>472</v>
      </c>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394" t="s">
        <v>668</v>
      </c>
      <c r="D60" s="395"/>
      <c r="E60" s="395"/>
      <c r="F60" s="395"/>
      <c r="G60" s="395"/>
      <c r="H60" s="395"/>
      <c r="I60" s="395"/>
      <c r="J60" s="395"/>
      <c r="K60" s="396"/>
    </row>
    <row r="61" spans="1:14" ht="20.25" customHeight="1" x14ac:dyDescent="0.4">
      <c r="A61" s="154"/>
      <c r="B61" s="155"/>
      <c r="C61" s="394"/>
      <c r="D61" s="395"/>
      <c r="E61" s="395"/>
      <c r="F61" s="395"/>
      <c r="G61" s="395"/>
      <c r="H61" s="395"/>
      <c r="I61" s="395"/>
      <c r="J61" s="395"/>
      <c r="K61" s="396"/>
    </row>
    <row r="62" spans="1:14" ht="20.25" customHeight="1" x14ac:dyDescent="0.4">
      <c r="A62" s="154"/>
      <c r="B62" s="155"/>
      <c r="C62" s="394"/>
      <c r="D62" s="395"/>
      <c r="E62" s="395"/>
      <c r="F62" s="395"/>
      <c r="G62" s="395"/>
      <c r="H62" s="395"/>
      <c r="I62" s="395"/>
      <c r="J62" s="395"/>
      <c r="K62" s="396"/>
    </row>
    <row r="63" spans="1:14" ht="20.25" customHeight="1" x14ac:dyDescent="0.4">
      <c r="A63" s="156"/>
      <c r="B63" s="155"/>
      <c r="C63" s="395"/>
      <c r="D63" s="395"/>
      <c r="E63" s="395"/>
      <c r="F63" s="395"/>
      <c r="G63" s="395"/>
      <c r="H63" s="395"/>
      <c r="I63" s="395"/>
      <c r="J63" s="395"/>
      <c r="K63" s="396"/>
    </row>
    <row r="64" spans="1:14" ht="20.25" customHeight="1" thickBot="1" x14ac:dyDescent="0.45">
      <c r="A64" s="157"/>
      <c r="B64" s="158"/>
      <c r="C64" s="397"/>
      <c r="D64" s="397"/>
      <c r="E64" s="397"/>
      <c r="F64" s="397"/>
      <c r="G64" s="397"/>
      <c r="H64" s="397"/>
      <c r="I64" s="397"/>
      <c r="J64" s="397"/>
      <c r="K64" s="398"/>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60" priority="10">
      <formula>LEN(TRIM(C24))=0</formula>
    </cfRule>
  </conditionalFormatting>
  <conditionalFormatting sqref="C6:G11 H11 C26:I27 K26:K27 G1:H1 I2 C2:C3 K3 C5:E5 G5:K5 J6:K6 J7 H8 C12 C22:F22 C29:E29 G29">
    <cfRule type="containsBlanks" dxfId="359" priority="12">
      <formula>LEN(TRIM(C1))=0</formula>
    </cfRule>
  </conditionalFormatting>
  <conditionalFormatting sqref="C9:G11 J9:K11 H11 C27:I27 K27">
    <cfRule type="expression" dxfId="358" priority="9" stopIfTrue="1">
      <formula>$K$4=""</formula>
    </cfRule>
  </conditionalFormatting>
  <conditionalFormatting sqref="C32:K37">
    <cfRule type="notContainsErrors" priority="7">
      <formula>NOT(ISERROR(C32))</formula>
    </cfRule>
  </conditionalFormatting>
  <conditionalFormatting sqref="C39:K44">
    <cfRule type="notContainsErrors" priority="6">
      <formula>NOT(ISERROR(C39))</formula>
    </cfRule>
  </conditionalFormatting>
  <conditionalFormatting sqref="E47:K49 G46:K46">
    <cfRule type="containsBlanks" dxfId="357" priority="5">
      <formula>LEN(TRIM(E46))=0</formula>
    </cfRule>
  </conditionalFormatting>
  <conditionalFormatting sqref="G46:K51 E47:F51 C55:K57 C60:K64">
    <cfRule type="notContainsErrors" priority="2">
      <formula>NOT(ISERROR(C46))</formula>
    </cfRule>
  </conditionalFormatting>
  <conditionalFormatting sqref="G48:K48">
    <cfRule type="expression" priority="3" stopIfTrue="1">
      <formula>$E$48="なし"</formula>
    </cfRule>
  </conditionalFormatting>
  <conditionalFormatting sqref="I49:K49">
    <cfRule type="expression" priority="4" stopIfTrue="1">
      <formula>$H$49="現物"</formula>
    </cfRule>
  </conditionalFormatting>
  <conditionalFormatting sqref="J2:K2 C2:H4 K3:K4 C5:E5 G5:K5 C6:G11 J6:K11 H8 H11 C12:K20 C22:H22 J22:K24 G23:H23 C24:H24 C26:K27 C29:K30">
    <cfRule type="notContainsErrors" priority="8">
      <formula>NOT(ISERROR(C2))</formula>
    </cfRule>
  </conditionalFormatting>
  <conditionalFormatting sqref="J8:K9 J10 J11:K11">
    <cfRule type="containsBlanks" dxfId="356" priority="11">
      <formula>LEN(TRIM(J8))=0</formula>
    </cfRule>
  </conditionalFormatting>
  <conditionalFormatting sqref="J50:K50">
    <cfRule type="containsBlanks" dxfId="355" priority="1">
      <formula>LEN(TRIM(J50))=0</formula>
    </cfRule>
  </conditionalFormatting>
  <dataValidations count="2">
    <dataValidation type="whole" operator="greaterThanOrEqual" allowBlank="1" showInputMessage="1" showErrorMessage="1" sqref="E29:K30 C29:D29" xr:uid="{3B07AE30-6C3F-4993-A9B0-EA06EB815FD3}">
      <formula1>0</formula1>
    </dataValidation>
    <dataValidation type="list" allowBlank="1" showInputMessage="1" showErrorMessage="1" sqref="J2:K2" xr:uid="{C992298B-5363-4994-A3DE-D755049E1368}">
      <formula1>"保育所,認定こども園,小規模保育事業"</formula1>
    </dataValidation>
  </dataValidations>
  <hyperlinks>
    <hyperlink ref="G5" xr:uid="{860D0ECD-86C1-40D5-8CD7-7EB30C8A2510}"/>
    <hyperlink ref="A1:B1" location="公表用一覧!A1" display=" &lt;戻る" xr:uid="{C920B722-3E83-4C45-ADFC-716F38871F6E}"/>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CD89BC-0986-46DC-87C9-DC5225E688E4}">
  <sheetPr codeName="Sheet22"/>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428">
        <v>45561</v>
      </c>
      <c r="H1" s="429"/>
      <c r="I1" s="36" t="s">
        <v>370</v>
      </c>
      <c r="J1" s="430">
        <v>45748</v>
      </c>
      <c r="K1" s="431"/>
      <c r="L1" s="37"/>
      <c r="M1" s="37"/>
      <c r="N1" s="37"/>
    </row>
    <row r="2" spans="1:14" ht="27" customHeight="1" x14ac:dyDescent="0.4">
      <c r="A2" s="156" t="s">
        <v>371</v>
      </c>
      <c r="B2" s="155"/>
      <c r="C2" s="260" t="s">
        <v>1559</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124</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1560</v>
      </c>
      <c r="D5" s="293"/>
      <c r="E5" s="294"/>
      <c r="F5" s="43" t="s">
        <v>376</v>
      </c>
      <c r="G5" s="296" t="str">
        <f>HYPERLINK("https://www.pocket-land.jp/edogawadai/")</f>
        <v>https://www.pocket-land.jp/edogawadai/</v>
      </c>
      <c r="H5" s="293"/>
      <c r="I5" s="293"/>
      <c r="J5" s="293"/>
      <c r="K5" s="295"/>
      <c r="L5" s="40"/>
      <c r="M5" s="40"/>
      <c r="N5" s="40"/>
    </row>
    <row r="6" spans="1:14" ht="27" customHeight="1" x14ac:dyDescent="0.4">
      <c r="A6" s="209" t="s">
        <v>378</v>
      </c>
      <c r="B6" s="153"/>
      <c r="C6" s="276" t="s">
        <v>1561</v>
      </c>
      <c r="D6" s="277"/>
      <c r="E6" s="277"/>
      <c r="F6" s="277"/>
      <c r="G6" s="277"/>
      <c r="H6" s="282" t="s">
        <v>379</v>
      </c>
      <c r="I6" s="107" t="s">
        <v>380</v>
      </c>
      <c r="J6" s="284" t="s">
        <v>1846</v>
      </c>
      <c r="K6" s="285"/>
      <c r="L6" s="44"/>
      <c r="M6" s="44"/>
      <c r="N6" s="44"/>
    </row>
    <row r="7" spans="1:14" ht="27" customHeight="1" x14ac:dyDescent="0.4">
      <c r="A7" s="156"/>
      <c r="B7" s="155"/>
      <c r="C7" s="278"/>
      <c r="D7" s="279"/>
      <c r="E7" s="279"/>
      <c r="F7" s="279"/>
      <c r="G7" s="279"/>
      <c r="H7" s="283"/>
      <c r="I7" s="286" t="s">
        <v>381</v>
      </c>
      <c r="J7" s="288" t="s">
        <v>382</v>
      </c>
      <c r="K7" s="289"/>
      <c r="L7" s="44"/>
      <c r="M7" s="44"/>
      <c r="N7" s="44"/>
    </row>
    <row r="8" spans="1:14" ht="27" customHeight="1" x14ac:dyDescent="0.4">
      <c r="A8" s="234"/>
      <c r="B8" s="235"/>
      <c r="C8" s="280"/>
      <c r="D8" s="281"/>
      <c r="E8" s="281"/>
      <c r="F8" s="281"/>
      <c r="G8" s="281"/>
      <c r="H8" s="45"/>
      <c r="I8" s="287"/>
      <c r="J8" s="224">
        <v>1</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1562</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421" t="s">
        <v>1563</v>
      </c>
      <c r="D22" s="231"/>
      <c r="E22" s="230" t="s">
        <v>627</v>
      </c>
      <c r="F22" s="231"/>
      <c r="G22" s="422" t="s">
        <v>1564</v>
      </c>
      <c r="H22" s="423"/>
      <c r="I22" s="46" t="s">
        <v>396</v>
      </c>
      <c r="J22" s="226"/>
      <c r="K22" s="227"/>
      <c r="L22" s="44"/>
      <c r="M22" s="44"/>
      <c r="N22" s="44"/>
    </row>
    <row r="23" spans="1:14" ht="27" customHeight="1" x14ac:dyDescent="0.4">
      <c r="A23" s="156"/>
      <c r="B23" s="155"/>
      <c r="C23" s="228" t="s">
        <v>397</v>
      </c>
      <c r="D23" s="229"/>
      <c r="E23" s="228" t="s">
        <v>398</v>
      </c>
      <c r="F23" s="229"/>
      <c r="G23" s="424"/>
      <c r="H23" s="425"/>
      <c r="I23" s="46" t="s">
        <v>399</v>
      </c>
      <c r="J23" s="226"/>
      <c r="K23" s="227"/>
      <c r="L23" s="44"/>
      <c r="M23" s="44"/>
      <c r="N23" s="44"/>
    </row>
    <row r="24" spans="1:14" ht="27" customHeight="1" x14ac:dyDescent="0.4">
      <c r="A24" s="234"/>
      <c r="B24" s="235"/>
      <c r="C24" s="230">
        <v>12</v>
      </c>
      <c r="D24" s="231"/>
      <c r="E24" s="230">
        <v>11</v>
      </c>
      <c r="F24" s="231"/>
      <c r="G24" s="426"/>
      <c r="H24" s="427"/>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7</v>
      </c>
      <c r="E26" s="53">
        <v>8</v>
      </c>
      <c r="F26" s="53">
        <v>8</v>
      </c>
      <c r="G26" s="53">
        <v>8</v>
      </c>
      <c r="H26" s="53">
        <v>8</v>
      </c>
      <c r="I26" s="212">
        <f>SUM(C26:H26)</f>
        <v>45</v>
      </c>
      <c r="J26" s="213"/>
      <c r="K26" s="54" t="s">
        <v>452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8</v>
      </c>
      <c r="F29" s="59">
        <v>0</v>
      </c>
      <c r="G29" s="59">
        <v>0</v>
      </c>
      <c r="H29" s="59">
        <v>2</v>
      </c>
      <c r="I29" s="59">
        <v>0</v>
      </c>
      <c r="J29" s="59">
        <v>1</v>
      </c>
      <c r="K29" s="60">
        <v>0</v>
      </c>
      <c r="L29" s="50"/>
      <c r="M29" s="50"/>
      <c r="N29" s="50"/>
    </row>
    <row r="30" spans="1:14" ht="27" customHeight="1" thickBot="1" x14ac:dyDescent="0.45">
      <c r="A30" s="102"/>
      <c r="B30" s="61" t="s">
        <v>424</v>
      </c>
      <c r="C30" s="62" t="s">
        <v>425</v>
      </c>
      <c r="D30" s="62" t="s">
        <v>425</v>
      </c>
      <c r="E30" s="62">
        <v>3</v>
      </c>
      <c r="F30" s="62">
        <v>0</v>
      </c>
      <c r="G30" s="62">
        <v>1</v>
      </c>
      <c r="H30" s="62">
        <v>0</v>
      </c>
      <c r="I30" s="62">
        <v>0</v>
      </c>
      <c r="J30" s="62">
        <v>0</v>
      </c>
      <c r="K30" s="63">
        <v>0</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1565</v>
      </c>
      <c r="D32" s="190"/>
      <c r="E32" s="191"/>
      <c r="F32" s="189" t="s">
        <v>1054</v>
      </c>
      <c r="G32" s="190"/>
      <c r="H32" s="191"/>
      <c r="I32" s="189" t="s">
        <v>1566</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1054</v>
      </c>
      <c r="D39" s="202"/>
      <c r="E39" s="203"/>
      <c r="F39" s="201" t="s">
        <v>1567</v>
      </c>
      <c r="G39" s="202"/>
      <c r="H39" s="203"/>
      <c r="I39" s="201" t="s">
        <v>1568</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78">
        <v>5400</v>
      </c>
      <c r="I46" s="103"/>
      <c r="J46" s="167" t="s">
        <v>1569</v>
      </c>
      <c r="K46" s="168"/>
    </row>
    <row r="47" spans="1:11" ht="20.25" customHeight="1" x14ac:dyDescent="0.4">
      <c r="A47" s="154"/>
      <c r="B47" s="174"/>
      <c r="C47" s="185" t="s">
        <v>450</v>
      </c>
      <c r="D47" s="186"/>
      <c r="E47" s="166" t="s">
        <v>1570</v>
      </c>
      <c r="F47" s="166"/>
      <c r="G47" s="103" t="s">
        <v>1571</v>
      </c>
      <c r="H47" s="65" t="s">
        <v>1572</v>
      </c>
      <c r="I47" s="103"/>
      <c r="J47" s="167" t="s">
        <v>1569</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1573</v>
      </c>
      <c r="F49" s="166"/>
      <c r="G49" s="103"/>
      <c r="H49" s="65" t="s">
        <v>460</v>
      </c>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t="s">
        <v>1570</v>
      </c>
      <c r="F51" s="188"/>
      <c r="G51" s="103" t="s">
        <v>1121</v>
      </c>
      <c r="H51" s="65" t="s">
        <v>1574</v>
      </c>
      <c r="I51" s="103"/>
      <c r="J51" s="167" t="s">
        <v>1569</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1575</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78.599999999999994"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354" priority="2" stopIfTrue="1">
      <formula>$K$4=""</formula>
    </cfRule>
  </conditionalFormatting>
  <conditionalFormatting sqref="G1:H1 C5:E5 G5:K5 H8 C6:G11 H11 G29 G46:K46 E47:K49 J6:K6 C2:C3 C26:I27 K26:K27 C12 C29:E29 K3 I2 J8:K8 J7 C22:F22">
    <cfRule type="containsBlanks" dxfId="353"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52" priority="4">
      <formula>LEN(TRIM(C24))=0</formula>
    </cfRule>
  </conditionalFormatting>
  <conditionalFormatting sqref="E24:F24">
    <cfRule type="containsBlanks" dxfId="351" priority="3">
      <formula>LEN(TRIM(E24))=0</formula>
    </cfRule>
  </conditionalFormatting>
  <conditionalFormatting sqref="J9:K9 J11:K11 J10">
    <cfRule type="containsBlanks" dxfId="350" priority="7">
      <formula>LEN(TRIM(J9))=0</formula>
    </cfRule>
  </conditionalFormatting>
  <conditionalFormatting sqref="C2:H4 J2:K2 K3:K4 G5:K5 C5:E5 H8 C6:G11 H11 J6:K11 C12:K20 C24:H24 G23:H23 J22:K24 C26:K27 C29:K30 C32:K37 C39:K44 G46:K51 E47:F51 C55:K57 C60:K64 C22:H22">
    <cfRule type="notContainsErrors" priority="1">
      <formula>NOT(ISERROR(C2))</formula>
    </cfRule>
  </conditionalFormatting>
  <dataValidations count="2">
    <dataValidation type="whole" operator="greaterThanOrEqual" allowBlank="1" showInputMessage="1" showErrorMessage="1" sqref="E29:K30 C29:D29" xr:uid="{64A1FE37-8A23-41E5-B586-ADA90E1D5992}">
      <formula1>0</formula1>
    </dataValidation>
    <dataValidation type="list" allowBlank="1" showInputMessage="1" showErrorMessage="1" sqref="J2:K2" xr:uid="{BBFA08D1-9485-4FF1-A9BF-34E6FA835CBA}">
      <formula1>"保育所,認定こども園,小規模保育事業"</formula1>
    </dataValidation>
  </dataValidations>
  <hyperlinks>
    <hyperlink ref="A1:B1" location="公表用一覧!A1" display=" &lt;戻る" xr:uid="{62AA2651-56D7-467E-9443-AA62FFB9E551}"/>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9" max="10" man="1"/>
    <brk id="67" max="10" man="1"/>
  </rowBreak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56D19D-8DF9-4FD7-9197-7FC7741DFEB0}">
  <sheetPr codeName="Sheet23"/>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45547</v>
      </c>
      <c r="H1" s="257"/>
      <c r="I1" s="36" t="s">
        <v>370</v>
      </c>
      <c r="J1" s="258">
        <v>45748</v>
      </c>
      <c r="K1" s="259"/>
      <c r="L1" s="37"/>
      <c r="M1" s="37"/>
      <c r="N1" s="37"/>
    </row>
    <row r="2" spans="1:14" ht="27" customHeight="1" x14ac:dyDescent="0.4">
      <c r="A2" s="156" t="s">
        <v>371</v>
      </c>
      <c r="B2" s="155"/>
      <c r="C2" s="260" t="s">
        <v>144</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125</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145</v>
      </c>
      <c r="D5" s="293"/>
      <c r="E5" s="294"/>
      <c r="F5" s="43" t="s">
        <v>376</v>
      </c>
      <c r="G5" s="296" t="str">
        <f>HYPERLINK("https://www.keyakinomori.ed.jp/")</f>
        <v>https://www.keyakinomori.ed.jp/</v>
      </c>
      <c r="H5" s="293"/>
      <c r="I5" s="293"/>
      <c r="J5" s="293"/>
      <c r="K5" s="295"/>
      <c r="L5" s="40"/>
      <c r="M5" s="40"/>
      <c r="N5" s="40"/>
    </row>
    <row r="6" spans="1:14" ht="27" customHeight="1" x14ac:dyDescent="0.4">
      <c r="A6" s="209" t="s">
        <v>378</v>
      </c>
      <c r="B6" s="153"/>
      <c r="C6" s="276" t="s">
        <v>669</v>
      </c>
      <c r="D6" s="277"/>
      <c r="E6" s="277"/>
      <c r="F6" s="277"/>
      <c r="G6" s="277"/>
      <c r="H6" s="282" t="s">
        <v>379</v>
      </c>
      <c r="I6" s="107" t="s">
        <v>380</v>
      </c>
      <c r="J6" s="284">
        <v>24</v>
      </c>
      <c r="K6" s="285"/>
      <c r="L6" s="44"/>
      <c r="M6" s="44"/>
      <c r="N6" s="44"/>
    </row>
    <row r="7" spans="1:14" ht="27" customHeight="1" x14ac:dyDescent="0.4">
      <c r="A7" s="156"/>
      <c r="B7" s="155"/>
      <c r="C7" s="278"/>
      <c r="D7" s="279"/>
      <c r="E7" s="279"/>
      <c r="F7" s="279"/>
      <c r="G7" s="279"/>
      <c r="H7" s="283"/>
      <c r="I7" s="286" t="s">
        <v>381</v>
      </c>
      <c r="J7" s="288" t="s">
        <v>670</v>
      </c>
      <c r="K7" s="289"/>
      <c r="L7" s="44"/>
      <c r="M7" s="44"/>
      <c r="N7" s="44"/>
    </row>
    <row r="8" spans="1:14" ht="27" customHeight="1" x14ac:dyDescent="0.4">
      <c r="A8" s="234"/>
      <c r="B8" s="235"/>
      <c r="C8" s="280"/>
      <c r="D8" s="281"/>
      <c r="E8" s="281"/>
      <c r="F8" s="281"/>
      <c r="G8" s="281"/>
      <c r="H8" s="45" t="s">
        <v>383</v>
      </c>
      <c r="I8" s="287"/>
      <c r="J8" s="224">
        <v>10</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671</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672</v>
      </c>
      <c r="F22" s="231"/>
      <c r="G22" s="249"/>
      <c r="H22" s="250"/>
      <c r="I22" s="46" t="s">
        <v>396</v>
      </c>
      <c r="J22" s="226" t="s">
        <v>673</v>
      </c>
      <c r="K22" s="227"/>
      <c r="L22" s="44"/>
      <c r="M22" s="44"/>
      <c r="N22" s="44"/>
    </row>
    <row r="23" spans="1:14" ht="27" customHeight="1" x14ac:dyDescent="0.4">
      <c r="A23" s="156"/>
      <c r="B23" s="155"/>
      <c r="C23" s="228" t="s">
        <v>397</v>
      </c>
      <c r="D23" s="229"/>
      <c r="E23" s="228" t="s">
        <v>398</v>
      </c>
      <c r="F23" s="229"/>
      <c r="G23" s="251"/>
      <c r="H23" s="252"/>
      <c r="I23" s="46" t="s">
        <v>399</v>
      </c>
      <c r="J23" s="226" t="s">
        <v>674</v>
      </c>
      <c r="K23" s="227"/>
      <c r="L23" s="44"/>
      <c r="M23" s="44"/>
      <c r="N23" s="44"/>
    </row>
    <row r="24" spans="1:14" ht="27" customHeight="1" x14ac:dyDescent="0.4">
      <c r="A24" s="234"/>
      <c r="B24" s="235"/>
      <c r="C24" s="230" t="s">
        <v>546</v>
      </c>
      <c r="D24" s="231"/>
      <c r="E24" s="230" t="s">
        <v>675</v>
      </c>
      <c r="F24" s="231"/>
      <c r="G24" s="253"/>
      <c r="H24" s="254"/>
      <c r="I24" s="47" t="s">
        <v>401</v>
      </c>
      <c r="J24" s="232" t="s">
        <v>676</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24</v>
      </c>
      <c r="E26" s="53">
        <v>27</v>
      </c>
      <c r="F26" s="53">
        <v>30</v>
      </c>
      <c r="G26" s="53">
        <v>30</v>
      </c>
      <c r="H26" s="53">
        <v>30</v>
      </c>
      <c r="I26" s="212">
        <f>SUM(C26:H26)</f>
        <v>150</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14</v>
      </c>
      <c r="F29" s="59"/>
      <c r="G29" s="59">
        <v>3</v>
      </c>
      <c r="H29" s="59">
        <v>1</v>
      </c>
      <c r="I29" s="59"/>
      <c r="J29" s="59">
        <v>2</v>
      </c>
      <c r="K29" s="60"/>
      <c r="L29" s="50"/>
      <c r="M29" s="50"/>
      <c r="N29" s="50"/>
    </row>
    <row r="30" spans="1:14" ht="27" customHeight="1" thickBot="1" x14ac:dyDescent="0.45">
      <c r="A30" s="102"/>
      <c r="B30" s="61" t="s">
        <v>424</v>
      </c>
      <c r="C30" s="62" t="s">
        <v>425</v>
      </c>
      <c r="D30" s="62" t="s">
        <v>425</v>
      </c>
      <c r="E30" s="62">
        <v>6</v>
      </c>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677</v>
      </c>
      <c r="D32" s="190"/>
      <c r="E32" s="191"/>
      <c r="F32" s="189" t="s">
        <v>678</v>
      </c>
      <c r="G32" s="190"/>
      <c r="H32" s="191"/>
      <c r="I32" s="189" t="s">
        <v>679</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680</v>
      </c>
      <c r="D39" s="202"/>
      <c r="E39" s="203"/>
      <c r="F39" s="201" t="s">
        <v>681</v>
      </c>
      <c r="G39" s="202"/>
      <c r="H39" s="203"/>
      <c r="I39" s="201" t="s">
        <v>682</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683</v>
      </c>
      <c r="I46" s="103" t="s">
        <v>684</v>
      </c>
      <c r="J46" s="167" t="s">
        <v>685</v>
      </c>
      <c r="K46" s="168"/>
    </row>
    <row r="47" spans="1:11" ht="20.25" customHeight="1" x14ac:dyDescent="0.4">
      <c r="A47" s="154"/>
      <c r="B47" s="174"/>
      <c r="C47" s="185" t="s">
        <v>450</v>
      </c>
      <c r="D47" s="186"/>
      <c r="E47" s="166" t="s">
        <v>686</v>
      </c>
      <c r="F47" s="166"/>
      <c r="G47" s="103" t="s">
        <v>452</v>
      </c>
      <c r="H47" s="65" t="s">
        <v>687</v>
      </c>
      <c r="I47" s="103" t="s">
        <v>688</v>
      </c>
      <c r="J47" s="167" t="s">
        <v>685</v>
      </c>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t="s">
        <v>689</v>
      </c>
      <c r="F50" s="188"/>
      <c r="G50" s="103" t="s">
        <v>690</v>
      </c>
      <c r="H50" s="65" t="s">
        <v>691</v>
      </c>
      <c r="I50" s="103" t="s">
        <v>692</v>
      </c>
      <c r="J50" s="167" t="s">
        <v>693</v>
      </c>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481</v>
      </c>
      <c r="D55" s="181"/>
      <c r="E55" s="182" t="s">
        <v>694</v>
      </c>
      <c r="F55" s="182"/>
      <c r="G55" s="104" t="s">
        <v>695</v>
      </c>
      <c r="H55" s="69" t="s">
        <v>377</v>
      </c>
      <c r="I55" s="69" t="s">
        <v>377</v>
      </c>
      <c r="J55" s="183" t="s">
        <v>472</v>
      </c>
      <c r="K55" s="184"/>
    </row>
    <row r="56" spans="1:14" ht="20.25" customHeight="1" x14ac:dyDescent="0.4">
      <c r="A56" s="154"/>
      <c r="B56" s="174"/>
      <c r="C56" s="164" t="s">
        <v>696</v>
      </c>
      <c r="D56" s="165"/>
      <c r="E56" s="166" t="s">
        <v>697</v>
      </c>
      <c r="F56" s="166"/>
      <c r="G56" s="103" t="s">
        <v>567</v>
      </c>
      <c r="H56" s="70" t="s">
        <v>377</v>
      </c>
      <c r="I56" s="70" t="s">
        <v>377</v>
      </c>
      <c r="J56" s="167" t="s">
        <v>472</v>
      </c>
      <c r="K56" s="168"/>
    </row>
    <row r="57" spans="1:14" ht="20.25" customHeight="1" x14ac:dyDescent="0.4">
      <c r="A57" s="154"/>
      <c r="B57" s="174"/>
      <c r="C57" s="164" t="s">
        <v>698</v>
      </c>
      <c r="D57" s="165"/>
      <c r="E57" s="166" t="s">
        <v>694</v>
      </c>
      <c r="F57" s="166"/>
      <c r="G57" s="103" t="s">
        <v>695</v>
      </c>
      <c r="H57" s="70" t="s">
        <v>377</v>
      </c>
      <c r="I57" s="70" t="s">
        <v>377</v>
      </c>
      <c r="J57" s="167" t="s">
        <v>472</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699</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49" priority="3">
      <formula>LEN(TRIM(C24))=0</formula>
    </cfRule>
  </conditionalFormatting>
  <conditionalFormatting sqref="C9:G11 J9:K11 H11 C27:I27 K27">
    <cfRule type="expression" dxfId="348" priority="2" stopIfTrue="1">
      <formula>$K$4=""</formula>
    </cfRule>
  </conditionalFormatting>
  <conditionalFormatting sqref="E47:K49 C6:G11 H11 C26:I27 K26:K27 G1:H1 I2 C2:C3 K3 C5:E5 G5:K5 J6:K6 J7 H8 C12 C22:F22 C29:E29 G29 G46:K46">
    <cfRule type="containsBlanks" dxfId="34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46" priority="6">
      <formula>LEN(TRIM(J8))=0</formula>
    </cfRule>
  </conditionalFormatting>
  <dataValidations count="2">
    <dataValidation type="whole" operator="greaterThanOrEqual" allowBlank="1" showInputMessage="1" showErrorMessage="1" sqref="E29:K30 C29:D29" xr:uid="{4DB8810F-652E-4C48-B472-D0C4398F3F9A}">
      <formula1>0</formula1>
    </dataValidation>
    <dataValidation type="list" allowBlank="1" showInputMessage="1" showErrorMessage="1" sqref="J2:K2" xr:uid="{86ABFDF7-9F6A-4F16-A142-84394E5E13B4}">
      <formula1>"保育所,認定こども園,小規模保育事業"</formula1>
    </dataValidation>
  </dataValidations>
  <hyperlinks>
    <hyperlink ref="A1:B1" location="公表用一覧!A1" display=" &lt;戻る" xr:uid="{424F7486-AFD9-446C-82B0-13754B9BF0E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C811D5-05B8-4CB3-8890-2DA06212985A}">
  <sheetPr codeName="Sheet24"/>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c r="H1" s="257"/>
      <c r="I1" s="36" t="s">
        <v>370</v>
      </c>
      <c r="J1" s="258">
        <v>45748</v>
      </c>
      <c r="K1" s="259"/>
      <c r="L1" s="37"/>
      <c r="M1" s="37"/>
      <c r="N1" s="37"/>
    </row>
    <row r="2" spans="1:14" ht="27" customHeight="1" x14ac:dyDescent="0.4">
      <c r="A2" s="156" t="s">
        <v>371</v>
      </c>
      <c r="B2" s="155"/>
      <c r="C2" s="260" t="s">
        <v>147</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126</v>
      </c>
      <c r="L3" s="40"/>
      <c r="M3" s="40"/>
      <c r="N3" s="40"/>
    </row>
    <row r="4" spans="1:14" ht="27" customHeight="1" x14ac:dyDescent="0.4">
      <c r="A4" s="234"/>
      <c r="B4" s="235"/>
      <c r="C4" s="263"/>
      <c r="D4" s="264"/>
      <c r="E4" s="264"/>
      <c r="F4" s="264"/>
      <c r="G4" s="264"/>
      <c r="H4" s="265"/>
      <c r="I4" s="268" t="s">
        <v>374</v>
      </c>
      <c r="J4" s="269"/>
      <c r="K4" s="42">
        <v>360</v>
      </c>
      <c r="L4" s="40"/>
      <c r="M4" s="40"/>
      <c r="N4" s="40"/>
    </row>
    <row r="5" spans="1:14" ht="27" customHeight="1" x14ac:dyDescent="0.4">
      <c r="A5" s="290" t="s">
        <v>375</v>
      </c>
      <c r="B5" s="291"/>
      <c r="C5" s="292" t="s">
        <v>26</v>
      </c>
      <c r="D5" s="293"/>
      <c r="E5" s="294"/>
      <c r="F5" s="43" t="s">
        <v>376</v>
      </c>
      <c r="G5" s="292"/>
      <c r="H5" s="293"/>
      <c r="I5" s="293"/>
      <c r="J5" s="293"/>
      <c r="K5" s="295"/>
      <c r="L5" s="40"/>
      <c r="M5" s="40"/>
      <c r="N5" s="40"/>
    </row>
    <row r="6" spans="1:14" ht="27" customHeight="1" x14ac:dyDescent="0.4">
      <c r="A6" s="209" t="s">
        <v>378</v>
      </c>
      <c r="B6" s="153"/>
      <c r="C6" s="413" t="s">
        <v>148</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386</v>
      </c>
      <c r="K7" s="289"/>
      <c r="L7" s="44"/>
      <c r="M7" s="44"/>
      <c r="N7" s="44"/>
    </row>
    <row r="8" spans="1:14" ht="27" customHeight="1" x14ac:dyDescent="0.4">
      <c r="A8" s="234"/>
      <c r="B8" s="235"/>
      <c r="C8" s="280"/>
      <c r="D8" s="281"/>
      <c r="E8" s="281"/>
      <c r="F8" s="281"/>
      <c r="G8" s="281"/>
      <c r="H8" s="45" t="s">
        <v>643</v>
      </c>
      <c r="I8" s="287"/>
      <c r="J8" s="224" t="s">
        <v>385</v>
      </c>
      <c r="K8" s="225"/>
      <c r="L8" s="44"/>
      <c r="M8" s="44"/>
      <c r="N8" s="44"/>
    </row>
    <row r="9" spans="1:14" ht="27" customHeight="1" x14ac:dyDescent="0.4">
      <c r="A9" s="270" t="s">
        <v>384</v>
      </c>
      <c r="B9" s="271"/>
      <c r="C9" s="276" t="s">
        <v>150</v>
      </c>
      <c r="D9" s="277"/>
      <c r="E9" s="277"/>
      <c r="F9" s="277"/>
      <c r="G9" s="277"/>
      <c r="H9" s="282" t="s">
        <v>379</v>
      </c>
      <c r="I9" s="107" t="s">
        <v>380</v>
      </c>
      <c r="J9" s="284">
        <v>0</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t="s">
        <v>643</v>
      </c>
      <c r="I11" s="287"/>
      <c r="J11" s="224" t="s">
        <v>385</v>
      </c>
      <c r="K11" s="225"/>
      <c r="L11" s="44"/>
      <c r="M11" s="44"/>
      <c r="N11" s="44"/>
    </row>
    <row r="12" spans="1:14" ht="27" customHeight="1" x14ac:dyDescent="0.4">
      <c r="A12" s="209" t="s">
        <v>387</v>
      </c>
      <c r="B12" s="153"/>
      <c r="C12" s="236"/>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488</v>
      </c>
      <c r="D24" s="231"/>
      <c r="E24" s="230" t="s">
        <v>400</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t="s">
        <v>83</v>
      </c>
      <c r="D26" s="53" t="s">
        <v>83</v>
      </c>
      <c r="E26" s="53">
        <v>42</v>
      </c>
      <c r="F26" s="53">
        <v>42</v>
      </c>
      <c r="G26" s="53">
        <v>42</v>
      </c>
      <c r="H26" s="53">
        <v>42</v>
      </c>
      <c r="I26" s="212">
        <f>SUM(C26:H26)</f>
        <v>168</v>
      </c>
      <c r="J26" s="213"/>
      <c r="K26" s="54" t="s">
        <v>149</v>
      </c>
      <c r="L26" s="50"/>
      <c r="M26" s="50"/>
      <c r="N26" s="50"/>
    </row>
    <row r="27" spans="1:14" ht="27" customHeight="1" x14ac:dyDescent="0.4">
      <c r="A27" s="55"/>
      <c r="B27" s="56" t="s">
        <v>412</v>
      </c>
      <c r="C27" s="45">
        <v>15</v>
      </c>
      <c r="D27" s="45">
        <v>35</v>
      </c>
      <c r="E27" s="45" t="s">
        <v>83</v>
      </c>
      <c r="F27" s="45" t="s">
        <v>83</v>
      </c>
      <c r="G27" s="45" t="s">
        <v>83</v>
      </c>
      <c r="H27" s="45" t="s">
        <v>83</v>
      </c>
      <c r="I27" s="214">
        <f>SUM(C27:H27)</f>
        <v>50</v>
      </c>
      <c r="J27" s="215"/>
      <c r="K27" s="57" t="s">
        <v>16</v>
      </c>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c r="D32" s="190"/>
      <c r="E32" s="191"/>
      <c r="F32" s="189"/>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c r="F47" s="166"/>
      <c r="G47" s="103"/>
      <c r="H47" s="65"/>
      <c r="I47" s="103"/>
      <c r="J47" s="167"/>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345"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44" priority="4">
      <formula>LEN(TRIM(C24))=0</formula>
    </cfRule>
  </conditionalFormatting>
  <conditionalFormatting sqref="E24:F24">
    <cfRule type="containsBlanks" dxfId="343" priority="3">
      <formula>LEN(TRIM(E24))=0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AD3CF6BB-367E-4F3D-A4F4-F3E541EB7C8A}">
      <formula1>0</formula1>
    </dataValidation>
    <dataValidation type="list" allowBlank="1" showInputMessage="1" showErrorMessage="1" sqref="J2:K2" xr:uid="{39C6D8CA-BBC0-4BDB-9E9A-0121C254F7BB}">
      <formula1>"保育所,認定こども園,小規模保育事業"</formula1>
    </dataValidation>
  </dataValidations>
  <hyperlinks>
    <hyperlink ref="A1:B1" location="公表用一覧!A1" display="&lt; 戻る" xr:uid="{9017F54C-0CD4-48D7-80FB-A7945A0359A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9B732B-72D8-41E4-AF39-4FFDEB53F584}">
  <sheetPr codeName="Sheet25"/>
  <dimension ref="A1:N70"/>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5" width="8.25" style="105" customWidth="1"/>
    <col min="6" max="8" width="8.5" style="105" customWidth="1"/>
    <col min="9"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45541</v>
      </c>
      <c r="H1" s="257"/>
      <c r="I1" s="36" t="s">
        <v>370</v>
      </c>
      <c r="J1" s="258">
        <v>45748</v>
      </c>
      <c r="K1" s="259"/>
      <c r="L1" s="37"/>
      <c r="M1" s="37"/>
      <c r="N1" s="37"/>
    </row>
    <row r="2" spans="1:14" ht="27" customHeight="1" x14ac:dyDescent="0.4">
      <c r="A2" s="156" t="s">
        <v>371</v>
      </c>
      <c r="B2" s="155"/>
      <c r="C2" s="260" t="s">
        <v>1101</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300</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1102</v>
      </c>
      <c r="D5" s="293"/>
      <c r="E5" s="294"/>
      <c r="F5" s="43" t="s">
        <v>376</v>
      </c>
      <c r="G5" s="296" t="str">
        <f>HYPERLINK("https://seikamarin.com/")</f>
        <v>https://seikamarin.com/</v>
      </c>
      <c r="H5" s="293"/>
      <c r="I5" s="293"/>
      <c r="J5" s="293"/>
      <c r="K5" s="295"/>
      <c r="L5" s="40"/>
      <c r="M5" s="40"/>
      <c r="N5" s="40"/>
    </row>
    <row r="6" spans="1:14" ht="27" customHeight="1" x14ac:dyDescent="0.4">
      <c r="A6" s="209" t="s">
        <v>378</v>
      </c>
      <c r="B6" s="153"/>
      <c r="C6" s="276" t="s">
        <v>1103</v>
      </c>
      <c r="D6" s="277"/>
      <c r="E6" s="277"/>
      <c r="F6" s="277"/>
      <c r="G6" s="277"/>
      <c r="H6" s="282" t="s">
        <v>379</v>
      </c>
      <c r="I6" s="107" t="s">
        <v>380</v>
      </c>
      <c r="J6" s="284">
        <v>5</v>
      </c>
      <c r="K6" s="285"/>
      <c r="L6" s="44"/>
      <c r="M6" s="44"/>
      <c r="N6" s="44"/>
    </row>
    <row r="7" spans="1:14" ht="27" customHeight="1" x14ac:dyDescent="0.4">
      <c r="A7" s="156"/>
      <c r="B7" s="155"/>
      <c r="C7" s="278"/>
      <c r="D7" s="279"/>
      <c r="E7" s="279"/>
      <c r="F7" s="279"/>
      <c r="G7" s="279"/>
      <c r="H7" s="283"/>
      <c r="I7" s="286" t="s">
        <v>381</v>
      </c>
      <c r="J7" s="288" t="s">
        <v>670</v>
      </c>
      <c r="K7" s="289"/>
      <c r="L7" s="44"/>
      <c r="M7" s="44"/>
      <c r="N7" s="44"/>
    </row>
    <row r="8" spans="1:14" ht="27" customHeight="1" x14ac:dyDescent="0.4">
      <c r="A8" s="234"/>
      <c r="B8" s="235"/>
      <c r="C8" s="280"/>
      <c r="D8" s="281"/>
      <c r="E8" s="281"/>
      <c r="F8" s="281"/>
      <c r="G8" s="281"/>
      <c r="H8" s="45" t="s">
        <v>499</v>
      </c>
      <c r="I8" s="287"/>
      <c r="J8" s="224">
        <v>13</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1104</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750</v>
      </c>
      <c r="D22" s="231"/>
      <c r="E22" s="230" t="s">
        <v>502</v>
      </c>
      <c r="F22" s="231"/>
      <c r="G22" s="249"/>
      <c r="H22" s="250"/>
      <c r="I22" s="46" t="s">
        <v>396</v>
      </c>
      <c r="J22" s="226" t="s">
        <v>823</v>
      </c>
      <c r="K22" s="227"/>
      <c r="L22" s="44"/>
      <c r="M22" s="44"/>
      <c r="N22" s="44"/>
    </row>
    <row r="23" spans="1:14" ht="27" customHeight="1" x14ac:dyDescent="0.4">
      <c r="A23" s="156"/>
      <c r="B23" s="155"/>
      <c r="C23" s="228" t="s">
        <v>397</v>
      </c>
      <c r="D23" s="229"/>
      <c r="E23" s="228" t="s">
        <v>398</v>
      </c>
      <c r="F23" s="229"/>
      <c r="G23" s="251"/>
      <c r="H23" s="252"/>
      <c r="I23" s="46" t="s">
        <v>399</v>
      </c>
      <c r="J23" s="226" t="s">
        <v>425</v>
      </c>
      <c r="K23" s="227"/>
      <c r="L23" s="44"/>
      <c r="M23" s="44"/>
      <c r="N23" s="44"/>
    </row>
    <row r="24" spans="1:14" ht="27" customHeight="1" x14ac:dyDescent="0.4">
      <c r="A24" s="234"/>
      <c r="B24" s="235"/>
      <c r="C24" s="230" t="s">
        <v>1105</v>
      </c>
      <c r="D24" s="231"/>
      <c r="E24" s="230" t="s">
        <v>506</v>
      </c>
      <c r="F24" s="231"/>
      <c r="G24" s="253"/>
      <c r="H24" s="254"/>
      <c r="I24" s="47" t="s">
        <v>401</v>
      </c>
      <c r="J24" s="232" t="s">
        <v>1106</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12</v>
      </c>
      <c r="D26" s="53">
        <v>18</v>
      </c>
      <c r="E26" s="53">
        <v>18</v>
      </c>
      <c r="F26" s="53">
        <v>24</v>
      </c>
      <c r="G26" s="53">
        <v>24</v>
      </c>
      <c r="H26" s="53">
        <v>24</v>
      </c>
      <c r="I26" s="212">
        <f>SUM(C26:H26)</f>
        <v>120</v>
      </c>
      <c r="J26" s="213"/>
      <c r="K26" s="54" t="s">
        <v>653</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20</v>
      </c>
      <c r="F29" s="59"/>
      <c r="G29" s="59"/>
      <c r="H29" s="59">
        <v>2</v>
      </c>
      <c r="I29" s="59"/>
      <c r="J29" s="59">
        <v>1</v>
      </c>
      <c r="K29" s="60"/>
      <c r="L29" s="50"/>
      <c r="M29" s="50"/>
      <c r="N29" s="50"/>
    </row>
    <row r="30" spans="1:14" ht="27" customHeight="1" thickBot="1" x14ac:dyDescent="0.45">
      <c r="A30" s="102"/>
      <c r="B30" s="61" t="s">
        <v>424</v>
      </c>
      <c r="C30" s="62" t="s">
        <v>425</v>
      </c>
      <c r="D30" s="62" t="s">
        <v>425</v>
      </c>
      <c r="E30" s="62">
        <v>15</v>
      </c>
      <c r="F30" s="62"/>
      <c r="G30" s="62"/>
      <c r="H30" s="62"/>
      <c r="I30" s="62">
        <v>4</v>
      </c>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1107</v>
      </c>
      <c r="D32" s="190"/>
      <c r="E32" s="191"/>
      <c r="F32" s="435" t="s">
        <v>1108</v>
      </c>
      <c r="G32" s="436"/>
      <c r="H32" s="437"/>
      <c r="I32" s="369" t="s">
        <v>1109</v>
      </c>
      <c r="J32" s="370"/>
      <c r="K32" s="371"/>
    </row>
    <row r="33" spans="1:11" ht="20.25" customHeight="1" x14ac:dyDescent="0.4">
      <c r="A33" s="154"/>
      <c r="B33" s="174"/>
      <c r="C33" s="192"/>
      <c r="D33" s="193"/>
      <c r="E33" s="194"/>
      <c r="F33" s="438"/>
      <c r="G33" s="439"/>
      <c r="H33" s="440"/>
      <c r="I33" s="278"/>
      <c r="J33" s="279"/>
      <c r="K33" s="372"/>
    </row>
    <row r="34" spans="1:11" ht="20.25" customHeight="1" x14ac:dyDescent="0.4">
      <c r="A34" s="154"/>
      <c r="B34" s="174"/>
      <c r="C34" s="192"/>
      <c r="D34" s="193"/>
      <c r="E34" s="194"/>
      <c r="F34" s="438"/>
      <c r="G34" s="439"/>
      <c r="H34" s="440"/>
      <c r="I34" s="278"/>
      <c r="J34" s="279"/>
      <c r="K34" s="372"/>
    </row>
    <row r="35" spans="1:11" ht="20.25" customHeight="1" x14ac:dyDescent="0.4">
      <c r="A35" s="154"/>
      <c r="B35" s="174"/>
      <c r="C35" s="192"/>
      <c r="D35" s="193"/>
      <c r="E35" s="194"/>
      <c r="F35" s="438"/>
      <c r="G35" s="439"/>
      <c r="H35" s="440"/>
      <c r="I35" s="278"/>
      <c r="J35" s="279"/>
      <c r="K35" s="372"/>
    </row>
    <row r="36" spans="1:11" ht="20.25" customHeight="1" x14ac:dyDescent="0.4">
      <c r="A36" s="154"/>
      <c r="B36" s="174"/>
      <c r="C36" s="192"/>
      <c r="D36" s="193"/>
      <c r="E36" s="194"/>
      <c r="F36" s="438"/>
      <c r="G36" s="439"/>
      <c r="H36" s="440"/>
      <c r="I36" s="278"/>
      <c r="J36" s="279"/>
      <c r="K36" s="372"/>
    </row>
    <row r="37" spans="1:11" ht="20.25" customHeight="1" x14ac:dyDescent="0.4">
      <c r="A37" s="154"/>
      <c r="B37" s="174"/>
      <c r="C37" s="192"/>
      <c r="D37" s="193"/>
      <c r="E37" s="194"/>
      <c r="F37" s="438"/>
      <c r="G37" s="439"/>
      <c r="H37" s="440"/>
      <c r="I37" s="278"/>
      <c r="J37" s="279"/>
      <c r="K37" s="372"/>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1110</v>
      </c>
      <c r="D39" s="202"/>
      <c r="E39" s="203"/>
      <c r="F39" s="201" t="s">
        <v>1111</v>
      </c>
      <c r="G39" s="202"/>
      <c r="H39" s="203"/>
      <c r="I39" s="201" t="s">
        <v>1112</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1113</v>
      </c>
      <c r="J45" s="178" t="s">
        <v>443</v>
      </c>
      <c r="K45" s="179"/>
    </row>
    <row r="46" spans="1:11" ht="20.25" customHeight="1" x14ac:dyDescent="0.4">
      <c r="A46" s="154"/>
      <c r="B46" s="174"/>
      <c r="C46" s="185" t="s">
        <v>444</v>
      </c>
      <c r="D46" s="186"/>
      <c r="E46" s="187" t="s">
        <v>445</v>
      </c>
      <c r="F46" s="187"/>
      <c r="G46" s="103" t="s">
        <v>446</v>
      </c>
      <c r="H46" s="65" t="s">
        <v>1072</v>
      </c>
      <c r="I46" s="103" t="s">
        <v>448</v>
      </c>
      <c r="J46" s="167" t="s">
        <v>524</v>
      </c>
      <c r="K46" s="168"/>
    </row>
    <row r="47" spans="1:11" ht="29.25" customHeight="1" x14ac:dyDescent="0.4">
      <c r="A47" s="154"/>
      <c r="B47" s="174"/>
      <c r="C47" s="185" t="s">
        <v>450</v>
      </c>
      <c r="D47" s="186"/>
      <c r="E47" s="166" t="s">
        <v>451</v>
      </c>
      <c r="F47" s="166"/>
      <c r="G47" s="103" t="s">
        <v>452</v>
      </c>
      <c r="H47" s="65" t="s">
        <v>1114</v>
      </c>
      <c r="I47" s="77" t="s">
        <v>1115</v>
      </c>
      <c r="J47" s="167" t="s">
        <v>524</v>
      </c>
      <c r="K47" s="168"/>
    </row>
    <row r="48" spans="1:11" ht="20.25" customHeight="1" x14ac:dyDescent="0.4">
      <c r="A48" s="154"/>
      <c r="B48" s="174"/>
      <c r="C48" s="185" t="s">
        <v>1116</v>
      </c>
      <c r="D48" s="186"/>
      <c r="E48" s="166" t="s">
        <v>445</v>
      </c>
      <c r="F48" s="166"/>
      <c r="G48" s="103" t="s">
        <v>521</v>
      </c>
      <c r="H48" s="65" t="s">
        <v>1117</v>
      </c>
      <c r="I48" s="103" t="s">
        <v>557</v>
      </c>
      <c r="J48" s="167" t="s">
        <v>524</v>
      </c>
      <c r="K48" s="168"/>
    </row>
    <row r="49" spans="1:14" ht="20.25" customHeight="1" x14ac:dyDescent="0.4">
      <c r="A49" s="154"/>
      <c r="B49" s="174"/>
      <c r="C49" s="185" t="s">
        <v>461</v>
      </c>
      <c r="D49" s="186"/>
      <c r="E49" s="166" t="s">
        <v>1118</v>
      </c>
      <c r="F49" s="166"/>
      <c r="G49" s="103" t="s">
        <v>446</v>
      </c>
      <c r="H49" s="65" t="s">
        <v>1119</v>
      </c>
      <c r="I49" s="103" t="s">
        <v>448</v>
      </c>
      <c r="J49" s="167" t="s">
        <v>524</v>
      </c>
      <c r="K49" s="168"/>
      <c r="L49" s="66"/>
      <c r="M49" s="66"/>
      <c r="N49" s="66"/>
    </row>
    <row r="50" spans="1:14" ht="20.25" customHeight="1" x14ac:dyDescent="0.4">
      <c r="A50" s="154"/>
      <c r="B50" s="174"/>
      <c r="C50" s="185" t="s">
        <v>422</v>
      </c>
      <c r="D50" s="186"/>
      <c r="E50" s="412" t="s">
        <v>1120</v>
      </c>
      <c r="F50" s="412"/>
      <c r="G50" s="103" t="s">
        <v>1121</v>
      </c>
      <c r="H50" s="65" t="s">
        <v>1122</v>
      </c>
      <c r="I50" s="103" t="s">
        <v>1123</v>
      </c>
      <c r="J50" s="167" t="s">
        <v>524</v>
      </c>
      <c r="K50" s="168"/>
      <c r="L50" s="66"/>
      <c r="M50" s="66"/>
      <c r="N50" s="66"/>
    </row>
    <row r="51" spans="1:14" ht="20.25" customHeight="1" x14ac:dyDescent="0.4">
      <c r="A51" s="154"/>
      <c r="B51" s="174"/>
      <c r="C51" s="185" t="s">
        <v>461</v>
      </c>
      <c r="D51" s="186"/>
      <c r="E51" s="412" t="s">
        <v>1120</v>
      </c>
      <c r="F51" s="412"/>
      <c r="G51" s="103" t="s">
        <v>1124</v>
      </c>
      <c r="H51" s="65" t="s">
        <v>1125</v>
      </c>
      <c r="I51" s="103" t="s">
        <v>448</v>
      </c>
      <c r="J51" s="167" t="s">
        <v>524</v>
      </c>
      <c r="K51" s="168"/>
      <c r="L51" s="66"/>
      <c r="M51" s="66"/>
      <c r="N51" s="66"/>
    </row>
    <row r="52" spans="1:14" ht="20.25" customHeight="1" x14ac:dyDescent="0.4">
      <c r="A52" s="154"/>
      <c r="B52" s="174"/>
      <c r="C52" s="185" t="s">
        <v>461</v>
      </c>
      <c r="D52" s="186"/>
      <c r="E52" s="412" t="s">
        <v>1126</v>
      </c>
      <c r="F52" s="412"/>
      <c r="G52" s="103" t="s">
        <v>446</v>
      </c>
      <c r="H52" s="65" t="s">
        <v>1127</v>
      </c>
      <c r="I52" s="103" t="s">
        <v>448</v>
      </c>
      <c r="J52" s="167" t="s">
        <v>524</v>
      </c>
      <c r="K52" s="168"/>
      <c r="L52" s="66"/>
      <c r="M52" s="66"/>
      <c r="N52" s="66"/>
    </row>
    <row r="53" spans="1:14" ht="20.25" customHeight="1" x14ac:dyDescent="0.4">
      <c r="A53" s="154"/>
      <c r="B53" s="174"/>
      <c r="C53" s="185" t="s">
        <v>461</v>
      </c>
      <c r="D53" s="186"/>
      <c r="E53" s="412" t="s">
        <v>1128</v>
      </c>
      <c r="F53" s="412"/>
      <c r="G53" s="103" t="s">
        <v>446</v>
      </c>
      <c r="H53" s="65" t="s">
        <v>1129</v>
      </c>
      <c r="I53" s="103" t="s">
        <v>448</v>
      </c>
      <c r="J53" s="167" t="s">
        <v>524</v>
      </c>
      <c r="K53" s="168"/>
      <c r="L53" s="66"/>
      <c r="M53" s="66"/>
      <c r="N53" s="66"/>
    </row>
    <row r="54" spans="1:14" ht="20.25" customHeight="1" x14ac:dyDescent="0.4">
      <c r="A54" s="154"/>
      <c r="B54" s="174"/>
      <c r="C54" s="185" t="s">
        <v>462</v>
      </c>
      <c r="D54" s="186"/>
      <c r="E54" s="412" t="s">
        <v>1130</v>
      </c>
      <c r="F54" s="412"/>
      <c r="G54" s="103" t="s">
        <v>521</v>
      </c>
      <c r="H54" s="65" t="s">
        <v>1131</v>
      </c>
      <c r="I54" s="103" t="s">
        <v>557</v>
      </c>
      <c r="J54" s="167" t="s">
        <v>524</v>
      </c>
      <c r="K54" s="168"/>
      <c r="L54" s="66"/>
    </row>
    <row r="55" spans="1:14" ht="12" customHeight="1" x14ac:dyDescent="0.4">
      <c r="A55" s="101"/>
      <c r="B55" s="147" t="s">
        <v>463</v>
      </c>
      <c r="C55" s="149" t="s">
        <v>464</v>
      </c>
      <c r="D55" s="150"/>
      <c r="E55" s="150"/>
      <c r="F55" s="150"/>
      <c r="G55" s="150"/>
      <c r="H55" s="150"/>
      <c r="I55" s="150"/>
      <c r="J55" s="150"/>
      <c r="K55" s="151"/>
      <c r="L55" s="66"/>
    </row>
    <row r="56" spans="1:14" ht="12" customHeight="1" x14ac:dyDescent="0.4">
      <c r="A56" s="67"/>
      <c r="B56" s="169"/>
      <c r="C56" s="170" t="s">
        <v>465</v>
      </c>
      <c r="D56" s="171"/>
      <c r="E56" s="171"/>
      <c r="F56" s="171"/>
      <c r="G56" s="171"/>
      <c r="H56" s="171"/>
      <c r="I56" s="171"/>
      <c r="J56" s="171"/>
      <c r="K56" s="172"/>
      <c r="L56" s="66"/>
      <c r="M56" s="66"/>
      <c r="N56" s="66"/>
    </row>
    <row r="57" spans="1:14" ht="20.25" customHeight="1" x14ac:dyDescent="0.4">
      <c r="A57" s="152" t="s">
        <v>466</v>
      </c>
      <c r="B57" s="173"/>
      <c r="C57" s="175" t="s">
        <v>467</v>
      </c>
      <c r="D57" s="176"/>
      <c r="E57" s="177" t="s">
        <v>440</v>
      </c>
      <c r="F57" s="177"/>
      <c r="G57" s="64" t="s">
        <v>468</v>
      </c>
      <c r="H57" s="64" t="s">
        <v>448</v>
      </c>
      <c r="I57" s="68" t="s">
        <v>469</v>
      </c>
      <c r="J57" s="178" t="s">
        <v>93</v>
      </c>
      <c r="K57" s="179"/>
    </row>
    <row r="58" spans="1:14" ht="20.25" customHeight="1" x14ac:dyDescent="0.4">
      <c r="A58" s="154"/>
      <c r="B58" s="174"/>
      <c r="C58" s="180" t="s">
        <v>531</v>
      </c>
      <c r="D58" s="181"/>
      <c r="E58" s="182" t="s">
        <v>1132</v>
      </c>
      <c r="F58" s="182"/>
      <c r="G58" s="104" t="s">
        <v>1133</v>
      </c>
      <c r="H58" s="104" t="s">
        <v>1134</v>
      </c>
      <c r="I58" s="104" t="s">
        <v>1134</v>
      </c>
      <c r="J58" s="183"/>
      <c r="K58" s="184"/>
    </row>
    <row r="59" spans="1:14" ht="20.25" customHeight="1" x14ac:dyDescent="0.4">
      <c r="A59" s="154"/>
      <c r="B59" s="174"/>
      <c r="C59" s="164" t="s">
        <v>1135</v>
      </c>
      <c r="D59" s="165"/>
      <c r="E59" s="166" t="s">
        <v>445</v>
      </c>
      <c r="F59" s="166"/>
      <c r="G59" s="103" t="s">
        <v>695</v>
      </c>
      <c r="H59" s="103" t="s">
        <v>1134</v>
      </c>
      <c r="I59" s="103" t="s">
        <v>1134</v>
      </c>
      <c r="J59" s="167"/>
      <c r="K59" s="168"/>
    </row>
    <row r="60" spans="1:14" ht="20.25" customHeight="1" x14ac:dyDescent="0.4">
      <c r="A60" s="154"/>
      <c r="B60" s="174"/>
      <c r="C60" s="164" t="s">
        <v>1136</v>
      </c>
      <c r="D60" s="165"/>
      <c r="E60" s="166" t="s">
        <v>1137</v>
      </c>
      <c r="F60" s="166"/>
      <c r="G60" s="103" t="s">
        <v>695</v>
      </c>
      <c r="H60" s="432" t="s">
        <v>1138</v>
      </c>
      <c r="I60" s="433"/>
      <c r="J60" s="167" t="s">
        <v>1139</v>
      </c>
      <c r="K60" s="168"/>
    </row>
    <row r="61" spans="1:14" ht="20.25" customHeight="1" x14ac:dyDescent="0.4">
      <c r="A61" s="154"/>
      <c r="B61" s="174"/>
      <c r="C61" s="164" t="s">
        <v>1140</v>
      </c>
      <c r="D61" s="165"/>
      <c r="E61" s="166" t="s">
        <v>445</v>
      </c>
      <c r="F61" s="166"/>
      <c r="G61" s="103" t="s">
        <v>1141</v>
      </c>
      <c r="H61" s="345" t="s">
        <v>1142</v>
      </c>
      <c r="I61" s="434"/>
      <c r="J61" s="167" t="s">
        <v>1139</v>
      </c>
      <c r="K61" s="168"/>
    </row>
    <row r="62" spans="1:14" ht="11.25" customHeight="1" x14ac:dyDescent="0.4">
      <c r="A62" s="71"/>
      <c r="B62" s="147" t="s">
        <v>463</v>
      </c>
      <c r="C62" s="149" t="s">
        <v>473</v>
      </c>
      <c r="D62" s="150"/>
      <c r="E62" s="150"/>
      <c r="F62" s="150"/>
      <c r="G62" s="150"/>
      <c r="H62" s="150"/>
      <c r="I62" s="150"/>
      <c r="J62" s="150"/>
      <c r="K62" s="151"/>
      <c r="L62" s="66"/>
      <c r="M62" s="66"/>
      <c r="N62" s="66"/>
    </row>
    <row r="63" spans="1:14" ht="11.25" customHeight="1" x14ac:dyDescent="0.4">
      <c r="A63" s="71"/>
      <c r="B63" s="148"/>
      <c r="C63" s="149" t="s">
        <v>474</v>
      </c>
      <c r="D63" s="150"/>
      <c r="E63" s="150"/>
      <c r="F63" s="150"/>
      <c r="G63" s="150"/>
      <c r="H63" s="150"/>
      <c r="I63" s="150"/>
      <c r="J63" s="150"/>
      <c r="K63" s="151"/>
      <c r="L63" s="66"/>
      <c r="M63" s="66"/>
      <c r="N63" s="66"/>
    </row>
    <row r="64" spans="1:14" ht="15" customHeight="1" x14ac:dyDescent="0.4">
      <c r="A64" s="152" t="s">
        <v>475</v>
      </c>
      <c r="B64" s="153"/>
      <c r="C64" s="159" t="s">
        <v>1143</v>
      </c>
      <c r="D64" s="160"/>
      <c r="E64" s="160"/>
      <c r="F64" s="160"/>
      <c r="G64" s="160"/>
      <c r="H64" s="160"/>
      <c r="I64" s="160"/>
      <c r="J64" s="160"/>
      <c r="K64" s="161"/>
    </row>
    <row r="65" spans="1:11" ht="15" customHeight="1" x14ac:dyDescent="0.4">
      <c r="A65" s="154"/>
      <c r="B65" s="155"/>
      <c r="C65" s="159"/>
      <c r="D65" s="160"/>
      <c r="E65" s="160"/>
      <c r="F65" s="160"/>
      <c r="G65" s="160"/>
      <c r="H65" s="160"/>
      <c r="I65" s="160"/>
      <c r="J65" s="160"/>
      <c r="K65" s="161"/>
    </row>
    <row r="66" spans="1:11" ht="15" customHeight="1" x14ac:dyDescent="0.4">
      <c r="A66" s="154"/>
      <c r="B66" s="155"/>
      <c r="C66" s="159"/>
      <c r="D66" s="160"/>
      <c r="E66" s="160"/>
      <c r="F66" s="160"/>
      <c r="G66" s="160"/>
      <c r="H66" s="160"/>
      <c r="I66" s="160"/>
      <c r="J66" s="160"/>
      <c r="K66" s="161"/>
    </row>
    <row r="67" spans="1:11" ht="15" customHeight="1" x14ac:dyDescent="0.4">
      <c r="A67" s="156"/>
      <c r="B67" s="155"/>
      <c r="C67" s="160"/>
      <c r="D67" s="160"/>
      <c r="E67" s="160"/>
      <c r="F67" s="160"/>
      <c r="G67" s="160"/>
      <c r="H67" s="160"/>
      <c r="I67" s="160"/>
      <c r="J67" s="160"/>
      <c r="K67" s="161"/>
    </row>
    <row r="68" spans="1:11" ht="15" customHeight="1" thickBot="1" x14ac:dyDescent="0.45">
      <c r="A68" s="157"/>
      <c r="B68" s="158"/>
      <c r="C68" s="162"/>
      <c r="D68" s="162"/>
      <c r="E68" s="162"/>
      <c r="F68" s="162"/>
      <c r="G68" s="162"/>
      <c r="H68" s="162"/>
      <c r="I68" s="162"/>
      <c r="J68" s="162"/>
      <c r="K68" s="163"/>
    </row>
    <row r="69" spans="1:11" ht="3.75" customHeight="1" x14ac:dyDescent="0.4">
      <c r="A69" s="72"/>
      <c r="B69" s="73"/>
      <c r="C69" s="73"/>
      <c r="D69" s="73"/>
      <c r="E69" s="73"/>
      <c r="F69" s="73"/>
      <c r="G69" s="73"/>
      <c r="H69" s="73"/>
      <c r="I69" s="73"/>
      <c r="J69" s="73"/>
      <c r="K69" s="74"/>
    </row>
    <row r="70" spans="1:11" ht="10.5" customHeight="1" x14ac:dyDescent="0.4">
      <c r="A70" s="72" t="s">
        <v>477</v>
      </c>
      <c r="B70" s="73"/>
      <c r="C70" s="73"/>
      <c r="D70" s="73"/>
      <c r="E70" s="73"/>
      <c r="F70" s="73"/>
      <c r="G70" s="73"/>
      <c r="H70" s="73"/>
      <c r="I70" s="73"/>
      <c r="J70" s="73"/>
      <c r="K70" s="74"/>
    </row>
  </sheetData>
  <sheetProtection selectLockedCells="1"/>
  <mergeCells count="117">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50:K50"/>
    <mergeCell ref="C51:D51"/>
    <mergeCell ref="E51:F51"/>
    <mergeCell ref="J51:K51"/>
    <mergeCell ref="C48:D48"/>
    <mergeCell ref="E48:F48"/>
    <mergeCell ref="J48:K48"/>
    <mergeCell ref="C49:D49"/>
    <mergeCell ref="E49:F49"/>
    <mergeCell ref="J49:K49"/>
    <mergeCell ref="C54:D54"/>
    <mergeCell ref="E54:F54"/>
    <mergeCell ref="J54:K54"/>
    <mergeCell ref="B55:B56"/>
    <mergeCell ref="C55:K55"/>
    <mergeCell ref="C56:K56"/>
    <mergeCell ref="C52:D52"/>
    <mergeCell ref="E52:F52"/>
    <mergeCell ref="J52:K52"/>
    <mergeCell ref="C53:D53"/>
    <mergeCell ref="E53:F53"/>
    <mergeCell ref="J53:K53"/>
    <mergeCell ref="A45:B54"/>
    <mergeCell ref="C45:D45"/>
    <mergeCell ref="E45:F45"/>
    <mergeCell ref="J45:K45"/>
    <mergeCell ref="C46:D46"/>
    <mergeCell ref="E46:F46"/>
    <mergeCell ref="J46:K46"/>
    <mergeCell ref="C47:D47"/>
    <mergeCell ref="E47:F47"/>
    <mergeCell ref="J47:K47"/>
    <mergeCell ref="C50:D50"/>
    <mergeCell ref="E50:F50"/>
    <mergeCell ref="B62:B63"/>
    <mergeCell ref="C62:K62"/>
    <mergeCell ref="C63:K63"/>
    <mergeCell ref="A64:B68"/>
    <mergeCell ref="C64:K68"/>
    <mergeCell ref="A1:B1"/>
    <mergeCell ref="C60:D60"/>
    <mergeCell ref="E60:F60"/>
    <mergeCell ref="H60:I60"/>
    <mergeCell ref="J60:K60"/>
    <mergeCell ref="C61:D61"/>
    <mergeCell ref="E61:F61"/>
    <mergeCell ref="H61:I61"/>
    <mergeCell ref="J61:K61"/>
    <mergeCell ref="A57:B61"/>
    <mergeCell ref="C57:D57"/>
    <mergeCell ref="E57:F57"/>
    <mergeCell ref="J57:K57"/>
    <mergeCell ref="C58:D58"/>
    <mergeCell ref="E58:F58"/>
    <mergeCell ref="J58:K58"/>
    <mergeCell ref="C59:D59"/>
    <mergeCell ref="E59:F59"/>
    <mergeCell ref="J59:K59"/>
  </mergeCells>
  <phoneticPr fontId="2"/>
  <conditionalFormatting sqref="C24:F24">
    <cfRule type="containsBlanks" dxfId="342" priority="3">
      <formula>LEN(TRIM(C24))=0</formula>
    </cfRule>
  </conditionalFormatting>
  <conditionalFormatting sqref="C9:G11 J9:K11 H11 C27:I27 K27">
    <cfRule type="expression" dxfId="341" priority="2" stopIfTrue="1">
      <formula>$K$4=""</formula>
    </cfRule>
  </conditionalFormatting>
  <conditionalFormatting sqref="E47:K49 J50:K53 C6:G11 H11 C26:I27 K26:K27 G1:H1 I2 C2:C3 K3 C5:E5 G5:K5 J6:K6 J7 H8 C12 C22:F22 C29:E29 G29 G46:K46 G50:G53">
    <cfRule type="containsBlanks" dxfId="340" priority="7">
      <formula>LEN(TRIM(C1))=0</formula>
    </cfRule>
  </conditionalFormatting>
  <conditionalFormatting sqref="G48:K48">
    <cfRule type="expression" priority="4" stopIfTrue="1">
      <formula>$E$48="なし"</formula>
    </cfRule>
  </conditionalFormatting>
  <conditionalFormatting sqref="I49:K49 J50:K53">
    <cfRule type="expression" priority="5" stopIfTrue="1">
      <formula>$H$49="現物"</formula>
    </cfRule>
  </conditionalFormatting>
  <conditionalFormatting sqref="J2:K2 C2:H4 K3:K4 C5:E5 G5:K5 C6:G11 J6:K11 H8 H11 C12:K20 C22:H22 J22:K24 G23:H23 C24:H24 C26:K27 C29:K30 C32:K37 C39:K44 G46:K53 E47:F53 E54:K54 C58:K59 C60:H61 J60:K61 C64:K68">
    <cfRule type="notContainsErrors" priority="1">
      <formula>NOT(ISERROR(C2))</formula>
    </cfRule>
  </conditionalFormatting>
  <conditionalFormatting sqref="J8:K9 J10 J11:K11">
    <cfRule type="containsBlanks" dxfId="339" priority="6">
      <formula>LEN(TRIM(J8))=0</formula>
    </cfRule>
  </conditionalFormatting>
  <dataValidations count="2">
    <dataValidation type="whole" operator="greaterThanOrEqual" allowBlank="1" showInputMessage="1" showErrorMessage="1" sqref="E29:K30 C29:D29" xr:uid="{9060A46B-1E92-4443-94E6-37310DEF1D34}">
      <formula1>0</formula1>
    </dataValidation>
    <dataValidation type="list" allowBlank="1" showInputMessage="1" showErrorMessage="1" sqref="J2:K2" xr:uid="{A3C9D63D-2A0B-4603-B5C5-F1D8ED6ACB3D}">
      <formula1>"保育所,認定こども園,小規模保育事業"</formula1>
    </dataValidation>
  </dataValidations>
  <hyperlinks>
    <hyperlink ref="A1:B1" location="公表用一覧!A1" display=" &lt;戻る" xr:uid="{B731953D-AE99-4757-9CEE-B699C14CB559}"/>
  </hyperlinks>
  <pageMargins left="0.59055118110236227" right="0.39370078740157483" top="0.39370078740157483" bottom="0.39370078740157483" header="0" footer="0"/>
  <pageSetup paperSize="9" scale="95" fitToWidth="0" fitToHeight="0" orientation="portrait" r:id="rId1"/>
  <headerFooter>
    <oddHeader>&amp;L&amp;P / &amp;N ページ</oddHeader>
  </headerFooter>
  <rowBreaks count="2" manualBreakCount="2">
    <brk id="30" max="10" man="1"/>
    <brk id="70" max="10" man="1"/>
  </rowBreaks>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6951DC-0729-40E1-A92F-8EFA6E469ABD}">
  <sheetPr codeName="Sheet26"/>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c r="H1" s="257"/>
      <c r="I1" s="36" t="s">
        <v>370</v>
      </c>
      <c r="J1" s="258">
        <v>45748</v>
      </c>
      <c r="K1" s="259"/>
      <c r="L1" s="37"/>
      <c r="M1" s="37"/>
      <c r="N1" s="37"/>
    </row>
    <row r="2" spans="1:14" ht="27" customHeight="1" x14ac:dyDescent="0.4">
      <c r="A2" s="156" t="s">
        <v>371</v>
      </c>
      <c r="B2" s="155"/>
      <c r="C2" s="260" t="s">
        <v>12</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301</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76</v>
      </c>
      <c r="D5" s="293"/>
      <c r="E5" s="294"/>
      <c r="F5" s="43" t="s">
        <v>376</v>
      </c>
      <c r="G5" s="292"/>
      <c r="H5" s="293"/>
      <c r="I5" s="293"/>
      <c r="J5" s="293"/>
      <c r="K5" s="295"/>
      <c r="L5" s="40"/>
      <c r="M5" s="40"/>
      <c r="N5" s="40"/>
    </row>
    <row r="6" spans="1:14" ht="27" customHeight="1" x14ac:dyDescent="0.4">
      <c r="A6" s="209" t="s">
        <v>378</v>
      </c>
      <c r="B6" s="153"/>
      <c r="C6" s="276" t="s">
        <v>152</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386</v>
      </c>
      <c r="K7" s="289"/>
      <c r="L7" s="44"/>
      <c r="M7" s="44"/>
      <c r="N7" s="44"/>
    </row>
    <row r="8" spans="1:14" ht="27" customHeight="1" x14ac:dyDescent="0.4">
      <c r="A8" s="234"/>
      <c r="B8" s="235"/>
      <c r="C8" s="280"/>
      <c r="D8" s="281"/>
      <c r="E8" s="281"/>
      <c r="F8" s="281"/>
      <c r="G8" s="281"/>
      <c r="H8" s="45" t="s">
        <v>383</v>
      </c>
      <c r="I8" s="287"/>
      <c r="J8" s="224" t="s">
        <v>385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672</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400</v>
      </c>
      <c r="D24" s="231"/>
      <c r="E24" s="230" t="s">
        <v>394</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24</v>
      </c>
      <c r="E26" s="53">
        <v>27</v>
      </c>
      <c r="F26" s="53">
        <v>30</v>
      </c>
      <c r="G26" s="53">
        <v>30</v>
      </c>
      <c r="H26" s="53">
        <v>30</v>
      </c>
      <c r="I26" s="212">
        <f>SUM(C26:H26)</f>
        <v>150</v>
      </c>
      <c r="J26" s="213"/>
      <c r="K26" s="54" t="s">
        <v>22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c r="D32" s="190"/>
      <c r="E32" s="191"/>
      <c r="F32" s="189"/>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c r="F47" s="166"/>
      <c r="G47" s="103"/>
      <c r="H47" s="65"/>
      <c r="I47" s="103"/>
      <c r="J47" s="167"/>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338"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37" priority="4">
      <formula>LEN(TRIM(C24))=0</formula>
    </cfRule>
  </conditionalFormatting>
  <conditionalFormatting sqref="E24:F24">
    <cfRule type="containsBlanks" dxfId="336" priority="3">
      <formula>LEN(TRIM(E24))=0</formula>
    </cfRule>
  </conditionalFormatting>
  <conditionalFormatting sqref="J9:K9 J11:K11 J10">
    <cfRule type="containsBlanks" dxfId="33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3D6669F-EACA-45B7-96B3-DC9ABFF0446B}">
      <formula1>0</formula1>
    </dataValidation>
    <dataValidation type="list" allowBlank="1" showInputMessage="1" showErrorMessage="1" sqref="J2:K2" xr:uid="{42E8B55C-9EE2-4F0D-92E0-F8C801FECEF7}">
      <formula1>"保育所,認定こども園,小規模保育事業"</formula1>
    </dataValidation>
  </dataValidations>
  <hyperlinks>
    <hyperlink ref="A1:B1" location="公表用一覧!A1" display="&lt; 戻る" xr:uid="{93745781-7613-44CE-B09B-5F527D8FE5A0}"/>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241009-C2B8-49EB-9B31-E6BCCD055AB5}">
  <sheetPr codeName="Sheet27"/>
  <dimension ref="A1:N92"/>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297" t="s">
        <v>541</v>
      </c>
      <c r="B1" s="297"/>
      <c r="C1" s="75"/>
      <c r="D1" s="75"/>
      <c r="E1" s="76"/>
      <c r="F1" s="35" t="s">
        <v>369</v>
      </c>
      <c r="G1" s="256"/>
      <c r="H1" s="257"/>
      <c r="I1" s="36" t="s">
        <v>370</v>
      </c>
      <c r="J1" s="258">
        <v>45748</v>
      </c>
      <c r="K1" s="259"/>
      <c r="L1" s="37"/>
      <c r="M1" s="37"/>
      <c r="N1" s="37"/>
    </row>
    <row r="2" spans="1:14" ht="27" customHeight="1" x14ac:dyDescent="0.4">
      <c r="A2" s="156" t="s">
        <v>371</v>
      </c>
      <c r="B2" s="155"/>
      <c r="C2" s="260" t="s">
        <v>153</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302</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154</v>
      </c>
      <c r="D5" s="293"/>
      <c r="E5" s="294"/>
      <c r="F5" s="43" t="s">
        <v>376</v>
      </c>
      <c r="G5" s="296" t="str">
        <f>HYPERLINK("https://www.akagimanyo.com/hoshi-gaiyou")</f>
        <v>https://www.akagimanyo.com/hoshi-gaiyou</v>
      </c>
      <c r="H5" s="293"/>
      <c r="I5" s="293"/>
      <c r="J5" s="293"/>
      <c r="K5" s="295"/>
      <c r="L5" s="40"/>
      <c r="M5" s="40"/>
      <c r="N5" s="40"/>
    </row>
    <row r="6" spans="1:14" ht="27" customHeight="1" x14ac:dyDescent="0.4">
      <c r="A6" s="209" t="s">
        <v>378</v>
      </c>
      <c r="B6" s="153"/>
      <c r="C6" s="276" t="s">
        <v>155</v>
      </c>
      <c r="D6" s="277"/>
      <c r="E6" s="277"/>
      <c r="F6" s="277"/>
      <c r="G6" s="277"/>
      <c r="H6" s="282" t="s">
        <v>379</v>
      </c>
      <c r="I6" s="113" t="s">
        <v>380</v>
      </c>
      <c r="J6" s="284">
        <v>6</v>
      </c>
      <c r="K6" s="285"/>
      <c r="L6" s="44"/>
      <c r="M6" s="44"/>
      <c r="N6" s="44"/>
    </row>
    <row r="7" spans="1:14" ht="27" customHeight="1" x14ac:dyDescent="0.4">
      <c r="A7" s="156"/>
      <c r="B7" s="155"/>
      <c r="C7" s="278"/>
      <c r="D7" s="279"/>
      <c r="E7" s="279"/>
      <c r="F7" s="279"/>
      <c r="G7" s="279"/>
      <c r="H7" s="283"/>
      <c r="I7" s="286" t="s">
        <v>381</v>
      </c>
      <c r="J7" s="288" t="s">
        <v>700</v>
      </c>
      <c r="K7" s="289"/>
      <c r="L7" s="44"/>
      <c r="M7" s="44"/>
      <c r="N7" s="44"/>
    </row>
    <row r="8" spans="1:14" ht="27" customHeight="1" x14ac:dyDescent="0.4">
      <c r="A8" s="234"/>
      <c r="B8" s="235"/>
      <c r="C8" s="280"/>
      <c r="D8" s="281"/>
      <c r="E8" s="281"/>
      <c r="F8" s="281"/>
      <c r="G8" s="281"/>
      <c r="H8" s="45" t="s">
        <v>383</v>
      </c>
      <c r="I8" s="287"/>
      <c r="J8" s="224">
        <v>8</v>
      </c>
      <c r="K8" s="225"/>
      <c r="L8" s="44"/>
      <c r="M8" s="44"/>
      <c r="N8" s="44"/>
    </row>
    <row r="9" spans="1:14" ht="27" customHeight="1" x14ac:dyDescent="0.4">
      <c r="A9" s="270" t="s">
        <v>384</v>
      </c>
      <c r="B9" s="271"/>
      <c r="C9" s="276"/>
      <c r="D9" s="277"/>
      <c r="E9" s="277"/>
      <c r="F9" s="277"/>
      <c r="G9" s="277"/>
      <c r="H9" s="282" t="s">
        <v>379</v>
      </c>
      <c r="I9" s="113"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543</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488</v>
      </c>
      <c r="D24" s="231"/>
      <c r="E24" s="230" t="s">
        <v>546</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12</v>
      </c>
      <c r="D26" s="53">
        <v>15</v>
      </c>
      <c r="E26" s="53">
        <v>18</v>
      </c>
      <c r="F26" s="53">
        <v>25</v>
      </c>
      <c r="G26" s="53">
        <v>25</v>
      </c>
      <c r="H26" s="53">
        <v>25</v>
      </c>
      <c r="I26" s="212">
        <f>SUM(C26:H26)</f>
        <v>120</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1</v>
      </c>
      <c r="E29" s="59">
        <v>16</v>
      </c>
      <c r="F29" s="59"/>
      <c r="G29" s="59"/>
      <c r="H29" s="59">
        <v>1</v>
      </c>
      <c r="I29" s="59">
        <v>1</v>
      </c>
      <c r="J29" s="59">
        <v>1</v>
      </c>
      <c r="K29" s="60"/>
      <c r="L29" s="50"/>
      <c r="M29" s="50"/>
      <c r="N29" s="50"/>
    </row>
    <row r="30" spans="1:14" ht="27" customHeight="1" thickBot="1" x14ac:dyDescent="0.45">
      <c r="A30" s="120"/>
      <c r="B30" s="61" t="s">
        <v>424</v>
      </c>
      <c r="C30" s="62" t="s">
        <v>425</v>
      </c>
      <c r="D30" s="62" t="s">
        <v>425</v>
      </c>
      <c r="E30" s="62">
        <v>6</v>
      </c>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548</v>
      </c>
      <c r="D32" s="190"/>
      <c r="E32" s="191"/>
      <c r="F32" s="189" t="s">
        <v>701</v>
      </c>
      <c r="G32" s="190"/>
      <c r="H32" s="191"/>
      <c r="I32" s="189" t="s">
        <v>1870</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549</v>
      </c>
      <c r="D39" s="202"/>
      <c r="E39" s="203"/>
      <c r="F39" s="201" t="s">
        <v>436</v>
      </c>
      <c r="G39" s="202"/>
      <c r="H39" s="203"/>
      <c r="I39" s="201" t="s">
        <v>702</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125" t="s">
        <v>441</v>
      </c>
      <c r="H45" s="125" t="s">
        <v>442</v>
      </c>
      <c r="I45" s="125" t="s">
        <v>93</v>
      </c>
      <c r="J45" s="178" t="s">
        <v>443</v>
      </c>
      <c r="K45" s="179"/>
    </row>
    <row r="46" spans="1:11" ht="20.25" customHeight="1" x14ac:dyDescent="0.4">
      <c r="A46" s="154"/>
      <c r="B46" s="174"/>
      <c r="C46" s="185" t="s">
        <v>444</v>
      </c>
      <c r="D46" s="186"/>
      <c r="E46" s="187" t="s">
        <v>445</v>
      </c>
      <c r="F46" s="187"/>
      <c r="G46" s="126" t="s">
        <v>446</v>
      </c>
      <c r="H46" s="65" t="s">
        <v>551</v>
      </c>
      <c r="I46" s="126" t="s">
        <v>703</v>
      </c>
      <c r="J46" s="167" t="s">
        <v>524</v>
      </c>
      <c r="K46" s="168"/>
    </row>
    <row r="47" spans="1:11" ht="20.25" customHeight="1" x14ac:dyDescent="0.4">
      <c r="A47" s="154"/>
      <c r="B47" s="174"/>
      <c r="C47" s="185" t="s">
        <v>450</v>
      </c>
      <c r="D47" s="186"/>
      <c r="E47" s="166" t="s">
        <v>552</v>
      </c>
      <c r="F47" s="166"/>
      <c r="G47" s="126" t="s">
        <v>446</v>
      </c>
      <c r="H47" s="65" t="s">
        <v>553</v>
      </c>
      <c r="I47" s="126" t="s">
        <v>554</v>
      </c>
      <c r="J47" s="167" t="s">
        <v>555</v>
      </c>
      <c r="K47" s="168"/>
    </row>
    <row r="48" spans="1:11" ht="20.25" customHeight="1" x14ac:dyDescent="0.4">
      <c r="A48" s="154"/>
      <c r="B48" s="174"/>
      <c r="C48" s="185" t="s">
        <v>456</v>
      </c>
      <c r="D48" s="186"/>
      <c r="E48" s="166" t="s">
        <v>445</v>
      </c>
      <c r="F48" s="166"/>
      <c r="G48" s="126" t="s">
        <v>521</v>
      </c>
      <c r="H48" s="65" t="s">
        <v>880</v>
      </c>
      <c r="I48" s="126" t="s">
        <v>557</v>
      </c>
      <c r="J48" s="167" t="s">
        <v>558</v>
      </c>
      <c r="K48" s="168"/>
    </row>
    <row r="49" spans="1:14" ht="20.25" customHeight="1" x14ac:dyDescent="0.4">
      <c r="A49" s="154"/>
      <c r="B49" s="174"/>
      <c r="C49" s="185" t="s">
        <v>457</v>
      </c>
      <c r="D49" s="186"/>
      <c r="E49" s="166" t="s">
        <v>559</v>
      </c>
      <c r="F49" s="166"/>
      <c r="G49" s="126" t="s">
        <v>446</v>
      </c>
      <c r="H49" s="65" t="s">
        <v>560</v>
      </c>
      <c r="I49" s="126" t="s">
        <v>561</v>
      </c>
      <c r="J49" s="167" t="s">
        <v>562</v>
      </c>
      <c r="K49" s="168"/>
      <c r="L49" s="66"/>
      <c r="M49" s="66"/>
      <c r="N49" s="66"/>
    </row>
    <row r="50" spans="1:14" ht="20.25" customHeight="1" x14ac:dyDescent="0.4">
      <c r="A50" s="154"/>
      <c r="B50" s="174"/>
      <c r="C50" s="185"/>
      <c r="D50" s="186"/>
      <c r="E50" s="188"/>
      <c r="F50" s="188"/>
      <c r="G50" s="126"/>
      <c r="H50" s="65"/>
      <c r="I50" s="126"/>
      <c r="J50" s="167"/>
      <c r="K50" s="168"/>
      <c r="L50" s="66"/>
    </row>
    <row r="51" spans="1:14" ht="20.25" customHeight="1" x14ac:dyDescent="0.4">
      <c r="A51" s="154"/>
      <c r="B51" s="174"/>
      <c r="C51" s="185"/>
      <c r="D51" s="186"/>
      <c r="E51" s="188"/>
      <c r="F51" s="188"/>
      <c r="G51" s="126"/>
      <c r="H51" s="65"/>
      <c r="I51" s="126"/>
      <c r="J51" s="167"/>
      <c r="K51" s="168"/>
      <c r="L51" s="66"/>
    </row>
    <row r="52" spans="1:14" ht="12" customHeight="1" x14ac:dyDescent="0.4">
      <c r="A52" s="119"/>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125" t="s">
        <v>468</v>
      </c>
      <c r="H54" s="125" t="s">
        <v>448</v>
      </c>
      <c r="I54" s="127" t="s">
        <v>469</v>
      </c>
      <c r="J54" s="178" t="s">
        <v>93</v>
      </c>
      <c r="K54" s="179"/>
    </row>
    <row r="55" spans="1:14" ht="20.25" customHeight="1" x14ac:dyDescent="0.4">
      <c r="A55" s="154"/>
      <c r="B55" s="174"/>
      <c r="C55" s="180" t="s">
        <v>481</v>
      </c>
      <c r="D55" s="181"/>
      <c r="E55" s="182" t="s">
        <v>445</v>
      </c>
      <c r="F55" s="182"/>
      <c r="G55" s="128" t="s">
        <v>704</v>
      </c>
      <c r="H55" s="129" t="s">
        <v>565</v>
      </c>
      <c r="I55" s="129" t="s">
        <v>565</v>
      </c>
      <c r="J55" s="183" t="s">
        <v>472</v>
      </c>
      <c r="K55" s="184"/>
    </row>
    <row r="56" spans="1:14" ht="20.25" customHeight="1" x14ac:dyDescent="0.4">
      <c r="A56" s="154"/>
      <c r="B56" s="174"/>
      <c r="C56" s="164" t="s">
        <v>566</v>
      </c>
      <c r="D56" s="165"/>
      <c r="E56" s="166" t="s">
        <v>445</v>
      </c>
      <c r="F56" s="166"/>
      <c r="G56" s="126" t="s">
        <v>567</v>
      </c>
      <c r="H56" s="130" t="s">
        <v>565</v>
      </c>
      <c r="I56" s="130" t="s">
        <v>565</v>
      </c>
      <c r="J56" s="167" t="s">
        <v>472</v>
      </c>
      <c r="K56" s="168"/>
    </row>
    <row r="57" spans="1:14" ht="20.25" customHeight="1" x14ac:dyDescent="0.4">
      <c r="A57" s="154"/>
      <c r="B57" s="174"/>
      <c r="C57" s="164" t="s">
        <v>568</v>
      </c>
      <c r="D57" s="165"/>
      <c r="E57" s="166" t="s">
        <v>408</v>
      </c>
      <c r="F57" s="166"/>
      <c r="G57" s="126" t="s">
        <v>705</v>
      </c>
      <c r="H57" s="130" t="s">
        <v>565</v>
      </c>
      <c r="I57" s="130" t="s">
        <v>565</v>
      </c>
      <c r="J57" s="167" t="s">
        <v>472</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1871</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thickBot="1" x14ac:dyDescent="0.45">
      <c r="A66" s="72" t="s">
        <v>477</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18"/>
    </row>
    <row r="69" spans="1:11" ht="26.25" customHeight="1" x14ac:dyDescent="0.4">
      <c r="A69" s="95"/>
      <c r="K69" s="118"/>
    </row>
    <row r="70" spans="1:11" ht="26.25" customHeight="1" x14ac:dyDescent="0.4">
      <c r="A70" s="95"/>
      <c r="K70" s="118"/>
    </row>
    <row r="71" spans="1:11" ht="26.25" customHeight="1" x14ac:dyDescent="0.4">
      <c r="A71" s="95"/>
      <c r="K71" s="118"/>
    </row>
    <row r="72" spans="1:11" ht="26.25" customHeight="1" x14ac:dyDescent="0.4">
      <c r="A72" s="95"/>
      <c r="K72" s="118"/>
    </row>
    <row r="73" spans="1:11" ht="26.25" customHeight="1" x14ac:dyDescent="0.4">
      <c r="A73" s="95"/>
      <c r="K73" s="118"/>
    </row>
    <row r="74" spans="1:11" ht="26.25" customHeight="1" x14ac:dyDescent="0.4">
      <c r="A74" s="95"/>
      <c r="K74" s="118"/>
    </row>
    <row r="75" spans="1:11" ht="26.25" customHeight="1" x14ac:dyDescent="0.4">
      <c r="A75" s="95"/>
      <c r="K75" s="118"/>
    </row>
    <row r="76" spans="1:11" ht="26.25" customHeight="1" x14ac:dyDescent="0.4">
      <c r="A76" s="95"/>
      <c r="K76" s="118"/>
    </row>
    <row r="77" spans="1:11" ht="26.25" customHeight="1" x14ac:dyDescent="0.4">
      <c r="A77" s="95"/>
      <c r="K77" s="118"/>
    </row>
    <row r="78" spans="1:11" ht="26.25" customHeight="1" x14ac:dyDescent="0.4">
      <c r="A78" s="95"/>
      <c r="K78" s="118"/>
    </row>
    <row r="79" spans="1:11" ht="26.25" customHeight="1" x14ac:dyDescent="0.4">
      <c r="A79" s="95"/>
      <c r="K79" s="118"/>
    </row>
    <row r="80" spans="1:11" ht="26.25" customHeight="1" x14ac:dyDescent="0.4">
      <c r="A80" s="95"/>
      <c r="K80" s="118"/>
    </row>
    <row r="81" spans="1:11" ht="26.25" customHeight="1" x14ac:dyDescent="0.4">
      <c r="A81" s="95"/>
      <c r="K81" s="118"/>
    </row>
    <row r="82" spans="1:11" ht="26.25" customHeight="1" x14ac:dyDescent="0.4">
      <c r="A82" s="95"/>
      <c r="K82" s="118"/>
    </row>
    <row r="83" spans="1:11" ht="26.25" customHeight="1" x14ac:dyDescent="0.4">
      <c r="A83" s="95"/>
      <c r="K83" s="118"/>
    </row>
    <row r="84" spans="1:11" ht="26.25" customHeight="1" x14ac:dyDescent="0.4">
      <c r="A84" s="95"/>
      <c r="K84" s="118"/>
    </row>
    <row r="85" spans="1:11" ht="26.25" customHeight="1" x14ac:dyDescent="0.4">
      <c r="A85" s="95"/>
      <c r="K85" s="118"/>
    </row>
    <row r="86" spans="1:11" ht="26.25" customHeight="1" x14ac:dyDescent="0.4">
      <c r="A86" s="95"/>
      <c r="K86" s="118"/>
    </row>
    <row r="87" spans="1:11" ht="26.25" customHeight="1" x14ac:dyDescent="0.4">
      <c r="A87" s="95"/>
      <c r="K87" s="118"/>
    </row>
    <row r="88" spans="1:11" ht="26.25" customHeight="1" x14ac:dyDescent="0.4">
      <c r="A88" s="95"/>
      <c r="K88" s="118"/>
    </row>
    <row r="89" spans="1:11" ht="26.25" customHeight="1" x14ac:dyDescent="0.4">
      <c r="A89" s="95"/>
      <c r="K89" s="118"/>
    </row>
    <row r="90" spans="1:11" ht="26.25" customHeight="1" x14ac:dyDescent="0.4">
      <c r="A90" s="95"/>
      <c r="K90" s="118"/>
    </row>
    <row r="91" spans="1:11" ht="26.25" customHeight="1" x14ac:dyDescent="0.4">
      <c r="A91" s="95"/>
      <c r="K91" s="118"/>
    </row>
    <row r="92" spans="1:11" ht="26.25" customHeight="1" thickBot="1" x14ac:dyDescent="0.45">
      <c r="A92" s="96"/>
      <c r="B92" s="97"/>
      <c r="C92" s="97"/>
      <c r="D92" s="97"/>
      <c r="E92" s="97"/>
      <c r="F92" s="97"/>
      <c r="G92" s="97"/>
      <c r="H92" s="97"/>
      <c r="I92" s="97"/>
      <c r="J92" s="97"/>
      <c r="K92" s="98"/>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34" priority="3">
      <formula>LEN(TRIM(C24))=0</formula>
    </cfRule>
  </conditionalFormatting>
  <conditionalFormatting sqref="C9:G11 J9:K11 H11 C27:I27 K27">
    <cfRule type="expression" dxfId="333"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32" priority="6">
      <formula>LEN(TRIM(J8))=0</formula>
    </cfRule>
  </conditionalFormatting>
  <dataValidations count="2">
    <dataValidation type="whole" operator="greaterThanOrEqual" allowBlank="1" showInputMessage="1" showErrorMessage="1" sqref="E29:K30 C29:D29" xr:uid="{746B88B9-898F-4D69-B8F1-5CF0AE9FAB44}">
      <formula1>0</formula1>
    </dataValidation>
    <dataValidation type="list" allowBlank="1" showInputMessage="1" showErrorMessage="1" sqref="J2:K2" xr:uid="{3C4E11E9-765C-473A-8D29-4C8934928B4F}">
      <formula1>"保育所,認定こども園,小規模保育事業"</formula1>
    </dataValidation>
  </dataValidations>
  <hyperlinks>
    <hyperlink ref="A1:B1" location="公表用一覧!A1" display=" &lt;戻る" xr:uid="{5E99722E-3038-4E83-837B-66AF4A19BF84}"/>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D8284E-CC52-4739-8187-261B9728DB85}">
  <sheetPr codeName="Sheet28"/>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45561</v>
      </c>
      <c r="H1" s="257"/>
      <c r="I1" s="36" t="s">
        <v>370</v>
      </c>
      <c r="J1" s="258">
        <v>45748</v>
      </c>
      <c r="K1" s="259"/>
      <c r="L1" s="37"/>
      <c r="M1" s="37"/>
      <c r="N1" s="37"/>
    </row>
    <row r="2" spans="1:14" ht="27" customHeight="1" x14ac:dyDescent="0.4">
      <c r="A2" s="156" t="s">
        <v>371</v>
      </c>
      <c r="B2" s="155"/>
      <c r="C2" s="260" t="s">
        <v>1632</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303</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1633</v>
      </c>
      <c r="D5" s="293"/>
      <c r="E5" s="294"/>
      <c r="F5" s="43" t="s">
        <v>376</v>
      </c>
      <c r="G5" s="296" t="str">
        <f>HYPERLINK("http://ohisama-kai.org/hibiki/")</f>
        <v>http://ohisama-kai.org/hibiki/</v>
      </c>
      <c r="H5" s="293"/>
      <c r="I5" s="293"/>
      <c r="J5" s="293"/>
      <c r="K5" s="295"/>
      <c r="L5" s="40"/>
      <c r="M5" s="40"/>
      <c r="N5" s="40"/>
    </row>
    <row r="6" spans="1:14" ht="27" customHeight="1" x14ac:dyDescent="0.4">
      <c r="A6" s="209" t="s">
        <v>378</v>
      </c>
      <c r="B6" s="153"/>
      <c r="C6" s="276" t="s">
        <v>1634</v>
      </c>
      <c r="D6" s="277"/>
      <c r="E6" s="277"/>
      <c r="F6" s="277"/>
      <c r="G6" s="277"/>
      <c r="H6" s="282" t="s">
        <v>379</v>
      </c>
      <c r="I6" s="107" t="s">
        <v>380</v>
      </c>
      <c r="J6" s="284">
        <v>6</v>
      </c>
      <c r="K6" s="285"/>
      <c r="L6" s="44"/>
      <c r="M6" s="44"/>
      <c r="N6" s="44"/>
    </row>
    <row r="7" spans="1:14" ht="27" customHeight="1" x14ac:dyDescent="0.4">
      <c r="A7" s="156"/>
      <c r="B7" s="155"/>
      <c r="C7" s="278"/>
      <c r="D7" s="279"/>
      <c r="E7" s="279"/>
      <c r="F7" s="279"/>
      <c r="G7" s="279"/>
      <c r="H7" s="283"/>
      <c r="I7" s="286" t="s">
        <v>381</v>
      </c>
      <c r="J7" s="288" t="s">
        <v>1635</v>
      </c>
      <c r="K7" s="289"/>
      <c r="L7" s="44"/>
      <c r="M7" s="44"/>
      <c r="N7" s="44"/>
    </row>
    <row r="8" spans="1:14" ht="27" customHeight="1" x14ac:dyDescent="0.4">
      <c r="A8" s="234"/>
      <c r="B8" s="235"/>
      <c r="C8" s="280"/>
      <c r="D8" s="281"/>
      <c r="E8" s="281"/>
      <c r="F8" s="281"/>
      <c r="G8" s="281"/>
      <c r="H8" s="45" t="s">
        <v>499</v>
      </c>
      <c r="I8" s="287"/>
      <c r="J8" s="224">
        <v>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1636</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750</v>
      </c>
      <c r="D22" s="231"/>
      <c r="E22" s="230" t="s">
        <v>502</v>
      </c>
      <c r="F22" s="231"/>
      <c r="G22" s="249"/>
      <c r="H22" s="250"/>
      <c r="I22" s="46" t="s">
        <v>396</v>
      </c>
      <c r="J22" s="226" t="s">
        <v>1637</v>
      </c>
      <c r="K22" s="227"/>
      <c r="L22" s="44"/>
      <c r="M22" s="44"/>
      <c r="N22" s="44"/>
    </row>
    <row r="23" spans="1:14" ht="27" customHeight="1" x14ac:dyDescent="0.4">
      <c r="A23" s="156"/>
      <c r="B23" s="155"/>
      <c r="C23" s="228" t="s">
        <v>397</v>
      </c>
      <c r="D23" s="229"/>
      <c r="E23" s="228" t="s">
        <v>398</v>
      </c>
      <c r="F23" s="229"/>
      <c r="G23" s="251"/>
      <c r="H23" s="252"/>
      <c r="I23" s="46" t="s">
        <v>399</v>
      </c>
      <c r="J23" s="226" t="s">
        <v>1638</v>
      </c>
      <c r="K23" s="227"/>
      <c r="L23" s="44"/>
      <c r="M23" s="44"/>
      <c r="N23" s="44"/>
    </row>
    <row r="24" spans="1:14" ht="27" customHeight="1" x14ac:dyDescent="0.4">
      <c r="A24" s="234"/>
      <c r="B24" s="235"/>
      <c r="C24" s="230" t="s">
        <v>505</v>
      </c>
      <c r="D24" s="231"/>
      <c r="E24" s="230" t="s">
        <v>505</v>
      </c>
      <c r="F24" s="231"/>
      <c r="G24" s="253"/>
      <c r="H24" s="254"/>
      <c r="I24" s="47" t="s">
        <v>401</v>
      </c>
      <c r="J24" s="232" t="s">
        <v>1639</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24</v>
      </c>
      <c r="E26" s="53">
        <v>24</v>
      </c>
      <c r="F26" s="53">
        <v>24</v>
      </c>
      <c r="G26" s="53">
        <v>24</v>
      </c>
      <c r="H26" s="53">
        <v>24</v>
      </c>
      <c r="I26" s="212">
        <f>SUM(C26:H26)</f>
        <v>129</v>
      </c>
      <c r="J26" s="213"/>
      <c r="K26" s="54" t="s">
        <v>452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14</v>
      </c>
      <c r="F29" s="59">
        <v>1</v>
      </c>
      <c r="G29" s="59">
        <v>1</v>
      </c>
      <c r="H29" s="59">
        <v>2</v>
      </c>
      <c r="I29" s="59">
        <v>0</v>
      </c>
      <c r="J29" s="59">
        <v>1</v>
      </c>
      <c r="K29" s="60" t="s">
        <v>425</v>
      </c>
      <c r="L29" s="50"/>
      <c r="M29" s="50"/>
      <c r="N29" s="50"/>
    </row>
    <row r="30" spans="1:14" ht="27" customHeight="1" thickBot="1" x14ac:dyDescent="0.45">
      <c r="A30" s="102"/>
      <c r="B30" s="61" t="s">
        <v>424</v>
      </c>
      <c r="C30" s="62" t="s">
        <v>425</v>
      </c>
      <c r="D30" s="62" t="s">
        <v>425</v>
      </c>
      <c r="E30" s="62">
        <v>6</v>
      </c>
      <c r="F30" s="62" t="s">
        <v>425</v>
      </c>
      <c r="G30" s="62">
        <v>1</v>
      </c>
      <c r="H30" s="62" t="s">
        <v>425</v>
      </c>
      <c r="I30" s="62">
        <v>1</v>
      </c>
      <c r="J30" s="62">
        <v>1</v>
      </c>
      <c r="K30" s="63">
        <v>1</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1640</v>
      </c>
      <c r="D32" s="190"/>
      <c r="E32" s="191"/>
      <c r="F32" s="189" t="s">
        <v>1641</v>
      </c>
      <c r="G32" s="190"/>
      <c r="H32" s="191"/>
      <c r="I32" s="189" t="s">
        <v>1642</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1643</v>
      </c>
      <c r="D39" s="202"/>
      <c r="E39" s="203"/>
      <c r="F39" s="201" t="s">
        <v>1644</v>
      </c>
      <c r="G39" s="202"/>
      <c r="H39" s="203"/>
      <c r="I39" s="201" t="s">
        <v>1645</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1646</v>
      </c>
      <c r="I46" s="103" t="s">
        <v>563</v>
      </c>
      <c r="J46" s="167" t="s">
        <v>515</v>
      </c>
      <c r="K46" s="168"/>
    </row>
    <row r="47" spans="1:11" ht="20.25" customHeight="1" x14ac:dyDescent="0.4">
      <c r="A47" s="154"/>
      <c r="B47" s="174"/>
      <c r="C47" s="185" t="s">
        <v>450</v>
      </c>
      <c r="D47" s="186"/>
      <c r="E47" s="166" t="s">
        <v>451</v>
      </c>
      <c r="F47" s="166"/>
      <c r="G47" s="103" t="s">
        <v>452</v>
      </c>
      <c r="H47" s="65" t="s">
        <v>1647</v>
      </c>
      <c r="I47" s="103" t="s">
        <v>563</v>
      </c>
      <c r="J47" s="167" t="s">
        <v>515</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1648</v>
      </c>
      <c r="F49" s="166"/>
      <c r="G49" s="103" t="s">
        <v>446</v>
      </c>
      <c r="H49" s="65" t="s">
        <v>862</v>
      </c>
      <c r="I49" s="103" t="s">
        <v>563</v>
      </c>
      <c r="J49" s="167" t="s">
        <v>515</v>
      </c>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1649</v>
      </c>
      <c r="D55" s="181"/>
      <c r="E55" s="182" t="s">
        <v>552</v>
      </c>
      <c r="F55" s="182"/>
      <c r="G55" s="104" t="s">
        <v>645</v>
      </c>
      <c r="H55" s="69" t="s">
        <v>377</v>
      </c>
      <c r="I55" s="69" t="s">
        <v>377</v>
      </c>
      <c r="J55" s="183" t="s">
        <v>472</v>
      </c>
      <c r="K55" s="184"/>
    </row>
    <row r="56" spans="1:14" ht="20.25" customHeight="1" x14ac:dyDescent="0.4">
      <c r="A56" s="154"/>
      <c r="B56" s="174"/>
      <c r="C56" s="164" t="s">
        <v>1650</v>
      </c>
      <c r="D56" s="165"/>
      <c r="E56" s="166" t="s">
        <v>707</v>
      </c>
      <c r="F56" s="166"/>
      <c r="G56" s="103" t="s">
        <v>539</v>
      </c>
      <c r="H56" s="70" t="s">
        <v>377</v>
      </c>
      <c r="I56" s="70" t="s">
        <v>377</v>
      </c>
      <c r="J56" s="167" t="s">
        <v>472</v>
      </c>
      <c r="K56" s="168"/>
    </row>
    <row r="57" spans="1:14" ht="20.25" customHeight="1" x14ac:dyDescent="0.4">
      <c r="A57" s="154"/>
      <c r="B57" s="174"/>
      <c r="C57" s="164" t="s">
        <v>1651</v>
      </c>
      <c r="D57" s="165"/>
      <c r="E57" s="166" t="s">
        <v>445</v>
      </c>
      <c r="F57" s="166"/>
      <c r="G57" s="103" t="s">
        <v>539</v>
      </c>
      <c r="H57" s="70" t="s">
        <v>377</v>
      </c>
      <c r="I57" s="70" t="s">
        <v>377</v>
      </c>
      <c r="J57" s="167" t="s">
        <v>472</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1652</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31" priority="3">
      <formula>LEN(TRIM(C24))=0</formula>
    </cfRule>
  </conditionalFormatting>
  <conditionalFormatting sqref="C9:G11 J9:K11 H11 C27:I27 K27">
    <cfRule type="expression" dxfId="330" priority="2" stopIfTrue="1">
      <formula>$K$4=""</formula>
    </cfRule>
  </conditionalFormatting>
  <conditionalFormatting sqref="E47:K49 C6:G11 H11 C26:I27 K26:K27 G1:H1 I2 C2:C3 K3 C5:E5 G5:K5 J6:K6 J7 H8 C12 C22:F22 C29:E29 G29 G46:K46">
    <cfRule type="containsBlanks" dxfId="32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28" priority="6">
      <formula>LEN(TRIM(J8))=0</formula>
    </cfRule>
  </conditionalFormatting>
  <dataValidations count="2">
    <dataValidation type="whole" operator="greaterThanOrEqual" allowBlank="1" showInputMessage="1" showErrorMessage="1" sqref="E29:K30 C29:D29" xr:uid="{FC2AAB5B-0C1F-4F4C-959A-247F92218939}">
      <formula1>0</formula1>
    </dataValidation>
    <dataValidation type="list" allowBlank="1" showInputMessage="1" showErrorMessage="1" sqref="J2:K2" xr:uid="{D0C19A5B-1CD2-4CBC-84BD-3F8D7910B858}">
      <formula1>"保育所,認定こども園,小規模保育事業"</formula1>
    </dataValidation>
  </dataValidations>
  <hyperlinks>
    <hyperlink ref="A1:B1" location="公表用一覧!A1" display=" &lt;戻る" xr:uid="{30ACE814-939A-497B-BF37-1D3C819F3F83}"/>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67656A-6C8D-4D89-8144-9E0E8F26BC4C}">
  <sheetPr codeName="Sheet29"/>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45553</v>
      </c>
      <c r="H1" s="257"/>
      <c r="I1" s="36" t="s">
        <v>370</v>
      </c>
      <c r="J1" s="258">
        <v>45748</v>
      </c>
      <c r="K1" s="259"/>
      <c r="L1" s="37"/>
      <c r="M1" s="37"/>
      <c r="N1" s="37"/>
    </row>
    <row r="2" spans="1:14" ht="27" customHeight="1" x14ac:dyDescent="0.4">
      <c r="A2" s="156" t="s">
        <v>371</v>
      </c>
      <c r="B2" s="155"/>
      <c r="C2" s="260" t="s">
        <v>1144</v>
      </c>
      <c r="D2" s="261"/>
      <c r="E2" s="261"/>
      <c r="F2" s="261"/>
      <c r="G2" s="261"/>
      <c r="H2" s="262"/>
      <c r="I2" s="39" t="s">
        <v>93</v>
      </c>
      <c r="J2" s="266" t="s">
        <v>774</v>
      </c>
      <c r="K2" s="267"/>
      <c r="L2" s="40"/>
      <c r="M2" s="40"/>
      <c r="N2" s="40"/>
    </row>
    <row r="3" spans="1:14" ht="27" customHeight="1" x14ac:dyDescent="0.4">
      <c r="A3" s="156"/>
      <c r="B3" s="155"/>
      <c r="C3" s="260"/>
      <c r="D3" s="261"/>
      <c r="E3" s="261"/>
      <c r="F3" s="261"/>
      <c r="G3" s="261"/>
      <c r="H3" s="262"/>
      <c r="I3" s="268" t="s">
        <v>373</v>
      </c>
      <c r="J3" s="269"/>
      <c r="K3" s="41">
        <v>304</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1145</v>
      </c>
      <c r="D5" s="293"/>
      <c r="E5" s="294"/>
      <c r="F5" s="43" t="s">
        <v>376</v>
      </c>
      <c r="G5" s="296" t="str">
        <f>HYPERLINK("https://goodstar-inc.com/otaka/")</f>
        <v>https://goodstar-inc.com/otaka/</v>
      </c>
      <c r="H5" s="293"/>
      <c r="I5" s="293"/>
      <c r="J5" s="293"/>
      <c r="K5" s="295"/>
      <c r="L5" s="40"/>
      <c r="M5" s="40"/>
      <c r="N5" s="40"/>
    </row>
    <row r="6" spans="1:14" ht="27" customHeight="1" x14ac:dyDescent="0.4">
      <c r="A6" s="209" t="s">
        <v>378</v>
      </c>
      <c r="B6" s="153"/>
      <c r="C6" s="276" t="s">
        <v>1146</v>
      </c>
      <c r="D6" s="277"/>
      <c r="E6" s="277"/>
      <c r="F6" s="277"/>
      <c r="G6" s="277"/>
      <c r="H6" s="282" t="s">
        <v>379</v>
      </c>
      <c r="I6" s="107" t="s">
        <v>380</v>
      </c>
      <c r="J6" s="284" t="s">
        <v>377</v>
      </c>
      <c r="K6" s="285"/>
      <c r="L6" s="44"/>
      <c r="M6" s="44"/>
      <c r="N6" s="44"/>
    </row>
    <row r="7" spans="1:14" ht="27" customHeight="1" x14ac:dyDescent="0.4">
      <c r="A7" s="156"/>
      <c r="B7" s="155"/>
      <c r="C7" s="278"/>
      <c r="D7" s="279"/>
      <c r="E7" s="279"/>
      <c r="F7" s="279"/>
      <c r="G7" s="279"/>
      <c r="H7" s="283"/>
      <c r="I7" s="286" t="s">
        <v>381</v>
      </c>
      <c r="J7" s="441" t="s">
        <v>1147</v>
      </c>
      <c r="K7" s="289"/>
      <c r="L7" s="44"/>
      <c r="M7" s="44"/>
      <c r="N7" s="44"/>
    </row>
    <row r="8" spans="1:14" ht="27" customHeight="1" x14ac:dyDescent="0.4">
      <c r="A8" s="234"/>
      <c r="B8" s="235"/>
      <c r="C8" s="280"/>
      <c r="D8" s="281"/>
      <c r="E8" s="281"/>
      <c r="F8" s="281"/>
      <c r="G8" s="281"/>
      <c r="H8" s="45" t="s">
        <v>377</v>
      </c>
      <c r="I8" s="287"/>
      <c r="J8" s="224">
        <v>7</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1148</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1149</v>
      </c>
      <c r="D22" s="231"/>
      <c r="E22" s="230" t="s">
        <v>1150</v>
      </c>
      <c r="F22" s="231"/>
      <c r="G22" s="249" t="s">
        <v>1151</v>
      </c>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1152</v>
      </c>
      <c r="D24" s="231"/>
      <c r="E24" s="230" t="s">
        <v>1149</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4</v>
      </c>
      <c r="D26" s="53">
        <v>6</v>
      </c>
      <c r="E26" s="53">
        <v>8</v>
      </c>
      <c r="F26" s="53"/>
      <c r="G26" s="53"/>
      <c r="H26" s="53"/>
      <c r="I26" s="212">
        <f>SUM(C26:H26)</f>
        <v>18</v>
      </c>
      <c r="J26" s="213"/>
      <c r="K26" s="54" t="s">
        <v>1153</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4</v>
      </c>
      <c r="F29" s="59"/>
      <c r="G29" s="59"/>
      <c r="H29" s="59">
        <v>1</v>
      </c>
      <c r="I29" s="59"/>
      <c r="J29" s="59"/>
      <c r="K29" s="60"/>
      <c r="L29" s="50"/>
      <c r="M29" s="50"/>
      <c r="N29" s="50"/>
    </row>
    <row r="30" spans="1:14" ht="27" customHeight="1" thickBot="1" x14ac:dyDescent="0.45">
      <c r="A30" s="102"/>
      <c r="B30" s="61" t="s">
        <v>424</v>
      </c>
      <c r="C30" s="62" t="s">
        <v>425</v>
      </c>
      <c r="D30" s="62" t="s">
        <v>425</v>
      </c>
      <c r="E30" s="62"/>
      <c r="F30" s="62"/>
      <c r="G30" s="62">
        <v>1</v>
      </c>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1154</v>
      </c>
      <c r="D32" s="190"/>
      <c r="E32" s="191"/>
      <c r="F32" s="189" t="s">
        <v>1155</v>
      </c>
      <c r="G32" s="190"/>
      <c r="H32" s="191"/>
      <c r="I32" s="189" t="s">
        <v>1156</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1157</v>
      </c>
      <c r="D39" s="202"/>
      <c r="E39" s="203"/>
      <c r="F39" s="201" t="s">
        <v>1156</v>
      </c>
      <c r="G39" s="202"/>
      <c r="H39" s="203"/>
      <c r="I39" s="201" t="s">
        <v>1158</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t="s">
        <v>1159</v>
      </c>
      <c r="F47" s="166"/>
      <c r="G47" s="103" t="s">
        <v>452</v>
      </c>
      <c r="H47" s="65" t="s">
        <v>1160</v>
      </c>
      <c r="I47" s="103" t="s">
        <v>951</v>
      </c>
      <c r="J47" s="167" t="s">
        <v>1161</v>
      </c>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t="s">
        <v>1162</v>
      </c>
      <c r="F51" s="188"/>
      <c r="G51" s="103" t="s">
        <v>1163</v>
      </c>
      <c r="H51" s="65" t="s">
        <v>1125</v>
      </c>
      <c r="I51" s="103" t="s">
        <v>1164</v>
      </c>
      <c r="J51" s="167" t="s">
        <v>1161</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1165</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27" priority="3">
      <formula>LEN(TRIM(C24))=0</formula>
    </cfRule>
  </conditionalFormatting>
  <conditionalFormatting sqref="C9:G11 J9:K11 H11 C27:I27 K27">
    <cfRule type="expression" dxfId="326" priority="2" stopIfTrue="1">
      <formula>$K$4=""</formula>
    </cfRule>
  </conditionalFormatting>
  <conditionalFormatting sqref="E47:K49 C6:G11 H11 C26:I27 K26:K27 G1:H1 I2 C2:C3 K3 C5:E5 G5:K5 J6:K6 J7 H8 C12 C22:F22 C29:E29 G29 G46:K46">
    <cfRule type="containsBlanks" dxfId="32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24" priority="6">
      <formula>LEN(TRIM(J8))=0</formula>
    </cfRule>
  </conditionalFormatting>
  <dataValidations count="2">
    <dataValidation type="whole" operator="greaterThanOrEqual" allowBlank="1" showInputMessage="1" showErrorMessage="1" sqref="E29:K30 C29:D29" xr:uid="{B72B5805-2997-4621-901D-7F8CD900ADD2}">
      <formula1>0</formula1>
    </dataValidation>
    <dataValidation type="list" allowBlank="1" showInputMessage="1" showErrorMessage="1" sqref="J2:K2" xr:uid="{ECF28538-7D95-46C9-A791-85EA6D4FC831}">
      <formula1>"保育所,認定こども園,小規模保育事業"</formula1>
    </dataValidation>
  </dataValidations>
  <hyperlinks>
    <hyperlink ref="A1:B1" location="公表用一覧!A1" display=" &lt;戻る" xr:uid="{B53DC93D-9592-49DF-AE4C-8C9CD16C010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D8F87D-3C21-4F3F-9932-5CEB49C4FE82}">
  <sheetPr codeName="Sheet30"/>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45547</v>
      </c>
      <c r="H1" s="257"/>
      <c r="I1" s="36" t="s">
        <v>370</v>
      </c>
      <c r="J1" s="258">
        <v>45748</v>
      </c>
      <c r="K1" s="259"/>
      <c r="L1" s="37"/>
      <c r="M1" s="37"/>
      <c r="N1" s="37"/>
    </row>
    <row r="2" spans="1:14" ht="27" customHeight="1" x14ac:dyDescent="0.4">
      <c r="A2" s="156" t="s">
        <v>371</v>
      </c>
      <c r="B2" s="155"/>
      <c r="C2" s="260" t="s">
        <v>159</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305</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160</v>
      </c>
      <c r="D5" s="293"/>
      <c r="E5" s="294"/>
      <c r="F5" s="43" t="s">
        <v>376</v>
      </c>
      <c r="G5" s="296" t="str">
        <f>HYPERLINK("https://www.keyakinomori.ed.jp/")</f>
        <v>https://www.keyakinomori.ed.jp/</v>
      </c>
      <c r="H5" s="293"/>
      <c r="I5" s="293"/>
      <c r="J5" s="293"/>
      <c r="K5" s="295"/>
      <c r="L5" s="40"/>
      <c r="M5" s="40"/>
      <c r="N5" s="40"/>
    </row>
    <row r="6" spans="1:14" ht="27" customHeight="1" x14ac:dyDescent="0.4">
      <c r="A6" s="209" t="s">
        <v>378</v>
      </c>
      <c r="B6" s="153"/>
      <c r="C6" s="276" t="s">
        <v>161</v>
      </c>
      <c r="D6" s="277"/>
      <c r="E6" s="277"/>
      <c r="F6" s="277"/>
      <c r="G6" s="277"/>
      <c r="H6" s="282" t="s">
        <v>379</v>
      </c>
      <c r="I6" s="107" t="s">
        <v>380</v>
      </c>
      <c r="J6" s="284" t="s">
        <v>425</v>
      </c>
      <c r="K6" s="285"/>
      <c r="L6" s="44"/>
      <c r="M6" s="44"/>
      <c r="N6" s="44"/>
    </row>
    <row r="7" spans="1:14" ht="27" customHeight="1" x14ac:dyDescent="0.4">
      <c r="A7" s="156"/>
      <c r="B7" s="155"/>
      <c r="C7" s="278"/>
      <c r="D7" s="279"/>
      <c r="E7" s="279"/>
      <c r="F7" s="279"/>
      <c r="G7" s="279"/>
      <c r="H7" s="283"/>
      <c r="I7" s="286" t="s">
        <v>381</v>
      </c>
      <c r="J7" s="288" t="s">
        <v>670</v>
      </c>
      <c r="K7" s="289"/>
      <c r="L7" s="44"/>
      <c r="M7" s="44"/>
      <c r="N7" s="44"/>
    </row>
    <row r="8" spans="1:14" ht="27" customHeight="1" x14ac:dyDescent="0.4">
      <c r="A8" s="234"/>
      <c r="B8" s="235"/>
      <c r="C8" s="280"/>
      <c r="D8" s="281"/>
      <c r="E8" s="281"/>
      <c r="F8" s="281"/>
      <c r="G8" s="281"/>
      <c r="H8" s="45"/>
      <c r="I8" s="287"/>
      <c r="J8" s="224">
        <v>7</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671</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672</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546</v>
      </c>
      <c r="D24" s="231"/>
      <c r="E24" s="230" t="s">
        <v>675</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8</v>
      </c>
      <c r="D26" s="53">
        <v>10</v>
      </c>
      <c r="E26" s="53">
        <v>10</v>
      </c>
      <c r="F26" s="53">
        <v>10</v>
      </c>
      <c r="G26" s="53">
        <v>11</v>
      </c>
      <c r="H26" s="53">
        <v>11</v>
      </c>
      <c r="I26" s="212">
        <f>SUM(C26:H26)</f>
        <v>60</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8</v>
      </c>
      <c r="F29" s="59"/>
      <c r="G29" s="59">
        <v>2</v>
      </c>
      <c r="H29" s="59">
        <v>1</v>
      </c>
      <c r="I29" s="59"/>
      <c r="J29" s="59">
        <v>1</v>
      </c>
      <c r="K29" s="60"/>
      <c r="L29" s="50"/>
      <c r="M29" s="50"/>
      <c r="N29" s="50"/>
    </row>
    <row r="30" spans="1:14" ht="27" customHeight="1" thickBot="1" x14ac:dyDescent="0.45">
      <c r="A30" s="102"/>
      <c r="B30" s="61" t="s">
        <v>424</v>
      </c>
      <c r="C30" s="62" t="s">
        <v>425</v>
      </c>
      <c r="D30" s="62" t="s">
        <v>425</v>
      </c>
      <c r="E30" s="62">
        <v>2</v>
      </c>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677</v>
      </c>
      <c r="D32" s="190"/>
      <c r="E32" s="191"/>
      <c r="F32" s="189" t="s">
        <v>706</v>
      </c>
      <c r="G32" s="190"/>
      <c r="H32" s="191"/>
      <c r="I32" s="189" t="s">
        <v>679</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680</v>
      </c>
      <c r="D39" s="202"/>
      <c r="E39" s="203"/>
      <c r="F39" s="201" t="s">
        <v>681</v>
      </c>
      <c r="G39" s="202"/>
      <c r="H39" s="203"/>
      <c r="I39" s="201" t="s">
        <v>682</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683</v>
      </c>
      <c r="I46" s="103" t="s">
        <v>684</v>
      </c>
      <c r="J46" s="167" t="s">
        <v>685</v>
      </c>
      <c r="K46" s="168"/>
    </row>
    <row r="47" spans="1:11" ht="20.25" customHeight="1" x14ac:dyDescent="0.4">
      <c r="A47" s="154"/>
      <c r="B47" s="174"/>
      <c r="C47" s="185" t="s">
        <v>450</v>
      </c>
      <c r="D47" s="186"/>
      <c r="E47" s="166" t="s">
        <v>686</v>
      </c>
      <c r="F47" s="166"/>
      <c r="G47" s="103" t="s">
        <v>452</v>
      </c>
      <c r="H47" s="65" t="s">
        <v>687</v>
      </c>
      <c r="I47" s="103" t="s">
        <v>688</v>
      </c>
      <c r="J47" s="167" t="s">
        <v>685</v>
      </c>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t="s">
        <v>689</v>
      </c>
      <c r="F50" s="188"/>
      <c r="G50" s="103" t="s">
        <v>690</v>
      </c>
      <c r="H50" s="65" t="s">
        <v>691</v>
      </c>
      <c r="I50" s="103" t="s">
        <v>692</v>
      </c>
      <c r="J50" s="167" t="s">
        <v>693</v>
      </c>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481</v>
      </c>
      <c r="D55" s="181"/>
      <c r="E55" s="182" t="s">
        <v>707</v>
      </c>
      <c r="F55" s="182"/>
      <c r="G55" s="104" t="s">
        <v>695</v>
      </c>
      <c r="H55" s="69" t="s">
        <v>377</v>
      </c>
      <c r="I55" s="69" t="s">
        <v>377</v>
      </c>
      <c r="J55" s="183" t="s">
        <v>472</v>
      </c>
      <c r="K55" s="184"/>
    </row>
    <row r="56" spans="1:14" ht="20.25" customHeight="1" x14ac:dyDescent="0.4">
      <c r="A56" s="154"/>
      <c r="B56" s="174"/>
      <c r="C56" s="164" t="s">
        <v>493</v>
      </c>
      <c r="D56" s="165"/>
      <c r="E56" s="166" t="s">
        <v>708</v>
      </c>
      <c r="F56" s="166"/>
      <c r="G56" s="103" t="s">
        <v>645</v>
      </c>
      <c r="H56" s="70" t="s">
        <v>377</v>
      </c>
      <c r="I56" s="70" t="s">
        <v>377</v>
      </c>
      <c r="J56" s="167" t="s">
        <v>472</v>
      </c>
      <c r="K56" s="168"/>
    </row>
    <row r="57" spans="1:14" ht="20.25" customHeight="1" x14ac:dyDescent="0.4">
      <c r="A57" s="154"/>
      <c r="B57" s="174"/>
      <c r="C57" s="164" t="s">
        <v>698</v>
      </c>
      <c r="D57" s="165"/>
      <c r="E57" s="166" t="s">
        <v>445</v>
      </c>
      <c r="F57" s="166"/>
      <c r="G57" s="103" t="s">
        <v>695</v>
      </c>
      <c r="H57" s="70" t="s">
        <v>377</v>
      </c>
      <c r="I57" s="70" t="s">
        <v>377</v>
      </c>
      <c r="J57" s="167" t="s">
        <v>472</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709</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23" priority="3">
      <formula>LEN(TRIM(C24))=0</formula>
    </cfRule>
  </conditionalFormatting>
  <conditionalFormatting sqref="C9:G11 J9:K11 H11 C27:I27 K27">
    <cfRule type="expression" dxfId="322" priority="2" stopIfTrue="1">
      <formula>$K$4=""</formula>
    </cfRule>
  </conditionalFormatting>
  <conditionalFormatting sqref="E47:K49 C6:G11 H11 C26:I27 K26:K27 G1:H1 I2 C2:C3 K3 C5:E5 G5:K5 J6:K6 J7 H8 C12 C22:F22 C29:E29 G29 G46:K46">
    <cfRule type="containsBlanks" dxfId="32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20" priority="6">
      <formula>LEN(TRIM(J8))=0</formula>
    </cfRule>
  </conditionalFormatting>
  <dataValidations count="2">
    <dataValidation type="whole" operator="greaterThanOrEqual" allowBlank="1" showInputMessage="1" showErrorMessage="1" sqref="E29:K30 C29:D29" xr:uid="{6A2A46A7-EEC2-4AB6-8BDB-595587FCC0BE}">
      <formula1>0</formula1>
    </dataValidation>
    <dataValidation type="list" allowBlank="1" showInputMessage="1" showErrorMessage="1" sqref="J2:K2" xr:uid="{04357FAC-9FEA-4698-952C-864599E28512}">
      <formula1>"保育所,認定こども園,小規模保育事業"</formula1>
    </dataValidation>
  </dataValidations>
  <hyperlinks>
    <hyperlink ref="A1:B1" location="公表用一覧!A1" display=" &lt;戻る" xr:uid="{5EAB7EAF-62BE-4B7F-88A8-DCC081EAB57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B3E2B6-7448-41FD-A334-CD43D713DE20}">
  <sheetPr codeName="Sheet31"/>
  <dimension ref="A1:N66"/>
  <sheetViews>
    <sheetView view="pageBreakPreview" topLeftCell="A5"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v>45550</v>
      </c>
      <c r="H1" s="257"/>
      <c r="I1" s="36" t="s">
        <v>370</v>
      </c>
      <c r="J1" s="258">
        <v>45748</v>
      </c>
      <c r="K1" s="259"/>
      <c r="L1" s="37"/>
      <c r="M1" s="37"/>
      <c r="N1" s="37"/>
    </row>
    <row r="2" spans="1:14" ht="27" customHeight="1" x14ac:dyDescent="0.4">
      <c r="A2" s="156" t="s">
        <v>371</v>
      </c>
      <c r="B2" s="155"/>
      <c r="C2" s="260" t="s">
        <v>162</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306</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163</v>
      </c>
      <c r="D5" s="293"/>
      <c r="E5" s="294"/>
      <c r="F5" s="43" t="s">
        <v>376</v>
      </c>
      <c r="G5" s="296" t="str">
        <f>HYPERLINK("https://www.chitosek.or.jp/preschools/minaminagareyama")</f>
        <v>https://www.chitosek.or.jp/preschools/minaminagareyama</v>
      </c>
      <c r="H5" s="293"/>
      <c r="I5" s="293"/>
      <c r="J5" s="293"/>
      <c r="K5" s="295"/>
      <c r="L5" s="40"/>
      <c r="M5" s="40"/>
      <c r="N5" s="40"/>
    </row>
    <row r="6" spans="1:14" ht="27" customHeight="1" x14ac:dyDescent="0.4">
      <c r="A6" s="209" t="s">
        <v>378</v>
      </c>
      <c r="B6" s="153"/>
      <c r="C6" s="276" t="s">
        <v>164</v>
      </c>
      <c r="D6" s="277"/>
      <c r="E6" s="277"/>
      <c r="F6" s="277"/>
      <c r="G6" s="277"/>
      <c r="H6" s="282" t="s">
        <v>379</v>
      </c>
      <c r="I6" s="107" t="s">
        <v>380</v>
      </c>
      <c r="J6" s="284">
        <v>7</v>
      </c>
      <c r="K6" s="285"/>
      <c r="L6" s="44"/>
      <c r="M6" s="44"/>
      <c r="N6" s="44"/>
    </row>
    <row r="7" spans="1:14" ht="27" customHeight="1" x14ac:dyDescent="0.4">
      <c r="A7" s="156"/>
      <c r="B7" s="155"/>
      <c r="C7" s="278"/>
      <c r="D7" s="279"/>
      <c r="E7" s="279"/>
      <c r="F7" s="279"/>
      <c r="G7" s="279"/>
      <c r="H7" s="283"/>
      <c r="I7" s="286" t="s">
        <v>381</v>
      </c>
      <c r="J7" s="288" t="s">
        <v>710</v>
      </c>
      <c r="K7" s="289"/>
      <c r="L7" s="44"/>
      <c r="M7" s="44"/>
      <c r="N7" s="44"/>
    </row>
    <row r="8" spans="1:14" ht="27" customHeight="1" x14ac:dyDescent="0.4">
      <c r="A8" s="234"/>
      <c r="B8" s="235"/>
      <c r="C8" s="280"/>
      <c r="D8" s="281"/>
      <c r="E8" s="281"/>
      <c r="F8" s="281"/>
      <c r="G8" s="281"/>
      <c r="H8" s="45" t="s">
        <v>383</v>
      </c>
      <c r="I8" s="287"/>
      <c r="J8" s="224">
        <v>10</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711</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503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488</v>
      </c>
      <c r="D24" s="231"/>
      <c r="E24" s="230" t="s">
        <v>400</v>
      </c>
      <c r="F24" s="231"/>
      <c r="G24" s="253"/>
      <c r="H24" s="254"/>
      <c r="I24" s="47" t="s">
        <v>401</v>
      </c>
      <c r="J24" s="232" t="s">
        <v>712</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18</v>
      </c>
      <c r="E26" s="53">
        <v>18</v>
      </c>
      <c r="F26" s="53">
        <v>21</v>
      </c>
      <c r="G26" s="53">
        <v>22</v>
      </c>
      <c r="H26" s="53">
        <v>22</v>
      </c>
      <c r="I26" s="212">
        <f>SUM(C26:H26)</f>
        <v>110</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16</v>
      </c>
      <c r="F29" s="59">
        <v>1</v>
      </c>
      <c r="G29" s="59">
        <v>6</v>
      </c>
      <c r="H29" s="59">
        <v>2</v>
      </c>
      <c r="I29" s="59">
        <v>1</v>
      </c>
      <c r="J29" s="59">
        <v>1</v>
      </c>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c r="D32" s="190"/>
      <c r="E32" s="191"/>
      <c r="F32" s="189"/>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713</v>
      </c>
      <c r="I46" s="103"/>
      <c r="J46" s="167" t="s">
        <v>714</v>
      </c>
      <c r="K46" s="168"/>
    </row>
    <row r="47" spans="1:11" ht="20.25" customHeight="1" x14ac:dyDescent="0.4">
      <c r="A47" s="154"/>
      <c r="B47" s="174"/>
      <c r="C47" s="185" t="s">
        <v>450</v>
      </c>
      <c r="D47" s="186"/>
      <c r="E47" s="166" t="s">
        <v>715</v>
      </c>
      <c r="F47" s="166"/>
      <c r="G47" s="103"/>
      <c r="H47" s="82"/>
      <c r="I47" s="103"/>
      <c r="J47" s="167" t="s">
        <v>714</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716</v>
      </c>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717</v>
      </c>
      <c r="D55" s="181"/>
      <c r="E55" s="182" t="s">
        <v>445</v>
      </c>
      <c r="F55" s="182"/>
      <c r="G55" s="104" t="s">
        <v>718</v>
      </c>
      <c r="H55" s="69" t="s">
        <v>719</v>
      </c>
      <c r="I55" s="69"/>
      <c r="J55" s="183" t="s">
        <v>720</v>
      </c>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19" priority="3">
      <formula>LEN(TRIM(C24))=0</formula>
    </cfRule>
  </conditionalFormatting>
  <conditionalFormatting sqref="C9:G11 J9:K11 H11 C27:I27 K27">
    <cfRule type="expression" dxfId="318" priority="2" stopIfTrue="1">
      <formula>$K$4=""</formula>
    </cfRule>
  </conditionalFormatting>
  <conditionalFormatting sqref="E47:K49 C6:G11 H11 C26:I27 K26:K27 G1:H1 I2 C2:C3 K3 C5:E5 G5:K5 J6:K6 J7 H8 C12 C22:F22 C29:E29 G29 G46:K46">
    <cfRule type="containsBlanks" dxfId="31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16" priority="6">
      <formula>LEN(TRIM(J8))=0</formula>
    </cfRule>
  </conditionalFormatting>
  <dataValidations count="2">
    <dataValidation type="list" allowBlank="1" showInputMessage="1" showErrorMessage="1" sqref="J2:K2" xr:uid="{30BE27FC-24F6-4FBC-9683-7E4CE03F11C6}">
      <formula1>"保育所,認定こども園,小規模保育事業"</formula1>
    </dataValidation>
    <dataValidation type="whole" operator="greaterThanOrEqual" allowBlank="1" showInputMessage="1" showErrorMessage="1" sqref="E29:K30 C29:D29" xr:uid="{CC4BE10D-3E52-4E4A-B36C-9A4BB450F756}">
      <formula1>0</formula1>
    </dataValidation>
  </dataValidations>
  <hyperlinks>
    <hyperlink ref="A1:B1" location="公表用一覧!A1" display="&lt; 戻る" xr:uid="{B4ADA89F-8CDA-4A0E-81C0-0773449DEF9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F3D201-7098-4594-ADA9-521009BAA9A7}">
  <sheetPr codeName="Sheet32"/>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428">
        <v>45560</v>
      </c>
      <c r="H1" s="429"/>
      <c r="I1" s="36" t="s">
        <v>370</v>
      </c>
      <c r="J1" s="430">
        <v>45748</v>
      </c>
      <c r="K1" s="431"/>
      <c r="L1" s="37"/>
      <c r="M1" s="37"/>
      <c r="N1" s="37"/>
    </row>
    <row r="2" spans="1:14" ht="27" customHeight="1" x14ac:dyDescent="0.4">
      <c r="A2" s="156" t="s">
        <v>371</v>
      </c>
      <c r="B2" s="155"/>
      <c r="C2" s="260" t="s">
        <v>1576</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308</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1577</v>
      </c>
      <c r="D5" s="293"/>
      <c r="E5" s="294"/>
      <c r="F5" s="43" t="s">
        <v>376</v>
      </c>
      <c r="G5" s="296" t="str">
        <f>HYPERLINK("https://www.the0123child.com/personal/5238/")</f>
        <v>https://www.the0123child.com/personal/5238/</v>
      </c>
      <c r="H5" s="293"/>
      <c r="I5" s="293"/>
      <c r="J5" s="293"/>
      <c r="K5" s="295"/>
      <c r="L5" s="40"/>
      <c r="M5" s="40"/>
      <c r="N5" s="40"/>
    </row>
    <row r="6" spans="1:14" ht="27" customHeight="1" x14ac:dyDescent="0.4">
      <c r="A6" s="209" t="s">
        <v>378</v>
      </c>
      <c r="B6" s="153"/>
      <c r="C6" s="276" t="s">
        <v>1578</v>
      </c>
      <c r="D6" s="277"/>
      <c r="E6" s="277"/>
      <c r="F6" s="277"/>
      <c r="G6" s="277"/>
      <c r="H6" s="282" t="s">
        <v>379</v>
      </c>
      <c r="I6" s="107" t="s">
        <v>380</v>
      </c>
      <c r="J6" s="284">
        <v>4</v>
      </c>
      <c r="K6" s="285"/>
      <c r="L6" s="44"/>
      <c r="M6" s="44"/>
      <c r="N6" s="44"/>
    </row>
    <row r="7" spans="1:14" ht="27" customHeight="1" x14ac:dyDescent="0.4">
      <c r="A7" s="156"/>
      <c r="B7" s="155"/>
      <c r="C7" s="278"/>
      <c r="D7" s="279"/>
      <c r="E7" s="279"/>
      <c r="F7" s="279"/>
      <c r="G7" s="279"/>
      <c r="H7" s="283"/>
      <c r="I7" s="286" t="s">
        <v>381</v>
      </c>
      <c r="J7" s="288" t="s">
        <v>649</v>
      </c>
      <c r="K7" s="289"/>
      <c r="L7" s="44"/>
      <c r="M7" s="44"/>
      <c r="N7" s="44"/>
    </row>
    <row r="8" spans="1:14" ht="27" customHeight="1" x14ac:dyDescent="0.4">
      <c r="A8" s="234"/>
      <c r="B8" s="235"/>
      <c r="C8" s="280"/>
      <c r="D8" s="281"/>
      <c r="E8" s="281"/>
      <c r="F8" s="281"/>
      <c r="G8" s="281"/>
      <c r="H8" s="45" t="s">
        <v>799</v>
      </c>
      <c r="I8" s="287"/>
      <c r="J8" s="224">
        <v>15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1579</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501</v>
      </c>
      <c r="D22" s="231"/>
      <c r="E22" s="230" t="s">
        <v>780</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506</v>
      </c>
      <c r="D24" s="231"/>
      <c r="E24" s="230" t="s">
        <v>501</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20</v>
      </c>
      <c r="E26" s="53">
        <v>20</v>
      </c>
      <c r="F26" s="53">
        <v>24</v>
      </c>
      <c r="G26" s="53">
        <v>24</v>
      </c>
      <c r="H26" s="53">
        <v>26</v>
      </c>
      <c r="I26" s="212">
        <f>SUM(C26:H26)</f>
        <v>120</v>
      </c>
      <c r="J26" s="213"/>
      <c r="K26" s="54">
        <v>57</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5</v>
      </c>
      <c r="F29" s="59"/>
      <c r="G29" s="59"/>
      <c r="H29" s="59">
        <v>4</v>
      </c>
      <c r="I29" s="59">
        <v>1</v>
      </c>
      <c r="J29" s="59"/>
      <c r="K29" s="60"/>
      <c r="L29" s="50"/>
      <c r="M29" s="50"/>
      <c r="N29" s="50"/>
    </row>
    <row r="30" spans="1:14" ht="27" customHeight="1" thickBot="1" x14ac:dyDescent="0.45">
      <c r="A30" s="102"/>
      <c r="B30" s="61" t="s">
        <v>424</v>
      </c>
      <c r="C30" s="62" t="s">
        <v>425</v>
      </c>
      <c r="D30" s="62" t="s">
        <v>425</v>
      </c>
      <c r="E30" s="62">
        <v>7</v>
      </c>
      <c r="F30" s="62">
        <v>1</v>
      </c>
      <c r="G30" s="62"/>
      <c r="H30" s="62"/>
      <c r="I30" s="62"/>
      <c r="J30" s="62">
        <v>1</v>
      </c>
      <c r="K30" s="63">
        <v>1</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1580</v>
      </c>
      <c r="D32" s="190"/>
      <c r="E32" s="191"/>
      <c r="F32" s="189" t="s">
        <v>1581</v>
      </c>
      <c r="G32" s="190"/>
      <c r="H32" s="191"/>
      <c r="I32" s="189" t="s">
        <v>1582</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t="s">
        <v>1583</v>
      </c>
      <c r="G39" s="202"/>
      <c r="H39" s="203"/>
      <c r="I39" s="201" t="s">
        <v>1584</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1585</v>
      </c>
      <c r="I46" s="103" t="s">
        <v>448</v>
      </c>
      <c r="J46" s="167" t="s">
        <v>524</v>
      </c>
      <c r="K46" s="168"/>
    </row>
    <row r="47" spans="1:11" ht="20.25" customHeight="1" x14ac:dyDescent="0.4">
      <c r="A47" s="154"/>
      <c r="B47" s="174"/>
      <c r="C47" s="185" t="s">
        <v>450</v>
      </c>
      <c r="D47" s="186"/>
      <c r="E47" s="166" t="s">
        <v>451</v>
      </c>
      <c r="F47" s="166"/>
      <c r="G47" s="103" t="s">
        <v>452</v>
      </c>
      <c r="H47" s="65" t="s">
        <v>1160</v>
      </c>
      <c r="I47" s="103" t="s">
        <v>1586</v>
      </c>
      <c r="J47" s="167" t="s">
        <v>524</v>
      </c>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t="s">
        <v>1587</v>
      </c>
      <c r="F49" s="166"/>
      <c r="G49" s="103" t="s">
        <v>446</v>
      </c>
      <c r="H49" s="65" t="s">
        <v>1588</v>
      </c>
      <c r="I49" s="103" t="s">
        <v>448</v>
      </c>
      <c r="J49" s="167" t="s">
        <v>524</v>
      </c>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t="s">
        <v>445</v>
      </c>
      <c r="F51" s="188"/>
      <c r="G51" s="103" t="s">
        <v>452</v>
      </c>
      <c r="H51" s="65" t="s">
        <v>1589</v>
      </c>
      <c r="I51" s="103"/>
      <c r="J51" s="167" t="s">
        <v>524</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531</v>
      </c>
      <c r="D55" s="181"/>
      <c r="E55" s="182" t="s">
        <v>665</v>
      </c>
      <c r="F55" s="182"/>
      <c r="G55" s="104" t="s">
        <v>539</v>
      </c>
      <c r="H55" s="69" t="s">
        <v>377</v>
      </c>
      <c r="I55" s="69" t="s">
        <v>377</v>
      </c>
      <c r="J55" s="183"/>
      <c r="K55" s="184"/>
    </row>
    <row r="56" spans="1:14" ht="20.25" customHeight="1" x14ac:dyDescent="0.4">
      <c r="A56" s="154"/>
      <c r="B56" s="174"/>
      <c r="C56" s="164" t="s">
        <v>1590</v>
      </c>
      <c r="D56" s="165"/>
      <c r="E56" s="166" t="s">
        <v>665</v>
      </c>
      <c r="F56" s="166"/>
      <c r="G56" s="103" t="s">
        <v>539</v>
      </c>
      <c r="H56" s="70" t="s">
        <v>377</v>
      </c>
      <c r="I56" s="70" t="s">
        <v>377</v>
      </c>
      <c r="J56" s="167"/>
      <c r="K56" s="168"/>
    </row>
    <row r="57" spans="1:14" ht="20.25" customHeight="1" x14ac:dyDescent="0.4">
      <c r="A57" s="154"/>
      <c r="B57" s="174"/>
      <c r="C57" s="164" t="s">
        <v>772</v>
      </c>
      <c r="D57" s="165"/>
      <c r="E57" s="166" t="s">
        <v>665</v>
      </c>
      <c r="F57" s="166"/>
      <c r="G57" s="103" t="s">
        <v>645</v>
      </c>
      <c r="H57" s="70" t="s">
        <v>377</v>
      </c>
      <c r="I57" s="70" t="s">
        <v>377</v>
      </c>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1591</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315" priority="2" stopIfTrue="1">
      <formula>$K$4=""</formula>
    </cfRule>
  </conditionalFormatting>
  <conditionalFormatting sqref="G1:H1 C5:E5 G5:K5 H8 C6:G11 H11 C22:F22 G29 G46:K46 E47:K49 J6:K6 C2:C3 C26:I27 K26:K27 C12 C29:E29 K3 I2 J8:K8 J7">
    <cfRule type="containsBlanks" dxfId="314"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13" priority="4">
      <formula>LEN(TRIM(C24))=0</formula>
    </cfRule>
  </conditionalFormatting>
  <conditionalFormatting sqref="E24:F24">
    <cfRule type="containsBlanks" dxfId="312" priority="3">
      <formula>LEN(TRIM(E24))=0</formula>
    </cfRule>
  </conditionalFormatting>
  <conditionalFormatting sqref="J9:K9 J11:K11 J10">
    <cfRule type="containsBlanks" dxfId="311" priority="7">
      <formula>LEN(TRIM(J9))=0</formula>
    </cfRule>
  </conditionalFormatting>
  <conditionalFormatting sqref="C2:H4 J2:K2 K3:K4 G5:K5 C5:E5 H8 C6:G11 H11 J6:K11 C12:K20 C24:H24 G23:H23 C22:H22 J22:K24 C26:K27 C32:K37 C39:K44 G46:K51 E47:F51 C55:K57 C60:K64 C29:K30">
    <cfRule type="notContainsErrors" priority="1">
      <formula>NOT(ISERROR(C2))</formula>
    </cfRule>
  </conditionalFormatting>
  <dataValidations count="2">
    <dataValidation type="whole" operator="greaterThanOrEqual" allowBlank="1" showInputMessage="1" showErrorMessage="1" sqref="E29:K30 C29:D29" xr:uid="{5BD5C801-D9AB-4725-A669-96ADF32E953C}">
      <formula1>0</formula1>
    </dataValidation>
    <dataValidation type="list" allowBlank="1" showInputMessage="1" showErrorMessage="1" sqref="J2:K2" xr:uid="{7BBFD57D-2946-40A6-A59A-CBC42C43106A}">
      <formula1>"保育所,認定こども園,小規模保育事業"</formula1>
    </dataValidation>
  </dataValidations>
  <hyperlinks>
    <hyperlink ref="A1:B1" location="公表用一覧!A1" display=" &lt;戻る" xr:uid="{DE38EC44-44F0-45A3-8EA7-E2B828D6E54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640B4D-2E5B-4500-B3C5-0304BC3272FE}">
  <sheetPr codeName="Sheet3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45547</v>
      </c>
      <c r="H1" s="257"/>
      <c r="I1" s="36" t="s">
        <v>370</v>
      </c>
      <c r="J1" s="258">
        <v>45748</v>
      </c>
      <c r="K1" s="259"/>
      <c r="L1" s="37"/>
      <c r="M1" s="37"/>
      <c r="N1" s="37"/>
    </row>
    <row r="2" spans="1:14" ht="27" customHeight="1" x14ac:dyDescent="0.4">
      <c r="A2" s="156" t="s">
        <v>371</v>
      </c>
      <c r="B2" s="155"/>
      <c r="C2" s="260" t="s">
        <v>721</v>
      </c>
      <c r="D2" s="261"/>
      <c r="E2" s="261"/>
      <c r="F2" s="261"/>
      <c r="G2" s="261"/>
      <c r="H2" s="262"/>
      <c r="I2" s="39" t="s">
        <v>93</v>
      </c>
      <c r="J2" s="266"/>
      <c r="K2" s="267"/>
      <c r="L2" s="40"/>
      <c r="M2" s="40"/>
      <c r="N2" s="40"/>
    </row>
    <row r="3" spans="1:14" ht="27" customHeight="1" x14ac:dyDescent="0.4">
      <c r="A3" s="156"/>
      <c r="B3" s="155"/>
      <c r="C3" s="260"/>
      <c r="D3" s="261"/>
      <c r="E3" s="261"/>
      <c r="F3" s="261"/>
      <c r="G3" s="261"/>
      <c r="H3" s="262"/>
      <c r="I3" s="268" t="s">
        <v>373</v>
      </c>
      <c r="J3" s="269"/>
      <c r="K3" s="41">
        <v>309</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722</v>
      </c>
      <c r="D5" s="293"/>
      <c r="E5" s="294"/>
      <c r="F5" s="43" t="s">
        <v>376</v>
      </c>
      <c r="G5" s="296" t="str">
        <f>HYPERLINK("https://kidsroom-arisu.com/")</f>
        <v>https://kidsroom-arisu.com/</v>
      </c>
      <c r="H5" s="293"/>
      <c r="I5" s="293"/>
      <c r="J5" s="293"/>
      <c r="K5" s="295"/>
      <c r="L5" s="40"/>
      <c r="M5" s="40"/>
      <c r="N5" s="40"/>
    </row>
    <row r="6" spans="1:14" ht="27" customHeight="1" x14ac:dyDescent="0.4">
      <c r="A6" s="209" t="s">
        <v>378</v>
      </c>
      <c r="B6" s="153"/>
      <c r="C6" s="276" t="s">
        <v>723</v>
      </c>
      <c r="D6" s="277"/>
      <c r="E6" s="277"/>
      <c r="F6" s="277"/>
      <c r="G6" s="277"/>
      <c r="H6" s="282" t="s">
        <v>379</v>
      </c>
      <c r="I6" s="107" t="s">
        <v>380</v>
      </c>
      <c r="J6" s="284" t="s">
        <v>724</v>
      </c>
      <c r="K6" s="285"/>
      <c r="L6" s="44"/>
      <c r="M6" s="44"/>
      <c r="N6" s="44"/>
    </row>
    <row r="7" spans="1:14" ht="27" customHeight="1" x14ac:dyDescent="0.4">
      <c r="A7" s="156"/>
      <c r="B7" s="155"/>
      <c r="C7" s="278"/>
      <c r="D7" s="279"/>
      <c r="E7" s="279"/>
      <c r="F7" s="279"/>
      <c r="G7" s="279"/>
      <c r="H7" s="283"/>
      <c r="I7" s="286" t="s">
        <v>381</v>
      </c>
      <c r="J7" s="288" t="s">
        <v>725</v>
      </c>
      <c r="K7" s="289"/>
      <c r="L7" s="44"/>
      <c r="M7" s="44"/>
      <c r="N7" s="44"/>
    </row>
    <row r="8" spans="1:14" ht="27" customHeight="1" x14ac:dyDescent="0.4">
      <c r="A8" s="234"/>
      <c r="B8" s="235"/>
      <c r="C8" s="280"/>
      <c r="D8" s="281"/>
      <c r="E8" s="281"/>
      <c r="F8" s="281"/>
      <c r="G8" s="281"/>
      <c r="H8" s="45"/>
      <c r="I8" s="287"/>
      <c r="J8" s="224">
        <v>6</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726</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727</v>
      </c>
      <c r="D22" s="231"/>
      <c r="E22" s="230" t="s">
        <v>728</v>
      </c>
      <c r="F22" s="231"/>
      <c r="G22" s="249" t="s">
        <v>729</v>
      </c>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730</v>
      </c>
      <c r="D24" s="231"/>
      <c r="E24" s="230" t="s">
        <v>727</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8</v>
      </c>
      <c r="E26" s="53">
        <v>8</v>
      </c>
      <c r="F26" s="53"/>
      <c r="G26" s="53"/>
      <c r="H26" s="53"/>
      <c r="I26" s="212">
        <f>SUM(C26:H26)</f>
        <v>19</v>
      </c>
      <c r="J26" s="213"/>
      <c r="K26" s="54" t="s">
        <v>653</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c r="E29" s="59">
        <v>8</v>
      </c>
      <c r="F29" s="59"/>
      <c r="G29" s="59"/>
      <c r="H29" s="59">
        <v>2</v>
      </c>
      <c r="I29" s="59">
        <v>1</v>
      </c>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731</v>
      </c>
      <c r="D32" s="190"/>
      <c r="E32" s="191"/>
      <c r="F32" s="189" t="s">
        <v>732</v>
      </c>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733</v>
      </c>
      <c r="D39" s="202"/>
      <c r="E39" s="203"/>
      <c r="F39" s="201" t="s">
        <v>734</v>
      </c>
      <c r="G39" s="202"/>
      <c r="H39" s="203"/>
      <c r="I39" s="201" t="s">
        <v>735</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t="s">
        <v>451</v>
      </c>
      <c r="F47" s="166"/>
      <c r="G47" s="103" t="s">
        <v>446</v>
      </c>
      <c r="H47" s="65" t="s">
        <v>453</v>
      </c>
      <c r="I47" s="103" t="s">
        <v>688</v>
      </c>
      <c r="J47" s="167" t="s">
        <v>736</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c r="F49" s="166"/>
      <c r="G49" s="103"/>
      <c r="H49" s="65" t="s">
        <v>460</v>
      </c>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t="s">
        <v>737</v>
      </c>
      <c r="F51" s="188"/>
      <c r="G51" s="103" t="s">
        <v>738</v>
      </c>
      <c r="H51" s="65" t="s">
        <v>739</v>
      </c>
      <c r="I51" s="103" t="s">
        <v>740</v>
      </c>
      <c r="J51" s="167" t="s">
        <v>736</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741</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10" priority="3">
      <formula>LEN(TRIM(C24))=0</formula>
    </cfRule>
  </conditionalFormatting>
  <conditionalFormatting sqref="C9:G11 J9:K11 H11 C27:I27 K27">
    <cfRule type="expression" dxfId="309" priority="2" stopIfTrue="1">
      <formula>$K$4=""</formula>
    </cfRule>
  </conditionalFormatting>
  <conditionalFormatting sqref="E47:K49 C6:G11 H11 C26:I27 K26:K27 G1:H1 I2 C2:C3 K3 C5:E5 G5:K5 J6:K6 J7 H8 C12 C22:F22 C29:E29 G29 G46:K46">
    <cfRule type="containsBlanks" dxfId="30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07" priority="6">
      <formula>LEN(TRIM(J8))=0</formula>
    </cfRule>
  </conditionalFormatting>
  <dataValidations count="2">
    <dataValidation type="whole" operator="greaterThanOrEqual" allowBlank="1" showInputMessage="1" showErrorMessage="1" sqref="E29:K30 C29:D29" xr:uid="{8345AA33-4DBE-40E7-8137-4A493F9A1441}">
      <formula1>0</formula1>
    </dataValidation>
    <dataValidation type="list" allowBlank="1" showInputMessage="1" showErrorMessage="1" sqref="J2:K2" xr:uid="{D3673BD0-E7BA-4F38-B8B5-C4C7DF7891A7}">
      <formula1>"保育所,認定こども園,小規模保育事業"</formula1>
    </dataValidation>
  </dataValidations>
  <hyperlinks>
    <hyperlink ref="A1:B1" location="公表用一覧!A1" display=" &lt;戻る" xr:uid="{53EE361E-C812-4683-A1CA-3ABB2DECA7DC}"/>
  </hyperlinks>
  <pageMargins left="0.59055118110236227" right="0.39370078740157483" top="0.39370078740157483" bottom="0.39370078740157483" header="0" footer="0"/>
  <pageSetup paperSize="9" scale="95" fitToWidth="0" fitToHeight="0" orientation="portrait" r:id="rId1"/>
  <headerFooter>
    <oddHeader>&amp;L&amp;P / &amp;N ページ</oddHeader>
  </headerFooter>
  <rowBreaks count="2" manualBreakCount="2">
    <brk id="28" max="10" man="1"/>
    <brk id="66" max="10" man="1"/>
  </rowBreaks>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E7C884-2CD6-40B4-BC23-3162DC4C503A}">
  <sheetPr codeName="Sheet34"/>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442" t="s">
        <v>742</v>
      </c>
      <c r="H1" s="443"/>
      <c r="I1" s="36" t="s">
        <v>370</v>
      </c>
      <c r="J1" s="444">
        <v>45748</v>
      </c>
      <c r="K1" s="445"/>
      <c r="L1" s="37"/>
      <c r="M1" s="37"/>
      <c r="N1" s="37"/>
    </row>
    <row r="2" spans="1:14" ht="27" customHeight="1" x14ac:dyDescent="0.4">
      <c r="A2" s="156" t="s">
        <v>371</v>
      </c>
      <c r="B2" s="155"/>
      <c r="C2" s="260" t="s">
        <v>743</v>
      </c>
      <c r="D2" s="261"/>
      <c r="E2" s="261"/>
      <c r="F2" s="261"/>
      <c r="G2" s="261"/>
      <c r="H2" s="262"/>
      <c r="I2" s="39" t="s">
        <v>93</v>
      </c>
      <c r="J2" s="266"/>
      <c r="K2" s="267"/>
      <c r="L2" s="40"/>
      <c r="M2" s="40"/>
      <c r="N2" s="40"/>
    </row>
    <row r="3" spans="1:14" ht="27" customHeight="1" x14ac:dyDescent="0.4">
      <c r="A3" s="156"/>
      <c r="B3" s="155"/>
      <c r="C3" s="260"/>
      <c r="D3" s="261"/>
      <c r="E3" s="261"/>
      <c r="F3" s="261"/>
      <c r="G3" s="261"/>
      <c r="H3" s="262"/>
      <c r="I3" s="268" t="s">
        <v>373</v>
      </c>
      <c r="J3" s="269"/>
      <c r="K3" s="41">
        <v>310</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744</v>
      </c>
      <c r="D5" s="293"/>
      <c r="E5" s="294"/>
      <c r="F5" s="43" t="s">
        <v>376</v>
      </c>
      <c r="G5" s="296" t="str">
        <f>HYPERLINK("http://liliikidsroom.com/wwwp/")</f>
        <v>http://liliikidsroom.com/wwwp/</v>
      </c>
      <c r="H5" s="293"/>
      <c r="I5" s="293"/>
      <c r="J5" s="293"/>
      <c r="K5" s="295"/>
      <c r="L5" s="40"/>
      <c r="M5" s="40"/>
      <c r="N5" s="40"/>
    </row>
    <row r="6" spans="1:14" ht="27" customHeight="1" x14ac:dyDescent="0.4">
      <c r="A6" s="209" t="s">
        <v>378</v>
      </c>
      <c r="B6" s="153"/>
      <c r="C6" s="413" t="s">
        <v>745</v>
      </c>
      <c r="D6" s="277"/>
      <c r="E6" s="277"/>
      <c r="F6" s="277"/>
      <c r="G6" s="277"/>
      <c r="H6" s="282" t="s">
        <v>379</v>
      </c>
      <c r="I6" s="107" t="s">
        <v>380</v>
      </c>
      <c r="J6" s="284" t="s">
        <v>377</v>
      </c>
      <c r="K6" s="285"/>
      <c r="L6" s="44"/>
      <c r="M6" s="44"/>
      <c r="N6" s="44"/>
    </row>
    <row r="7" spans="1:14" ht="27" customHeight="1" x14ac:dyDescent="0.4">
      <c r="A7" s="156"/>
      <c r="B7" s="155"/>
      <c r="C7" s="278"/>
      <c r="D7" s="279"/>
      <c r="E7" s="279"/>
      <c r="F7" s="279"/>
      <c r="G7" s="279"/>
      <c r="H7" s="283"/>
      <c r="I7" s="286" t="s">
        <v>381</v>
      </c>
      <c r="J7" s="288" t="s">
        <v>746</v>
      </c>
      <c r="K7" s="289"/>
      <c r="L7" s="44"/>
      <c r="M7" s="44"/>
      <c r="N7" s="44"/>
    </row>
    <row r="8" spans="1:14" ht="27" customHeight="1" x14ac:dyDescent="0.4">
      <c r="A8" s="234"/>
      <c r="B8" s="235"/>
      <c r="C8" s="280"/>
      <c r="D8" s="281"/>
      <c r="E8" s="281"/>
      <c r="F8" s="281"/>
      <c r="G8" s="281"/>
      <c r="H8" s="45" t="s">
        <v>377</v>
      </c>
      <c r="I8" s="287"/>
      <c r="J8" s="224">
        <v>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747</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748</v>
      </c>
      <c r="D22" s="231"/>
      <c r="E22" s="230" t="s">
        <v>502</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749</v>
      </c>
      <c r="D24" s="231"/>
      <c r="E24" s="230" t="s">
        <v>750</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7</v>
      </c>
      <c r="E26" s="53">
        <v>7</v>
      </c>
      <c r="F26" s="53">
        <v>0</v>
      </c>
      <c r="G26" s="53">
        <v>0</v>
      </c>
      <c r="H26" s="53">
        <v>0</v>
      </c>
      <c r="I26" s="212">
        <f>SUM(C26:H26)</f>
        <v>17</v>
      </c>
      <c r="J26" s="213"/>
      <c r="K26" s="54" t="s">
        <v>653</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6</v>
      </c>
      <c r="F29" s="59"/>
      <c r="G29" s="59">
        <v>2</v>
      </c>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751</v>
      </c>
      <c r="D32" s="190"/>
      <c r="E32" s="191"/>
      <c r="F32" s="189" t="s">
        <v>752</v>
      </c>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753</v>
      </c>
      <c r="D39" s="202"/>
      <c r="E39" s="203"/>
      <c r="F39" s="201" t="s">
        <v>754</v>
      </c>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755</v>
      </c>
      <c r="H46" s="65" t="s">
        <v>756</v>
      </c>
      <c r="I46" s="103" t="s">
        <v>756</v>
      </c>
      <c r="J46" s="167" t="s">
        <v>755</v>
      </c>
      <c r="K46" s="168"/>
    </row>
    <row r="47" spans="1:11" ht="20.25" customHeight="1" x14ac:dyDescent="0.4">
      <c r="A47" s="154"/>
      <c r="B47" s="174"/>
      <c r="C47" s="185" t="s">
        <v>450</v>
      </c>
      <c r="D47" s="186"/>
      <c r="E47" s="166" t="s">
        <v>451</v>
      </c>
      <c r="F47" s="166"/>
      <c r="G47" s="103" t="s">
        <v>452</v>
      </c>
      <c r="H47" s="65" t="s">
        <v>757</v>
      </c>
      <c r="I47" s="103" t="s">
        <v>758</v>
      </c>
      <c r="J47" s="167" t="s">
        <v>455</v>
      </c>
      <c r="K47" s="168"/>
    </row>
    <row r="48" spans="1:11" ht="20.25" customHeight="1" x14ac:dyDescent="0.4">
      <c r="A48" s="154"/>
      <c r="B48" s="174"/>
      <c r="C48" s="185" t="s">
        <v>456</v>
      </c>
      <c r="D48" s="186"/>
      <c r="E48" s="166" t="s">
        <v>377</v>
      </c>
      <c r="F48" s="166"/>
      <c r="G48" s="103" t="s">
        <v>377</v>
      </c>
      <c r="H48" s="65" t="s">
        <v>377</v>
      </c>
      <c r="I48" s="103" t="s">
        <v>377</v>
      </c>
      <c r="J48" s="167" t="s">
        <v>377</v>
      </c>
      <c r="K48" s="168"/>
    </row>
    <row r="49" spans="1:14" ht="20.25" customHeight="1" x14ac:dyDescent="0.4">
      <c r="A49" s="154"/>
      <c r="B49" s="174"/>
      <c r="C49" s="185" t="s">
        <v>457</v>
      </c>
      <c r="D49" s="186"/>
      <c r="E49" s="166" t="s">
        <v>377</v>
      </c>
      <c r="F49" s="166"/>
      <c r="G49" s="103" t="s">
        <v>377</v>
      </c>
      <c r="H49" s="65" t="s">
        <v>377</v>
      </c>
      <c r="I49" s="103" t="s">
        <v>377</v>
      </c>
      <c r="J49" s="167" t="s">
        <v>377</v>
      </c>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306" priority="2" stopIfTrue="1">
      <formula>$K$4=""</formula>
    </cfRule>
  </conditionalFormatting>
  <conditionalFormatting sqref="G1:H1 C5:E5 G5:K5 H8 C6:G11 H11 C22:F22 G29 G46:K46 E47:K49 J6:K6 C2:C3 C26:I27 K26:K27 C12 C29:E29 K3 I2 J8:K8 J7">
    <cfRule type="containsBlanks" dxfId="30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04" priority="4">
      <formula>LEN(TRIM(C24))=0</formula>
    </cfRule>
  </conditionalFormatting>
  <conditionalFormatting sqref="E24:F24">
    <cfRule type="containsBlanks" dxfId="303" priority="3">
      <formula>LEN(TRIM(E24))=0</formula>
    </cfRule>
  </conditionalFormatting>
  <conditionalFormatting sqref="J9:K9 J11:K11 J10">
    <cfRule type="containsBlanks" dxfId="30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367BCF23-8D29-42A8-8017-2A6100914A4B}">
      <formula1>0</formula1>
    </dataValidation>
    <dataValidation type="list" allowBlank="1" showInputMessage="1" showErrorMessage="1" sqref="J2:K2" xr:uid="{CEE3B88D-F9E5-423F-AA52-32F5860A8CC1}">
      <formula1>"保育所,認定こども園,小規模保育事業"</formula1>
    </dataValidation>
  </dataValidations>
  <hyperlinks>
    <hyperlink ref="A1:B1" location="公表用一覧!A1" display=" &lt;戻る" xr:uid="{8D88312D-FB3C-4898-B287-052EDFCCAF8B}"/>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E0E6C7-3937-493D-9C0B-8B8C02B3C750}">
  <sheetPr codeName="Sheet35"/>
  <dimension ref="A1:N66"/>
  <sheetViews>
    <sheet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45556</v>
      </c>
      <c r="H1" s="257"/>
      <c r="I1" s="36" t="s">
        <v>370</v>
      </c>
      <c r="J1" s="258">
        <v>45748</v>
      </c>
      <c r="K1" s="259"/>
      <c r="L1" s="37"/>
      <c r="M1" s="37"/>
      <c r="N1" s="37"/>
    </row>
    <row r="2" spans="1:14" ht="27" customHeight="1" x14ac:dyDescent="0.4">
      <c r="A2" s="156" t="s">
        <v>371</v>
      </c>
      <c r="B2" s="155"/>
      <c r="C2" s="260" t="s">
        <v>1216</v>
      </c>
      <c r="D2" s="261"/>
      <c r="E2" s="261"/>
      <c r="F2" s="261"/>
      <c r="G2" s="261"/>
      <c r="H2" s="262"/>
      <c r="I2" s="39" t="s">
        <v>93</v>
      </c>
      <c r="J2" s="266" t="s">
        <v>774</v>
      </c>
      <c r="K2" s="267"/>
      <c r="L2" s="40"/>
      <c r="M2" s="40"/>
      <c r="N2" s="40"/>
    </row>
    <row r="3" spans="1:14" ht="27" customHeight="1" x14ac:dyDescent="0.4">
      <c r="A3" s="156"/>
      <c r="B3" s="155"/>
      <c r="C3" s="260"/>
      <c r="D3" s="261"/>
      <c r="E3" s="261"/>
      <c r="F3" s="261"/>
      <c r="G3" s="261"/>
      <c r="H3" s="262"/>
      <c r="I3" s="268" t="s">
        <v>373</v>
      </c>
      <c r="J3" s="269"/>
      <c r="K3" s="41">
        <v>311</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1217</v>
      </c>
      <c r="D5" s="293"/>
      <c r="E5" s="294"/>
      <c r="F5" s="43" t="s">
        <v>376</v>
      </c>
      <c r="G5" s="296" t="str">
        <f>HYPERLINK("https://minami.ohana-yume.jp/")</f>
        <v>https://minami.ohana-yume.jp/</v>
      </c>
      <c r="H5" s="293"/>
      <c r="I5" s="293"/>
      <c r="J5" s="293"/>
      <c r="K5" s="295"/>
      <c r="L5" s="40"/>
      <c r="M5" s="40"/>
      <c r="N5" s="40"/>
    </row>
    <row r="6" spans="1:14" ht="27" customHeight="1" x14ac:dyDescent="0.4">
      <c r="A6" s="209" t="s">
        <v>378</v>
      </c>
      <c r="B6" s="153"/>
      <c r="C6" s="276" t="s">
        <v>1218</v>
      </c>
      <c r="D6" s="277"/>
      <c r="E6" s="277"/>
      <c r="F6" s="277"/>
      <c r="G6" s="277"/>
      <c r="H6" s="282" t="s">
        <v>379</v>
      </c>
      <c r="I6" s="107" t="s">
        <v>380</v>
      </c>
      <c r="J6" s="284">
        <v>3</v>
      </c>
      <c r="K6" s="285"/>
      <c r="L6" s="44"/>
      <c r="M6" s="44"/>
      <c r="N6" s="44"/>
    </row>
    <row r="7" spans="1:14" ht="27" customHeight="1" x14ac:dyDescent="0.4">
      <c r="A7" s="156"/>
      <c r="B7" s="155"/>
      <c r="C7" s="278"/>
      <c r="D7" s="279"/>
      <c r="E7" s="279"/>
      <c r="F7" s="279"/>
      <c r="G7" s="279"/>
      <c r="H7" s="283"/>
      <c r="I7" s="286" t="s">
        <v>381</v>
      </c>
      <c r="J7" s="288" t="s">
        <v>649</v>
      </c>
      <c r="K7" s="289"/>
      <c r="L7" s="44"/>
      <c r="M7" s="44"/>
      <c r="N7" s="44"/>
    </row>
    <row r="8" spans="1:14" ht="27" customHeight="1" x14ac:dyDescent="0.4">
      <c r="A8" s="234"/>
      <c r="B8" s="235"/>
      <c r="C8" s="280"/>
      <c r="D8" s="281"/>
      <c r="E8" s="281"/>
      <c r="F8" s="281"/>
      <c r="G8" s="281"/>
      <c r="H8" s="45" t="s">
        <v>377</v>
      </c>
      <c r="I8" s="287"/>
      <c r="J8" s="224">
        <v>4</v>
      </c>
      <c r="K8" s="225"/>
      <c r="L8" s="44"/>
      <c r="M8" s="44"/>
      <c r="N8" s="44"/>
    </row>
    <row r="9" spans="1:14" ht="27" customHeight="1" x14ac:dyDescent="0.4">
      <c r="A9" s="270" t="s">
        <v>384</v>
      </c>
      <c r="B9" s="271"/>
      <c r="C9" s="276" t="s">
        <v>377</v>
      </c>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1847</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1219</v>
      </c>
      <c r="D22" s="231"/>
      <c r="E22" s="230" t="s">
        <v>1220</v>
      </c>
      <c r="F22" s="231"/>
      <c r="G22" s="249" t="s">
        <v>1221</v>
      </c>
      <c r="H22" s="250"/>
      <c r="I22" s="46" t="s">
        <v>396</v>
      </c>
      <c r="J22" s="226" t="s">
        <v>1220</v>
      </c>
      <c r="K22" s="227"/>
      <c r="L22" s="44"/>
      <c r="M22" s="44"/>
      <c r="N22" s="44"/>
    </row>
    <row r="23" spans="1:14" ht="27" customHeight="1" x14ac:dyDescent="0.4">
      <c r="A23" s="156"/>
      <c r="B23" s="155"/>
      <c r="C23" s="228" t="s">
        <v>397</v>
      </c>
      <c r="D23" s="229"/>
      <c r="E23" s="228" t="s">
        <v>398</v>
      </c>
      <c r="F23" s="229"/>
      <c r="G23" s="251"/>
      <c r="H23" s="252"/>
      <c r="I23" s="46" t="s">
        <v>399</v>
      </c>
      <c r="J23" s="226" t="s">
        <v>1222</v>
      </c>
      <c r="K23" s="227"/>
      <c r="L23" s="44"/>
      <c r="M23" s="44"/>
      <c r="N23" s="44"/>
    </row>
    <row r="24" spans="1:14" ht="27" customHeight="1" x14ac:dyDescent="0.4">
      <c r="A24" s="234"/>
      <c r="B24" s="235"/>
      <c r="C24" s="230" t="s">
        <v>1223</v>
      </c>
      <c r="D24" s="231"/>
      <c r="E24" s="230" t="s">
        <v>1219</v>
      </c>
      <c r="F24" s="231"/>
      <c r="G24" s="253"/>
      <c r="H24" s="254"/>
      <c r="I24" s="47" t="s">
        <v>401</v>
      </c>
      <c r="J24" s="232" t="s">
        <v>1224</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8</v>
      </c>
      <c r="E26" s="53">
        <v>8</v>
      </c>
      <c r="F26" s="53">
        <v>0</v>
      </c>
      <c r="G26" s="53">
        <v>0</v>
      </c>
      <c r="H26" s="53">
        <v>0</v>
      </c>
      <c r="I26" s="212">
        <f>SUM(C26:H26)</f>
        <v>19</v>
      </c>
      <c r="J26" s="213"/>
      <c r="K26" s="54" t="s">
        <v>576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0</v>
      </c>
      <c r="E29" s="59">
        <v>4</v>
      </c>
      <c r="F29" s="59">
        <v>0</v>
      </c>
      <c r="G29" s="59">
        <v>1</v>
      </c>
      <c r="H29" s="59">
        <v>0</v>
      </c>
      <c r="I29" s="59">
        <v>0</v>
      </c>
      <c r="J29" s="59">
        <v>0</v>
      </c>
      <c r="K29" s="60">
        <v>0</v>
      </c>
      <c r="L29" s="50"/>
      <c r="M29" s="50"/>
      <c r="N29" s="50"/>
    </row>
    <row r="30" spans="1:14" ht="27" customHeight="1" thickBot="1" x14ac:dyDescent="0.45">
      <c r="A30" s="102"/>
      <c r="B30" s="61" t="s">
        <v>424</v>
      </c>
      <c r="C30" s="62" t="s">
        <v>425</v>
      </c>
      <c r="D30" s="62" t="s">
        <v>425</v>
      </c>
      <c r="E30" s="62">
        <v>4</v>
      </c>
      <c r="F30" s="62"/>
      <c r="G30" s="62">
        <v>1</v>
      </c>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1225</v>
      </c>
      <c r="D32" s="190"/>
      <c r="E32" s="191"/>
      <c r="F32" s="189" t="s">
        <v>1226</v>
      </c>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t="s">
        <v>1227</v>
      </c>
      <c r="G39" s="202"/>
      <c r="H39" s="203"/>
      <c r="I39" s="201" t="s">
        <v>1228</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t="s">
        <v>1162</v>
      </c>
      <c r="F47" s="166"/>
      <c r="G47" s="103" t="s">
        <v>452</v>
      </c>
      <c r="H47" s="65" t="s">
        <v>588</v>
      </c>
      <c r="I47" s="103" t="s">
        <v>951</v>
      </c>
      <c r="J47" s="167" t="s">
        <v>973</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458</v>
      </c>
      <c r="F49" s="166"/>
      <c r="G49" s="103" t="s">
        <v>459</v>
      </c>
      <c r="H49" s="65" t="s">
        <v>460</v>
      </c>
      <c r="I49" s="103"/>
      <c r="J49" s="167"/>
      <c r="K49" s="168"/>
      <c r="L49" s="66"/>
      <c r="M49" s="66"/>
      <c r="N49" s="66"/>
    </row>
    <row r="50" spans="1:14" ht="20.25" customHeight="1" x14ac:dyDescent="0.4">
      <c r="A50" s="154"/>
      <c r="B50" s="174"/>
      <c r="C50" s="185" t="s">
        <v>461</v>
      </c>
      <c r="D50" s="186"/>
      <c r="E50" s="188" t="s">
        <v>377</v>
      </c>
      <c r="F50" s="188"/>
      <c r="G50" s="103"/>
      <c r="H50" s="65"/>
      <c r="I50" s="103"/>
      <c r="J50" s="167"/>
      <c r="K50" s="168"/>
      <c r="L50" s="66"/>
    </row>
    <row r="51" spans="1:14" ht="20.25" customHeight="1" x14ac:dyDescent="0.4">
      <c r="A51" s="154"/>
      <c r="B51" s="174"/>
      <c r="C51" s="185" t="s">
        <v>462</v>
      </c>
      <c r="D51" s="186"/>
      <c r="E51" s="188" t="s">
        <v>377</v>
      </c>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1848</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01" priority="3">
      <formula>LEN(TRIM(C24))=0</formula>
    </cfRule>
  </conditionalFormatting>
  <conditionalFormatting sqref="C9:G11 J9:K11 H11 C27:I27 K27">
    <cfRule type="expression" dxfId="300" priority="2" stopIfTrue="1">
      <formula>$K$4=""</formula>
    </cfRule>
  </conditionalFormatting>
  <conditionalFormatting sqref="E47:K49 C6:G11 H11 C26:I27 K26:K27 G1:H1 I2 C2:C3 K3 C5:E5 G5:K5 J6:K6 J7 H8 C12 C22:F22 C29:E29 G29 G46:K46">
    <cfRule type="containsBlanks" dxfId="29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98" priority="6">
      <formula>LEN(TRIM(J8))=0</formula>
    </cfRule>
  </conditionalFormatting>
  <dataValidations count="2">
    <dataValidation type="whole" operator="greaterThanOrEqual" allowBlank="1" showInputMessage="1" showErrorMessage="1" sqref="E29:K30 C29:D29" xr:uid="{1E9D627E-F475-44A6-80EA-16E6B47324A9}">
      <formula1>0</formula1>
    </dataValidation>
    <dataValidation type="list" allowBlank="1" showInputMessage="1" showErrorMessage="1" sqref="J2:K2" xr:uid="{2DF7E38F-C2C8-497F-B990-9A3C31AFE7BE}">
      <formula1>"保育所,認定こども園,小規模保育事業"</formula1>
    </dataValidation>
  </dataValidations>
  <hyperlinks>
    <hyperlink ref="A1:B1" location="公表用一覧!A1" display=" &lt;戻る" xr:uid="{53C322E1-B367-4902-9293-FDB2CE70F4D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91ABA0-BD29-4B38-B956-88A017F82510}">
  <sheetPr codeName="Sheet37"/>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45547</v>
      </c>
      <c r="H1" s="257"/>
      <c r="I1" s="36" t="s">
        <v>370</v>
      </c>
      <c r="J1" s="258">
        <v>45748</v>
      </c>
      <c r="K1" s="259"/>
      <c r="L1" s="37"/>
      <c r="M1" s="37"/>
      <c r="N1" s="37"/>
    </row>
    <row r="2" spans="1:14" ht="27" customHeight="1" x14ac:dyDescent="0.4">
      <c r="A2" s="156" t="s">
        <v>371</v>
      </c>
      <c r="B2" s="155"/>
      <c r="C2" s="260" t="s">
        <v>77</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312</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63</v>
      </c>
      <c r="D5" s="293"/>
      <c r="E5" s="294"/>
      <c r="F5" s="43" t="s">
        <v>376</v>
      </c>
      <c r="G5" s="296" t="str">
        <f>HYPERLINK("https://www.keyakinomori.ed.jp/")</f>
        <v>https://www.keyakinomori.ed.jp/</v>
      </c>
      <c r="H5" s="293"/>
      <c r="I5" s="293"/>
      <c r="J5" s="293"/>
      <c r="K5" s="295"/>
      <c r="L5" s="40"/>
      <c r="M5" s="40"/>
      <c r="N5" s="40"/>
    </row>
    <row r="6" spans="1:14" ht="27" customHeight="1" x14ac:dyDescent="0.4">
      <c r="A6" s="209" t="s">
        <v>378</v>
      </c>
      <c r="B6" s="153"/>
      <c r="C6" s="276" t="s">
        <v>166</v>
      </c>
      <c r="D6" s="277"/>
      <c r="E6" s="277"/>
      <c r="F6" s="277"/>
      <c r="G6" s="277"/>
      <c r="H6" s="282" t="s">
        <v>379</v>
      </c>
      <c r="I6" s="107" t="s">
        <v>380</v>
      </c>
      <c r="J6" s="284">
        <v>19</v>
      </c>
      <c r="K6" s="285"/>
      <c r="L6" s="44"/>
      <c r="M6" s="44"/>
      <c r="N6" s="44"/>
    </row>
    <row r="7" spans="1:14" ht="27" customHeight="1" x14ac:dyDescent="0.4">
      <c r="A7" s="156"/>
      <c r="B7" s="155"/>
      <c r="C7" s="278"/>
      <c r="D7" s="279"/>
      <c r="E7" s="279"/>
      <c r="F7" s="279"/>
      <c r="G7" s="279"/>
      <c r="H7" s="283"/>
      <c r="I7" s="286" t="s">
        <v>381</v>
      </c>
      <c r="J7" s="288" t="s">
        <v>759</v>
      </c>
      <c r="K7" s="289"/>
      <c r="L7" s="44"/>
      <c r="M7" s="44"/>
      <c r="N7" s="44"/>
    </row>
    <row r="8" spans="1:14" ht="27" customHeight="1" x14ac:dyDescent="0.4">
      <c r="A8" s="234"/>
      <c r="B8" s="235"/>
      <c r="C8" s="280"/>
      <c r="D8" s="281"/>
      <c r="E8" s="281"/>
      <c r="F8" s="281"/>
      <c r="G8" s="281"/>
      <c r="H8" s="45" t="s">
        <v>383</v>
      </c>
      <c r="I8" s="287"/>
      <c r="J8" s="224">
        <v>15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671</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672</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546</v>
      </c>
      <c r="D24" s="231"/>
      <c r="E24" s="230" t="s">
        <v>675</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8</v>
      </c>
      <c r="D26" s="53">
        <v>22</v>
      </c>
      <c r="E26" s="53">
        <v>22</v>
      </c>
      <c r="F26" s="53">
        <v>22</v>
      </c>
      <c r="G26" s="53">
        <v>23</v>
      </c>
      <c r="H26" s="53">
        <v>23</v>
      </c>
      <c r="I26" s="212">
        <f>SUM(C26:H26)</f>
        <v>120</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14</v>
      </c>
      <c r="F29" s="59">
        <v>2</v>
      </c>
      <c r="G29" s="59">
        <v>3</v>
      </c>
      <c r="H29" s="59">
        <v>1</v>
      </c>
      <c r="I29" s="59"/>
      <c r="J29" s="59">
        <v>1</v>
      </c>
      <c r="K29" s="60"/>
      <c r="L29" s="50"/>
      <c r="M29" s="50"/>
      <c r="N29" s="50"/>
    </row>
    <row r="30" spans="1:14" ht="27" customHeight="1" thickBot="1" x14ac:dyDescent="0.45">
      <c r="A30" s="102"/>
      <c r="B30" s="61" t="s">
        <v>424</v>
      </c>
      <c r="C30" s="62" t="s">
        <v>425</v>
      </c>
      <c r="D30" s="62" t="s">
        <v>425</v>
      </c>
      <c r="E30" s="62">
        <v>2</v>
      </c>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677</v>
      </c>
      <c r="D32" s="190"/>
      <c r="E32" s="191"/>
      <c r="F32" s="189" t="s">
        <v>678</v>
      </c>
      <c r="G32" s="190"/>
      <c r="H32" s="191"/>
      <c r="I32" s="189" t="s">
        <v>679</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680</v>
      </c>
      <c r="D39" s="202"/>
      <c r="E39" s="203"/>
      <c r="F39" s="201" t="s">
        <v>681</v>
      </c>
      <c r="G39" s="202"/>
      <c r="H39" s="203"/>
      <c r="I39" s="201" t="s">
        <v>682</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683</v>
      </c>
      <c r="I46" s="103" t="s">
        <v>684</v>
      </c>
      <c r="J46" s="167" t="s">
        <v>685</v>
      </c>
      <c r="K46" s="168"/>
    </row>
    <row r="47" spans="1:11" ht="20.25" customHeight="1" x14ac:dyDescent="0.4">
      <c r="A47" s="154"/>
      <c r="B47" s="174"/>
      <c r="C47" s="185" t="s">
        <v>450</v>
      </c>
      <c r="D47" s="186"/>
      <c r="E47" s="166" t="s">
        <v>686</v>
      </c>
      <c r="F47" s="166"/>
      <c r="G47" s="103" t="s">
        <v>452</v>
      </c>
      <c r="H47" s="65" t="s">
        <v>687</v>
      </c>
      <c r="I47" s="103" t="s">
        <v>688</v>
      </c>
      <c r="J47" s="167" t="s">
        <v>685</v>
      </c>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t="s">
        <v>689</v>
      </c>
      <c r="F50" s="188"/>
      <c r="G50" s="103" t="s">
        <v>690</v>
      </c>
      <c r="H50" s="65" t="s">
        <v>691</v>
      </c>
      <c r="I50" s="103" t="s">
        <v>692</v>
      </c>
      <c r="J50" s="167" t="s">
        <v>693</v>
      </c>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481</v>
      </c>
      <c r="D55" s="181"/>
      <c r="E55" s="182" t="s">
        <v>694</v>
      </c>
      <c r="F55" s="182"/>
      <c r="G55" s="104" t="s">
        <v>695</v>
      </c>
      <c r="H55" s="69" t="s">
        <v>377</v>
      </c>
      <c r="I55" s="69" t="s">
        <v>377</v>
      </c>
      <c r="J55" s="183" t="s">
        <v>472</v>
      </c>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t="s">
        <v>698</v>
      </c>
      <c r="D57" s="165"/>
      <c r="E57" s="166" t="s">
        <v>694</v>
      </c>
      <c r="F57" s="166"/>
      <c r="G57" s="103" t="s">
        <v>695</v>
      </c>
      <c r="H57" s="70" t="s">
        <v>377</v>
      </c>
      <c r="I57" s="70" t="s">
        <v>377</v>
      </c>
      <c r="J57" s="167" t="s">
        <v>472</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760</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97" priority="3">
      <formula>LEN(TRIM(C24))=0</formula>
    </cfRule>
  </conditionalFormatting>
  <conditionalFormatting sqref="C9:G11 J9:K11 H11 C27:I27 K27">
    <cfRule type="expression" dxfId="296" priority="2" stopIfTrue="1">
      <formula>$K$4=""</formula>
    </cfRule>
  </conditionalFormatting>
  <conditionalFormatting sqref="E47:K49 C6:G11 H11 C26:I27 K26:K27 G1:H1 I2 C2:C3 K3 C5:E5 G5:K5 J6:K6 J7 H8 C12 C22:F22 C29:E29 G29 G46:K46">
    <cfRule type="containsBlanks" dxfId="29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94" priority="6">
      <formula>LEN(TRIM(J8))=0</formula>
    </cfRule>
  </conditionalFormatting>
  <dataValidations count="2">
    <dataValidation type="whole" operator="greaterThanOrEqual" allowBlank="1" showInputMessage="1" showErrorMessage="1" sqref="E29:K30 C29:D29" xr:uid="{AE80170B-376C-43A5-8F83-3277D5772AA9}">
      <formula1>0</formula1>
    </dataValidation>
    <dataValidation type="list" allowBlank="1" showInputMessage="1" showErrorMessage="1" sqref="J2:K2" xr:uid="{37482C52-C89C-4D01-ADA0-4D57EB479FF4}">
      <formula1>"保育所,認定こども園,小規模保育事業"</formula1>
    </dataValidation>
  </dataValidations>
  <hyperlinks>
    <hyperlink ref="A1:B1" location="公表用一覧!A1" display=" &lt;戻る" xr:uid="{0507964A-4B46-494B-91DD-6C112DB909B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A79E22-54B4-406F-8D2B-71A7A5A51CBE}">
  <sheetPr codeName="Sheet38"/>
  <dimension ref="A1:N92"/>
  <sheetViews>
    <sheetView view="pageBreakPreview"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t="s">
        <v>1705</v>
      </c>
      <c r="H1" s="257"/>
      <c r="I1" s="36" t="s">
        <v>370</v>
      </c>
      <c r="J1" s="258">
        <v>45748</v>
      </c>
      <c r="K1" s="259"/>
      <c r="L1" s="37"/>
      <c r="M1" s="37"/>
      <c r="N1" s="37"/>
    </row>
    <row r="2" spans="1:14" ht="27" customHeight="1" x14ac:dyDescent="0.4">
      <c r="A2" s="156" t="s">
        <v>371</v>
      </c>
      <c r="B2" s="155"/>
      <c r="C2" s="260" t="s">
        <v>1706</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313</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1707</v>
      </c>
      <c r="D5" s="293"/>
      <c r="E5" s="294"/>
      <c r="F5" s="43" t="s">
        <v>376</v>
      </c>
      <c r="G5" s="296" t="str">
        <f>HYPERLINK("https://www.isto.or.jp/pione-nagareyama/")</f>
        <v>https://www.isto.or.jp/pione-nagareyama/</v>
      </c>
      <c r="H5" s="293"/>
      <c r="I5" s="293"/>
      <c r="J5" s="293"/>
      <c r="K5" s="295"/>
      <c r="L5" s="40"/>
      <c r="M5" s="40"/>
      <c r="N5" s="40"/>
    </row>
    <row r="6" spans="1:14" ht="27" customHeight="1" x14ac:dyDescent="0.4">
      <c r="A6" s="209" t="s">
        <v>378</v>
      </c>
      <c r="B6" s="153"/>
      <c r="C6" s="276" t="s">
        <v>1708</v>
      </c>
      <c r="D6" s="277"/>
      <c r="E6" s="277"/>
      <c r="F6" s="277"/>
      <c r="G6" s="277"/>
      <c r="H6" s="282" t="s">
        <v>379</v>
      </c>
      <c r="I6" s="107" t="s">
        <v>380</v>
      </c>
      <c r="J6" s="284" t="s">
        <v>1209</v>
      </c>
      <c r="K6" s="285"/>
      <c r="L6" s="44"/>
      <c r="M6" s="44"/>
      <c r="N6" s="44"/>
    </row>
    <row r="7" spans="1:14" ht="27" customHeight="1" x14ac:dyDescent="0.4">
      <c r="A7" s="156"/>
      <c r="B7" s="155"/>
      <c r="C7" s="278"/>
      <c r="D7" s="279"/>
      <c r="E7" s="279"/>
      <c r="F7" s="279"/>
      <c r="G7" s="279"/>
      <c r="H7" s="283"/>
      <c r="I7" s="286" t="s">
        <v>381</v>
      </c>
      <c r="J7" s="288" t="s">
        <v>725</v>
      </c>
      <c r="K7" s="289"/>
      <c r="L7" s="44"/>
      <c r="M7" s="44"/>
      <c r="N7" s="44"/>
    </row>
    <row r="8" spans="1:14" ht="27" customHeight="1" x14ac:dyDescent="0.4">
      <c r="A8" s="234"/>
      <c r="B8" s="235"/>
      <c r="C8" s="280"/>
      <c r="D8" s="281"/>
      <c r="E8" s="281"/>
      <c r="F8" s="281"/>
      <c r="G8" s="281"/>
      <c r="H8" s="45" t="s">
        <v>499</v>
      </c>
      <c r="I8" s="287"/>
      <c r="J8" s="224">
        <v>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1709</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727</v>
      </c>
      <c r="D22" s="231"/>
      <c r="E22" s="230" t="s">
        <v>1710</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1711</v>
      </c>
      <c r="D24" s="231"/>
      <c r="E24" s="230" t="s">
        <v>730</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15</v>
      </c>
      <c r="D26" s="53">
        <v>21</v>
      </c>
      <c r="E26" s="53">
        <v>21</v>
      </c>
      <c r="F26" s="53">
        <v>21</v>
      </c>
      <c r="G26" s="53">
        <v>21</v>
      </c>
      <c r="H26" s="53">
        <v>21</v>
      </c>
      <c r="I26" s="212">
        <f>SUM(C26:H26)</f>
        <v>120</v>
      </c>
      <c r="J26" s="213"/>
      <c r="K26" s="54" t="s">
        <v>1460</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14</v>
      </c>
      <c r="F29" s="59"/>
      <c r="G29" s="59"/>
      <c r="H29" s="59"/>
      <c r="I29" s="59"/>
      <c r="J29" s="59">
        <v>1</v>
      </c>
      <c r="K29" s="60"/>
      <c r="L29" s="50"/>
      <c r="M29" s="50"/>
      <c r="N29" s="50"/>
    </row>
    <row r="30" spans="1:14" ht="27" customHeight="1" thickBot="1" x14ac:dyDescent="0.45">
      <c r="A30" s="102"/>
      <c r="B30" s="61" t="s">
        <v>424</v>
      </c>
      <c r="C30" s="62" t="s">
        <v>425</v>
      </c>
      <c r="D30" s="62" t="s">
        <v>425</v>
      </c>
      <c r="E30" s="62">
        <v>3</v>
      </c>
      <c r="F30" s="62">
        <v>1</v>
      </c>
      <c r="G30" s="62">
        <v>0</v>
      </c>
      <c r="H30" s="62">
        <v>0</v>
      </c>
      <c r="I30" s="62">
        <v>2</v>
      </c>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1712</v>
      </c>
      <c r="D32" s="190"/>
      <c r="E32" s="191"/>
      <c r="F32" s="189" t="s">
        <v>1713</v>
      </c>
      <c r="G32" s="190"/>
      <c r="H32" s="191"/>
      <c r="I32" s="189" t="s">
        <v>1714</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1715</v>
      </c>
      <c r="D39" s="202"/>
      <c r="E39" s="203"/>
      <c r="F39" s="201" t="s">
        <v>1716</v>
      </c>
      <c r="G39" s="202"/>
      <c r="H39" s="203"/>
      <c r="I39" s="201" t="s">
        <v>1717</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551</v>
      </c>
      <c r="I46" s="103" t="s">
        <v>684</v>
      </c>
      <c r="J46" s="167" t="s">
        <v>1718</v>
      </c>
      <c r="K46" s="168"/>
    </row>
    <row r="47" spans="1:11" ht="20.25" customHeight="1" x14ac:dyDescent="0.4">
      <c r="A47" s="154"/>
      <c r="B47" s="174"/>
      <c r="C47" s="185" t="s">
        <v>450</v>
      </c>
      <c r="D47" s="186"/>
      <c r="E47" s="166" t="s">
        <v>451</v>
      </c>
      <c r="F47" s="166"/>
      <c r="G47" s="103" t="s">
        <v>452</v>
      </c>
      <c r="H47" s="65" t="s">
        <v>1184</v>
      </c>
      <c r="I47" s="103" t="s">
        <v>758</v>
      </c>
      <c r="J47" s="167" t="s">
        <v>1718</v>
      </c>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566</v>
      </c>
      <c r="D55" s="181"/>
      <c r="E55" s="182" t="s">
        <v>1719</v>
      </c>
      <c r="F55" s="182"/>
      <c r="G55" s="104" t="s">
        <v>564</v>
      </c>
      <c r="H55" s="69" t="s">
        <v>1720</v>
      </c>
      <c r="I55" s="69" t="s">
        <v>684</v>
      </c>
      <c r="J55" s="183" t="s">
        <v>1718</v>
      </c>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1721</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thickBot="1" x14ac:dyDescent="0.45">
      <c r="A66" s="72" t="s">
        <v>477</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06"/>
    </row>
    <row r="69" spans="1:11" ht="26.25" customHeight="1" x14ac:dyDescent="0.4">
      <c r="A69" s="95"/>
      <c r="K69" s="106"/>
    </row>
    <row r="70" spans="1:11" ht="26.25" customHeight="1" x14ac:dyDescent="0.4">
      <c r="A70" s="95"/>
      <c r="K70" s="106"/>
    </row>
    <row r="71" spans="1:11" ht="26.25" customHeight="1" x14ac:dyDescent="0.4">
      <c r="A71" s="95"/>
      <c r="K71" s="106"/>
    </row>
    <row r="72" spans="1:11" ht="26.25" customHeight="1" x14ac:dyDescent="0.4">
      <c r="A72" s="95"/>
      <c r="K72" s="106"/>
    </row>
    <row r="73" spans="1:11" ht="26.25" customHeight="1" x14ac:dyDescent="0.4">
      <c r="A73" s="95"/>
      <c r="K73" s="106"/>
    </row>
    <row r="74" spans="1:11" ht="26.25" customHeight="1" x14ac:dyDescent="0.4">
      <c r="A74" s="95"/>
      <c r="K74" s="106"/>
    </row>
    <row r="75" spans="1:11" ht="26.25" customHeight="1" x14ac:dyDescent="0.4">
      <c r="A75" s="95"/>
      <c r="K75" s="106"/>
    </row>
    <row r="76" spans="1:11" ht="26.25" customHeight="1" x14ac:dyDescent="0.4">
      <c r="A76" s="95"/>
      <c r="K76" s="106"/>
    </row>
    <row r="77" spans="1:11" ht="26.25" customHeight="1" x14ac:dyDescent="0.4">
      <c r="A77" s="95"/>
      <c r="K77" s="106"/>
    </row>
    <row r="78" spans="1:11" ht="26.25" customHeight="1" x14ac:dyDescent="0.4">
      <c r="A78" s="95"/>
      <c r="K78" s="106"/>
    </row>
    <row r="79" spans="1:11" ht="26.25" customHeight="1" x14ac:dyDescent="0.4">
      <c r="A79" s="95"/>
      <c r="K79" s="106"/>
    </row>
    <row r="80" spans="1:11" ht="26.25" customHeight="1" x14ac:dyDescent="0.4">
      <c r="A80" s="95"/>
      <c r="K80" s="106"/>
    </row>
    <row r="81" spans="1:11" ht="26.25" customHeight="1" x14ac:dyDescent="0.4">
      <c r="A81" s="95"/>
      <c r="K81" s="106"/>
    </row>
    <row r="82" spans="1:11" ht="26.25" customHeight="1" x14ac:dyDescent="0.4">
      <c r="A82" s="95"/>
      <c r="K82" s="106"/>
    </row>
    <row r="83" spans="1:11" ht="26.25" customHeight="1" x14ac:dyDescent="0.4">
      <c r="A83" s="95"/>
      <c r="K83" s="106"/>
    </row>
    <row r="84" spans="1:11" ht="26.25" customHeight="1" x14ac:dyDescent="0.4">
      <c r="A84" s="95"/>
      <c r="K84" s="106"/>
    </row>
    <row r="85" spans="1:11" ht="26.25" customHeight="1" x14ac:dyDescent="0.4">
      <c r="A85" s="95"/>
      <c r="K85" s="106"/>
    </row>
    <row r="86" spans="1:11" ht="26.25" customHeight="1" x14ac:dyDescent="0.4">
      <c r="A86" s="95"/>
      <c r="K86" s="106"/>
    </row>
    <row r="87" spans="1:11" ht="26.25" customHeight="1" x14ac:dyDescent="0.4">
      <c r="A87" s="95"/>
      <c r="K87" s="106"/>
    </row>
    <row r="88" spans="1:11" ht="26.25" customHeight="1" x14ac:dyDescent="0.4">
      <c r="A88" s="95"/>
      <c r="K88" s="106"/>
    </row>
    <row r="89" spans="1:11" ht="26.25" customHeight="1" x14ac:dyDescent="0.4">
      <c r="A89" s="95"/>
      <c r="K89" s="106"/>
    </row>
    <row r="90" spans="1:11" ht="26.25" customHeight="1" x14ac:dyDescent="0.4">
      <c r="A90" s="95"/>
      <c r="K90" s="106"/>
    </row>
    <row r="91" spans="1:11" ht="26.25" customHeight="1" x14ac:dyDescent="0.4">
      <c r="A91" s="95"/>
      <c r="K91" s="106"/>
    </row>
    <row r="92" spans="1:11" ht="26.25" customHeight="1" thickBot="1" x14ac:dyDescent="0.45">
      <c r="A92" s="96"/>
      <c r="B92" s="97"/>
      <c r="C92" s="97"/>
      <c r="D92" s="97"/>
      <c r="E92" s="97"/>
      <c r="F92" s="97"/>
      <c r="G92" s="97"/>
      <c r="H92" s="97"/>
      <c r="I92" s="97"/>
      <c r="J92" s="97"/>
      <c r="K92" s="98"/>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93" priority="3">
      <formula>LEN(TRIM(C24))=0</formula>
    </cfRule>
  </conditionalFormatting>
  <conditionalFormatting sqref="C9:G11 J9:K11 H11 C27:I27 K27">
    <cfRule type="expression" dxfId="292" priority="2" stopIfTrue="1">
      <formula>$K$4=""</formula>
    </cfRule>
  </conditionalFormatting>
  <conditionalFormatting sqref="E47:K49 C6:G11 H11 C26:I27 K26:K27 G1:H1 I2 C2:C3 K3 C5:E5 G5:K5 J6:K6 J7 H8 C12 C22:F22 C29:E29 G29 G46:K46">
    <cfRule type="containsBlanks" dxfId="29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90" priority="6">
      <formula>LEN(TRIM(J8))=0</formula>
    </cfRule>
  </conditionalFormatting>
  <dataValidations count="2">
    <dataValidation type="whole" operator="greaterThanOrEqual" allowBlank="1" showInputMessage="1" showErrorMessage="1" sqref="E29:K30 C29:D29" xr:uid="{BD859EBC-045A-4FB4-9E40-52F1E575621C}">
      <formula1>0</formula1>
    </dataValidation>
    <dataValidation type="list" allowBlank="1" showInputMessage="1" showErrorMessage="1" sqref="J2:K2" xr:uid="{34742FD0-FE1C-49F8-AE29-B3D519BE16FF}">
      <formula1>"保育所,認定こども園,小規模保育事業"</formula1>
    </dataValidation>
  </dataValidations>
  <hyperlinks>
    <hyperlink ref="A1:B1" location="公表用一覧!A1" display=" &lt;戻る" xr:uid="{78071CB7-B245-48F9-BD3D-E98626FEBF3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E4A865-04E5-4FB7-BD2B-8F0E38D087DF}">
  <sheetPr codeName="Sheet39"/>
  <dimension ref="A1:N60"/>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59" t="s">
        <v>541</v>
      </c>
      <c r="B1" s="359"/>
      <c r="C1" s="75"/>
      <c r="D1" s="75"/>
      <c r="E1" s="76"/>
      <c r="F1" s="35" t="s">
        <v>369</v>
      </c>
      <c r="G1" s="256">
        <v>45560</v>
      </c>
      <c r="H1" s="257"/>
      <c r="I1" s="36" t="s">
        <v>370</v>
      </c>
      <c r="J1" s="258">
        <v>45748</v>
      </c>
      <c r="K1" s="259"/>
      <c r="L1" s="37"/>
      <c r="M1" s="37"/>
      <c r="N1" s="37"/>
    </row>
    <row r="2" spans="1:14" ht="27" customHeight="1" x14ac:dyDescent="0.4">
      <c r="A2" s="156" t="s">
        <v>371</v>
      </c>
      <c r="B2" s="155"/>
      <c r="C2" s="446" t="s">
        <v>1455</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314</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1456</v>
      </c>
      <c r="D5" s="293"/>
      <c r="E5" s="294"/>
      <c r="F5" s="43" t="s">
        <v>376</v>
      </c>
      <c r="G5" s="296" t="str">
        <f>HYPERLINK("https://www.ssss.co.jp/school-list/milkyhome-mukaikoganeen-7/")</f>
        <v>https://www.ssss.co.jp/school-list/milkyhome-mukaikoganeen-7/</v>
      </c>
      <c r="H5" s="293"/>
      <c r="I5" s="293"/>
      <c r="J5" s="293"/>
      <c r="K5" s="295"/>
      <c r="L5" s="40"/>
      <c r="M5" s="40"/>
      <c r="N5" s="40"/>
    </row>
    <row r="6" spans="1:14" ht="27" customHeight="1" x14ac:dyDescent="0.4">
      <c r="A6" s="209" t="s">
        <v>378</v>
      </c>
      <c r="B6" s="153"/>
      <c r="C6" s="276" t="s">
        <v>1457</v>
      </c>
      <c r="D6" s="277"/>
      <c r="E6" s="277"/>
      <c r="F6" s="277"/>
      <c r="G6" s="277"/>
      <c r="H6" s="282" t="s">
        <v>379</v>
      </c>
      <c r="I6" s="113" t="s">
        <v>380</v>
      </c>
      <c r="J6" s="284">
        <v>7</v>
      </c>
      <c r="K6" s="285"/>
      <c r="L6" s="44"/>
      <c r="M6" s="44"/>
      <c r="N6" s="44"/>
    </row>
    <row r="7" spans="1:14" ht="27" customHeight="1" x14ac:dyDescent="0.4">
      <c r="A7" s="156"/>
      <c r="B7" s="155"/>
      <c r="C7" s="278"/>
      <c r="D7" s="279"/>
      <c r="E7" s="279"/>
      <c r="F7" s="279"/>
      <c r="G7" s="279"/>
      <c r="H7" s="283"/>
      <c r="I7" s="286" t="s">
        <v>381</v>
      </c>
      <c r="J7" s="288" t="s">
        <v>1458</v>
      </c>
      <c r="K7" s="289"/>
      <c r="L7" s="44"/>
      <c r="M7" s="44"/>
      <c r="N7" s="44"/>
    </row>
    <row r="8" spans="1:14" ht="27" customHeight="1" x14ac:dyDescent="0.4">
      <c r="A8" s="234"/>
      <c r="B8" s="235"/>
      <c r="C8" s="280"/>
      <c r="D8" s="281"/>
      <c r="E8" s="281"/>
      <c r="F8" s="281"/>
      <c r="G8" s="281"/>
      <c r="H8" s="45" t="s">
        <v>377</v>
      </c>
      <c r="I8" s="287"/>
      <c r="J8" s="224">
        <v>15</v>
      </c>
      <c r="K8" s="225"/>
      <c r="L8" s="44"/>
      <c r="M8" s="44"/>
      <c r="N8" s="44"/>
    </row>
    <row r="9" spans="1:14" ht="27" customHeight="1" x14ac:dyDescent="0.4">
      <c r="A9" s="270" t="s">
        <v>384</v>
      </c>
      <c r="B9" s="271"/>
      <c r="C9" s="276"/>
      <c r="D9" s="277"/>
      <c r="E9" s="277"/>
      <c r="F9" s="277"/>
      <c r="G9" s="277"/>
      <c r="H9" s="282" t="s">
        <v>379</v>
      </c>
      <c r="I9" s="113"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447" t="s">
        <v>1459</v>
      </c>
      <c r="D12" s="448"/>
      <c r="E12" s="448"/>
      <c r="F12" s="448"/>
      <c r="G12" s="448"/>
      <c r="H12" s="448"/>
      <c r="I12" s="448"/>
      <c r="J12" s="448"/>
      <c r="K12" s="115"/>
      <c r="L12" s="44"/>
      <c r="M12" s="44"/>
      <c r="N12" s="44"/>
    </row>
    <row r="13" spans="1:14" ht="27" customHeight="1" x14ac:dyDescent="0.4">
      <c r="A13" s="156"/>
      <c r="B13" s="155"/>
      <c r="C13" s="449"/>
      <c r="D13" s="450"/>
      <c r="E13" s="450"/>
      <c r="F13" s="450"/>
      <c r="G13" s="450"/>
      <c r="H13" s="450"/>
      <c r="I13" s="450"/>
      <c r="J13" s="450"/>
      <c r="K13" s="116"/>
      <c r="L13" s="44"/>
      <c r="M13" s="44"/>
      <c r="N13" s="44"/>
    </row>
    <row r="14" spans="1:14" ht="27" customHeight="1" x14ac:dyDescent="0.4">
      <c r="A14" s="156"/>
      <c r="B14" s="155"/>
      <c r="C14" s="449"/>
      <c r="D14" s="450"/>
      <c r="E14" s="450"/>
      <c r="F14" s="450"/>
      <c r="G14" s="450"/>
      <c r="H14" s="450"/>
      <c r="I14" s="450"/>
      <c r="J14" s="450"/>
      <c r="K14" s="116"/>
      <c r="L14" s="44"/>
      <c r="M14" s="44"/>
      <c r="N14" s="44"/>
    </row>
    <row r="15" spans="1:14" ht="27" customHeight="1" x14ac:dyDescent="0.4">
      <c r="A15" s="209" t="s">
        <v>389</v>
      </c>
      <c r="B15" s="153"/>
      <c r="C15" s="228" t="s">
        <v>390</v>
      </c>
      <c r="D15" s="229"/>
      <c r="E15" s="228" t="s">
        <v>391</v>
      </c>
      <c r="F15" s="229"/>
      <c r="G15" s="228" t="s">
        <v>392</v>
      </c>
      <c r="H15" s="245"/>
      <c r="I15" s="246" t="s">
        <v>393</v>
      </c>
      <c r="J15" s="247"/>
      <c r="K15" s="248"/>
      <c r="L15" s="44"/>
      <c r="M15" s="44"/>
      <c r="N15" s="44"/>
    </row>
    <row r="16" spans="1:14" ht="27" customHeight="1" x14ac:dyDescent="0.4">
      <c r="A16" s="156"/>
      <c r="B16" s="155"/>
      <c r="C16" s="230" t="s">
        <v>626</v>
      </c>
      <c r="D16" s="231"/>
      <c r="E16" s="230" t="s">
        <v>503</v>
      </c>
      <c r="F16" s="231"/>
      <c r="G16" s="249"/>
      <c r="H16" s="250"/>
      <c r="I16" s="46" t="s">
        <v>396</v>
      </c>
      <c r="J16" s="226"/>
      <c r="K16" s="227"/>
      <c r="L16" s="44"/>
      <c r="M16" s="44"/>
      <c r="N16" s="44"/>
    </row>
    <row r="17" spans="1:14" ht="27" customHeight="1" x14ac:dyDescent="0.4">
      <c r="A17" s="156"/>
      <c r="B17" s="155"/>
      <c r="C17" s="228" t="s">
        <v>397</v>
      </c>
      <c r="D17" s="229"/>
      <c r="E17" s="228" t="s">
        <v>398</v>
      </c>
      <c r="F17" s="229"/>
      <c r="G17" s="251"/>
      <c r="H17" s="252"/>
      <c r="I17" s="46" t="s">
        <v>399</v>
      </c>
      <c r="J17" s="226"/>
      <c r="K17" s="227"/>
      <c r="L17" s="44"/>
      <c r="M17" s="44"/>
      <c r="N17" s="44"/>
    </row>
    <row r="18" spans="1:14" ht="27" customHeight="1" x14ac:dyDescent="0.4">
      <c r="A18" s="234"/>
      <c r="B18" s="235"/>
      <c r="C18" s="230" t="s">
        <v>575</v>
      </c>
      <c r="D18" s="231"/>
      <c r="E18" s="230" t="s">
        <v>575</v>
      </c>
      <c r="F18" s="231"/>
      <c r="G18" s="253"/>
      <c r="H18" s="254"/>
      <c r="I18" s="47" t="s">
        <v>401</v>
      </c>
      <c r="J18" s="232"/>
      <c r="K18" s="233"/>
      <c r="L18" s="44"/>
      <c r="M18" s="44"/>
      <c r="N18" s="44"/>
    </row>
    <row r="19" spans="1:14" ht="27" customHeight="1" x14ac:dyDescent="0.4">
      <c r="A19" s="209" t="s">
        <v>402</v>
      </c>
      <c r="B19" s="153"/>
      <c r="C19" s="48" t="s">
        <v>403</v>
      </c>
      <c r="D19" s="48" t="s">
        <v>404</v>
      </c>
      <c r="E19" s="48" t="s">
        <v>405</v>
      </c>
      <c r="F19" s="48" t="s">
        <v>406</v>
      </c>
      <c r="G19" s="48" t="s">
        <v>407</v>
      </c>
      <c r="H19" s="48" t="s">
        <v>408</v>
      </c>
      <c r="I19" s="210" t="s">
        <v>409</v>
      </c>
      <c r="J19" s="211"/>
      <c r="K19" s="49" t="s">
        <v>410</v>
      </c>
      <c r="L19" s="50"/>
      <c r="M19" s="50"/>
      <c r="N19" s="50"/>
    </row>
    <row r="20" spans="1:14" ht="27" customHeight="1" x14ac:dyDescent="0.4">
      <c r="A20" s="51"/>
      <c r="B20" s="52" t="s">
        <v>411</v>
      </c>
      <c r="C20" s="53">
        <v>6</v>
      </c>
      <c r="D20" s="53">
        <v>12</v>
      </c>
      <c r="E20" s="53">
        <v>18</v>
      </c>
      <c r="F20" s="53">
        <v>18</v>
      </c>
      <c r="G20" s="53">
        <v>18</v>
      </c>
      <c r="H20" s="53">
        <v>18</v>
      </c>
      <c r="I20" s="212">
        <f>SUM(C20:H20)</f>
        <v>90</v>
      </c>
      <c r="J20" s="213"/>
      <c r="K20" s="54" t="s">
        <v>1460</v>
      </c>
      <c r="L20" s="50"/>
      <c r="M20" s="50"/>
      <c r="N20" s="50"/>
    </row>
    <row r="21" spans="1:14" ht="27" customHeight="1" x14ac:dyDescent="0.4">
      <c r="A21" s="55"/>
      <c r="B21" s="56" t="s">
        <v>412</v>
      </c>
      <c r="C21" s="45"/>
      <c r="D21" s="45"/>
      <c r="E21" s="45"/>
      <c r="F21" s="45"/>
      <c r="G21" s="45"/>
      <c r="H21" s="45"/>
      <c r="I21" s="214">
        <f>SUM(C21:H21)</f>
        <v>0</v>
      </c>
      <c r="J21" s="215"/>
      <c r="K21" s="57"/>
      <c r="L21" s="50"/>
      <c r="M21" s="50"/>
      <c r="N21" s="50"/>
    </row>
    <row r="22" spans="1:14" ht="27" customHeight="1" x14ac:dyDescent="0.4">
      <c r="A22" s="209" t="s">
        <v>413</v>
      </c>
      <c r="B22" s="153"/>
      <c r="C22" s="48" t="s">
        <v>414</v>
      </c>
      <c r="D22" s="48" t="s">
        <v>415</v>
      </c>
      <c r="E22" s="48" t="s">
        <v>416</v>
      </c>
      <c r="F22" s="48" t="s">
        <v>417</v>
      </c>
      <c r="G22" s="48" t="s">
        <v>418</v>
      </c>
      <c r="H22" s="48" t="s">
        <v>419</v>
      </c>
      <c r="I22" s="48" t="s">
        <v>420</v>
      </c>
      <c r="J22" s="48" t="s">
        <v>421</v>
      </c>
      <c r="K22" s="49" t="s">
        <v>422</v>
      </c>
      <c r="L22" s="50"/>
      <c r="M22" s="50"/>
      <c r="N22" s="50"/>
    </row>
    <row r="23" spans="1:14" ht="27" customHeight="1" x14ac:dyDescent="0.4">
      <c r="A23" s="114"/>
      <c r="B23" s="58" t="s">
        <v>423</v>
      </c>
      <c r="C23" s="59">
        <v>1</v>
      </c>
      <c r="D23" s="59">
        <v>1</v>
      </c>
      <c r="E23" s="59">
        <v>18</v>
      </c>
      <c r="F23" s="59"/>
      <c r="G23" s="59">
        <v>1</v>
      </c>
      <c r="H23" s="59">
        <v>3</v>
      </c>
      <c r="I23" s="59">
        <v>1</v>
      </c>
      <c r="J23" s="59"/>
      <c r="K23" s="60"/>
      <c r="L23" s="50"/>
      <c r="M23" s="50"/>
      <c r="N23" s="50"/>
    </row>
    <row r="24" spans="1:14" ht="27" customHeight="1" thickBot="1" x14ac:dyDescent="0.45">
      <c r="A24" s="120"/>
      <c r="B24" s="61" t="s">
        <v>424</v>
      </c>
      <c r="C24" s="62" t="s">
        <v>425</v>
      </c>
      <c r="D24" s="62" t="s">
        <v>425</v>
      </c>
      <c r="E24" s="62"/>
      <c r="F24" s="62"/>
      <c r="G24" s="62"/>
      <c r="H24" s="62"/>
      <c r="I24" s="62"/>
      <c r="J24" s="62"/>
      <c r="K24" s="63"/>
      <c r="L24" s="50"/>
      <c r="M24" s="50"/>
      <c r="N24" s="50"/>
    </row>
    <row r="25" spans="1:14" ht="20.25" customHeight="1" x14ac:dyDescent="0.4">
      <c r="A25" s="154" t="s">
        <v>426</v>
      </c>
      <c r="B25" s="174"/>
      <c r="C25" s="218" t="s">
        <v>427</v>
      </c>
      <c r="D25" s="219"/>
      <c r="E25" s="220"/>
      <c r="F25" s="218" t="s">
        <v>428</v>
      </c>
      <c r="G25" s="219"/>
      <c r="H25" s="220"/>
      <c r="I25" s="221" t="s">
        <v>429</v>
      </c>
      <c r="J25" s="222"/>
      <c r="K25" s="223"/>
    </row>
    <row r="26" spans="1:14" ht="20.25" customHeight="1" x14ac:dyDescent="0.4">
      <c r="A26" s="154"/>
      <c r="B26" s="174"/>
      <c r="C26" s="189" t="s">
        <v>1461</v>
      </c>
      <c r="D26" s="190"/>
      <c r="E26" s="191"/>
      <c r="F26" s="189" t="s">
        <v>1462</v>
      </c>
      <c r="G26" s="190"/>
      <c r="H26" s="191"/>
      <c r="I26" s="189" t="s">
        <v>1849</v>
      </c>
      <c r="J26" s="190"/>
      <c r="K26" s="195"/>
    </row>
    <row r="27" spans="1:14" ht="20.25" customHeight="1" x14ac:dyDescent="0.4">
      <c r="A27" s="154"/>
      <c r="B27" s="174"/>
      <c r="C27" s="192"/>
      <c r="D27" s="193"/>
      <c r="E27" s="194"/>
      <c r="F27" s="192"/>
      <c r="G27" s="193"/>
      <c r="H27" s="194"/>
      <c r="I27" s="192"/>
      <c r="J27" s="193"/>
      <c r="K27" s="196"/>
    </row>
    <row r="28" spans="1:14" ht="20.25" customHeight="1" x14ac:dyDescent="0.4">
      <c r="A28" s="154"/>
      <c r="B28" s="174"/>
      <c r="C28" s="192"/>
      <c r="D28" s="193"/>
      <c r="E28" s="194"/>
      <c r="F28" s="192"/>
      <c r="G28" s="193"/>
      <c r="H28" s="194"/>
      <c r="I28" s="192"/>
      <c r="J28" s="193"/>
      <c r="K28" s="196"/>
    </row>
    <row r="29" spans="1:14" ht="20.25" customHeight="1" x14ac:dyDescent="0.4">
      <c r="A29" s="154"/>
      <c r="B29" s="174"/>
      <c r="C29" s="192"/>
      <c r="D29" s="193"/>
      <c r="E29" s="194"/>
      <c r="F29" s="192"/>
      <c r="G29" s="193"/>
      <c r="H29" s="194"/>
      <c r="I29" s="192"/>
      <c r="J29" s="193"/>
      <c r="K29" s="196"/>
    </row>
    <row r="30" spans="1:14" ht="20.25" customHeight="1" x14ac:dyDescent="0.4">
      <c r="A30" s="154"/>
      <c r="B30" s="174"/>
      <c r="C30" s="192"/>
      <c r="D30" s="193"/>
      <c r="E30" s="194"/>
      <c r="F30" s="192"/>
      <c r="G30" s="193"/>
      <c r="H30" s="194"/>
      <c r="I30" s="192"/>
      <c r="J30" s="193"/>
      <c r="K30" s="196"/>
    </row>
    <row r="31" spans="1:14" ht="20.25" customHeight="1" x14ac:dyDescent="0.4">
      <c r="A31" s="154"/>
      <c r="B31" s="174"/>
      <c r="C31" s="192"/>
      <c r="D31" s="193"/>
      <c r="E31" s="194"/>
      <c r="F31" s="192"/>
      <c r="G31" s="193"/>
      <c r="H31" s="194"/>
      <c r="I31" s="192"/>
      <c r="J31" s="193"/>
      <c r="K31" s="196"/>
    </row>
    <row r="32" spans="1:14" ht="20.25" customHeight="1" x14ac:dyDescent="0.4">
      <c r="A32" s="154"/>
      <c r="B32" s="174"/>
      <c r="C32" s="197" t="s">
        <v>433</v>
      </c>
      <c r="D32" s="198"/>
      <c r="E32" s="199"/>
      <c r="F32" s="197" t="s">
        <v>434</v>
      </c>
      <c r="G32" s="198"/>
      <c r="H32" s="199"/>
      <c r="I32" s="197" t="s">
        <v>422</v>
      </c>
      <c r="J32" s="198"/>
      <c r="K32" s="200"/>
    </row>
    <row r="33" spans="1:14" ht="20.25" customHeight="1" x14ac:dyDescent="0.4">
      <c r="A33" s="154"/>
      <c r="B33" s="174"/>
      <c r="C33" s="201" t="s">
        <v>1463</v>
      </c>
      <c r="D33" s="202"/>
      <c r="E33" s="203"/>
      <c r="F33" s="201" t="s">
        <v>1464</v>
      </c>
      <c r="G33" s="202"/>
      <c r="H33" s="203"/>
      <c r="I33" s="201"/>
      <c r="J33" s="202"/>
      <c r="K33" s="207"/>
    </row>
    <row r="34" spans="1:14" ht="20.25" customHeight="1" x14ac:dyDescent="0.4">
      <c r="A34" s="154"/>
      <c r="B34" s="174"/>
      <c r="C34" s="201"/>
      <c r="D34" s="202"/>
      <c r="E34" s="203"/>
      <c r="F34" s="201"/>
      <c r="G34" s="202"/>
      <c r="H34" s="203"/>
      <c r="I34" s="201"/>
      <c r="J34" s="202"/>
      <c r="K34" s="207"/>
    </row>
    <row r="35" spans="1:14" ht="20.25" customHeight="1" x14ac:dyDescent="0.4">
      <c r="A35" s="154"/>
      <c r="B35" s="174"/>
      <c r="C35" s="201"/>
      <c r="D35" s="202"/>
      <c r="E35" s="203"/>
      <c r="F35" s="201"/>
      <c r="G35" s="202"/>
      <c r="H35" s="203"/>
      <c r="I35" s="201"/>
      <c r="J35" s="202"/>
      <c r="K35" s="207"/>
    </row>
    <row r="36" spans="1:14" ht="20.25" customHeight="1" x14ac:dyDescent="0.4">
      <c r="A36" s="154"/>
      <c r="B36" s="174"/>
      <c r="C36" s="201"/>
      <c r="D36" s="202"/>
      <c r="E36" s="203"/>
      <c r="F36" s="201"/>
      <c r="G36" s="202"/>
      <c r="H36" s="203"/>
      <c r="I36" s="201"/>
      <c r="J36" s="202"/>
      <c r="K36" s="207"/>
    </row>
    <row r="37" spans="1:14" ht="20.25" customHeight="1" x14ac:dyDescent="0.4">
      <c r="A37" s="154"/>
      <c r="B37" s="174"/>
      <c r="C37" s="201"/>
      <c r="D37" s="202"/>
      <c r="E37" s="203"/>
      <c r="F37" s="201"/>
      <c r="G37" s="202"/>
      <c r="H37" s="203"/>
      <c r="I37" s="201"/>
      <c r="J37" s="202"/>
      <c r="K37" s="207"/>
    </row>
    <row r="38" spans="1:14" ht="20.25" customHeight="1" x14ac:dyDescent="0.4">
      <c r="A38" s="216"/>
      <c r="B38" s="217"/>
      <c r="C38" s="204"/>
      <c r="D38" s="205"/>
      <c r="E38" s="206"/>
      <c r="F38" s="204"/>
      <c r="G38" s="205"/>
      <c r="H38" s="206"/>
      <c r="I38" s="204"/>
      <c r="J38" s="205"/>
      <c r="K38" s="208"/>
    </row>
    <row r="39" spans="1:14" ht="20.25" customHeight="1" x14ac:dyDescent="0.4">
      <c r="A39" s="152" t="s">
        <v>438</v>
      </c>
      <c r="B39" s="173"/>
      <c r="C39" s="175" t="s">
        <v>439</v>
      </c>
      <c r="D39" s="176"/>
      <c r="E39" s="177" t="s">
        <v>440</v>
      </c>
      <c r="F39" s="177"/>
      <c r="G39" s="125" t="s">
        <v>441</v>
      </c>
      <c r="H39" s="125" t="s">
        <v>442</v>
      </c>
      <c r="I39" s="125" t="s">
        <v>93</v>
      </c>
      <c r="J39" s="178" t="s">
        <v>443</v>
      </c>
      <c r="K39" s="179"/>
    </row>
    <row r="40" spans="1:14" ht="20.25" customHeight="1" x14ac:dyDescent="0.4">
      <c r="A40" s="154"/>
      <c r="B40" s="174"/>
      <c r="C40" s="185" t="s">
        <v>444</v>
      </c>
      <c r="D40" s="186"/>
      <c r="E40" s="187" t="s">
        <v>445</v>
      </c>
      <c r="F40" s="187"/>
      <c r="G40" s="126" t="s">
        <v>446</v>
      </c>
      <c r="H40" s="110">
        <v>7200</v>
      </c>
      <c r="I40" s="126" t="s">
        <v>448</v>
      </c>
      <c r="J40" s="167" t="s">
        <v>524</v>
      </c>
      <c r="K40" s="168"/>
    </row>
    <row r="41" spans="1:14" ht="20.25" customHeight="1" x14ac:dyDescent="0.4">
      <c r="A41" s="154"/>
      <c r="B41" s="174"/>
      <c r="C41" s="185" t="s">
        <v>450</v>
      </c>
      <c r="D41" s="186"/>
      <c r="E41" s="166" t="s">
        <v>451</v>
      </c>
      <c r="F41" s="166"/>
      <c r="G41" s="126" t="s">
        <v>452</v>
      </c>
      <c r="H41" s="65" t="s">
        <v>1465</v>
      </c>
      <c r="I41" s="126" t="s">
        <v>807</v>
      </c>
      <c r="J41" s="167" t="s">
        <v>524</v>
      </c>
      <c r="K41" s="168"/>
    </row>
    <row r="42" spans="1:14" ht="20.25" customHeight="1" x14ac:dyDescent="0.4">
      <c r="A42" s="154"/>
      <c r="B42" s="174"/>
      <c r="C42" s="185" t="s">
        <v>456</v>
      </c>
      <c r="D42" s="186"/>
      <c r="E42" s="166" t="s">
        <v>377</v>
      </c>
      <c r="F42" s="166"/>
      <c r="G42" s="126"/>
      <c r="H42" s="65"/>
      <c r="I42" s="126"/>
      <c r="J42" s="167"/>
      <c r="K42" s="168"/>
    </row>
    <row r="43" spans="1:14" ht="20.25" customHeight="1" x14ac:dyDescent="0.4">
      <c r="A43" s="154"/>
      <c r="B43" s="174"/>
      <c r="C43" s="185" t="s">
        <v>457</v>
      </c>
      <c r="D43" s="186"/>
      <c r="E43" s="166" t="s">
        <v>1466</v>
      </c>
      <c r="F43" s="166"/>
      <c r="G43" s="126" t="s">
        <v>446</v>
      </c>
      <c r="H43" s="65">
        <v>2508</v>
      </c>
      <c r="I43" s="126" t="s">
        <v>448</v>
      </c>
      <c r="J43" s="167" t="s">
        <v>524</v>
      </c>
      <c r="K43" s="168"/>
      <c r="L43" s="66"/>
      <c r="M43" s="66"/>
      <c r="N43" s="66"/>
    </row>
    <row r="44" spans="1:14" ht="20.25" customHeight="1" x14ac:dyDescent="0.4">
      <c r="A44" s="154"/>
      <c r="B44" s="174"/>
      <c r="C44" s="185" t="s">
        <v>461</v>
      </c>
      <c r="D44" s="186"/>
      <c r="E44" s="188" t="s">
        <v>1467</v>
      </c>
      <c r="F44" s="188"/>
      <c r="G44" s="126" t="s">
        <v>446</v>
      </c>
      <c r="H44" s="65" t="s">
        <v>1468</v>
      </c>
      <c r="I44" s="126" t="s">
        <v>563</v>
      </c>
      <c r="J44" s="167" t="s">
        <v>524</v>
      </c>
      <c r="K44" s="168"/>
      <c r="L44" s="66"/>
    </row>
    <row r="45" spans="1:14" ht="20.25" customHeight="1" x14ac:dyDescent="0.4">
      <c r="A45" s="154"/>
      <c r="B45" s="174"/>
      <c r="C45" s="185" t="s">
        <v>462</v>
      </c>
      <c r="D45" s="186"/>
      <c r="E45" s="188"/>
      <c r="F45" s="188"/>
      <c r="G45" s="126"/>
      <c r="H45" s="65"/>
      <c r="I45" s="126"/>
      <c r="J45" s="167"/>
      <c r="K45" s="168"/>
      <c r="L45" s="66"/>
    </row>
    <row r="46" spans="1:14" ht="12" customHeight="1" x14ac:dyDescent="0.4">
      <c r="A46" s="119"/>
      <c r="B46" s="147" t="s">
        <v>463</v>
      </c>
      <c r="C46" s="149" t="s">
        <v>464</v>
      </c>
      <c r="D46" s="150"/>
      <c r="E46" s="150"/>
      <c r="F46" s="150"/>
      <c r="G46" s="150"/>
      <c r="H46" s="150"/>
      <c r="I46" s="150"/>
      <c r="J46" s="150"/>
      <c r="K46" s="151"/>
      <c r="L46" s="66"/>
    </row>
    <row r="47" spans="1:14" ht="12" customHeight="1" x14ac:dyDescent="0.4">
      <c r="A47" s="67"/>
      <c r="B47" s="169"/>
      <c r="C47" s="170" t="s">
        <v>465</v>
      </c>
      <c r="D47" s="171"/>
      <c r="E47" s="171"/>
      <c r="F47" s="171"/>
      <c r="G47" s="171"/>
      <c r="H47" s="171"/>
      <c r="I47" s="171"/>
      <c r="J47" s="171"/>
      <c r="K47" s="172"/>
      <c r="L47" s="66"/>
      <c r="M47" s="66"/>
      <c r="N47" s="66"/>
    </row>
    <row r="48" spans="1:14" ht="20.25" customHeight="1" x14ac:dyDescent="0.4">
      <c r="A48" s="152" t="s">
        <v>466</v>
      </c>
      <c r="B48" s="173"/>
      <c r="C48" s="175" t="s">
        <v>467</v>
      </c>
      <c r="D48" s="176"/>
      <c r="E48" s="177" t="s">
        <v>440</v>
      </c>
      <c r="F48" s="177"/>
      <c r="G48" s="125" t="s">
        <v>468</v>
      </c>
      <c r="H48" s="125" t="s">
        <v>448</v>
      </c>
      <c r="I48" s="127" t="s">
        <v>469</v>
      </c>
      <c r="J48" s="178" t="s">
        <v>93</v>
      </c>
      <c r="K48" s="179"/>
    </row>
    <row r="49" spans="1:14" ht="20.25" customHeight="1" x14ac:dyDescent="0.4">
      <c r="A49" s="154"/>
      <c r="B49" s="174"/>
      <c r="C49" s="180" t="s">
        <v>531</v>
      </c>
      <c r="D49" s="181"/>
      <c r="E49" s="182" t="s">
        <v>451</v>
      </c>
      <c r="F49" s="182"/>
      <c r="G49" s="128" t="s">
        <v>567</v>
      </c>
      <c r="H49" s="129" t="s">
        <v>1469</v>
      </c>
      <c r="I49" s="129"/>
      <c r="J49" s="183"/>
      <c r="K49" s="184"/>
    </row>
    <row r="50" spans="1:14" ht="20.25" customHeight="1" x14ac:dyDescent="0.4">
      <c r="A50" s="154"/>
      <c r="B50" s="174"/>
      <c r="C50" s="164" t="s">
        <v>1470</v>
      </c>
      <c r="D50" s="165"/>
      <c r="E50" s="166" t="s">
        <v>1471</v>
      </c>
      <c r="F50" s="166"/>
      <c r="G50" s="126" t="s">
        <v>567</v>
      </c>
      <c r="H50" s="130" t="s">
        <v>1469</v>
      </c>
      <c r="I50" s="130"/>
      <c r="J50" s="167"/>
      <c r="K50" s="168"/>
    </row>
    <row r="51" spans="1:14" ht="20.25" customHeight="1" x14ac:dyDescent="0.4">
      <c r="A51" s="154"/>
      <c r="B51" s="174"/>
      <c r="C51" s="164" t="s">
        <v>772</v>
      </c>
      <c r="D51" s="165"/>
      <c r="E51" s="166" t="s">
        <v>1471</v>
      </c>
      <c r="F51" s="166"/>
      <c r="G51" s="126" t="s">
        <v>567</v>
      </c>
      <c r="H51" s="130" t="s">
        <v>1469</v>
      </c>
      <c r="I51" s="130"/>
      <c r="J51" s="167"/>
      <c r="K51" s="168"/>
    </row>
    <row r="52" spans="1:14" ht="11.25" customHeight="1" x14ac:dyDescent="0.4">
      <c r="A52" s="71"/>
      <c r="B52" s="147" t="s">
        <v>463</v>
      </c>
      <c r="C52" s="149" t="s">
        <v>473</v>
      </c>
      <c r="D52" s="150"/>
      <c r="E52" s="150"/>
      <c r="F52" s="150"/>
      <c r="G52" s="150"/>
      <c r="H52" s="150"/>
      <c r="I52" s="150"/>
      <c r="J52" s="150"/>
      <c r="K52" s="151"/>
      <c r="L52" s="66"/>
      <c r="M52" s="66"/>
      <c r="N52" s="66"/>
    </row>
    <row r="53" spans="1:14" ht="11.25" customHeight="1" x14ac:dyDescent="0.4">
      <c r="A53" s="71"/>
      <c r="B53" s="148"/>
      <c r="C53" s="149" t="s">
        <v>474</v>
      </c>
      <c r="D53" s="150"/>
      <c r="E53" s="150"/>
      <c r="F53" s="150"/>
      <c r="G53" s="150"/>
      <c r="H53" s="150"/>
      <c r="I53" s="150"/>
      <c r="J53" s="150"/>
      <c r="K53" s="151"/>
      <c r="L53" s="66"/>
      <c r="M53" s="66"/>
      <c r="N53" s="66"/>
    </row>
    <row r="54" spans="1:14" ht="38.25" customHeight="1" x14ac:dyDescent="0.4">
      <c r="A54" s="152" t="s">
        <v>475</v>
      </c>
      <c r="B54" s="153"/>
      <c r="C54" s="159" t="s">
        <v>1472</v>
      </c>
      <c r="D54" s="160"/>
      <c r="E54" s="160"/>
      <c r="F54" s="160"/>
      <c r="G54" s="160"/>
      <c r="H54" s="160"/>
      <c r="I54" s="160"/>
      <c r="J54" s="160"/>
      <c r="K54" s="161"/>
    </row>
    <row r="55" spans="1:14" ht="38.25" customHeight="1" x14ac:dyDescent="0.4">
      <c r="A55" s="154"/>
      <c r="B55" s="155"/>
      <c r="C55" s="159"/>
      <c r="D55" s="160"/>
      <c r="E55" s="160"/>
      <c r="F55" s="160"/>
      <c r="G55" s="160"/>
      <c r="H55" s="160"/>
      <c r="I55" s="160"/>
      <c r="J55" s="160"/>
      <c r="K55" s="161"/>
    </row>
    <row r="56" spans="1:14" ht="38.25" customHeight="1" x14ac:dyDescent="0.4">
      <c r="A56" s="154"/>
      <c r="B56" s="155"/>
      <c r="C56" s="159"/>
      <c r="D56" s="160"/>
      <c r="E56" s="160"/>
      <c r="F56" s="160"/>
      <c r="G56" s="160"/>
      <c r="H56" s="160"/>
      <c r="I56" s="160"/>
      <c r="J56" s="160"/>
      <c r="K56" s="161"/>
    </row>
    <row r="57" spans="1:14" ht="38.25" customHeight="1" x14ac:dyDescent="0.4">
      <c r="A57" s="156"/>
      <c r="B57" s="155"/>
      <c r="C57" s="160"/>
      <c r="D57" s="160"/>
      <c r="E57" s="160"/>
      <c r="F57" s="160"/>
      <c r="G57" s="160"/>
      <c r="H57" s="160"/>
      <c r="I57" s="160"/>
      <c r="J57" s="160"/>
      <c r="K57" s="161"/>
    </row>
    <row r="58" spans="1:14" ht="38.25" customHeight="1" thickBot="1" x14ac:dyDescent="0.45">
      <c r="A58" s="157"/>
      <c r="B58" s="158"/>
      <c r="C58" s="162"/>
      <c r="D58" s="162"/>
      <c r="E58" s="162"/>
      <c r="F58" s="162"/>
      <c r="G58" s="162"/>
      <c r="H58" s="162"/>
      <c r="I58" s="162"/>
      <c r="J58" s="162"/>
      <c r="K58" s="163"/>
    </row>
    <row r="59" spans="1:14" ht="3.75" customHeight="1" x14ac:dyDescent="0.4">
      <c r="A59" s="72"/>
      <c r="B59" s="73"/>
      <c r="C59" s="73"/>
      <c r="D59" s="73"/>
      <c r="E59" s="73"/>
      <c r="F59" s="73"/>
      <c r="G59" s="73"/>
      <c r="H59" s="73"/>
      <c r="I59" s="73"/>
      <c r="J59" s="73"/>
      <c r="K59" s="74"/>
    </row>
    <row r="60" spans="1:14" ht="10.5" customHeight="1" x14ac:dyDescent="0.4">
      <c r="A60" s="72" t="s">
        <v>477</v>
      </c>
      <c r="B60" s="73"/>
      <c r="C60" s="73"/>
      <c r="D60" s="73"/>
      <c r="E60" s="73"/>
      <c r="F60" s="73"/>
      <c r="G60" s="73"/>
      <c r="H60" s="73"/>
      <c r="I60" s="73"/>
      <c r="J60" s="73"/>
      <c r="K60" s="74"/>
    </row>
  </sheetData>
  <sheetProtection selectLockedCells="1"/>
  <mergeCells count="103">
    <mergeCell ref="B52:B53"/>
    <mergeCell ref="C52:K52"/>
    <mergeCell ref="C53:K53"/>
    <mergeCell ref="A54:B58"/>
    <mergeCell ref="C54:K58"/>
    <mergeCell ref="C50:D50"/>
    <mergeCell ref="E50:F50"/>
    <mergeCell ref="J50:K50"/>
    <mergeCell ref="C51:D51"/>
    <mergeCell ref="E51:F51"/>
    <mergeCell ref="J51:K51"/>
    <mergeCell ref="B46:B47"/>
    <mergeCell ref="C46:K46"/>
    <mergeCell ref="C47:K47"/>
    <mergeCell ref="A48:B51"/>
    <mergeCell ref="C48:D48"/>
    <mergeCell ref="E48:F48"/>
    <mergeCell ref="J48:K48"/>
    <mergeCell ref="C49:D49"/>
    <mergeCell ref="E49:F49"/>
    <mergeCell ref="J49:K49"/>
    <mergeCell ref="A39:B45"/>
    <mergeCell ref="C39:D39"/>
    <mergeCell ref="E39:F39"/>
    <mergeCell ref="J39:K39"/>
    <mergeCell ref="C40:D40"/>
    <mergeCell ref="E40:F40"/>
    <mergeCell ref="J40:K40"/>
    <mergeCell ref="C41:D41"/>
    <mergeCell ref="E41:F41"/>
    <mergeCell ref="J41:K41"/>
    <mergeCell ref="C44:D44"/>
    <mergeCell ref="E44:F44"/>
    <mergeCell ref="J44:K44"/>
    <mergeCell ref="C45:D45"/>
    <mergeCell ref="E45:F45"/>
    <mergeCell ref="J45:K45"/>
    <mergeCell ref="C42:D42"/>
    <mergeCell ref="E42:F42"/>
    <mergeCell ref="J42:K42"/>
    <mergeCell ref="C43:D43"/>
    <mergeCell ref="E43:F43"/>
    <mergeCell ref="J43:K43"/>
    <mergeCell ref="F26:H31"/>
    <mergeCell ref="I26:K31"/>
    <mergeCell ref="C32:E32"/>
    <mergeCell ref="F32:H32"/>
    <mergeCell ref="I32:K32"/>
    <mergeCell ref="C33:E38"/>
    <mergeCell ref="F33:H38"/>
    <mergeCell ref="I33:K38"/>
    <mergeCell ref="A19:B19"/>
    <mergeCell ref="I19:J19"/>
    <mergeCell ref="I20:J20"/>
    <mergeCell ref="I21:J21"/>
    <mergeCell ref="A22:B22"/>
    <mergeCell ref="A25:B38"/>
    <mergeCell ref="C25:E25"/>
    <mergeCell ref="F25:H25"/>
    <mergeCell ref="I25:K25"/>
    <mergeCell ref="C26:E31"/>
    <mergeCell ref="J8:K8"/>
    <mergeCell ref="J16:K16"/>
    <mergeCell ref="C17:D17"/>
    <mergeCell ref="E17:F17"/>
    <mergeCell ref="J17:K17"/>
    <mergeCell ref="C18:D18"/>
    <mergeCell ref="E18:F18"/>
    <mergeCell ref="J18:K18"/>
    <mergeCell ref="A12:B14"/>
    <mergeCell ref="C12:J14"/>
    <mergeCell ref="A15:B18"/>
    <mergeCell ref="C15:D15"/>
    <mergeCell ref="E15:F15"/>
    <mergeCell ref="G15:H15"/>
    <mergeCell ref="I15:K15"/>
    <mergeCell ref="C16:D16"/>
    <mergeCell ref="E16:F16"/>
    <mergeCell ref="G16:H18"/>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18:F18">
    <cfRule type="containsBlanks" dxfId="289" priority="3">
      <formula>LEN(TRIM(C18))=0</formula>
    </cfRule>
  </conditionalFormatting>
  <conditionalFormatting sqref="C9:G11 J9:K11 H11 C21:I21 K21">
    <cfRule type="expression" dxfId="288" priority="2" stopIfTrue="1">
      <formula>$K$4=""</formula>
    </cfRule>
  </conditionalFormatting>
  <conditionalFormatting sqref="E41:K43 C6:G11 H11 C20:I21 K20:K21 G1:H1 I2 C2:C3 K3 C5:E5 G5:K5 J6:K6 J7 H8 C12 C16:F16 C23:E23 G23 G40:K40">
    <cfRule type="containsBlanks" dxfId="287" priority="7">
      <formula>LEN(TRIM(C1))=0</formula>
    </cfRule>
  </conditionalFormatting>
  <conditionalFormatting sqref="G42:K42">
    <cfRule type="expression" priority="4" stopIfTrue="1">
      <formula>$E$42="なし"</formula>
    </cfRule>
  </conditionalFormatting>
  <conditionalFormatting sqref="I43:K43">
    <cfRule type="expression" priority="5" stopIfTrue="1">
      <formula>$H$43="現物"</formula>
    </cfRule>
  </conditionalFormatting>
  <conditionalFormatting sqref="J2:K2 C2:H4 K3:K4 C5:E5 G5:K5 C6:G11 J6:K11 H8 H11 C12 K12:K14 C16:H16 J16:K18 G17:H17 C18:H18 C20:K21 C23:K24 C26:K31 C33:K38 G40:K45 E41:F45 C49:K51 C54:K58">
    <cfRule type="notContainsErrors" priority="1">
      <formula>NOT(ISERROR(C2))</formula>
    </cfRule>
  </conditionalFormatting>
  <conditionalFormatting sqref="J8:K9 J10 J11:K11">
    <cfRule type="containsBlanks" dxfId="286" priority="6">
      <formula>LEN(TRIM(J8))=0</formula>
    </cfRule>
  </conditionalFormatting>
  <dataValidations count="2">
    <dataValidation type="whole" operator="greaterThanOrEqual" allowBlank="1" showInputMessage="1" showErrorMessage="1" sqref="E23:K24 C23:D23" xr:uid="{539A3855-4150-4FAE-8EC3-D0AE928CCC83}">
      <formula1>0</formula1>
    </dataValidation>
    <dataValidation type="list" allowBlank="1" showInputMessage="1" showErrorMessage="1" sqref="J2:K2" xr:uid="{E153987A-E6C2-4EE3-81CF-51CE5A0B60C4}">
      <formula1>"保育所,認定こども園,小規模保育事業"</formula1>
    </dataValidation>
  </dataValidations>
  <hyperlinks>
    <hyperlink ref="A1:B1" location="公表用一覧!A1" display=" &lt;戻る" xr:uid="{E301CFA7-266C-4B53-B8CF-17C2D93CF232}"/>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4" max="10" man="1"/>
    <brk id="60" max="10" man="1"/>
  </rowBreaks>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741358-42F2-4B93-8358-AC947763E880}">
  <sheetPr codeName="Sheet40"/>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c r="H1" s="257"/>
      <c r="I1" s="36" t="s">
        <v>370</v>
      </c>
      <c r="J1" s="258">
        <v>45748</v>
      </c>
      <c r="K1" s="259"/>
      <c r="L1" s="37"/>
      <c r="M1" s="37"/>
      <c r="N1" s="37"/>
    </row>
    <row r="2" spans="1:14" ht="27" customHeight="1" x14ac:dyDescent="0.4">
      <c r="A2" s="156" t="s">
        <v>371</v>
      </c>
      <c r="B2" s="155"/>
      <c r="C2" s="260" t="s">
        <v>15</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315</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48</v>
      </c>
      <c r="D5" s="293"/>
      <c r="E5" s="294"/>
      <c r="F5" s="43" t="s">
        <v>376</v>
      </c>
      <c r="G5" s="292"/>
      <c r="H5" s="293"/>
      <c r="I5" s="293"/>
      <c r="J5" s="293"/>
      <c r="K5" s="295"/>
      <c r="L5" s="40"/>
      <c r="M5" s="40"/>
      <c r="N5" s="40"/>
    </row>
    <row r="6" spans="1:14" ht="27" customHeight="1" x14ac:dyDescent="0.4">
      <c r="A6" s="209" t="s">
        <v>378</v>
      </c>
      <c r="B6" s="153"/>
      <c r="C6" s="276" t="s">
        <v>65</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386</v>
      </c>
      <c r="K7" s="289"/>
      <c r="L7" s="44"/>
      <c r="M7" s="44"/>
      <c r="N7" s="44"/>
    </row>
    <row r="8" spans="1:14" ht="27" customHeight="1" x14ac:dyDescent="0.4">
      <c r="A8" s="234"/>
      <c r="B8" s="235"/>
      <c r="C8" s="280"/>
      <c r="D8" s="281"/>
      <c r="E8" s="281"/>
      <c r="F8" s="281"/>
      <c r="G8" s="281"/>
      <c r="H8" s="45" t="s">
        <v>383</v>
      </c>
      <c r="I8" s="287"/>
      <c r="J8" s="224" t="s">
        <v>385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672</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400</v>
      </c>
      <c r="D24" s="231"/>
      <c r="E24" s="230" t="s">
        <v>394</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12</v>
      </c>
      <c r="D26" s="53">
        <v>12</v>
      </c>
      <c r="E26" s="53">
        <v>12</v>
      </c>
      <c r="F26" s="53">
        <v>18</v>
      </c>
      <c r="G26" s="53">
        <v>18</v>
      </c>
      <c r="H26" s="53">
        <v>18</v>
      </c>
      <c r="I26" s="212">
        <f>SUM(C26:H26)</f>
        <v>90</v>
      </c>
      <c r="J26" s="213"/>
      <c r="K26" s="54" t="s">
        <v>22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c r="D32" s="190"/>
      <c r="E32" s="191"/>
      <c r="F32" s="189"/>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c r="F47" s="166"/>
      <c r="G47" s="103"/>
      <c r="H47" s="65"/>
      <c r="I47" s="103"/>
      <c r="J47" s="167"/>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85"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84" priority="4">
      <formula>LEN(TRIM(C24))=0</formula>
    </cfRule>
  </conditionalFormatting>
  <conditionalFormatting sqref="E24:F24">
    <cfRule type="containsBlanks" dxfId="283" priority="3">
      <formula>LEN(TRIM(E24))=0</formula>
    </cfRule>
  </conditionalFormatting>
  <conditionalFormatting sqref="J9:K9 J11:K11 J10">
    <cfRule type="containsBlanks" dxfId="28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4682EBD-7F67-4A7C-8792-AEFECC642358}">
      <formula1>0</formula1>
    </dataValidation>
    <dataValidation type="list" allowBlank="1" showInputMessage="1" showErrorMessage="1" sqref="J2:K2" xr:uid="{8AF940B9-3840-48F0-9721-F5EB9150CD2C}">
      <formula1>"保育所,認定こども園,小規模保育事業"</formula1>
    </dataValidation>
  </dataValidations>
  <hyperlinks>
    <hyperlink ref="A1:B1" location="公表用一覧!A1" display="&lt; 戻る" xr:uid="{A17FB917-5FF4-4B86-8F52-8EC93EA55DB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675107-F785-4F72-8AA0-761ABB3453AF}">
  <sheetPr codeName="Sheet41"/>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59" t="s">
        <v>541</v>
      </c>
      <c r="B1" s="359"/>
      <c r="C1" s="75"/>
      <c r="D1" s="75"/>
      <c r="E1" s="76"/>
      <c r="F1" s="35" t="s">
        <v>369</v>
      </c>
      <c r="G1" s="256"/>
      <c r="H1" s="257"/>
      <c r="I1" s="36" t="s">
        <v>370</v>
      </c>
      <c r="J1" s="258">
        <v>45748</v>
      </c>
      <c r="K1" s="259"/>
      <c r="L1" s="37"/>
      <c r="M1" s="37"/>
      <c r="N1" s="37"/>
    </row>
    <row r="2" spans="1:14" ht="27" customHeight="1" x14ac:dyDescent="0.4">
      <c r="A2" s="156" t="s">
        <v>371</v>
      </c>
      <c r="B2" s="155"/>
      <c r="C2" s="260" t="s">
        <v>1242</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316</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1243</v>
      </c>
      <c r="D5" s="293"/>
      <c r="E5" s="294"/>
      <c r="F5" s="43" t="s">
        <v>376</v>
      </c>
      <c r="G5" s="296" t="str">
        <f>HYPERLINK("https://www.starts-care.jp/service/childcare/kirakira_nagareyama/")</f>
        <v>https://www.starts-care.jp/service/childcare/kirakira_nagareyama/</v>
      </c>
      <c r="H5" s="293"/>
      <c r="I5" s="293"/>
      <c r="J5" s="293"/>
      <c r="K5" s="295"/>
      <c r="L5" s="40"/>
      <c r="M5" s="40"/>
      <c r="N5" s="40"/>
    </row>
    <row r="6" spans="1:14" ht="27" customHeight="1" x14ac:dyDescent="0.4">
      <c r="A6" s="209" t="s">
        <v>378</v>
      </c>
      <c r="B6" s="153"/>
      <c r="C6" s="276" t="s">
        <v>1244</v>
      </c>
      <c r="D6" s="277"/>
      <c r="E6" s="277"/>
      <c r="F6" s="277"/>
      <c r="G6" s="277"/>
      <c r="H6" s="282" t="s">
        <v>379</v>
      </c>
      <c r="I6" s="113" t="s">
        <v>380</v>
      </c>
      <c r="J6" s="284">
        <v>1</v>
      </c>
      <c r="K6" s="285"/>
      <c r="L6" s="44"/>
      <c r="M6" s="44"/>
      <c r="N6" s="44"/>
    </row>
    <row r="7" spans="1:14" ht="27" customHeight="1" x14ac:dyDescent="0.4">
      <c r="A7" s="156"/>
      <c r="B7" s="155"/>
      <c r="C7" s="278"/>
      <c r="D7" s="279"/>
      <c r="E7" s="279"/>
      <c r="F7" s="279"/>
      <c r="G7" s="279"/>
      <c r="H7" s="283"/>
      <c r="I7" s="286" t="s">
        <v>381</v>
      </c>
      <c r="J7" s="288" t="s">
        <v>670</v>
      </c>
      <c r="K7" s="289"/>
      <c r="L7" s="44"/>
      <c r="M7" s="44"/>
      <c r="N7" s="44"/>
    </row>
    <row r="8" spans="1:14" ht="27" customHeight="1" x14ac:dyDescent="0.4">
      <c r="A8" s="234"/>
      <c r="B8" s="235"/>
      <c r="C8" s="280"/>
      <c r="D8" s="281"/>
      <c r="E8" s="281"/>
      <c r="F8" s="281"/>
      <c r="G8" s="281"/>
      <c r="H8" s="45" t="s">
        <v>499</v>
      </c>
      <c r="I8" s="287"/>
      <c r="J8" s="224">
        <v>8</v>
      </c>
      <c r="K8" s="225"/>
      <c r="L8" s="44"/>
      <c r="M8" s="44"/>
      <c r="N8" s="44"/>
    </row>
    <row r="9" spans="1:14" ht="27" customHeight="1" x14ac:dyDescent="0.4">
      <c r="A9" s="270" t="s">
        <v>384</v>
      </c>
      <c r="B9" s="271"/>
      <c r="C9" s="276"/>
      <c r="D9" s="277"/>
      <c r="E9" s="277"/>
      <c r="F9" s="277"/>
      <c r="G9" s="277"/>
      <c r="H9" s="282" t="s">
        <v>379</v>
      </c>
      <c r="I9" s="113"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1245</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672</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488</v>
      </c>
      <c r="D24" s="231"/>
      <c r="E24" s="230" t="s">
        <v>400</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12</v>
      </c>
      <c r="E26" s="53">
        <v>12</v>
      </c>
      <c r="F26" s="53">
        <v>12</v>
      </c>
      <c r="G26" s="53">
        <v>12</v>
      </c>
      <c r="H26" s="53">
        <v>12</v>
      </c>
      <c r="I26" s="212">
        <f>SUM(C26:H26)</f>
        <v>69</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1</v>
      </c>
      <c r="E29" s="59">
        <v>11</v>
      </c>
      <c r="F29" s="59"/>
      <c r="G29" s="59">
        <v>1</v>
      </c>
      <c r="H29" s="59"/>
      <c r="I29" s="59"/>
      <c r="J29" s="59">
        <v>1</v>
      </c>
      <c r="K29" s="60"/>
      <c r="L29" s="50"/>
      <c r="M29" s="50"/>
      <c r="N29" s="50"/>
    </row>
    <row r="30" spans="1:14" ht="27" customHeight="1" thickBot="1" x14ac:dyDescent="0.45">
      <c r="A30" s="120"/>
      <c r="B30" s="61" t="s">
        <v>424</v>
      </c>
      <c r="C30" s="62" t="s">
        <v>425</v>
      </c>
      <c r="D30" s="62" t="s">
        <v>425</v>
      </c>
      <c r="E30" s="62">
        <v>2</v>
      </c>
      <c r="F30" s="62"/>
      <c r="G30" s="62">
        <v>3</v>
      </c>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1246</v>
      </c>
      <c r="D32" s="190"/>
      <c r="E32" s="191"/>
      <c r="F32" s="189" t="s">
        <v>1247</v>
      </c>
      <c r="G32" s="190"/>
      <c r="H32" s="191"/>
      <c r="I32" s="422" t="s">
        <v>1906</v>
      </c>
      <c r="J32" s="451"/>
      <c r="K32" s="452"/>
    </row>
    <row r="33" spans="1:11" ht="20.25" customHeight="1" x14ac:dyDescent="0.4">
      <c r="A33" s="154"/>
      <c r="B33" s="174"/>
      <c r="C33" s="192"/>
      <c r="D33" s="193"/>
      <c r="E33" s="194"/>
      <c r="F33" s="192"/>
      <c r="G33" s="193"/>
      <c r="H33" s="194"/>
      <c r="I33" s="453"/>
      <c r="J33" s="454"/>
      <c r="K33" s="455"/>
    </row>
    <row r="34" spans="1:11" ht="20.25" customHeight="1" x14ac:dyDescent="0.4">
      <c r="A34" s="154"/>
      <c r="B34" s="174"/>
      <c r="C34" s="192"/>
      <c r="D34" s="193"/>
      <c r="E34" s="194"/>
      <c r="F34" s="192"/>
      <c r="G34" s="193"/>
      <c r="H34" s="194"/>
      <c r="I34" s="453"/>
      <c r="J34" s="454"/>
      <c r="K34" s="455"/>
    </row>
    <row r="35" spans="1:11" ht="20.25" customHeight="1" x14ac:dyDescent="0.4">
      <c r="A35" s="154"/>
      <c r="B35" s="174"/>
      <c r="C35" s="192"/>
      <c r="D35" s="193"/>
      <c r="E35" s="194"/>
      <c r="F35" s="192"/>
      <c r="G35" s="193"/>
      <c r="H35" s="194"/>
      <c r="I35" s="453"/>
      <c r="J35" s="454"/>
      <c r="K35" s="455"/>
    </row>
    <row r="36" spans="1:11" ht="20.25" customHeight="1" x14ac:dyDescent="0.4">
      <c r="A36" s="154"/>
      <c r="B36" s="174"/>
      <c r="C36" s="192"/>
      <c r="D36" s="193"/>
      <c r="E36" s="194"/>
      <c r="F36" s="192"/>
      <c r="G36" s="193"/>
      <c r="H36" s="194"/>
      <c r="I36" s="453"/>
      <c r="J36" s="454"/>
      <c r="K36" s="455"/>
    </row>
    <row r="37" spans="1:11" ht="20.25" customHeight="1" x14ac:dyDescent="0.4">
      <c r="A37" s="154"/>
      <c r="B37" s="174"/>
      <c r="C37" s="192"/>
      <c r="D37" s="193"/>
      <c r="E37" s="194"/>
      <c r="F37" s="192"/>
      <c r="G37" s="193"/>
      <c r="H37" s="194"/>
      <c r="I37" s="453"/>
      <c r="J37" s="454"/>
      <c r="K37" s="455"/>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1248</v>
      </c>
      <c r="D39" s="202"/>
      <c r="E39" s="203"/>
      <c r="F39" s="201" t="s">
        <v>1907</v>
      </c>
      <c r="G39" s="202"/>
      <c r="H39" s="203"/>
      <c r="I39" s="201" t="s">
        <v>1249</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125" t="s">
        <v>441</v>
      </c>
      <c r="H45" s="125" t="s">
        <v>442</v>
      </c>
      <c r="I45" s="125" t="s">
        <v>93</v>
      </c>
      <c r="J45" s="178" t="s">
        <v>443</v>
      </c>
      <c r="K45" s="179"/>
    </row>
    <row r="46" spans="1:11" ht="20.25" customHeight="1" x14ac:dyDescent="0.4">
      <c r="A46" s="154"/>
      <c r="B46" s="174"/>
      <c r="C46" s="185" t="s">
        <v>444</v>
      </c>
      <c r="D46" s="186"/>
      <c r="E46" s="187" t="s">
        <v>445</v>
      </c>
      <c r="F46" s="187"/>
      <c r="G46" s="126" t="s">
        <v>446</v>
      </c>
      <c r="H46" s="78">
        <v>6400</v>
      </c>
      <c r="I46" s="126" t="s">
        <v>448</v>
      </c>
      <c r="J46" s="167" t="s">
        <v>515</v>
      </c>
      <c r="K46" s="168"/>
    </row>
    <row r="47" spans="1:11" ht="20.25" customHeight="1" x14ac:dyDescent="0.4">
      <c r="A47" s="154"/>
      <c r="B47" s="174"/>
      <c r="C47" s="185" t="s">
        <v>450</v>
      </c>
      <c r="D47" s="186"/>
      <c r="E47" s="166" t="s">
        <v>552</v>
      </c>
      <c r="F47" s="166"/>
      <c r="G47" s="126" t="s">
        <v>452</v>
      </c>
      <c r="H47" s="65" t="s">
        <v>1250</v>
      </c>
      <c r="I47" s="126" t="s">
        <v>1251</v>
      </c>
      <c r="J47" s="167" t="s">
        <v>524</v>
      </c>
      <c r="K47" s="168"/>
    </row>
    <row r="48" spans="1:11" ht="20.25" customHeight="1" x14ac:dyDescent="0.4">
      <c r="A48" s="154"/>
      <c r="B48" s="174"/>
      <c r="C48" s="185" t="s">
        <v>456</v>
      </c>
      <c r="D48" s="186"/>
      <c r="E48" s="166"/>
      <c r="F48" s="166"/>
      <c r="G48" s="126"/>
      <c r="H48" s="65"/>
      <c r="I48" s="126"/>
      <c r="J48" s="167"/>
      <c r="K48" s="168"/>
    </row>
    <row r="49" spans="1:14" ht="20.25" customHeight="1" x14ac:dyDescent="0.4">
      <c r="A49" s="154"/>
      <c r="B49" s="174"/>
      <c r="C49" s="185" t="s">
        <v>1908</v>
      </c>
      <c r="D49" s="186"/>
      <c r="E49" s="166" t="s">
        <v>458</v>
      </c>
      <c r="F49" s="166"/>
      <c r="G49" s="126" t="s">
        <v>446</v>
      </c>
      <c r="H49" s="78">
        <v>2508</v>
      </c>
      <c r="I49" s="126" t="s">
        <v>448</v>
      </c>
      <c r="J49" s="167" t="s">
        <v>1909</v>
      </c>
      <c r="K49" s="168"/>
      <c r="L49" s="66"/>
      <c r="M49" s="66"/>
      <c r="N49" s="66"/>
    </row>
    <row r="50" spans="1:14" ht="20.25" customHeight="1" x14ac:dyDescent="0.4">
      <c r="A50" s="154"/>
      <c r="B50" s="174"/>
      <c r="C50" s="185" t="s">
        <v>461</v>
      </c>
      <c r="D50" s="186"/>
      <c r="E50" s="188"/>
      <c r="F50" s="188"/>
      <c r="G50" s="126"/>
      <c r="H50" s="65"/>
      <c r="I50" s="126"/>
      <c r="J50" s="167"/>
      <c r="K50" s="168"/>
      <c r="L50" s="66"/>
    </row>
    <row r="51" spans="1:14" ht="20.25" customHeight="1" x14ac:dyDescent="0.4">
      <c r="A51" s="154"/>
      <c r="B51" s="174"/>
      <c r="C51" s="185" t="s">
        <v>462</v>
      </c>
      <c r="D51" s="186"/>
      <c r="E51" s="188"/>
      <c r="F51" s="188"/>
      <c r="G51" s="126"/>
      <c r="H51" s="65"/>
      <c r="I51" s="126"/>
      <c r="J51" s="167"/>
      <c r="K51" s="168"/>
      <c r="L51" s="66"/>
    </row>
    <row r="52" spans="1:14" ht="12" customHeight="1" x14ac:dyDescent="0.4">
      <c r="A52" s="119"/>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125" t="s">
        <v>468</v>
      </c>
      <c r="H54" s="125" t="s">
        <v>448</v>
      </c>
      <c r="I54" s="127" t="s">
        <v>469</v>
      </c>
      <c r="J54" s="178" t="s">
        <v>93</v>
      </c>
      <c r="K54" s="179"/>
    </row>
    <row r="55" spans="1:14" ht="20.25" customHeight="1" x14ac:dyDescent="0.4">
      <c r="A55" s="154"/>
      <c r="B55" s="174"/>
      <c r="C55" s="180" t="s">
        <v>1252</v>
      </c>
      <c r="D55" s="181"/>
      <c r="E55" s="182" t="s">
        <v>445</v>
      </c>
      <c r="F55" s="182"/>
      <c r="G55" s="128" t="s">
        <v>695</v>
      </c>
      <c r="H55" s="129" t="s">
        <v>377</v>
      </c>
      <c r="I55" s="129" t="s">
        <v>377</v>
      </c>
      <c r="J55" s="167" t="s">
        <v>472</v>
      </c>
      <c r="K55" s="168"/>
    </row>
    <row r="56" spans="1:14" ht="20.25" customHeight="1" x14ac:dyDescent="0.4">
      <c r="A56" s="154"/>
      <c r="B56" s="174"/>
      <c r="C56" s="164" t="s">
        <v>566</v>
      </c>
      <c r="D56" s="165"/>
      <c r="E56" s="166" t="s">
        <v>694</v>
      </c>
      <c r="F56" s="166"/>
      <c r="G56" s="126" t="s">
        <v>567</v>
      </c>
      <c r="H56" s="130" t="s">
        <v>377</v>
      </c>
      <c r="I56" s="130" t="s">
        <v>377</v>
      </c>
      <c r="J56" s="167" t="s">
        <v>472</v>
      </c>
      <c r="K56" s="168"/>
    </row>
    <row r="57" spans="1:14" ht="20.25" customHeight="1" x14ac:dyDescent="0.4">
      <c r="A57" s="154"/>
      <c r="B57" s="174"/>
      <c r="C57" s="164"/>
      <c r="D57" s="165"/>
      <c r="E57" s="166"/>
      <c r="F57" s="166"/>
      <c r="G57" s="126"/>
      <c r="H57" s="130"/>
      <c r="I57" s="13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1253</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81" priority="6">
      <formula>LEN(TRIM(C24))=0</formula>
    </cfRule>
  </conditionalFormatting>
  <conditionalFormatting sqref="C9:G11 J9:K11 H11 C27:I27 K27">
    <cfRule type="expression" dxfId="280" priority="5" stopIfTrue="1">
      <formula>$K$4=""</formula>
    </cfRule>
  </conditionalFormatting>
  <conditionalFormatting sqref="C26:K27">
    <cfRule type="notContainsErrors" priority="1">
      <formula>NOT(ISERROR(C26))</formula>
    </cfRule>
  </conditionalFormatting>
  <conditionalFormatting sqref="C55:K57">
    <cfRule type="notContainsErrors" priority="3">
      <formula>NOT(ISERROR(C55))</formula>
    </cfRule>
  </conditionalFormatting>
  <conditionalFormatting sqref="E47:K49 C6:G11 H11 C26:I27 K27 G1:H1 I2 C2:C3 K3 C5:E5 G5:K5 J6:K6 J7 H8 C12 C22:F22 C29:E29 G29 G46:K46">
    <cfRule type="containsBlanks" dxfId="279" priority="10">
      <formula>LEN(TRIM(C1))=0</formula>
    </cfRule>
  </conditionalFormatting>
  <conditionalFormatting sqref="G48:K48">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9:K30 C32:K37 C39:K44 G46:K51 E47:F51 C60:K64">
    <cfRule type="notContainsErrors" priority="4">
      <formula>NOT(ISERROR(C2))</formula>
    </cfRule>
  </conditionalFormatting>
  <conditionalFormatting sqref="J8:K9 J10 J11:K11">
    <cfRule type="containsBlanks" dxfId="278" priority="9">
      <formula>LEN(TRIM(J8))=0</formula>
    </cfRule>
  </conditionalFormatting>
  <conditionalFormatting sqref="K26">
    <cfRule type="containsBlanks" dxfId="277" priority="2">
      <formula>LEN(TRIM(K26))=0</formula>
    </cfRule>
  </conditionalFormatting>
  <dataValidations count="2">
    <dataValidation type="whole" operator="greaterThanOrEqual" allowBlank="1" showInputMessage="1" showErrorMessage="1" sqref="E29:K30 C29:D29" xr:uid="{B16ECEE4-13D7-4D4A-835D-9DBC719DF794}">
      <formula1>0</formula1>
    </dataValidation>
    <dataValidation type="list" allowBlank="1" showInputMessage="1" showErrorMessage="1" sqref="J2:K2" xr:uid="{7DFF36D5-63FC-4EF3-A1B2-C18DB763A7D6}">
      <formula1>"保育所,認定こども園,小規模保育事業"</formula1>
    </dataValidation>
  </dataValidations>
  <hyperlinks>
    <hyperlink ref="G5" xr:uid="{4DC97536-D4CE-415C-A8C4-29FDE4D2E1F6}"/>
    <hyperlink ref="A1:B1" location="公表用一覧!A1" display=" &lt;戻る" xr:uid="{6E7FABC4-DEA5-4727-809A-5B4E0DA47470}"/>
  </hyperlinks>
  <pageMargins left="0.59055118110236227" right="0.39370078740157483" top="0.39370078740157483" bottom="0.39370078740157483" header="0" footer="0"/>
  <pageSetup paperSize="9" scale="85" fitToWidth="0" fitToHeight="0" orientation="portrait" r:id="rId1"/>
  <headerFooter>
    <oddHeader>&amp;L&amp;P / &amp;N ページ</oddHeader>
  </headerFooter>
  <rowBreaks count="2" manualBreakCount="2">
    <brk id="30" max="10" man="1"/>
    <brk id="66" max="10" man="1"/>
  </rowBreaks>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1AEE45-4DEE-4EB6-B0FF-0E84489C4EB1}">
  <sheetPr codeName="Sheet42"/>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297" t="s">
        <v>541</v>
      </c>
      <c r="B1" s="297"/>
      <c r="C1" s="75"/>
      <c r="D1" s="75"/>
      <c r="E1" s="76"/>
      <c r="F1" s="35" t="s">
        <v>369</v>
      </c>
      <c r="G1" s="256">
        <v>45541</v>
      </c>
      <c r="H1" s="257"/>
      <c r="I1" s="36" t="s">
        <v>370</v>
      </c>
      <c r="J1" s="258">
        <v>45748</v>
      </c>
      <c r="K1" s="259"/>
      <c r="L1" s="37"/>
      <c r="M1" s="37"/>
      <c r="N1" s="37"/>
    </row>
    <row r="2" spans="1:14" ht="27" customHeight="1" x14ac:dyDescent="0.4">
      <c r="A2" s="156" t="s">
        <v>371</v>
      </c>
      <c r="B2" s="155"/>
      <c r="C2" s="260" t="s">
        <v>171</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317</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28</v>
      </c>
      <c r="D5" s="293"/>
      <c r="E5" s="294"/>
      <c r="F5" s="43" t="s">
        <v>376</v>
      </c>
      <c r="G5" s="296" t="str">
        <f>HYPERLINK("https://kodomo.solasto-hoiku.com/nursery/solasto-otakanomori")</f>
        <v>https://kodomo.solasto-hoiku.com/nursery/solasto-otakanomori</v>
      </c>
      <c r="H5" s="293"/>
      <c r="I5" s="293"/>
      <c r="J5" s="293"/>
      <c r="K5" s="295"/>
      <c r="L5" s="40"/>
      <c r="M5" s="40"/>
      <c r="N5" s="40"/>
    </row>
    <row r="6" spans="1:14" ht="27" customHeight="1" x14ac:dyDescent="0.4">
      <c r="A6" s="209" t="s">
        <v>378</v>
      </c>
      <c r="B6" s="153"/>
      <c r="C6" s="413" t="s">
        <v>172</v>
      </c>
      <c r="D6" s="277"/>
      <c r="E6" s="277"/>
      <c r="F6" s="277"/>
      <c r="G6" s="277"/>
      <c r="H6" s="282" t="s">
        <v>379</v>
      </c>
      <c r="I6" s="113" t="s">
        <v>380</v>
      </c>
      <c r="J6" s="284">
        <v>6</v>
      </c>
      <c r="K6" s="285"/>
      <c r="L6" s="44"/>
      <c r="M6" s="44"/>
      <c r="N6" s="44"/>
    </row>
    <row r="7" spans="1:14" ht="27" customHeight="1" x14ac:dyDescent="0.4">
      <c r="A7" s="156"/>
      <c r="B7" s="155"/>
      <c r="C7" s="278"/>
      <c r="D7" s="279"/>
      <c r="E7" s="279"/>
      <c r="F7" s="279"/>
      <c r="G7" s="279"/>
      <c r="H7" s="283"/>
      <c r="I7" s="286" t="s">
        <v>381</v>
      </c>
      <c r="J7" s="288" t="s">
        <v>761</v>
      </c>
      <c r="K7" s="289"/>
      <c r="L7" s="44"/>
      <c r="M7" s="44"/>
      <c r="N7" s="44"/>
    </row>
    <row r="8" spans="1:14" ht="27" customHeight="1" x14ac:dyDescent="0.4">
      <c r="A8" s="234"/>
      <c r="B8" s="235"/>
      <c r="C8" s="280"/>
      <c r="D8" s="281"/>
      <c r="E8" s="281"/>
      <c r="F8" s="281"/>
      <c r="G8" s="281"/>
      <c r="H8" s="45" t="s">
        <v>383</v>
      </c>
      <c r="I8" s="287"/>
      <c r="J8" s="224">
        <v>10</v>
      </c>
      <c r="K8" s="225"/>
      <c r="L8" s="44"/>
      <c r="M8" s="44"/>
      <c r="N8" s="44"/>
    </row>
    <row r="9" spans="1:14" ht="27" customHeight="1" x14ac:dyDescent="0.4">
      <c r="A9" s="270" t="s">
        <v>384</v>
      </c>
      <c r="B9" s="271"/>
      <c r="C9" s="276"/>
      <c r="D9" s="277"/>
      <c r="E9" s="277"/>
      <c r="F9" s="277"/>
      <c r="G9" s="277"/>
      <c r="H9" s="282" t="s">
        <v>379</v>
      </c>
      <c r="I9" s="113"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762</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488</v>
      </c>
      <c r="D24" s="231"/>
      <c r="E24" s="230" t="s">
        <v>394</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12</v>
      </c>
      <c r="D26" s="53">
        <v>15</v>
      </c>
      <c r="E26" s="53">
        <v>15</v>
      </c>
      <c r="F26" s="53">
        <v>16</v>
      </c>
      <c r="G26" s="53">
        <v>16</v>
      </c>
      <c r="H26" s="53">
        <v>16</v>
      </c>
      <c r="I26" s="212">
        <f>SUM(C26:H26)</f>
        <v>90</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1</v>
      </c>
      <c r="E29" s="59">
        <v>14</v>
      </c>
      <c r="F29" s="59">
        <v>1</v>
      </c>
      <c r="G29" s="59">
        <v>1</v>
      </c>
      <c r="H29" s="59">
        <v>1</v>
      </c>
      <c r="I29" s="59"/>
      <c r="J29" s="59">
        <v>1</v>
      </c>
      <c r="K29" s="60">
        <v>2</v>
      </c>
      <c r="L29" s="50"/>
      <c r="M29" s="50"/>
      <c r="N29" s="50"/>
    </row>
    <row r="30" spans="1:14" ht="27" customHeight="1" thickBot="1" x14ac:dyDescent="0.45">
      <c r="A30" s="120"/>
      <c r="B30" s="61" t="s">
        <v>424</v>
      </c>
      <c r="C30" s="62" t="s">
        <v>425</v>
      </c>
      <c r="D30" s="62" t="s">
        <v>425</v>
      </c>
      <c r="E30" s="62">
        <v>7</v>
      </c>
      <c r="F30" s="62"/>
      <c r="G30" s="62">
        <v>3</v>
      </c>
      <c r="H30" s="62"/>
      <c r="I30" s="62">
        <v>1</v>
      </c>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763</v>
      </c>
      <c r="D32" s="190"/>
      <c r="E32" s="191"/>
      <c r="F32" s="189" t="s">
        <v>764</v>
      </c>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t="s">
        <v>1872</v>
      </c>
      <c r="G39" s="202"/>
      <c r="H39" s="203"/>
      <c r="I39" s="201" t="s">
        <v>765</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125" t="s">
        <v>441</v>
      </c>
      <c r="H45" s="125" t="s">
        <v>442</v>
      </c>
      <c r="I45" s="125" t="s">
        <v>93</v>
      </c>
      <c r="J45" s="178" t="s">
        <v>443</v>
      </c>
      <c r="K45" s="179"/>
    </row>
    <row r="46" spans="1:11" ht="20.25" customHeight="1" x14ac:dyDescent="0.4">
      <c r="A46" s="154"/>
      <c r="B46" s="174"/>
      <c r="C46" s="185" t="s">
        <v>444</v>
      </c>
      <c r="D46" s="186"/>
      <c r="E46" s="187" t="s">
        <v>445</v>
      </c>
      <c r="F46" s="187"/>
      <c r="G46" s="126" t="s">
        <v>446</v>
      </c>
      <c r="H46" s="78" t="s">
        <v>551</v>
      </c>
      <c r="I46" s="126" t="s">
        <v>563</v>
      </c>
      <c r="J46" s="167" t="s">
        <v>524</v>
      </c>
      <c r="K46" s="168"/>
    </row>
    <row r="47" spans="1:11" ht="20.25" customHeight="1" x14ac:dyDescent="0.4">
      <c r="A47" s="154"/>
      <c r="B47" s="174"/>
      <c r="C47" s="185" t="s">
        <v>450</v>
      </c>
      <c r="D47" s="186"/>
      <c r="E47" s="166" t="s">
        <v>766</v>
      </c>
      <c r="F47" s="166"/>
      <c r="G47" s="126" t="s">
        <v>452</v>
      </c>
      <c r="H47" s="65" t="s">
        <v>453</v>
      </c>
      <c r="I47" s="126" t="s">
        <v>767</v>
      </c>
      <c r="J47" s="167" t="s">
        <v>524</v>
      </c>
      <c r="K47" s="168"/>
    </row>
    <row r="48" spans="1:11" ht="20.25" customHeight="1" x14ac:dyDescent="0.4">
      <c r="A48" s="154"/>
      <c r="B48" s="174"/>
      <c r="C48" s="185" t="s">
        <v>456</v>
      </c>
      <c r="D48" s="186"/>
      <c r="E48" s="166" t="s">
        <v>377</v>
      </c>
      <c r="F48" s="166"/>
      <c r="G48" s="126"/>
      <c r="H48" s="65"/>
      <c r="I48" s="126"/>
      <c r="J48" s="167"/>
      <c r="K48" s="168"/>
    </row>
    <row r="49" spans="1:14" ht="20.25" customHeight="1" x14ac:dyDescent="0.4">
      <c r="A49" s="154"/>
      <c r="B49" s="174"/>
      <c r="C49" s="185" t="s">
        <v>457</v>
      </c>
      <c r="D49" s="186"/>
      <c r="E49" s="166" t="s">
        <v>458</v>
      </c>
      <c r="F49" s="166"/>
      <c r="G49" s="126" t="s">
        <v>459</v>
      </c>
      <c r="H49" s="65" t="s">
        <v>460</v>
      </c>
      <c r="I49" s="126"/>
      <c r="J49" s="167"/>
      <c r="K49" s="168"/>
      <c r="L49" s="66"/>
      <c r="M49" s="66"/>
      <c r="N49" s="66"/>
    </row>
    <row r="50" spans="1:14" ht="20.25" customHeight="1" x14ac:dyDescent="0.4">
      <c r="A50" s="154"/>
      <c r="B50" s="174"/>
      <c r="C50" s="185" t="s">
        <v>461</v>
      </c>
      <c r="D50" s="186"/>
      <c r="E50" s="456"/>
      <c r="F50" s="457"/>
      <c r="G50" s="126"/>
      <c r="H50" s="65"/>
      <c r="I50" s="126"/>
      <c r="J50" s="167"/>
      <c r="K50" s="168"/>
      <c r="L50" s="66"/>
    </row>
    <row r="51" spans="1:14" ht="20.25" customHeight="1" x14ac:dyDescent="0.4">
      <c r="A51" s="154"/>
      <c r="B51" s="174"/>
      <c r="C51" s="185" t="s">
        <v>462</v>
      </c>
      <c r="D51" s="186"/>
      <c r="E51" s="188" t="s">
        <v>768</v>
      </c>
      <c r="F51" s="188"/>
      <c r="G51" s="131" t="s">
        <v>769</v>
      </c>
      <c r="H51" s="82" t="s">
        <v>1873</v>
      </c>
      <c r="I51" s="126"/>
      <c r="J51" s="167"/>
      <c r="K51" s="168"/>
      <c r="L51" s="66"/>
    </row>
    <row r="52" spans="1:14" ht="12" customHeight="1" x14ac:dyDescent="0.4">
      <c r="A52" s="119"/>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125" t="s">
        <v>468</v>
      </c>
      <c r="H54" s="125" t="s">
        <v>448</v>
      </c>
      <c r="I54" s="127" t="s">
        <v>469</v>
      </c>
      <c r="J54" s="178" t="s">
        <v>93</v>
      </c>
      <c r="K54" s="179"/>
    </row>
    <row r="55" spans="1:14" ht="20.25" customHeight="1" x14ac:dyDescent="0.4">
      <c r="A55" s="154"/>
      <c r="B55" s="174"/>
      <c r="C55" s="180" t="s">
        <v>770</v>
      </c>
      <c r="D55" s="181"/>
      <c r="E55" s="182" t="s">
        <v>771</v>
      </c>
      <c r="F55" s="182"/>
      <c r="G55" s="128" t="s">
        <v>645</v>
      </c>
      <c r="H55" s="129" t="s">
        <v>377</v>
      </c>
      <c r="I55" s="129"/>
      <c r="J55" s="183"/>
      <c r="K55" s="184"/>
    </row>
    <row r="56" spans="1:14" ht="20.25" customHeight="1" x14ac:dyDescent="0.4">
      <c r="A56" s="154"/>
      <c r="B56" s="174"/>
      <c r="C56" s="164" t="s">
        <v>531</v>
      </c>
      <c r="D56" s="165"/>
      <c r="E56" s="166" t="s">
        <v>665</v>
      </c>
      <c r="F56" s="166"/>
      <c r="G56" s="126" t="s">
        <v>645</v>
      </c>
      <c r="H56" s="130" t="s">
        <v>377</v>
      </c>
      <c r="I56" s="130"/>
      <c r="J56" s="167"/>
      <c r="K56" s="168"/>
    </row>
    <row r="57" spans="1:14" ht="20.25" customHeight="1" x14ac:dyDescent="0.4">
      <c r="A57" s="154"/>
      <c r="B57" s="174"/>
      <c r="C57" s="164" t="s">
        <v>772</v>
      </c>
      <c r="D57" s="165"/>
      <c r="E57" s="166" t="s">
        <v>633</v>
      </c>
      <c r="F57" s="166"/>
      <c r="G57" s="126" t="s">
        <v>645</v>
      </c>
      <c r="H57" s="130" t="s">
        <v>377</v>
      </c>
      <c r="I57" s="13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773</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76" priority="3">
      <formula>LEN(TRIM(C24))=0</formula>
    </cfRule>
  </conditionalFormatting>
  <conditionalFormatting sqref="C9:G11 J9:K11 H11 C27:I27 K27">
    <cfRule type="expression" dxfId="275" priority="2" stopIfTrue="1">
      <formula>$K$4=""</formula>
    </cfRule>
  </conditionalFormatting>
  <conditionalFormatting sqref="E47:K49 C6:G11 H11 C26:I27 K26:K27 G1:H1 I2 C2:C3 K3 C5:E5 G5:K5 J6:K6 J7 H8 C12 C22:F22 C29:E29 G29 G46:K46">
    <cfRule type="containsBlanks" dxfId="27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73" priority="6">
      <formula>LEN(TRIM(J8))=0</formula>
    </cfRule>
  </conditionalFormatting>
  <dataValidations count="2">
    <dataValidation type="whole" operator="greaterThanOrEqual" allowBlank="1" showInputMessage="1" showErrorMessage="1" sqref="E29:K30 C29:D29" xr:uid="{B2FCFE10-911B-4B06-82CA-C1A4F23F2D32}">
      <formula1>0</formula1>
    </dataValidation>
    <dataValidation type="list" allowBlank="1" showInputMessage="1" showErrorMessage="1" sqref="J2:K2" xr:uid="{D49CE93B-9323-41B6-BFB0-048299E95DE4}">
      <formula1>"保育所,認定こども園,小規模保育事業"</formula1>
    </dataValidation>
  </dataValidations>
  <hyperlinks>
    <hyperlink ref="A1:B1" location="公表用一覧!A1" display=" &lt;戻る" xr:uid="{C534B950-0A54-4F31-BBCA-6B8DBED6D438}"/>
  </hyperlinks>
  <pageMargins left="0.59055118110236227" right="0.39370078740157483" top="0.39370078740157483" bottom="0.39370078740157483" header="0" footer="0"/>
  <pageSetup paperSize="9" scale="92" fitToWidth="0" fitToHeight="0" orientation="portrait" r:id="rId1"/>
  <headerFooter>
    <oddHeader>&amp;L&amp;P / &amp;N ページ</oddHeader>
  </headerFooter>
  <rowBreaks count="2" manualBreakCount="2">
    <brk id="30" max="10" man="1"/>
    <brk id="66" max="10" man="1"/>
  </rowBreaks>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8FFEB7-1CD4-40AE-B509-B16B304B8855}">
  <sheetPr codeName="Sheet43">
    <pageSetUpPr fitToPage="1"/>
  </sheetPr>
  <dimension ref="A1:N68"/>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v>45544</v>
      </c>
      <c r="H1" s="257"/>
      <c r="I1" s="36" t="s">
        <v>370</v>
      </c>
      <c r="J1" s="258">
        <v>45748</v>
      </c>
      <c r="K1" s="259"/>
      <c r="L1" s="37"/>
      <c r="M1" s="37"/>
      <c r="N1" s="37"/>
    </row>
    <row r="2" spans="1:14" ht="27" customHeight="1" x14ac:dyDescent="0.4">
      <c r="A2" s="156" t="s">
        <v>371</v>
      </c>
      <c r="B2" s="155"/>
      <c r="C2" s="260" t="s">
        <v>173</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318</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68</v>
      </c>
      <c r="D5" s="293"/>
      <c r="E5" s="294"/>
      <c r="F5" s="43" t="s">
        <v>376</v>
      </c>
      <c r="G5" s="296" t="str">
        <f>HYPERLINK("https://www.morinomachi-childcare.jp/")</f>
        <v>https://www.morinomachi-childcare.jp/</v>
      </c>
      <c r="H5" s="293"/>
      <c r="I5" s="293"/>
      <c r="J5" s="293"/>
      <c r="K5" s="295"/>
      <c r="L5" s="40"/>
      <c r="M5" s="40"/>
      <c r="N5" s="40"/>
    </row>
    <row r="6" spans="1:14" ht="27" customHeight="1" x14ac:dyDescent="0.4">
      <c r="A6" s="209" t="s">
        <v>378</v>
      </c>
      <c r="B6" s="153"/>
      <c r="C6" s="276" t="s">
        <v>174</v>
      </c>
      <c r="D6" s="277"/>
      <c r="E6" s="277"/>
      <c r="F6" s="277"/>
      <c r="G6" s="277"/>
      <c r="H6" s="282" t="s">
        <v>379</v>
      </c>
      <c r="I6" s="107" t="s">
        <v>380</v>
      </c>
      <c r="J6" s="284">
        <v>5</v>
      </c>
      <c r="K6" s="285"/>
      <c r="L6" s="44"/>
      <c r="M6" s="44"/>
      <c r="N6" s="44"/>
    </row>
    <row r="7" spans="1:14" ht="27" customHeight="1" x14ac:dyDescent="0.4">
      <c r="A7" s="156"/>
      <c r="B7" s="155"/>
      <c r="C7" s="278"/>
      <c r="D7" s="279"/>
      <c r="E7" s="279"/>
      <c r="F7" s="279"/>
      <c r="G7" s="279"/>
      <c r="H7" s="283"/>
      <c r="I7" s="286" t="s">
        <v>381</v>
      </c>
      <c r="J7" s="288" t="s">
        <v>1258</v>
      </c>
      <c r="K7" s="289"/>
      <c r="L7" s="44"/>
      <c r="M7" s="44"/>
      <c r="N7" s="44"/>
    </row>
    <row r="8" spans="1:14" ht="27" customHeight="1" x14ac:dyDescent="0.4">
      <c r="A8" s="234"/>
      <c r="B8" s="235"/>
      <c r="C8" s="280"/>
      <c r="D8" s="281"/>
      <c r="E8" s="281"/>
      <c r="F8" s="281"/>
      <c r="G8" s="281"/>
      <c r="H8" s="45" t="s">
        <v>643</v>
      </c>
      <c r="I8" s="287"/>
      <c r="J8" s="224">
        <v>16</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413" t="s">
        <v>1259</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672</v>
      </c>
      <c r="F22" s="231"/>
      <c r="G22" s="249"/>
      <c r="H22" s="250"/>
      <c r="I22" s="46" t="s">
        <v>396</v>
      </c>
      <c r="J22" s="226" t="s">
        <v>1260</v>
      </c>
      <c r="K22" s="227"/>
      <c r="L22" s="44"/>
      <c r="M22" s="44"/>
      <c r="N22" s="44"/>
    </row>
    <row r="23" spans="1:14" ht="27" customHeight="1" x14ac:dyDescent="0.4">
      <c r="A23" s="156"/>
      <c r="B23" s="155"/>
      <c r="C23" s="228" t="s">
        <v>397</v>
      </c>
      <c r="D23" s="229"/>
      <c r="E23" s="228" t="s">
        <v>398</v>
      </c>
      <c r="F23" s="229"/>
      <c r="G23" s="251"/>
      <c r="H23" s="252"/>
      <c r="I23" s="46" t="s">
        <v>399</v>
      </c>
      <c r="J23" s="226">
        <v>5</v>
      </c>
      <c r="K23" s="227"/>
      <c r="L23" s="44"/>
      <c r="M23" s="44"/>
      <c r="N23" s="44"/>
    </row>
    <row r="24" spans="1:14" ht="27" customHeight="1" x14ac:dyDescent="0.4">
      <c r="A24" s="234"/>
      <c r="B24" s="235"/>
      <c r="C24" s="230" t="s">
        <v>488</v>
      </c>
      <c r="D24" s="231"/>
      <c r="E24" s="230" t="s">
        <v>400</v>
      </c>
      <c r="F24" s="231"/>
      <c r="G24" s="253"/>
      <c r="H24" s="254"/>
      <c r="I24" s="47" t="s">
        <v>401</v>
      </c>
      <c r="J24" s="232" t="s">
        <v>1261</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15</v>
      </c>
      <c r="D26" s="53">
        <v>15</v>
      </c>
      <c r="E26" s="53">
        <v>15</v>
      </c>
      <c r="F26" s="53">
        <v>15</v>
      </c>
      <c r="G26" s="53">
        <v>15</v>
      </c>
      <c r="H26" s="53">
        <v>15</v>
      </c>
      <c r="I26" s="212">
        <f>SUM(C26:H26)</f>
        <v>90</v>
      </c>
      <c r="J26" s="213"/>
      <c r="K26" s="54" t="s">
        <v>17</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15</v>
      </c>
      <c r="F29" s="59">
        <v>0</v>
      </c>
      <c r="G29" s="59">
        <v>0</v>
      </c>
      <c r="H29" s="59">
        <v>1</v>
      </c>
      <c r="I29" s="59">
        <v>0</v>
      </c>
      <c r="J29" s="59">
        <v>1</v>
      </c>
      <c r="K29" s="60">
        <v>0</v>
      </c>
      <c r="L29" s="50"/>
      <c r="M29" s="50"/>
      <c r="N29" s="50"/>
    </row>
    <row r="30" spans="1:14" ht="27" customHeight="1" thickBot="1" x14ac:dyDescent="0.45">
      <c r="A30" s="102"/>
      <c r="B30" s="61" t="s">
        <v>424</v>
      </c>
      <c r="C30" s="62" t="s">
        <v>425</v>
      </c>
      <c r="D30" s="62" t="s">
        <v>425</v>
      </c>
      <c r="E30" s="62">
        <v>9</v>
      </c>
      <c r="F30" s="62">
        <v>0</v>
      </c>
      <c r="G30" s="62">
        <v>4</v>
      </c>
      <c r="H30" s="62">
        <v>0</v>
      </c>
      <c r="I30" s="62">
        <v>3</v>
      </c>
      <c r="J30" s="62">
        <v>0</v>
      </c>
      <c r="K30" s="63">
        <v>0</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1262</v>
      </c>
      <c r="D32" s="190"/>
      <c r="E32" s="191"/>
      <c r="F32" s="189" t="s">
        <v>1263</v>
      </c>
      <c r="G32" s="190"/>
      <c r="H32" s="191"/>
      <c r="I32" s="189" t="s">
        <v>1264</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1265</v>
      </c>
      <c r="D39" s="202"/>
      <c r="E39" s="203"/>
      <c r="F39" s="201" t="s">
        <v>1266</v>
      </c>
      <c r="G39" s="202"/>
      <c r="H39" s="203"/>
      <c r="I39" s="201" t="s">
        <v>1267</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683</v>
      </c>
      <c r="I46" s="103" t="s">
        <v>563</v>
      </c>
      <c r="J46" s="167" t="s">
        <v>515</v>
      </c>
      <c r="K46" s="168"/>
    </row>
    <row r="47" spans="1:11" ht="20.25" customHeight="1" x14ac:dyDescent="0.4">
      <c r="A47" s="154"/>
      <c r="B47" s="174"/>
      <c r="C47" s="185" t="s">
        <v>450</v>
      </c>
      <c r="D47" s="186"/>
      <c r="E47" s="166" t="s">
        <v>451</v>
      </c>
      <c r="F47" s="166"/>
      <c r="G47" s="103" t="s">
        <v>452</v>
      </c>
      <c r="H47" s="65" t="s">
        <v>1268</v>
      </c>
      <c r="I47" s="103" t="s">
        <v>1269</v>
      </c>
      <c r="J47" s="167" t="s">
        <v>515</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458</v>
      </c>
      <c r="F49" s="166"/>
      <c r="G49" s="103" t="s">
        <v>459</v>
      </c>
      <c r="H49" s="65" t="s">
        <v>460</v>
      </c>
      <c r="I49" s="103"/>
      <c r="J49" s="167"/>
      <c r="K49" s="168"/>
      <c r="L49" s="66"/>
      <c r="M49" s="66"/>
      <c r="N49" s="66"/>
    </row>
    <row r="50" spans="1:14" ht="20.25" customHeight="1" x14ac:dyDescent="0.4">
      <c r="A50" s="154"/>
      <c r="B50" s="174"/>
      <c r="C50" s="185" t="s">
        <v>461</v>
      </c>
      <c r="D50" s="186"/>
      <c r="E50" s="188"/>
      <c r="F50" s="188"/>
      <c r="G50" s="8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531</v>
      </c>
      <c r="D55" s="181"/>
      <c r="E55" s="182" t="s">
        <v>1270</v>
      </c>
      <c r="F55" s="182"/>
      <c r="G55" s="104" t="s">
        <v>634</v>
      </c>
      <c r="H55" s="69" t="s">
        <v>377</v>
      </c>
      <c r="I55" s="69" t="s">
        <v>377</v>
      </c>
      <c r="J55" s="183" t="s">
        <v>472</v>
      </c>
      <c r="K55" s="184"/>
    </row>
    <row r="56" spans="1:14" ht="20.25" customHeight="1" x14ac:dyDescent="0.4">
      <c r="A56" s="154"/>
      <c r="B56" s="174"/>
      <c r="C56" s="164" t="s">
        <v>470</v>
      </c>
      <c r="D56" s="165"/>
      <c r="E56" s="166" t="s">
        <v>1270</v>
      </c>
      <c r="F56" s="166"/>
      <c r="G56" s="103" t="s">
        <v>634</v>
      </c>
      <c r="H56" s="70" t="s">
        <v>377</v>
      </c>
      <c r="I56" s="70" t="s">
        <v>377</v>
      </c>
      <c r="J56" s="167" t="s">
        <v>472</v>
      </c>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1271</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row r="68" spans="1:11" ht="26.25" customHeight="1" x14ac:dyDescent="0.4">
      <c r="B68" s="109"/>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72" priority="3">
      <formula>LEN(TRIM(C24))=0</formula>
    </cfRule>
  </conditionalFormatting>
  <conditionalFormatting sqref="C9:G11 J9:K11 H11 C27:I27 K27">
    <cfRule type="expression" dxfId="271" priority="2" stopIfTrue="1">
      <formula>$K$4=""</formula>
    </cfRule>
  </conditionalFormatting>
  <conditionalFormatting sqref="E47:K49 C6:G11 H11 C26:I27 K26:K27 G1:H1 I2 C2:C3 K3 C5:E5 G5:K5 J6:K6 J7 H8 C12 C22:F22 C29:E29 G29 G46:K46">
    <cfRule type="containsBlanks" dxfId="27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69" priority="6">
      <formula>LEN(TRIM(J8))=0</formula>
    </cfRule>
  </conditionalFormatting>
  <dataValidations count="2">
    <dataValidation type="whole" operator="greaterThanOrEqual" allowBlank="1" showInputMessage="1" showErrorMessage="1" sqref="E29:K30 C29:D29" xr:uid="{AB4A7B84-7517-4AD5-AB05-66FE4142512F}">
      <formula1>0</formula1>
    </dataValidation>
    <dataValidation type="list" allowBlank="1" showInputMessage="1" showErrorMessage="1" sqref="J2:K2" xr:uid="{F461F531-812B-49A3-B968-C9256DBFCFC6}">
      <formula1>"保育所,認定こども園,小規模保育事業"</formula1>
    </dataValidation>
  </dataValidations>
  <hyperlinks>
    <hyperlink ref="A1:B1" location="公表用一覧!A1" display="&lt; 戻る" xr:uid="{647D413D-1337-4E67-B636-747ED5D79D18}"/>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17E71F-63E8-4DE7-85EE-EF120CE65289}">
  <sheetPr codeName="Sheet44"/>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c r="H1" s="257"/>
      <c r="I1" s="36" t="s">
        <v>370</v>
      </c>
      <c r="J1" s="258">
        <v>45748</v>
      </c>
      <c r="K1" s="259"/>
      <c r="L1" s="37"/>
      <c r="M1" s="37"/>
      <c r="N1" s="37"/>
    </row>
    <row r="2" spans="1:14" ht="27" customHeight="1" x14ac:dyDescent="0.4">
      <c r="A2" s="156" t="s">
        <v>371</v>
      </c>
      <c r="B2" s="155"/>
      <c r="C2" s="260" t="s">
        <v>1473</v>
      </c>
      <c r="D2" s="261"/>
      <c r="E2" s="261"/>
      <c r="F2" s="261"/>
      <c r="G2" s="261"/>
      <c r="H2" s="262"/>
      <c r="I2" s="39" t="s">
        <v>93</v>
      </c>
      <c r="J2" s="266"/>
      <c r="K2" s="267"/>
      <c r="L2" s="40"/>
      <c r="M2" s="40"/>
      <c r="N2" s="40"/>
    </row>
    <row r="3" spans="1:14" ht="27" customHeight="1" x14ac:dyDescent="0.4">
      <c r="A3" s="156"/>
      <c r="B3" s="155"/>
      <c r="C3" s="260"/>
      <c r="D3" s="261"/>
      <c r="E3" s="261"/>
      <c r="F3" s="261"/>
      <c r="G3" s="261"/>
      <c r="H3" s="262"/>
      <c r="I3" s="268" t="s">
        <v>373</v>
      </c>
      <c r="J3" s="269"/>
      <c r="K3" s="41">
        <v>319</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1474</v>
      </c>
      <c r="D5" s="293"/>
      <c r="E5" s="294"/>
      <c r="F5" s="43" t="s">
        <v>376</v>
      </c>
      <c r="G5" s="296" t="str">
        <f>HYPERLINK("https://liliikidsroomdai2.jimdofree.com/")</f>
        <v>https://liliikidsroomdai2.jimdofree.com/</v>
      </c>
      <c r="H5" s="293"/>
      <c r="I5" s="293"/>
      <c r="J5" s="293"/>
      <c r="K5" s="295"/>
      <c r="L5" s="40"/>
      <c r="M5" s="40"/>
      <c r="N5" s="40"/>
    </row>
    <row r="6" spans="1:14" ht="27" customHeight="1" x14ac:dyDescent="0.4">
      <c r="A6" s="209" t="s">
        <v>378</v>
      </c>
      <c r="B6" s="153"/>
      <c r="C6" s="276" t="s">
        <v>1475</v>
      </c>
      <c r="D6" s="277"/>
      <c r="E6" s="277"/>
      <c r="F6" s="277"/>
      <c r="G6" s="277"/>
      <c r="H6" s="282" t="s">
        <v>379</v>
      </c>
      <c r="I6" s="107" t="s">
        <v>380</v>
      </c>
      <c r="J6" s="284">
        <v>2</v>
      </c>
      <c r="K6" s="285"/>
      <c r="L6" s="44"/>
      <c r="M6" s="44"/>
      <c r="N6" s="44"/>
    </row>
    <row r="7" spans="1:14" ht="27" customHeight="1" x14ac:dyDescent="0.4">
      <c r="A7" s="156"/>
      <c r="B7" s="155"/>
      <c r="C7" s="278"/>
      <c r="D7" s="279"/>
      <c r="E7" s="279"/>
      <c r="F7" s="279"/>
      <c r="G7" s="279"/>
      <c r="H7" s="283"/>
      <c r="I7" s="286" t="s">
        <v>381</v>
      </c>
      <c r="J7" s="288" t="s">
        <v>1476</v>
      </c>
      <c r="K7" s="289"/>
      <c r="L7" s="44"/>
      <c r="M7" s="44"/>
      <c r="N7" s="44"/>
    </row>
    <row r="8" spans="1:14" ht="27" customHeight="1" x14ac:dyDescent="0.4">
      <c r="A8" s="234"/>
      <c r="B8" s="235"/>
      <c r="C8" s="280"/>
      <c r="D8" s="281"/>
      <c r="E8" s="281"/>
      <c r="F8" s="281"/>
      <c r="G8" s="281"/>
      <c r="H8" s="45" t="s">
        <v>377</v>
      </c>
      <c r="I8" s="287"/>
      <c r="J8" s="224">
        <v>20</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1477</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575</v>
      </c>
      <c r="D22" s="231"/>
      <c r="E22" s="230" t="s">
        <v>627</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1478</v>
      </c>
      <c r="D24" s="231"/>
      <c r="E24" s="230" t="s">
        <v>1479</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7</v>
      </c>
      <c r="E26" s="53">
        <v>8</v>
      </c>
      <c r="F26" s="53">
        <v>0</v>
      </c>
      <c r="G26" s="53">
        <v>0</v>
      </c>
      <c r="H26" s="53">
        <v>0</v>
      </c>
      <c r="I26" s="212">
        <f>SUM(C26:H26)</f>
        <v>18</v>
      </c>
      <c r="J26" s="213"/>
      <c r="K26" s="54" t="s">
        <v>1480</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5</v>
      </c>
      <c r="F29" s="59"/>
      <c r="G29" s="59">
        <v>1</v>
      </c>
      <c r="H29" s="59"/>
      <c r="I29" s="59">
        <v>1</v>
      </c>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1481</v>
      </c>
      <c r="D32" s="190"/>
      <c r="E32" s="191"/>
      <c r="F32" s="189" t="s">
        <v>1482</v>
      </c>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1483</v>
      </c>
      <c r="D39" s="202"/>
      <c r="E39" s="203"/>
      <c r="F39" s="201" t="s">
        <v>1484</v>
      </c>
      <c r="G39" s="202"/>
      <c r="H39" s="203"/>
      <c r="I39" s="201" t="s">
        <v>1485</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t="s">
        <v>1162</v>
      </c>
      <c r="F47" s="166"/>
      <c r="G47" s="103" t="s">
        <v>452</v>
      </c>
      <c r="H47" s="65" t="s">
        <v>806</v>
      </c>
      <c r="I47" s="103" t="s">
        <v>1486</v>
      </c>
      <c r="J47" s="167" t="s">
        <v>664</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458</v>
      </c>
      <c r="F49" s="166"/>
      <c r="G49" s="103" t="s">
        <v>459</v>
      </c>
      <c r="H49" s="65" t="s">
        <v>460</v>
      </c>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68" priority="3">
      <formula>LEN(TRIM(C24))=0</formula>
    </cfRule>
  </conditionalFormatting>
  <conditionalFormatting sqref="C9:G11 J9:K11 H11 C27:I27 K27">
    <cfRule type="expression" dxfId="267" priority="2" stopIfTrue="1">
      <formula>$K$4=""</formula>
    </cfRule>
  </conditionalFormatting>
  <conditionalFormatting sqref="E47:K49 C6:G11 H11 C26:I27 K26:K27 G1:H1 I2 C2:C3 K3 C5:E5 G5:K5 J6:K6 J7 H8 C12 C22:F22 C29:E29 G29 G46:K46">
    <cfRule type="containsBlanks" dxfId="26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65" priority="6">
      <formula>LEN(TRIM(J8))=0</formula>
    </cfRule>
  </conditionalFormatting>
  <dataValidations count="2">
    <dataValidation type="whole" operator="greaterThanOrEqual" allowBlank="1" showInputMessage="1" showErrorMessage="1" sqref="E29:K30 C29:D29" xr:uid="{6FA73E58-8567-4AA9-B302-CBCBC4C301D5}">
      <formula1>0</formula1>
    </dataValidation>
    <dataValidation type="list" allowBlank="1" showInputMessage="1" showErrorMessage="1" sqref="J2:K2" xr:uid="{413D7A61-5B24-421B-9B4F-C0E8F2291E2A}">
      <formula1>"保育所,認定こども園,小規模保育事業"</formula1>
    </dataValidation>
  </dataValidations>
  <hyperlinks>
    <hyperlink ref="A1:B1" location="公表用一覧!A1" display=" &lt;戻る" xr:uid="{589D48CF-AA57-4FFD-82BC-A188518E7C4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18588F-5F42-4B33-991E-0B13817604AD}">
  <sheetPr codeName="Sheet45"/>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c r="H1" s="257"/>
      <c r="I1" s="36" t="s">
        <v>370</v>
      </c>
      <c r="J1" s="258">
        <v>45748</v>
      </c>
      <c r="K1" s="259"/>
      <c r="L1" s="37"/>
      <c r="M1" s="37"/>
      <c r="N1" s="37"/>
    </row>
    <row r="2" spans="1:14" ht="27" customHeight="1" x14ac:dyDescent="0.4">
      <c r="A2" s="156" t="s">
        <v>371</v>
      </c>
      <c r="B2" s="155"/>
      <c r="C2" s="260" t="s">
        <v>1487</v>
      </c>
      <c r="D2" s="261"/>
      <c r="E2" s="261"/>
      <c r="F2" s="261"/>
      <c r="G2" s="261"/>
      <c r="H2" s="262"/>
      <c r="I2" s="39" t="s">
        <v>93</v>
      </c>
      <c r="J2" s="266"/>
      <c r="K2" s="267"/>
      <c r="L2" s="40"/>
      <c r="M2" s="40"/>
      <c r="N2" s="40"/>
    </row>
    <row r="3" spans="1:14" ht="27" customHeight="1" x14ac:dyDescent="0.4">
      <c r="A3" s="156"/>
      <c r="B3" s="155"/>
      <c r="C3" s="260"/>
      <c r="D3" s="261"/>
      <c r="E3" s="261"/>
      <c r="F3" s="261"/>
      <c r="G3" s="261"/>
      <c r="H3" s="262"/>
      <c r="I3" s="268" t="s">
        <v>373</v>
      </c>
      <c r="J3" s="269"/>
      <c r="K3" s="41">
        <v>320</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1488</v>
      </c>
      <c r="D5" s="293"/>
      <c r="E5" s="294"/>
      <c r="F5" s="43" t="s">
        <v>376</v>
      </c>
      <c r="G5" s="296" t="str">
        <f>HYPERLINK("http://liliikidsroom-3.com/wpp/#:~:text=lili'i")</f>
        <v>http://liliikidsroom-3.com/wpp/#:~:text=lili'i</v>
      </c>
      <c r="H5" s="293"/>
      <c r="I5" s="293"/>
      <c r="J5" s="293"/>
      <c r="K5" s="295"/>
      <c r="L5" s="40"/>
      <c r="M5" s="40"/>
      <c r="N5" s="40"/>
    </row>
    <row r="6" spans="1:14" ht="27" customHeight="1" x14ac:dyDescent="0.4">
      <c r="A6" s="209" t="s">
        <v>378</v>
      </c>
      <c r="B6" s="153"/>
      <c r="C6" s="276" t="s">
        <v>1489</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1476</v>
      </c>
      <c r="K7" s="289"/>
      <c r="L7" s="44"/>
      <c r="M7" s="44"/>
      <c r="N7" s="44"/>
    </row>
    <row r="8" spans="1:14" ht="27" customHeight="1" x14ac:dyDescent="0.4">
      <c r="A8" s="234"/>
      <c r="B8" s="235"/>
      <c r="C8" s="280"/>
      <c r="D8" s="281"/>
      <c r="E8" s="281"/>
      <c r="F8" s="281"/>
      <c r="G8" s="281"/>
      <c r="H8" s="45" t="s">
        <v>377</v>
      </c>
      <c r="I8" s="287"/>
      <c r="J8" s="224">
        <v>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1477</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575</v>
      </c>
      <c r="D22" s="231"/>
      <c r="E22" s="230" t="s">
        <v>627</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1478</v>
      </c>
      <c r="D24" s="231"/>
      <c r="E24" s="230" t="s">
        <v>1479</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8</v>
      </c>
      <c r="E26" s="53">
        <v>8</v>
      </c>
      <c r="F26" s="53">
        <v>0</v>
      </c>
      <c r="G26" s="53">
        <v>0</v>
      </c>
      <c r="H26" s="53">
        <v>0</v>
      </c>
      <c r="I26" s="212">
        <f>SUM(C26:H26)</f>
        <v>19</v>
      </c>
      <c r="J26" s="213"/>
      <c r="K26" s="54" t="s">
        <v>1480</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6</v>
      </c>
      <c r="F29" s="59"/>
      <c r="G29" s="59">
        <v>1</v>
      </c>
      <c r="H29" s="59">
        <v>1</v>
      </c>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1481</v>
      </c>
      <c r="D32" s="190"/>
      <c r="E32" s="191"/>
      <c r="F32" s="189" t="s">
        <v>1482</v>
      </c>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1483</v>
      </c>
      <c r="D39" s="202"/>
      <c r="E39" s="203"/>
      <c r="F39" s="201" t="s">
        <v>1484</v>
      </c>
      <c r="G39" s="202"/>
      <c r="H39" s="203"/>
      <c r="I39" s="201" t="s">
        <v>1485</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t="s">
        <v>1162</v>
      </c>
      <c r="F47" s="166"/>
      <c r="G47" s="103" t="s">
        <v>452</v>
      </c>
      <c r="H47" s="65" t="s">
        <v>806</v>
      </c>
      <c r="I47" s="103" t="s">
        <v>1486</v>
      </c>
      <c r="J47" s="167" t="s">
        <v>664</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458</v>
      </c>
      <c r="F49" s="166"/>
      <c r="G49" s="103" t="s">
        <v>459</v>
      </c>
      <c r="H49" s="65" t="s">
        <v>460</v>
      </c>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64" priority="3">
      <formula>LEN(TRIM(C24))=0</formula>
    </cfRule>
  </conditionalFormatting>
  <conditionalFormatting sqref="C9:G11 J9:K11 H11 C27:I27 K27">
    <cfRule type="expression" dxfId="263" priority="2" stopIfTrue="1">
      <formula>$K$4=""</formula>
    </cfRule>
  </conditionalFormatting>
  <conditionalFormatting sqref="E47:K49 C6:G11 H11 C26:I27 K26:K27 G1:H1 I2 C2:C3 K3 C5:E5 G5:K5 J6:K6 J7 H8 C12 C22:F22 C29:E29 G29 G46:K46">
    <cfRule type="containsBlanks" dxfId="26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61" priority="6">
      <formula>LEN(TRIM(J8))=0</formula>
    </cfRule>
  </conditionalFormatting>
  <dataValidations count="2">
    <dataValidation type="whole" operator="greaterThanOrEqual" allowBlank="1" showInputMessage="1" showErrorMessage="1" sqref="E29:K30 C29:D29" xr:uid="{4C129D34-223E-4C12-BF03-8C1372322EED}">
      <formula1>0</formula1>
    </dataValidation>
    <dataValidation type="list" allowBlank="1" showInputMessage="1" showErrorMessage="1" sqref="J2:K2" xr:uid="{8F895779-0592-4198-8E77-18806857078C}">
      <formula1>"保育所,認定こども園,小規模保育事業"</formula1>
    </dataValidation>
  </dataValidations>
  <hyperlinks>
    <hyperlink ref="A1:B1" location="公表用一覧!A1" display=" &lt;戻る" xr:uid="{4AE28DDD-56C4-4CFC-8D11-85EAC6256ED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46CAEE-A8AB-43D7-883C-829BF0C62EEA}">
  <sheetPr codeName="Sheet46"/>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c r="H1" s="257"/>
      <c r="I1" s="36" t="s">
        <v>370</v>
      </c>
      <c r="J1" s="258">
        <v>45748</v>
      </c>
      <c r="K1" s="259"/>
      <c r="L1" s="37"/>
      <c r="M1" s="37"/>
      <c r="N1" s="37"/>
    </row>
    <row r="2" spans="1:14" ht="27" customHeight="1" x14ac:dyDescent="0.4">
      <c r="A2" s="156" t="s">
        <v>371</v>
      </c>
      <c r="B2" s="155"/>
      <c r="C2" s="260" t="s">
        <v>20</v>
      </c>
      <c r="D2" s="261"/>
      <c r="E2" s="261"/>
      <c r="F2" s="261"/>
      <c r="G2" s="261"/>
      <c r="H2" s="262"/>
      <c r="I2" s="39" t="s">
        <v>93</v>
      </c>
      <c r="J2" s="266" t="s">
        <v>774</v>
      </c>
      <c r="K2" s="267"/>
      <c r="L2" s="40"/>
      <c r="M2" s="40"/>
      <c r="N2" s="40"/>
    </row>
    <row r="3" spans="1:14" ht="27" customHeight="1" x14ac:dyDescent="0.4">
      <c r="A3" s="156"/>
      <c r="B3" s="155"/>
      <c r="C3" s="260"/>
      <c r="D3" s="261"/>
      <c r="E3" s="261"/>
      <c r="F3" s="261"/>
      <c r="G3" s="261"/>
      <c r="H3" s="262"/>
      <c r="I3" s="268" t="s">
        <v>373</v>
      </c>
      <c r="J3" s="269"/>
      <c r="K3" s="41">
        <v>321</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296</v>
      </c>
      <c r="D5" s="293"/>
      <c r="E5" s="294"/>
      <c r="F5" s="43" t="s">
        <v>376</v>
      </c>
      <c r="G5" s="292"/>
      <c r="H5" s="293"/>
      <c r="I5" s="293"/>
      <c r="J5" s="293"/>
      <c r="K5" s="295"/>
      <c r="L5" s="40"/>
      <c r="M5" s="40"/>
      <c r="N5" s="40"/>
    </row>
    <row r="6" spans="1:14" ht="27" customHeight="1" x14ac:dyDescent="0.4">
      <c r="A6" s="209" t="s">
        <v>378</v>
      </c>
      <c r="B6" s="153"/>
      <c r="C6" s="276" t="s">
        <v>21</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386</v>
      </c>
      <c r="K7" s="289"/>
      <c r="L7" s="44"/>
      <c r="M7" s="44"/>
      <c r="N7" s="44"/>
    </row>
    <row r="8" spans="1:14" ht="27" customHeight="1" x14ac:dyDescent="0.4">
      <c r="A8" s="234"/>
      <c r="B8" s="235"/>
      <c r="C8" s="280"/>
      <c r="D8" s="281"/>
      <c r="E8" s="281"/>
      <c r="F8" s="281"/>
      <c r="G8" s="281"/>
      <c r="H8" s="45" t="s">
        <v>643</v>
      </c>
      <c r="I8" s="287"/>
      <c r="J8" s="224" t="s">
        <v>385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672</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400</v>
      </c>
      <c r="D24" s="231"/>
      <c r="E24" s="230" t="s">
        <v>394</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0</v>
      </c>
      <c r="D26" s="53">
        <v>0</v>
      </c>
      <c r="E26" s="53">
        <v>0</v>
      </c>
      <c r="F26" s="53" t="s">
        <v>83</v>
      </c>
      <c r="G26" s="53" t="s">
        <v>83</v>
      </c>
      <c r="H26" s="53" t="s">
        <v>83</v>
      </c>
      <c r="I26" s="212">
        <f>SUM(C26:H26)</f>
        <v>0</v>
      </c>
      <c r="J26" s="213"/>
      <c r="K26" s="54" t="s">
        <v>22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c r="D32" s="190"/>
      <c r="E32" s="191"/>
      <c r="F32" s="189"/>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c r="F47" s="166"/>
      <c r="G47" s="103"/>
      <c r="H47" s="65"/>
      <c r="I47" s="103"/>
      <c r="J47" s="167"/>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60" priority="2" stopIfTrue="1">
      <formula>$K$4=""</formula>
    </cfRule>
  </conditionalFormatting>
  <conditionalFormatting sqref="G1:H1 C5:E5 G5:K5 H8 C6:G11 H11 C22:F22 G29 G46:K46 E47:K49 J6:K6 C2:C3 C26:I27 K26:K27 C12 C29:E29 K3 I2 J8:K8 J7">
    <cfRule type="containsBlanks" dxfId="259"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58" priority="4">
      <formula>LEN(TRIM(C24))=0</formula>
    </cfRule>
  </conditionalFormatting>
  <conditionalFormatting sqref="E24:F24">
    <cfRule type="containsBlanks" dxfId="257" priority="3">
      <formula>LEN(TRIM(E24))=0</formula>
    </cfRule>
  </conditionalFormatting>
  <conditionalFormatting sqref="J9:K9 J11:K11 J10">
    <cfRule type="containsBlanks" dxfId="256"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E18788E0-2F97-4269-BE1E-397E20689C38}">
      <formula1>0</formula1>
    </dataValidation>
    <dataValidation type="list" allowBlank="1" showInputMessage="1" showErrorMessage="1" sqref="J2:K2" xr:uid="{0E63F562-8468-4465-A075-183DAB8B67CD}">
      <formula1>"保育所,認定こども園,小規模保育事業"</formula1>
    </dataValidation>
  </dataValidations>
  <hyperlinks>
    <hyperlink ref="A1:B1" location="公表用一覧!A1" display="&lt; 戻る" xr:uid="{F6343A25-73B8-4E02-82E4-F9BBEA0485C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9ECAD1-44DA-4D75-9AF1-BF4D8D4027A8}">
  <sheetPr codeName="Sheet4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t="s">
        <v>1081</v>
      </c>
      <c r="H1" s="257"/>
      <c r="I1" s="36" t="s">
        <v>370</v>
      </c>
      <c r="J1" s="258">
        <v>45748</v>
      </c>
      <c r="K1" s="259"/>
      <c r="L1" s="37"/>
      <c r="M1" s="37"/>
      <c r="N1" s="37"/>
    </row>
    <row r="2" spans="1:14" ht="27" customHeight="1" x14ac:dyDescent="0.4">
      <c r="A2" s="156" t="s">
        <v>371</v>
      </c>
      <c r="B2" s="155"/>
      <c r="C2" s="446" t="s">
        <v>1166</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322</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1167</v>
      </c>
      <c r="D5" s="293"/>
      <c r="E5" s="294"/>
      <c r="F5" s="43" t="s">
        <v>376</v>
      </c>
      <c r="G5" s="296" t="str">
        <f>HYPERLINK("https://y-tsubasa.com/ichinoya/")</f>
        <v>https://y-tsubasa.com/ichinoya/</v>
      </c>
      <c r="H5" s="293"/>
      <c r="I5" s="293"/>
      <c r="J5" s="293"/>
      <c r="K5" s="295"/>
      <c r="L5" s="40"/>
      <c r="M5" s="40"/>
      <c r="N5" s="40"/>
    </row>
    <row r="6" spans="1:14" ht="27" customHeight="1" x14ac:dyDescent="0.4">
      <c r="A6" s="209" t="s">
        <v>378</v>
      </c>
      <c r="B6" s="153"/>
      <c r="C6" s="276" t="s">
        <v>1168</v>
      </c>
      <c r="D6" s="277"/>
      <c r="E6" s="277"/>
      <c r="F6" s="277"/>
      <c r="G6" s="277"/>
      <c r="H6" s="282" t="s">
        <v>379</v>
      </c>
      <c r="I6" s="107" t="s">
        <v>380</v>
      </c>
      <c r="J6" s="284">
        <v>8</v>
      </c>
      <c r="K6" s="285"/>
      <c r="L6" s="44"/>
      <c r="M6" s="44"/>
      <c r="N6" s="44"/>
    </row>
    <row r="7" spans="1:14" ht="27" customHeight="1" x14ac:dyDescent="0.4">
      <c r="A7" s="156"/>
      <c r="B7" s="155"/>
      <c r="C7" s="278"/>
      <c r="D7" s="279"/>
      <c r="E7" s="279"/>
      <c r="F7" s="279"/>
      <c r="G7" s="279"/>
      <c r="H7" s="283"/>
      <c r="I7" s="286" t="s">
        <v>381</v>
      </c>
      <c r="J7" s="288" t="s">
        <v>1169</v>
      </c>
      <c r="K7" s="289"/>
      <c r="L7" s="44"/>
      <c r="M7" s="44"/>
      <c r="N7" s="44"/>
    </row>
    <row r="8" spans="1:14" ht="27" customHeight="1" x14ac:dyDescent="0.4">
      <c r="A8" s="234"/>
      <c r="B8" s="235"/>
      <c r="C8" s="280"/>
      <c r="D8" s="281"/>
      <c r="E8" s="281"/>
      <c r="F8" s="281"/>
      <c r="G8" s="281"/>
      <c r="H8" s="45"/>
      <c r="I8" s="287"/>
      <c r="J8" s="224">
        <v>20</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1170</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626</v>
      </c>
      <c r="D22" s="231"/>
      <c r="E22" s="230" t="s">
        <v>627</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575</v>
      </c>
      <c r="D24" s="231"/>
      <c r="E24" s="230" t="s">
        <v>575</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10</v>
      </c>
      <c r="E26" s="53">
        <v>11</v>
      </c>
      <c r="F26" s="53">
        <v>12</v>
      </c>
      <c r="G26" s="53">
        <v>12</v>
      </c>
      <c r="H26" s="53">
        <v>12</v>
      </c>
      <c r="I26" s="212">
        <f>SUM(C26:H26)</f>
        <v>60</v>
      </c>
      <c r="J26" s="213"/>
      <c r="K26" s="54" t="s">
        <v>1171</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15</v>
      </c>
      <c r="F29" s="59">
        <v>0</v>
      </c>
      <c r="G29" s="59">
        <v>2</v>
      </c>
      <c r="H29" s="59">
        <v>2</v>
      </c>
      <c r="I29" s="59">
        <v>2</v>
      </c>
      <c r="J29" s="59">
        <v>1</v>
      </c>
      <c r="K29" s="60">
        <v>0</v>
      </c>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1172</v>
      </c>
      <c r="D32" s="190"/>
      <c r="E32" s="191"/>
      <c r="F32" s="189" t="s">
        <v>1173</v>
      </c>
      <c r="G32" s="190"/>
      <c r="H32" s="191"/>
      <c r="I32" s="189" t="s">
        <v>1174</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1175</v>
      </c>
      <c r="D39" s="202"/>
      <c r="E39" s="203"/>
      <c r="F39" s="201" t="s">
        <v>1176</v>
      </c>
      <c r="G39" s="202"/>
      <c r="H39" s="203"/>
      <c r="I39" s="201" t="s">
        <v>1177</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1178</v>
      </c>
      <c r="I46" s="103" t="s">
        <v>448</v>
      </c>
      <c r="J46" s="167" t="s">
        <v>664</v>
      </c>
      <c r="K46" s="168"/>
    </row>
    <row r="47" spans="1:11" ht="20.25" customHeight="1" x14ac:dyDescent="0.4">
      <c r="A47" s="154"/>
      <c r="B47" s="174"/>
      <c r="C47" s="185" t="s">
        <v>450</v>
      </c>
      <c r="D47" s="186"/>
      <c r="E47" s="166" t="s">
        <v>1179</v>
      </c>
      <c r="F47" s="166"/>
      <c r="G47" s="103" t="s">
        <v>446</v>
      </c>
      <c r="H47" s="65" t="s">
        <v>1180</v>
      </c>
      <c r="I47" s="103" t="s">
        <v>688</v>
      </c>
      <c r="J47" s="167" t="s">
        <v>664</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1179</v>
      </c>
      <c r="F49" s="166"/>
      <c r="G49" s="103" t="s">
        <v>446</v>
      </c>
      <c r="H49" s="65" t="s">
        <v>1181</v>
      </c>
      <c r="I49" s="103" t="s">
        <v>448</v>
      </c>
      <c r="J49" s="167" t="s">
        <v>664</v>
      </c>
      <c r="K49" s="168"/>
      <c r="L49" s="66"/>
      <c r="M49" s="66"/>
      <c r="N49" s="66"/>
    </row>
    <row r="50" spans="1:14" ht="20.25" customHeight="1" x14ac:dyDescent="0.4">
      <c r="A50" s="154"/>
      <c r="B50" s="174"/>
      <c r="C50" s="185" t="s">
        <v>461</v>
      </c>
      <c r="D50" s="186"/>
      <c r="E50" s="188" t="s">
        <v>1182</v>
      </c>
      <c r="F50" s="188"/>
      <c r="G50" s="103" t="s">
        <v>446</v>
      </c>
      <c r="H50" s="65" t="s">
        <v>453</v>
      </c>
      <c r="I50" s="103" t="s">
        <v>448</v>
      </c>
      <c r="J50" s="167" t="s">
        <v>664</v>
      </c>
      <c r="K50" s="168"/>
      <c r="L50" s="66"/>
    </row>
    <row r="51" spans="1:14" ht="20.25" customHeight="1" x14ac:dyDescent="0.4">
      <c r="A51" s="154"/>
      <c r="B51" s="174"/>
      <c r="C51" s="185" t="s">
        <v>462</v>
      </c>
      <c r="D51" s="186"/>
      <c r="E51" s="188" t="s">
        <v>1120</v>
      </c>
      <c r="F51" s="188"/>
      <c r="G51" s="103" t="s">
        <v>1183</v>
      </c>
      <c r="H51" s="65" t="s">
        <v>1184</v>
      </c>
      <c r="I51" s="103" t="s">
        <v>448</v>
      </c>
      <c r="J51" s="167" t="s">
        <v>664</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1185</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55" priority="3">
      <formula>LEN(TRIM(C24))=0</formula>
    </cfRule>
  </conditionalFormatting>
  <conditionalFormatting sqref="C9:G11 J9:K11 H11 C27:I27 K27">
    <cfRule type="expression" dxfId="254" priority="2" stopIfTrue="1">
      <formula>$K$4=""</formula>
    </cfRule>
  </conditionalFormatting>
  <conditionalFormatting sqref="E47:K49 C6:G11 H11 C26:I27 K26:K27 G1:H1 I2 C2:C3 K3 C5:E5 G5:K5 J6:K6 J7 H8 C12 C22:F22 C29:E29 G29 G46:K46">
    <cfRule type="containsBlanks" dxfId="25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52" priority="6">
      <formula>LEN(TRIM(J8))=0</formula>
    </cfRule>
  </conditionalFormatting>
  <dataValidations count="2">
    <dataValidation type="whole" operator="greaterThanOrEqual" allowBlank="1" showInputMessage="1" showErrorMessage="1" sqref="E29:K30 C29:D29" xr:uid="{7DA268AC-41DA-47C3-A173-C894224F4617}">
      <formula1>0</formula1>
    </dataValidation>
    <dataValidation type="list" allowBlank="1" showInputMessage="1" showErrorMessage="1" sqref="J2:K2" xr:uid="{FD5061D9-1B05-4B3C-B655-3D8E18871918}">
      <formula1>"保育所,認定こども園,小規模保育事業"</formula1>
    </dataValidation>
  </dataValidations>
  <hyperlinks>
    <hyperlink ref="A1:B1" location="公表用一覧!A1" display=" &lt;戻る" xr:uid="{ABAF3F4C-BD4B-4BE5-868B-C45CC1BA6AE0}"/>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0322A6-39D5-4822-B199-A6B984D1686E}">
  <sheetPr codeName="Sheet48"/>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45544</v>
      </c>
      <c r="H1" s="257"/>
      <c r="I1" s="36" t="s">
        <v>370</v>
      </c>
      <c r="J1" s="258">
        <v>45748</v>
      </c>
      <c r="K1" s="259"/>
      <c r="L1" s="37"/>
      <c r="M1" s="37"/>
      <c r="N1" s="37"/>
    </row>
    <row r="2" spans="1:14" ht="27" customHeight="1" x14ac:dyDescent="0.4">
      <c r="A2" s="156" t="s">
        <v>371</v>
      </c>
      <c r="B2" s="155"/>
      <c r="C2" s="260" t="s">
        <v>1350</v>
      </c>
      <c r="D2" s="261"/>
      <c r="E2" s="261"/>
      <c r="F2" s="261"/>
      <c r="G2" s="261"/>
      <c r="H2" s="262"/>
      <c r="I2" s="39" t="s">
        <v>93</v>
      </c>
      <c r="J2" s="266"/>
      <c r="K2" s="267"/>
      <c r="L2" s="40"/>
      <c r="M2" s="40"/>
      <c r="N2" s="40"/>
    </row>
    <row r="3" spans="1:14" ht="27" customHeight="1" x14ac:dyDescent="0.4">
      <c r="A3" s="156"/>
      <c r="B3" s="155"/>
      <c r="C3" s="260"/>
      <c r="D3" s="261"/>
      <c r="E3" s="261"/>
      <c r="F3" s="261"/>
      <c r="G3" s="261"/>
      <c r="H3" s="262"/>
      <c r="I3" s="268" t="s">
        <v>373</v>
      </c>
      <c r="J3" s="269"/>
      <c r="K3" s="41">
        <v>323</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1351</v>
      </c>
      <c r="D5" s="293"/>
      <c r="E5" s="294"/>
      <c r="F5" s="43" t="s">
        <v>376</v>
      </c>
      <c r="G5" s="296" t="str">
        <f>HYPERLINK("https://sanpiko.com/nagareyama/")</f>
        <v>https://sanpiko.com/nagareyama/</v>
      </c>
      <c r="H5" s="293"/>
      <c r="I5" s="293"/>
      <c r="J5" s="293"/>
      <c r="K5" s="295"/>
      <c r="L5" s="40"/>
      <c r="M5" s="40"/>
      <c r="N5" s="40"/>
    </row>
    <row r="6" spans="1:14" ht="27" customHeight="1" x14ac:dyDescent="0.4">
      <c r="A6" s="209" t="s">
        <v>378</v>
      </c>
      <c r="B6" s="153"/>
      <c r="C6" s="276" t="s">
        <v>1352</v>
      </c>
      <c r="D6" s="277"/>
      <c r="E6" s="277"/>
      <c r="F6" s="277"/>
      <c r="G6" s="277"/>
      <c r="H6" s="282" t="s">
        <v>379</v>
      </c>
      <c r="I6" s="107" t="s">
        <v>380</v>
      </c>
      <c r="J6" s="284">
        <v>9</v>
      </c>
      <c r="K6" s="285"/>
      <c r="L6" s="44"/>
      <c r="M6" s="44"/>
      <c r="N6" s="44"/>
    </row>
    <row r="7" spans="1:14" ht="27" customHeight="1" x14ac:dyDescent="0.4">
      <c r="A7" s="156"/>
      <c r="B7" s="155"/>
      <c r="C7" s="278"/>
      <c r="D7" s="279"/>
      <c r="E7" s="279"/>
      <c r="F7" s="279"/>
      <c r="G7" s="279"/>
      <c r="H7" s="283"/>
      <c r="I7" s="286" t="s">
        <v>381</v>
      </c>
      <c r="J7" s="288" t="s">
        <v>1169</v>
      </c>
      <c r="K7" s="289"/>
      <c r="L7" s="44"/>
      <c r="M7" s="44"/>
      <c r="N7" s="44"/>
    </row>
    <row r="8" spans="1:14" ht="27" customHeight="1" x14ac:dyDescent="0.4">
      <c r="A8" s="234"/>
      <c r="B8" s="235"/>
      <c r="C8" s="280"/>
      <c r="D8" s="281"/>
      <c r="E8" s="281"/>
      <c r="F8" s="281"/>
      <c r="G8" s="281"/>
      <c r="H8" s="45" t="s">
        <v>799</v>
      </c>
      <c r="I8" s="287"/>
      <c r="J8" s="224">
        <v>7</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1353</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1354</v>
      </c>
      <c r="D22" s="231"/>
      <c r="E22" s="230" t="s">
        <v>1355</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1356</v>
      </c>
      <c r="D24" s="231"/>
      <c r="E24" s="230" t="s">
        <v>1356</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14</v>
      </c>
      <c r="E26" s="53">
        <v>15</v>
      </c>
      <c r="F26" s="53">
        <v>15</v>
      </c>
      <c r="G26" s="53">
        <v>15</v>
      </c>
      <c r="H26" s="53">
        <v>15</v>
      </c>
      <c r="I26" s="212">
        <f>SUM(C26:H26)</f>
        <v>80</v>
      </c>
      <c r="J26" s="213"/>
      <c r="K26" s="54" t="s">
        <v>1357</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16</v>
      </c>
      <c r="F29" s="59"/>
      <c r="G29" s="59"/>
      <c r="H29" s="59">
        <v>5</v>
      </c>
      <c r="I29" s="59"/>
      <c r="J29" s="59">
        <v>1</v>
      </c>
      <c r="K29" s="60"/>
      <c r="L29" s="50"/>
      <c r="M29" s="50"/>
      <c r="N29" s="50"/>
    </row>
    <row r="30" spans="1:14" ht="27" customHeight="1" thickBot="1" x14ac:dyDescent="0.45">
      <c r="A30" s="102"/>
      <c r="B30" s="61" t="s">
        <v>424</v>
      </c>
      <c r="C30" s="62" t="s">
        <v>425</v>
      </c>
      <c r="D30" s="62" t="s">
        <v>425</v>
      </c>
      <c r="E30" s="62">
        <v>4</v>
      </c>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1358</v>
      </c>
      <c r="D32" s="190"/>
      <c r="E32" s="191"/>
      <c r="F32" s="189" t="s">
        <v>1359</v>
      </c>
      <c r="G32" s="190"/>
      <c r="H32" s="191"/>
      <c r="I32" s="189" t="s">
        <v>1360</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1360</v>
      </c>
      <c r="D39" s="202"/>
      <c r="E39" s="203"/>
      <c r="F39" s="201" t="s">
        <v>1361</v>
      </c>
      <c r="G39" s="202"/>
      <c r="H39" s="203"/>
      <c r="I39" s="201" t="s">
        <v>1362</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v>6000</v>
      </c>
      <c r="I46" s="103" t="s">
        <v>448</v>
      </c>
      <c r="J46" s="167" t="s">
        <v>664</v>
      </c>
      <c r="K46" s="168"/>
    </row>
    <row r="47" spans="1:11" ht="20.25" customHeight="1" x14ac:dyDescent="0.4">
      <c r="A47" s="154"/>
      <c r="B47" s="174"/>
      <c r="C47" s="185" t="s">
        <v>450</v>
      </c>
      <c r="D47" s="186"/>
      <c r="E47" s="166" t="s">
        <v>1162</v>
      </c>
      <c r="F47" s="166"/>
      <c r="G47" s="103" t="s">
        <v>452</v>
      </c>
      <c r="H47" s="65" t="s">
        <v>1363</v>
      </c>
      <c r="I47" s="103" t="s">
        <v>1364</v>
      </c>
      <c r="J47" s="167" t="s">
        <v>664</v>
      </c>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531</v>
      </c>
      <c r="D55" s="181"/>
      <c r="E55" s="182" t="s">
        <v>445</v>
      </c>
      <c r="F55" s="182"/>
      <c r="G55" s="104" t="s">
        <v>567</v>
      </c>
      <c r="H55" s="69" t="s">
        <v>377</v>
      </c>
      <c r="I55" s="69" t="s">
        <v>377</v>
      </c>
      <c r="J55" s="183" t="s">
        <v>472</v>
      </c>
      <c r="K55" s="184"/>
    </row>
    <row r="56" spans="1:14" ht="20.25" customHeight="1" x14ac:dyDescent="0.4">
      <c r="A56" s="154"/>
      <c r="B56" s="174"/>
      <c r="C56" s="164" t="s">
        <v>772</v>
      </c>
      <c r="D56" s="165"/>
      <c r="E56" s="166" t="s">
        <v>445</v>
      </c>
      <c r="F56" s="166"/>
      <c r="G56" s="103" t="s">
        <v>705</v>
      </c>
      <c r="H56" s="70" t="s">
        <v>377</v>
      </c>
      <c r="I56" s="70" t="s">
        <v>377</v>
      </c>
      <c r="J56" s="167" t="s">
        <v>472</v>
      </c>
      <c r="K56" s="168"/>
    </row>
    <row r="57" spans="1:14" ht="20.25" customHeight="1" x14ac:dyDescent="0.4">
      <c r="A57" s="154"/>
      <c r="B57" s="174"/>
      <c r="C57" s="164" t="s">
        <v>493</v>
      </c>
      <c r="D57" s="165"/>
      <c r="E57" s="166" t="s">
        <v>1365</v>
      </c>
      <c r="F57" s="166"/>
      <c r="G57" s="103" t="s">
        <v>567</v>
      </c>
      <c r="H57" s="70" t="s">
        <v>377</v>
      </c>
      <c r="I57" s="70" t="s">
        <v>377</v>
      </c>
      <c r="J57" s="167" t="s">
        <v>472</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1366</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51" priority="3">
      <formula>LEN(TRIM(C24))=0</formula>
    </cfRule>
  </conditionalFormatting>
  <conditionalFormatting sqref="C9:G11 J9:K11 H11 C27:I27 K27">
    <cfRule type="expression" dxfId="250" priority="2" stopIfTrue="1">
      <formula>$K$4=""</formula>
    </cfRule>
  </conditionalFormatting>
  <conditionalFormatting sqref="E47:K49 C6:G11 H11 C26:I27 K26:K27 G1:H1 I2 C2:C3 K3 C5:E5 G5:K5 J6:K6 J7 H8 C12 C22:F22 C29:E29 G29 G46:K46">
    <cfRule type="containsBlanks" dxfId="24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48" priority="6">
      <formula>LEN(TRIM(J8))=0</formula>
    </cfRule>
  </conditionalFormatting>
  <dataValidations count="2">
    <dataValidation type="whole" operator="greaterThanOrEqual" allowBlank="1" showInputMessage="1" showErrorMessage="1" sqref="E29:K30 C29:D29" xr:uid="{355E8C2B-8165-4BF4-A4B7-BC12CAAB45C1}">
      <formula1>0</formula1>
    </dataValidation>
    <dataValidation type="list" allowBlank="1" showInputMessage="1" showErrorMessage="1" sqref="J2:K2" xr:uid="{935E2DE3-A1CE-4BC3-98BA-D8315BBA4543}">
      <formula1>"保育所,認定こども園,小規模保育事業"</formula1>
    </dataValidation>
  </dataValidations>
  <hyperlinks>
    <hyperlink ref="A1:B1" location="公表用一覧!A1" display=" &lt;戻る" xr:uid="{8181BDF3-B0A0-4B76-9911-56E7D5A06A99}"/>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29" max="10" man="1"/>
    <brk id="66" max="10" man="1"/>
  </rowBreaks>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14EBE0-05A0-47E8-8225-F152DEB5E7A2}">
  <sheetPr codeName="Sheet49"/>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c r="H1" s="257"/>
      <c r="I1" s="36" t="s">
        <v>370</v>
      </c>
      <c r="J1" s="258">
        <v>45748</v>
      </c>
      <c r="K1" s="259"/>
      <c r="L1" s="37"/>
      <c r="M1" s="37"/>
      <c r="N1" s="37"/>
    </row>
    <row r="2" spans="1:14" ht="27" customHeight="1" x14ac:dyDescent="0.4">
      <c r="A2" s="156" t="s">
        <v>371</v>
      </c>
      <c r="B2" s="155"/>
      <c r="C2" s="260" t="s">
        <v>178</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324</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49</v>
      </c>
      <c r="D5" s="293"/>
      <c r="E5" s="294"/>
      <c r="F5" s="43" t="s">
        <v>376</v>
      </c>
      <c r="G5" s="292"/>
      <c r="H5" s="293"/>
      <c r="I5" s="293"/>
      <c r="J5" s="293"/>
      <c r="K5" s="295"/>
      <c r="L5" s="40"/>
      <c r="M5" s="40"/>
      <c r="N5" s="40"/>
    </row>
    <row r="6" spans="1:14" ht="27" customHeight="1" x14ac:dyDescent="0.4">
      <c r="A6" s="209" t="s">
        <v>378</v>
      </c>
      <c r="B6" s="153"/>
      <c r="C6" s="413" t="s">
        <v>179</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386</v>
      </c>
      <c r="K7" s="289"/>
      <c r="L7" s="44"/>
      <c r="M7" s="44"/>
      <c r="N7" s="44"/>
    </row>
    <row r="8" spans="1:14" ht="27" customHeight="1" x14ac:dyDescent="0.4">
      <c r="A8" s="234"/>
      <c r="B8" s="235"/>
      <c r="C8" s="280"/>
      <c r="D8" s="281"/>
      <c r="E8" s="281"/>
      <c r="F8" s="281"/>
      <c r="G8" s="281"/>
      <c r="H8" s="45" t="s">
        <v>383</v>
      </c>
      <c r="I8" s="287"/>
      <c r="J8" s="224" t="s">
        <v>385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672</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400</v>
      </c>
      <c r="D24" s="231"/>
      <c r="E24" s="230" t="s">
        <v>394</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12</v>
      </c>
      <c r="D26" s="53">
        <v>12</v>
      </c>
      <c r="E26" s="53">
        <v>12</v>
      </c>
      <c r="F26" s="53">
        <v>18</v>
      </c>
      <c r="G26" s="53">
        <v>18</v>
      </c>
      <c r="H26" s="53">
        <v>18</v>
      </c>
      <c r="I26" s="212">
        <f>SUM(C26:H26)</f>
        <v>90</v>
      </c>
      <c r="J26" s="213"/>
      <c r="K26" s="54" t="s">
        <v>22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c r="D32" s="190"/>
      <c r="E32" s="191"/>
      <c r="F32" s="189"/>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c r="F47" s="166"/>
      <c r="G47" s="103"/>
      <c r="H47" s="65"/>
      <c r="I47" s="103"/>
      <c r="J47" s="167"/>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47"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46" priority="4">
      <formula>LEN(TRIM(C24))=0</formula>
    </cfRule>
  </conditionalFormatting>
  <conditionalFormatting sqref="E24:F24">
    <cfRule type="containsBlanks" dxfId="245" priority="3">
      <formula>LEN(TRIM(E24))=0</formula>
    </cfRule>
  </conditionalFormatting>
  <conditionalFormatting sqref="J9:K9 J11:K11 J10">
    <cfRule type="containsBlanks" dxfId="244"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07D2324E-412D-491F-A89C-7F144D0B6C6F}">
      <formula1>0</formula1>
    </dataValidation>
    <dataValidation type="list" allowBlank="1" showInputMessage="1" showErrorMessage="1" sqref="J2:K2" xr:uid="{65EE3CFE-6BF0-43E8-A932-417D4F332A3C}">
      <formula1>"保育所,認定こども園,小規模保育事業"</formula1>
    </dataValidation>
  </dataValidations>
  <hyperlinks>
    <hyperlink ref="A1:B1" location="公表用一覧!A1" display="&lt; 戻る" xr:uid="{470E7DD6-DFFF-4554-9E88-E5A0C648197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57B2FF-0F91-4F5D-A699-25DB4CC7489C}">
  <sheetPr codeName="Sheet50"/>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45552</v>
      </c>
      <c r="H1" s="257"/>
      <c r="I1" s="36" t="s">
        <v>370</v>
      </c>
      <c r="J1" s="258">
        <v>45748</v>
      </c>
      <c r="K1" s="259"/>
      <c r="L1" s="37"/>
      <c r="M1" s="37"/>
      <c r="N1" s="37"/>
    </row>
    <row r="2" spans="1:14" ht="27" customHeight="1" x14ac:dyDescent="0.4">
      <c r="A2" s="156" t="s">
        <v>371</v>
      </c>
      <c r="B2" s="155"/>
      <c r="C2" s="260" t="s">
        <v>1592</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325</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1593</v>
      </c>
      <c r="D5" s="293"/>
      <c r="E5" s="294"/>
      <c r="F5" s="43" t="s">
        <v>376</v>
      </c>
      <c r="G5" s="296" t="str">
        <f>HYPERLINK("https://www.soramame-kids.jp/corner73/pg592.html")</f>
        <v>https://www.soramame-kids.jp/corner73/pg592.html</v>
      </c>
      <c r="H5" s="293"/>
      <c r="I5" s="293"/>
      <c r="J5" s="293"/>
      <c r="K5" s="295"/>
      <c r="L5" s="40"/>
      <c r="M5" s="40"/>
      <c r="N5" s="40"/>
    </row>
    <row r="6" spans="1:14" ht="27" customHeight="1" x14ac:dyDescent="0.4">
      <c r="A6" s="209" t="s">
        <v>378</v>
      </c>
      <c r="B6" s="153"/>
      <c r="C6" s="276" t="s">
        <v>1594</v>
      </c>
      <c r="D6" s="277"/>
      <c r="E6" s="277"/>
      <c r="F6" s="277"/>
      <c r="G6" s="277"/>
      <c r="H6" s="282" t="s">
        <v>379</v>
      </c>
      <c r="I6" s="107" t="s">
        <v>380</v>
      </c>
      <c r="J6" s="284">
        <v>6</v>
      </c>
      <c r="K6" s="285"/>
      <c r="L6" s="44"/>
      <c r="M6" s="44"/>
      <c r="N6" s="44"/>
    </row>
    <row r="7" spans="1:14" ht="27" customHeight="1" x14ac:dyDescent="0.4">
      <c r="A7" s="156"/>
      <c r="B7" s="155"/>
      <c r="C7" s="278"/>
      <c r="D7" s="279"/>
      <c r="E7" s="279"/>
      <c r="F7" s="279"/>
      <c r="G7" s="279"/>
      <c r="H7" s="283"/>
      <c r="I7" s="286" t="s">
        <v>381</v>
      </c>
      <c r="J7" s="288" t="s">
        <v>1595</v>
      </c>
      <c r="K7" s="289"/>
      <c r="L7" s="44"/>
      <c r="M7" s="44"/>
      <c r="N7" s="44"/>
    </row>
    <row r="8" spans="1:14" ht="27" customHeight="1" x14ac:dyDescent="0.4">
      <c r="A8" s="234"/>
      <c r="B8" s="235"/>
      <c r="C8" s="280"/>
      <c r="D8" s="281"/>
      <c r="E8" s="281"/>
      <c r="F8" s="281"/>
      <c r="G8" s="281"/>
      <c r="H8" s="45" t="s">
        <v>499</v>
      </c>
      <c r="I8" s="287"/>
      <c r="J8" s="224">
        <v>3</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1596</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626</v>
      </c>
      <c r="D22" s="231"/>
      <c r="E22" s="230" t="s">
        <v>627</v>
      </c>
      <c r="F22" s="231"/>
      <c r="G22" s="249" t="s">
        <v>1597</v>
      </c>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1598</v>
      </c>
      <c r="D24" s="231"/>
      <c r="E24" s="230" t="s">
        <v>1598</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18</v>
      </c>
      <c r="E26" s="53">
        <v>24</v>
      </c>
      <c r="F26" s="53">
        <v>54</v>
      </c>
      <c r="G26" s="53">
        <v>54</v>
      </c>
      <c r="H26" s="53">
        <v>54</v>
      </c>
      <c r="I26" s="212">
        <f>SUM(C26:H26)</f>
        <v>210</v>
      </c>
      <c r="J26" s="213"/>
      <c r="K26" s="54" t="s">
        <v>1599</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0</v>
      </c>
      <c r="E29" s="59">
        <v>9</v>
      </c>
      <c r="F29" s="59">
        <v>2</v>
      </c>
      <c r="G29" s="59">
        <v>3</v>
      </c>
      <c r="H29" s="59">
        <v>2</v>
      </c>
      <c r="I29" s="59">
        <v>5</v>
      </c>
      <c r="J29" s="59">
        <v>2</v>
      </c>
      <c r="K29" s="60">
        <v>1</v>
      </c>
      <c r="L29" s="50"/>
      <c r="M29" s="50"/>
      <c r="N29" s="50"/>
    </row>
    <row r="30" spans="1:14" ht="27" customHeight="1" thickBot="1" x14ac:dyDescent="0.45">
      <c r="A30" s="102"/>
      <c r="B30" s="61" t="s">
        <v>424</v>
      </c>
      <c r="C30" s="62" t="s">
        <v>425</v>
      </c>
      <c r="D30" s="62" t="s">
        <v>425</v>
      </c>
      <c r="E30" s="62">
        <v>10</v>
      </c>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1600</v>
      </c>
      <c r="D32" s="190"/>
      <c r="E32" s="191"/>
      <c r="F32" s="189" t="s">
        <v>1601</v>
      </c>
      <c r="G32" s="190"/>
      <c r="H32" s="191"/>
      <c r="I32" s="189" t="s">
        <v>1602</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1603</v>
      </c>
      <c r="D39" s="202"/>
      <c r="E39" s="203"/>
      <c r="F39" s="201" t="s">
        <v>1604</v>
      </c>
      <c r="G39" s="202"/>
      <c r="H39" s="203"/>
      <c r="I39" s="201" t="s">
        <v>1605</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1606</v>
      </c>
      <c r="H46" s="78" t="s">
        <v>896</v>
      </c>
      <c r="I46" s="103" t="s">
        <v>448</v>
      </c>
      <c r="J46" s="167" t="s">
        <v>524</v>
      </c>
      <c r="K46" s="168"/>
    </row>
    <row r="47" spans="1:11" ht="20.25" customHeight="1" x14ac:dyDescent="0.4">
      <c r="A47" s="154"/>
      <c r="B47" s="174"/>
      <c r="C47" s="185" t="s">
        <v>450</v>
      </c>
      <c r="D47" s="186"/>
      <c r="E47" s="166" t="s">
        <v>451</v>
      </c>
      <c r="F47" s="166"/>
      <c r="G47" s="103" t="s">
        <v>1606</v>
      </c>
      <c r="H47" s="65" t="s">
        <v>1180</v>
      </c>
      <c r="I47" s="103" t="s">
        <v>1554</v>
      </c>
      <c r="J47" s="167" t="s">
        <v>524</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458</v>
      </c>
      <c r="F49" s="166"/>
      <c r="G49" s="103" t="s">
        <v>459</v>
      </c>
      <c r="H49" s="65" t="s">
        <v>460</v>
      </c>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1607</v>
      </c>
      <c r="D55" s="181"/>
      <c r="E55" s="182" t="s">
        <v>694</v>
      </c>
      <c r="F55" s="182"/>
      <c r="G55" s="104" t="s">
        <v>705</v>
      </c>
      <c r="H55" s="69" t="s">
        <v>377</v>
      </c>
      <c r="I55" s="69" t="s">
        <v>377</v>
      </c>
      <c r="J55" s="183" t="s">
        <v>637</v>
      </c>
      <c r="K55" s="184"/>
    </row>
    <row r="56" spans="1:14" ht="20.25" customHeight="1" x14ac:dyDescent="0.4">
      <c r="A56" s="154"/>
      <c r="B56" s="174"/>
      <c r="C56" s="164" t="s">
        <v>1608</v>
      </c>
      <c r="D56" s="165"/>
      <c r="E56" s="166" t="s">
        <v>766</v>
      </c>
      <c r="F56" s="166"/>
      <c r="G56" s="103" t="s">
        <v>567</v>
      </c>
      <c r="H56" s="70" t="s">
        <v>377</v>
      </c>
      <c r="I56" s="70" t="s">
        <v>377</v>
      </c>
      <c r="J56" s="183" t="s">
        <v>637</v>
      </c>
      <c r="K56" s="184"/>
    </row>
    <row r="57" spans="1:14" ht="20.25" customHeight="1" x14ac:dyDescent="0.4">
      <c r="A57" s="154"/>
      <c r="B57" s="174"/>
      <c r="C57" s="164" t="s">
        <v>1609</v>
      </c>
      <c r="D57" s="165"/>
      <c r="E57" s="166" t="s">
        <v>445</v>
      </c>
      <c r="F57" s="166"/>
      <c r="G57" s="103" t="s">
        <v>567</v>
      </c>
      <c r="H57" s="70" t="s">
        <v>377</v>
      </c>
      <c r="I57" s="70" t="s">
        <v>377</v>
      </c>
      <c r="J57" s="183" t="s">
        <v>637</v>
      </c>
      <c r="K57" s="184"/>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1610</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43" priority="3">
      <formula>LEN(TRIM(C24))=0</formula>
    </cfRule>
  </conditionalFormatting>
  <conditionalFormatting sqref="C9:G11 J9:K11 H11 C27:I27 K27">
    <cfRule type="expression" dxfId="242" priority="2" stopIfTrue="1">
      <formula>$K$4=""</formula>
    </cfRule>
  </conditionalFormatting>
  <conditionalFormatting sqref="E47:K49 C6:G11 H11 C26:I27 K26:K27 G1:H1 I2 C2:C3 K3 C5:E5 G5:K5 J6:K6 J7 H8 C12 C22:F22 C29:E29 G29 G46:K46">
    <cfRule type="containsBlanks" dxfId="24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40" priority="6">
      <formula>LEN(TRIM(J8))=0</formula>
    </cfRule>
  </conditionalFormatting>
  <dataValidations count="2">
    <dataValidation type="whole" operator="greaterThanOrEqual" allowBlank="1" showInputMessage="1" showErrorMessage="1" sqref="E29:K30 C29:D29" xr:uid="{291D8339-57ED-491D-B26F-A2D76A4236BC}">
      <formula1>0</formula1>
    </dataValidation>
    <dataValidation type="list" allowBlank="1" showInputMessage="1" showErrorMessage="1" sqref="J2:K2" xr:uid="{6C7D9BA7-7AE8-4C6A-8F9F-D26674966D13}">
      <formula1>"保育所,認定こども園,小規模保育事業"</formula1>
    </dataValidation>
  </dataValidations>
  <hyperlinks>
    <hyperlink ref="A1:B1" location="公表用一覧!A1" display=" &lt;戻る" xr:uid="{A6185C1B-C9DB-4FF9-BDE1-B5F6CCB8EAA0}"/>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FF7689-7364-4646-BAA9-55B9A8BC33BF}">
  <sheetPr codeName="Sheet51"/>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45560</v>
      </c>
      <c r="H1" s="257"/>
      <c r="I1" s="36" t="s">
        <v>370</v>
      </c>
      <c r="J1" s="258">
        <v>45748</v>
      </c>
      <c r="K1" s="259"/>
      <c r="L1" s="37"/>
      <c r="M1" s="37"/>
      <c r="N1" s="37"/>
    </row>
    <row r="2" spans="1:14" ht="27" customHeight="1" x14ac:dyDescent="0.4">
      <c r="A2" s="156" t="s">
        <v>371</v>
      </c>
      <c r="B2" s="155"/>
      <c r="C2" s="260" t="s">
        <v>1374</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326</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1375</v>
      </c>
      <c r="D5" s="293"/>
      <c r="E5" s="294"/>
      <c r="F5" s="43" t="s">
        <v>376</v>
      </c>
      <c r="G5" s="296" t="str">
        <f>HYPERLINK("https://kashiwa-kobato.ed.jp/nagareyama/")</f>
        <v>https://kashiwa-kobato.ed.jp/nagareyama/</v>
      </c>
      <c r="H5" s="293"/>
      <c r="I5" s="293"/>
      <c r="J5" s="293"/>
      <c r="K5" s="295"/>
      <c r="L5" s="40"/>
      <c r="M5" s="40"/>
      <c r="N5" s="40"/>
    </row>
    <row r="6" spans="1:14" ht="27" customHeight="1" x14ac:dyDescent="0.4">
      <c r="A6" s="209" t="s">
        <v>378</v>
      </c>
      <c r="B6" s="153"/>
      <c r="C6" s="413" t="s">
        <v>1376</v>
      </c>
      <c r="D6" s="277"/>
      <c r="E6" s="277"/>
      <c r="F6" s="277"/>
      <c r="G6" s="277"/>
      <c r="H6" s="282" t="s">
        <v>379</v>
      </c>
      <c r="I6" s="107" t="s">
        <v>380</v>
      </c>
      <c r="J6" s="284">
        <v>8</v>
      </c>
      <c r="K6" s="285"/>
      <c r="L6" s="44"/>
      <c r="M6" s="44"/>
      <c r="N6" s="44"/>
    </row>
    <row r="7" spans="1:14" ht="27" customHeight="1" x14ac:dyDescent="0.4">
      <c r="A7" s="156"/>
      <c r="B7" s="155"/>
      <c r="C7" s="278"/>
      <c r="D7" s="279"/>
      <c r="E7" s="279"/>
      <c r="F7" s="279"/>
      <c r="G7" s="279"/>
      <c r="H7" s="283"/>
      <c r="I7" s="286" t="s">
        <v>381</v>
      </c>
      <c r="J7" s="288" t="s">
        <v>996</v>
      </c>
      <c r="K7" s="289"/>
      <c r="L7" s="44"/>
      <c r="M7" s="44"/>
      <c r="N7" s="44"/>
    </row>
    <row r="8" spans="1:14" ht="27" customHeight="1" x14ac:dyDescent="0.4">
      <c r="A8" s="234"/>
      <c r="B8" s="235"/>
      <c r="C8" s="280"/>
      <c r="D8" s="281"/>
      <c r="E8" s="281"/>
      <c r="F8" s="281"/>
      <c r="G8" s="281"/>
      <c r="H8" s="45" t="s">
        <v>499</v>
      </c>
      <c r="I8" s="287"/>
      <c r="J8" s="224">
        <v>12</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1377</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501</v>
      </c>
      <c r="D22" s="231"/>
      <c r="E22" s="230" t="s">
        <v>502</v>
      </c>
      <c r="F22" s="231"/>
      <c r="G22" s="249" t="s">
        <v>1378</v>
      </c>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506</v>
      </c>
      <c r="D24" s="231"/>
      <c r="E24" s="230" t="s">
        <v>506</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18</v>
      </c>
      <c r="E26" s="53">
        <v>18</v>
      </c>
      <c r="F26" s="53">
        <v>20</v>
      </c>
      <c r="G26" s="53">
        <v>20</v>
      </c>
      <c r="H26" s="53">
        <v>20</v>
      </c>
      <c r="I26" s="212">
        <f>SUM(C26:H26)</f>
        <v>102</v>
      </c>
      <c r="J26" s="213"/>
      <c r="K26" s="54">
        <v>57</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8</v>
      </c>
      <c r="F29" s="59">
        <v>1</v>
      </c>
      <c r="G29" s="59">
        <v>3</v>
      </c>
      <c r="H29" s="59"/>
      <c r="I29" s="59">
        <v>10</v>
      </c>
      <c r="J29" s="59">
        <v>2</v>
      </c>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1379</v>
      </c>
      <c r="D32" s="190"/>
      <c r="E32" s="191"/>
      <c r="F32" s="189" t="s">
        <v>1380</v>
      </c>
      <c r="G32" s="190"/>
      <c r="H32" s="191"/>
      <c r="I32" s="189" t="s">
        <v>1381</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1382</v>
      </c>
      <c r="D39" s="202"/>
      <c r="E39" s="203"/>
      <c r="F39" s="201" t="s">
        <v>1383</v>
      </c>
      <c r="G39" s="202"/>
      <c r="H39" s="203"/>
      <c r="I39" s="201" t="s">
        <v>1384</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1385</v>
      </c>
      <c r="I46" s="103" t="s">
        <v>563</v>
      </c>
      <c r="J46" s="167" t="s">
        <v>524</v>
      </c>
      <c r="K46" s="168"/>
    </row>
    <row r="47" spans="1:11" ht="20.25" customHeight="1" x14ac:dyDescent="0.4">
      <c r="A47" s="154"/>
      <c r="B47" s="174"/>
      <c r="C47" s="185" t="s">
        <v>450</v>
      </c>
      <c r="D47" s="186"/>
      <c r="E47" s="166" t="s">
        <v>451</v>
      </c>
      <c r="F47" s="166"/>
      <c r="G47" s="103" t="s">
        <v>446</v>
      </c>
      <c r="H47" s="65" t="s">
        <v>739</v>
      </c>
      <c r="I47" s="103" t="s">
        <v>1269</v>
      </c>
      <c r="J47" s="167" t="s">
        <v>524</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458</v>
      </c>
      <c r="F49" s="166"/>
      <c r="G49" s="103" t="s">
        <v>459</v>
      </c>
      <c r="H49" s="65" t="s">
        <v>460</v>
      </c>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717</v>
      </c>
      <c r="D55" s="181"/>
      <c r="E55" s="182" t="s">
        <v>1386</v>
      </c>
      <c r="F55" s="182"/>
      <c r="G55" s="104" t="s">
        <v>645</v>
      </c>
      <c r="H55" s="69" t="s">
        <v>377</v>
      </c>
      <c r="I55" s="69" t="s">
        <v>377</v>
      </c>
      <c r="J55" s="183" t="s">
        <v>472</v>
      </c>
      <c r="K55" s="184"/>
    </row>
    <row r="56" spans="1:14" ht="20.25" customHeight="1" x14ac:dyDescent="0.4">
      <c r="A56" s="154"/>
      <c r="B56" s="174"/>
      <c r="C56" s="164" t="s">
        <v>481</v>
      </c>
      <c r="D56" s="165"/>
      <c r="E56" s="166" t="s">
        <v>1386</v>
      </c>
      <c r="F56" s="166"/>
      <c r="G56" s="103" t="s">
        <v>645</v>
      </c>
      <c r="H56" s="70" t="s">
        <v>377</v>
      </c>
      <c r="I56" s="70" t="s">
        <v>377</v>
      </c>
      <c r="J56" s="167" t="s">
        <v>472</v>
      </c>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1387</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239" priority="2" stopIfTrue="1">
      <formula>$K$4=""</formula>
    </cfRule>
  </conditionalFormatting>
  <conditionalFormatting sqref="G1:H1 C5:E5 G5:K5 H8 C6:G11 H11 C22:F22 G29 G46:K46 E47:K49 J6:K6 C2:C3 K26:K27 C12 C29:E29 K3 I2 J8:K8 J7 C26:I27">
    <cfRule type="containsBlanks" dxfId="238"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F24">
    <cfRule type="containsBlanks" dxfId="237" priority="4">
      <formula>LEN(TRIM(C24))=0</formula>
    </cfRule>
  </conditionalFormatting>
  <conditionalFormatting sqref="E24:F24">
    <cfRule type="containsBlanks" dxfId="236" priority="3">
      <formula>LEN(TRIM(E24))=0</formula>
    </cfRule>
  </conditionalFormatting>
  <conditionalFormatting sqref="J9:K9 J11:K11 J10">
    <cfRule type="containsBlanks" dxfId="235" priority="7">
      <formula>LEN(TRIM(J9))=0</formula>
    </cfRule>
  </conditionalFormatting>
  <conditionalFormatting sqref="C2:H4 J2:K2 K3:K4 G5:K5 C5:E5 H8 C6:G11 H11 J6:K11 C12:K20 G23:H23 C22:H22 J22:K24 C29:K30 C32:K37 C39:K44 G46:K51 E47:F51 C55:K57 C60:K64 C24:H24 C26:K27">
    <cfRule type="notContainsErrors" priority="1">
      <formula>NOT(ISERROR(C2))</formula>
    </cfRule>
  </conditionalFormatting>
  <dataValidations count="2">
    <dataValidation type="whole" operator="greaterThanOrEqual" allowBlank="1" showInputMessage="1" showErrorMessage="1" sqref="E29:K30 C29:D29" xr:uid="{DD164528-4AD7-4E3C-A67D-3C76A6793EBE}">
      <formula1>0</formula1>
    </dataValidation>
    <dataValidation type="list" allowBlank="1" showInputMessage="1" showErrorMessage="1" sqref="J2:K2" xr:uid="{E64334DD-6055-465A-A10C-9F2D2CC68CD3}">
      <formula1>"保育所,認定こども園,小規模保育事業"</formula1>
    </dataValidation>
  </dataValidations>
  <hyperlinks>
    <hyperlink ref="A1:B1" location="公表用一覧!A1" display=" &lt;戻る" xr:uid="{52C17BA1-837A-41C2-A5BB-93D081F1ADC0}"/>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7225C2-C4E1-435B-9234-0B4D86E613A5}">
  <sheetPr codeName="Sheet52"/>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45545</v>
      </c>
      <c r="H1" s="257"/>
      <c r="I1" s="36" t="s">
        <v>370</v>
      </c>
      <c r="J1" s="258">
        <v>45748</v>
      </c>
      <c r="K1" s="259"/>
      <c r="L1" s="37"/>
      <c r="M1" s="37"/>
      <c r="N1" s="37"/>
    </row>
    <row r="2" spans="1:14" ht="27" customHeight="1" x14ac:dyDescent="0.4">
      <c r="A2" s="156" t="s">
        <v>371</v>
      </c>
      <c r="B2" s="155"/>
      <c r="C2" s="260" t="s">
        <v>1388</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327</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1389</v>
      </c>
      <c r="D5" s="293"/>
      <c r="E5" s="294"/>
      <c r="F5" s="43" t="s">
        <v>376</v>
      </c>
      <c r="G5" s="296" t="str">
        <f>HYPERLINK("https://www.nihonhoiku.co.jp/blog/otakanomori/")</f>
        <v>https://www.nihonhoiku.co.jp/blog/otakanomori/</v>
      </c>
      <c r="H5" s="293"/>
      <c r="I5" s="293"/>
      <c r="J5" s="293"/>
      <c r="K5" s="295"/>
      <c r="L5" s="40"/>
      <c r="M5" s="40"/>
      <c r="N5" s="40"/>
    </row>
    <row r="6" spans="1:14" ht="27" customHeight="1" x14ac:dyDescent="0.4">
      <c r="A6" s="209" t="s">
        <v>378</v>
      </c>
      <c r="B6" s="153"/>
      <c r="C6" s="276" t="s">
        <v>1390</v>
      </c>
      <c r="D6" s="277"/>
      <c r="E6" s="277"/>
      <c r="F6" s="277"/>
      <c r="G6" s="277"/>
      <c r="H6" s="282" t="s">
        <v>379</v>
      </c>
      <c r="I6" s="107" t="s">
        <v>380</v>
      </c>
      <c r="J6" s="284">
        <v>212</v>
      </c>
      <c r="K6" s="285"/>
      <c r="L6" s="44"/>
      <c r="M6" s="44"/>
      <c r="N6" s="44"/>
    </row>
    <row r="7" spans="1:14" ht="27" customHeight="1" x14ac:dyDescent="0.4">
      <c r="A7" s="156"/>
      <c r="B7" s="155"/>
      <c r="C7" s="278"/>
      <c r="D7" s="279"/>
      <c r="E7" s="279"/>
      <c r="F7" s="279"/>
      <c r="G7" s="279"/>
      <c r="H7" s="283"/>
      <c r="I7" s="286" t="s">
        <v>381</v>
      </c>
      <c r="J7" s="288" t="s">
        <v>1391</v>
      </c>
      <c r="K7" s="289"/>
      <c r="L7" s="44"/>
      <c r="M7" s="44"/>
      <c r="N7" s="44"/>
    </row>
    <row r="8" spans="1:14" ht="27" customHeight="1" x14ac:dyDescent="0.4">
      <c r="A8" s="234"/>
      <c r="B8" s="235"/>
      <c r="C8" s="280"/>
      <c r="D8" s="281"/>
      <c r="E8" s="281"/>
      <c r="F8" s="281"/>
      <c r="G8" s="281"/>
      <c r="H8" s="45" t="s">
        <v>499</v>
      </c>
      <c r="I8" s="287"/>
      <c r="J8" s="224">
        <v>15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1392</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626</v>
      </c>
      <c r="D22" s="231"/>
      <c r="E22" s="230" t="s">
        <v>854</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629</v>
      </c>
      <c r="D24" s="231"/>
      <c r="E24" s="230" t="s">
        <v>629</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10</v>
      </c>
      <c r="E26" s="53">
        <v>11</v>
      </c>
      <c r="F26" s="53">
        <v>11</v>
      </c>
      <c r="G26" s="53">
        <v>11</v>
      </c>
      <c r="H26" s="53">
        <v>11</v>
      </c>
      <c r="I26" s="212">
        <f>SUM(C26:H26)</f>
        <v>60</v>
      </c>
      <c r="J26" s="213"/>
      <c r="K26" s="54" t="s">
        <v>1393</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14</v>
      </c>
      <c r="F29" s="59"/>
      <c r="G29" s="59">
        <v>1</v>
      </c>
      <c r="H29" s="59">
        <v>1</v>
      </c>
      <c r="I29" s="59"/>
      <c r="J29" s="59"/>
      <c r="K29" s="60"/>
      <c r="L29" s="50"/>
      <c r="M29" s="50"/>
      <c r="N29" s="50"/>
    </row>
    <row r="30" spans="1:14" ht="27" customHeight="1" thickBot="1" x14ac:dyDescent="0.45">
      <c r="A30" s="102"/>
      <c r="B30" s="61" t="s">
        <v>424</v>
      </c>
      <c r="C30" s="62" t="s">
        <v>425</v>
      </c>
      <c r="D30" s="62" t="s">
        <v>425</v>
      </c>
      <c r="E30" s="62">
        <v>2</v>
      </c>
      <c r="F30" s="62"/>
      <c r="G30" s="62">
        <v>1</v>
      </c>
      <c r="H30" s="62">
        <v>1</v>
      </c>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1394</v>
      </c>
      <c r="D32" s="190"/>
      <c r="E32" s="191"/>
      <c r="F32" s="189" t="s">
        <v>1395</v>
      </c>
      <c r="G32" s="190"/>
      <c r="H32" s="191"/>
      <c r="I32" s="189" t="s">
        <v>1396</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v>7200</v>
      </c>
      <c r="I46" s="103" t="s">
        <v>448</v>
      </c>
      <c r="J46" s="167" t="s">
        <v>515</v>
      </c>
      <c r="K46" s="168"/>
    </row>
    <row r="47" spans="1:11" ht="20.25" customHeight="1" x14ac:dyDescent="0.4">
      <c r="A47" s="154"/>
      <c r="B47" s="174"/>
      <c r="C47" s="185" t="s">
        <v>450</v>
      </c>
      <c r="D47" s="186"/>
      <c r="E47" s="166" t="s">
        <v>451</v>
      </c>
      <c r="F47" s="166"/>
      <c r="G47" s="103" t="s">
        <v>1397</v>
      </c>
      <c r="H47" s="65" t="s">
        <v>1398</v>
      </c>
      <c r="I47" s="103" t="s">
        <v>1399</v>
      </c>
      <c r="J47" s="167" t="s">
        <v>515</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1400</v>
      </c>
      <c r="F49" s="166"/>
      <c r="G49" s="103" t="s">
        <v>446</v>
      </c>
      <c r="H49" s="65" t="s">
        <v>560</v>
      </c>
      <c r="I49" s="103" t="s">
        <v>790</v>
      </c>
      <c r="J49" s="167" t="s">
        <v>515</v>
      </c>
      <c r="K49" s="168"/>
      <c r="L49" s="66"/>
      <c r="M49" s="66"/>
      <c r="N49" s="66"/>
    </row>
    <row r="50" spans="1:14" ht="20.25" customHeight="1" x14ac:dyDescent="0.4">
      <c r="A50" s="154"/>
      <c r="B50" s="174"/>
      <c r="C50" s="185" t="s">
        <v>461</v>
      </c>
      <c r="D50" s="186"/>
      <c r="E50" s="188" t="s">
        <v>1401</v>
      </c>
      <c r="F50" s="188"/>
      <c r="G50" s="103" t="s">
        <v>446</v>
      </c>
      <c r="H50" s="65" t="s">
        <v>1402</v>
      </c>
      <c r="I50" s="103" t="s">
        <v>1403</v>
      </c>
      <c r="J50" s="167" t="s">
        <v>515</v>
      </c>
      <c r="K50" s="168"/>
      <c r="L50" s="66"/>
    </row>
    <row r="51" spans="1:14" ht="20.25" customHeight="1" x14ac:dyDescent="0.4">
      <c r="A51" s="154"/>
      <c r="B51" s="174"/>
      <c r="C51" s="185" t="s">
        <v>462</v>
      </c>
      <c r="D51" s="186"/>
      <c r="E51" s="188" t="s">
        <v>1404</v>
      </c>
      <c r="F51" s="188"/>
      <c r="G51" s="103" t="s">
        <v>1405</v>
      </c>
      <c r="H51" s="65" t="s">
        <v>1406</v>
      </c>
      <c r="I51" s="103"/>
      <c r="J51" s="167" t="s">
        <v>515</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1407</v>
      </c>
      <c r="D55" s="181"/>
      <c r="E55" s="182" t="s">
        <v>1408</v>
      </c>
      <c r="F55" s="182"/>
      <c r="G55" s="104" t="s">
        <v>645</v>
      </c>
      <c r="H55" s="69">
        <v>0</v>
      </c>
      <c r="I55" s="69">
        <v>0</v>
      </c>
      <c r="J55" s="183"/>
      <c r="K55" s="184"/>
    </row>
    <row r="56" spans="1:14" ht="20.25" customHeight="1" x14ac:dyDescent="0.4">
      <c r="A56" s="154"/>
      <c r="B56" s="174"/>
      <c r="C56" s="164" t="s">
        <v>772</v>
      </c>
      <c r="D56" s="165"/>
      <c r="E56" s="166" t="s">
        <v>1408</v>
      </c>
      <c r="F56" s="166"/>
      <c r="G56" s="103" t="s">
        <v>539</v>
      </c>
      <c r="H56" s="70">
        <v>0</v>
      </c>
      <c r="I56" s="70">
        <v>0</v>
      </c>
      <c r="J56" s="167"/>
      <c r="K56" s="168"/>
    </row>
    <row r="57" spans="1:14" ht="20.25" customHeight="1" x14ac:dyDescent="0.4">
      <c r="A57" s="154"/>
      <c r="B57" s="174"/>
      <c r="C57" s="164" t="s">
        <v>1019</v>
      </c>
      <c r="D57" s="165"/>
      <c r="E57" s="166" t="s">
        <v>1409</v>
      </c>
      <c r="F57" s="166"/>
      <c r="G57" s="103" t="s">
        <v>539</v>
      </c>
      <c r="H57" s="70">
        <v>0</v>
      </c>
      <c r="I57" s="70">
        <v>0</v>
      </c>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1410</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34" priority="3">
      <formula>LEN(TRIM(C24))=0</formula>
    </cfRule>
  </conditionalFormatting>
  <conditionalFormatting sqref="C9:G11 J9:K11 H11 C27:I27 K27">
    <cfRule type="expression" dxfId="233" priority="2" stopIfTrue="1">
      <formula>$K$4=""</formula>
    </cfRule>
  </conditionalFormatting>
  <conditionalFormatting sqref="E47:K49 C6:G11 H11 C26:I27 K26:K27 G1:H1 I2 C2:C3 K3 C5:E5 G5:K5 J6:K6 J7 H8 C12 C22:F22 C29:E29 G29 G46:K46">
    <cfRule type="containsBlanks" dxfId="23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31" priority="6">
      <formula>LEN(TRIM(J8))=0</formula>
    </cfRule>
  </conditionalFormatting>
  <dataValidations count="2">
    <dataValidation type="whole" operator="greaterThanOrEqual" allowBlank="1" showInputMessage="1" showErrorMessage="1" sqref="E29:K30 C29:D29" xr:uid="{8A2A04C9-D7D5-4A8E-85E5-2571E284DA37}">
      <formula1>0</formula1>
    </dataValidation>
    <dataValidation type="list" allowBlank="1" showInputMessage="1" showErrorMessage="1" sqref="J2:K2" xr:uid="{CD1F2346-48B2-494A-B457-F276E4099BBB}">
      <formula1>"保育所,認定こども園,小規模保育事業"</formula1>
    </dataValidation>
  </dataValidations>
  <hyperlinks>
    <hyperlink ref="A1:B1" location="公表用一覧!A1" display=" &lt;戻る" xr:uid="{34DA576F-DA4F-4945-A1E9-F011194A136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3F2AA9-F21A-41E2-9BD2-646FBA25726C}">
  <sheetPr codeName="Sheet53"/>
  <dimension ref="A1:N66"/>
  <sheetViews>
    <sheetView zoomScaleNormal="100" zoomScaleSheetLayoutView="150" workbookViewId="0">
      <selection sqref="A1:B1"/>
    </sheetView>
  </sheetViews>
  <sheetFormatPr defaultColWidth="9" defaultRowHeight="26.25" customHeight="1" x14ac:dyDescent="0.4"/>
  <cols>
    <col min="1" max="1" width="3" style="105" customWidth="1"/>
    <col min="2" max="11" width="8.1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v>45691</v>
      </c>
      <c r="H1" s="257"/>
      <c r="I1" s="36" t="s">
        <v>370</v>
      </c>
      <c r="J1" s="258">
        <v>45748</v>
      </c>
      <c r="K1" s="259"/>
      <c r="L1" s="37"/>
      <c r="M1" s="37"/>
      <c r="N1" s="37"/>
    </row>
    <row r="2" spans="1:14" ht="27" customHeight="1" x14ac:dyDescent="0.4">
      <c r="A2" s="156" t="s">
        <v>371</v>
      </c>
      <c r="B2" s="155"/>
      <c r="C2" s="260" t="s">
        <v>1920</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328</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85</v>
      </c>
      <c r="D5" s="293"/>
      <c r="E5" s="294"/>
      <c r="F5" s="43" t="s">
        <v>376</v>
      </c>
      <c r="G5" s="296" t="str">
        <f>HYPERLINK("https://www.kanade-ncp-nursery.com")</f>
        <v>https://www.kanade-ncp-nursery.com</v>
      </c>
      <c r="H5" s="293"/>
      <c r="I5" s="293"/>
      <c r="J5" s="293"/>
      <c r="K5" s="295"/>
      <c r="L5" s="40"/>
      <c r="M5" s="40"/>
      <c r="N5" s="40"/>
    </row>
    <row r="6" spans="1:14" ht="27" customHeight="1" x14ac:dyDescent="0.4">
      <c r="A6" s="209" t="s">
        <v>378</v>
      </c>
      <c r="B6" s="153"/>
      <c r="C6" s="276" t="s">
        <v>186</v>
      </c>
      <c r="D6" s="277"/>
      <c r="E6" s="277"/>
      <c r="F6" s="277"/>
      <c r="G6" s="277"/>
      <c r="H6" s="282" t="s">
        <v>379</v>
      </c>
      <c r="I6" s="107" t="s">
        <v>380</v>
      </c>
      <c r="J6" s="284">
        <v>2</v>
      </c>
      <c r="K6" s="285"/>
      <c r="L6" s="44"/>
      <c r="M6" s="44"/>
      <c r="N6" s="44"/>
    </row>
    <row r="7" spans="1:14" ht="27" customHeight="1" x14ac:dyDescent="0.4">
      <c r="A7" s="156"/>
      <c r="B7" s="155"/>
      <c r="C7" s="278"/>
      <c r="D7" s="279"/>
      <c r="E7" s="279"/>
      <c r="F7" s="279"/>
      <c r="G7" s="279"/>
      <c r="H7" s="283"/>
      <c r="I7" s="286" t="s">
        <v>381</v>
      </c>
      <c r="J7" s="288" t="s">
        <v>1169</v>
      </c>
      <c r="K7" s="289"/>
      <c r="L7" s="44"/>
      <c r="M7" s="44"/>
      <c r="N7" s="44"/>
    </row>
    <row r="8" spans="1:14" ht="27" customHeight="1" x14ac:dyDescent="0.4">
      <c r="A8" s="234"/>
      <c r="B8" s="235"/>
      <c r="C8" s="280"/>
      <c r="D8" s="281"/>
      <c r="E8" s="281"/>
      <c r="F8" s="281"/>
      <c r="G8" s="281"/>
      <c r="H8" s="45" t="s">
        <v>383</v>
      </c>
      <c r="I8" s="287"/>
      <c r="J8" s="224">
        <v>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1722</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672</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488</v>
      </c>
      <c r="D24" s="231"/>
      <c r="E24" s="230" t="s">
        <v>400</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14</v>
      </c>
      <c r="E26" s="53">
        <v>14</v>
      </c>
      <c r="F26" s="53">
        <v>14</v>
      </c>
      <c r="G26" s="53">
        <v>14</v>
      </c>
      <c r="H26" s="53">
        <v>15</v>
      </c>
      <c r="I26" s="212">
        <f>SUM(C26:H26)</f>
        <v>80</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10</v>
      </c>
      <c r="F29" s="59">
        <v>1</v>
      </c>
      <c r="G29" s="59">
        <v>2</v>
      </c>
      <c r="H29" s="59">
        <v>2</v>
      </c>
      <c r="I29" s="59">
        <v>3</v>
      </c>
      <c r="J29" s="59">
        <v>2</v>
      </c>
      <c r="K29" s="60"/>
      <c r="L29" s="50"/>
      <c r="M29" s="50"/>
      <c r="N29" s="50"/>
    </row>
    <row r="30" spans="1:14" ht="27" customHeight="1" thickBot="1" x14ac:dyDescent="0.45">
      <c r="A30" s="102"/>
      <c r="B30" s="61" t="s">
        <v>424</v>
      </c>
      <c r="C30" s="62" t="s">
        <v>425</v>
      </c>
      <c r="D30" s="62" t="s">
        <v>425</v>
      </c>
      <c r="E30" s="62">
        <v>8</v>
      </c>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1723</v>
      </c>
      <c r="D32" s="190"/>
      <c r="E32" s="191"/>
      <c r="F32" s="189" t="s">
        <v>1724</v>
      </c>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1850</v>
      </c>
      <c r="D39" s="202"/>
      <c r="E39" s="203"/>
      <c r="F39" s="201" t="s">
        <v>1851</v>
      </c>
      <c r="G39" s="202"/>
      <c r="H39" s="203"/>
      <c r="I39" s="201" t="s">
        <v>1852</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99" t="s">
        <v>690</v>
      </c>
      <c r="H46" s="78" t="s">
        <v>1725</v>
      </c>
      <c r="I46" s="103" t="s">
        <v>684</v>
      </c>
      <c r="J46" s="167" t="s">
        <v>515</v>
      </c>
      <c r="K46" s="168"/>
    </row>
    <row r="47" spans="1:11" ht="20.25" customHeight="1" x14ac:dyDescent="0.4">
      <c r="A47" s="154"/>
      <c r="B47" s="174"/>
      <c r="C47" s="185" t="s">
        <v>450</v>
      </c>
      <c r="D47" s="186"/>
      <c r="E47" s="412" t="s">
        <v>1853</v>
      </c>
      <c r="F47" s="166"/>
      <c r="G47" s="103" t="s">
        <v>452</v>
      </c>
      <c r="H47" s="82" t="s">
        <v>1726</v>
      </c>
      <c r="I47" s="83" t="s">
        <v>1727</v>
      </c>
      <c r="J47" s="345" t="s">
        <v>515</v>
      </c>
      <c r="K47" s="346"/>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t="s">
        <v>1728</v>
      </c>
      <c r="F49" s="166"/>
      <c r="G49" s="103" t="s">
        <v>1729</v>
      </c>
      <c r="H49" s="65" t="s">
        <v>1730</v>
      </c>
      <c r="I49" s="103" t="s">
        <v>684</v>
      </c>
      <c r="J49" s="167" t="s">
        <v>515</v>
      </c>
      <c r="K49" s="168"/>
      <c r="L49" s="66"/>
      <c r="M49" s="66"/>
      <c r="N49" s="66"/>
    </row>
    <row r="50" spans="1:14" ht="20.25" customHeight="1" x14ac:dyDescent="0.4">
      <c r="A50" s="154"/>
      <c r="B50" s="174"/>
      <c r="C50" s="185" t="s">
        <v>461</v>
      </c>
      <c r="D50" s="186"/>
      <c r="E50" s="188" t="s">
        <v>1731</v>
      </c>
      <c r="F50" s="188"/>
      <c r="G50" s="103" t="s">
        <v>446</v>
      </c>
      <c r="H50" s="65" t="s">
        <v>1732</v>
      </c>
      <c r="I50" s="103" t="s">
        <v>684</v>
      </c>
      <c r="J50" s="167" t="s">
        <v>515</v>
      </c>
      <c r="K50" s="168"/>
      <c r="L50" s="66"/>
    </row>
    <row r="51" spans="1:14" ht="20.25" customHeight="1" x14ac:dyDescent="0.4">
      <c r="A51" s="154"/>
      <c r="B51" s="174"/>
      <c r="C51" s="185" t="s">
        <v>462</v>
      </c>
      <c r="D51" s="186"/>
      <c r="E51" s="188" t="s">
        <v>1733</v>
      </c>
      <c r="F51" s="188"/>
      <c r="G51" s="103" t="s">
        <v>1734</v>
      </c>
      <c r="H51" s="65" t="s">
        <v>1735</v>
      </c>
      <c r="I51" s="103" t="s">
        <v>1736</v>
      </c>
      <c r="J51" s="167" t="s">
        <v>515</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30" priority="3">
      <formula>LEN(TRIM(C24))=0</formula>
    </cfRule>
  </conditionalFormatting>
  <conditionalFormatting sqref="C9:G11 J9:K11 H11 C27:I27 K27">
    <cfRule type="expression" dxfId="229" priority="2" stopIfTrue="1">
      <formula>$K$4=""</formula>
    </cfRule>
  </conditionalFormatting>
  <conditionalFormatting sqref="E47:K49 C6:G11 H11 C26:I27 K26:K27 G1:H1 I2 C2:C3 K3 C5:E5 G5:K5 J6:K6 J7 H8 C12 C22:F22 C29:E29 G29 G46:K46">
    <cfRule type="containsBlanks" dxfId="22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27" priority="6">
      <formula>LEN(TRIM(J8))=0</formula>
    </cfRule>
  </conditionalFormatting>
  <dataValidations count="2">
    <dataValidation type="whole" operator="greaterThanOrEqual" allowBlank="1" showInputMessage="1" showErrorMessage="1" sqref="E29:K30 C29:D29" xr:uid="{A41034B4-38DB-45CD-87D2-A9B99A9569FD}">
      <formula1>0</formula1>
    </dataValidation>
    <dataValidation type="list" allowBlank="1" showInputMessage="1" showErrorMessage="1" sqref="J2:K2" xr:uid="{9F3A0E43-D01D-4ED0-A3AF-81670FFC9612}">
      <formula1>"保育所,認定こども園,小規模保育事業"</formula1>
    </dataValidation>
  </dataValidations>
  <hyperlinks>
    <hyperlink ref="A1:B1" location="公表用一覧!A1" display="&lt; 戻る" xr:uid="{DB5DDA93-94B8-4B73-AFA3-311D159CBCD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8D3332-1624-4636-B852-36D0A1E7108E}">
  <sheetPr codeName="Sheet54"/>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c r="H1" s="257"/>
      <c r="I1" s="36" t="s">
        <v>370</v>
      </c>
      <c r="J1" s="258">
        <v>45748</v>
      </c>
      <c r="K1" s="259"/>
      <c r="L1" s="37"/>
      <c r="M1" s="37"/>
      <c r="N1" s="37"/>
    </row>
    <row r="2" spans="1:14" ht="27" customHeight="1" x14ac:dyDescent="0.4">
      <c r="A2" s="156" t="s">
        <v>371</v>
      </c>
      <c r="B2" s="155"/>
      <c r="C2" s="260" t="s">
        <v>23</v>
      </c>
      <c r="D2" s="261"/>
      <c r="E2" s="261"/>
      <c r="F2" s="261"/>
      <c r="G2" s="261"/>
      <c r="H2" s="262"/>
      <c r="I2" s="39" t="s">
        <v>93</v>
      </c>
      <c r="J2" s="266" t="s">
        <v>774</v>
      </c>
      <c r="K2" s="267"/>
      <c r="L2" s="40"/>
      <c r="M2" s="40"/>
      <c r="N2" s="40"/>
    </row>
    <row r="3" spans="1:14" ht="27" customHeight="1" x14ac:dyDescent="0.4">
      <c r="A3" s="156"/>
      <c r="B3" s="155"/>
      <c r="C3" s="260"/>
      <c r="D3" s="261"/>
      <c r="E3" s="261"/>
      <c r="F3" s="261"/>
      <c r="G3" s="261"/>
      <c r="H3" s="262"/>
      <c r="I3" s="268" t="s">
        <v>373</v>
      </c>
      <c r="J3" s="269"/>
      <c r="K3" s="41">
        <v>329</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297</v>
      </c>
      <c r="D5" s="293"/>
      <c r="E5" s="294"/>
      <c r="F5" s="43" t="s">
        <v>376</v>
      </c>
      <c r="G5" s="292"/>
      <c r="H5" s="293"/>
      <c r="I5" s="293"/>
      <c r="J5" s="293"/>
      <c r="K5" s="295"/>
      <c r="L5" s="40"/>
      <c r="M5" s="40"/>
      <c r="N5" s="40"/>
    </row>
    <row r="6" spans="1:14" ht="27" customHeight="1" x14ac:dyDescent="0.4">
      <c r="A6" s="209" t="s">
        <v>378</v>
      </c>
      <c r="B6" s="153"/>
      <c r="C6" s="276" t="s">
        <v>21</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386</v>
      </c>
      <c r="K7" s="289"/>
      <c r="L7" s="44"/>
      <c r="M7" s="44"/>
      <c r="N7" s="44"/>
    </row>
    <row r="8" spans="1:14" ht="27" customHeight="1" x14ac:dyDescent="0.4">
      <c r="A8" s="234"/>
      <c r="B8" s="235"/>
      <c r="C8" s="280"/>
      <c r="D8" s="281"/>
      <c r="E8" s="281"/>
      <c r="F8" s="281"/>
      <c r="G8" s="281"/>
      <c r="H8" s="45" t="s">
        <v>643</v>
      </c>
      <c r="I8" s="287"/>
      <c r="J8" s="224" t="s">
        <v>385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672</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400</v>
      </c>
      <c r="D24" s="231"/>
      <c r="E24" s="230" t="s">
        <v>394</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8</v>
      </c>
      <c r="E26" s="53">
        <v>8</v>
      </c>
      <c r="F26" s="53" t="s">
        <v>83</v>
      </c>
      <c r="G26" s="53" t="s">
        <v>83</v>
      </c>
      <c r="H26" s="53" t="s">
        <v>83</v>
      </c>
      <c r="I26" s="212">
        <f>SUM(C26:H26)</f>
        <v>19</v>
      </c>
      <c r="J26" s="213"/>
      <c r="K26" s="54" t="s">
        <v>22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c r="D32" s="190"/>
      <c r="E32" s="191"/>
      <c r="F32" s="189"/>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c r="F47" s="166"/>
      <c r="G47" s="103"/>
      <c r="H47" s="65"/>
      <c r="I47" s="103"/>
      <c r="J47" s="167"/>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26" priority="2" stopIfTrue="1">
      <formula>$K$4=""</formula>
    </cfRule>
  </conditionalFormatting>
  <conditionalFormatting sqref="G1:H1 C5:E5 G5:K5 H8 C6:G11 H11 C22:F22 G29 G46:K46 E47:K49 J6:K6 C2:C3 C26:I27 K26:K27 C12 C29:E29 K3 I2 J8:K8 J7">
    <cfRule type="containsBlanks" dxfId="22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24" priority="4">
      <formula>LEN(TRIM(C24))=0</formula>
    </cfRule>
  </conditionalFormatting>
  <conditionalFormatting sqref="E24:F24">
    <cfRule type="containsBlanks" dxfId="223" priority="3">
      <formula>LEN(TRIM(E24))=0</formula>
    </cfRule>
  </conditionalFormatting>
  <conditionalFormatting sqref="J9:K9 J11:K11 J10">
    <cfRule type="containsBlanks" dxfId="22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7D99DC55-6F9C-43C2-A224-A8A2DF7E42FE}">
      <formula1>0</formula1>
    </dataValidation>
    <dataValidation type="list" allowBlank="1" showInputMessage="1" showErrorMessage="1" sqref="J2:K2" xr:uid="{85BB2E9C-8784-411A-883C-C9AE02873B1F}">
      <formula1>"保育所,認定こども園,小規模保育事業"</formula1>
    </dataValidation>
  </dataValidations>
  <hyperlinks>
    <hyperlink ref="A1:B1" location="公表用一覧!A1" display="&lt; 戻る" xr:uid="{C66B2DB7-F551-48C7-A948-F9B2AA7E999D}"/>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2B8DD1-2530-437C-A55B-4ADB4B9BAE42}">
  <sheetPr codeName="Sheet55"/>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v>45559</v>
      </c>
      <c r="H1" s="257"/>
      <c r="I1" s="36" t="s">
        <v>370</v>
      </c>
      <c r="J1" s="258">
        <v>45748</v>
      </c>
      <c r="K1" s="259"/>
      <c r="L1" s="37"/>
      <c r="M1" s="37"/>
      <c r="N1" s="37"/>
    </row>
    <row r="2" spans="1:14" ht="27" customHeight="1" x14ac:dyDescent="0.4">
      <c r="A2" s="156" t="s">
        <v>371</v>
      </c>
      <c r="B2" s="155"/>
      <c r="C2" s="260" t="s">
        <v>298</v>
      </c>
      <c r="D2" s="261"/>
      <c r="E2" s="261"/>
      <c r="F2" s="261"/>
      <c r="G2" s="261"/>
      <c r="H2" s="262"/>
      <c r="I2" s="39" t="s">
        <v>93</v>
      </c>
      <c r="J2" s="266" t="s">
        <v>774</v>
      </c>
      <c r="K2" s="267"/>
      <c r="L2" s="40"/>
      <c r="M2" s="40"/>
      <c r="N2" s="40"/>
    </row>
    <row r="3" spans="1:14" ht="27" customHeight="1" x14ac:dyDescent="0.4">
      <c r="A3" s="156"/>
      <c r="B3" s="155"/>
      <c r="C3" s="260"/>
      <c r="D3" s="261"/>
      <c r="E3" s="261"/>
      <c r="F3" s="261"/>
      <c r="G3" s="261"/>
      <c r="H3" s="262"/>
      <c r="I3" s="268" t="s">
        <v>373</v>
      </c>
      <c r="J3" s="269"/>
      <c r="K3" s="41">
        <v>330</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299</v>
      </c>
      <c r="D5" s="293"/>
      <c r="E5" s="294"/>
      <c r="F5" s="43" t="s">
        <v>376</v>
      </c>
      <c r="G5" s="296" t="str">
        <f>HYPERLINK("http://japan-future-aid.com/")</f>
        <v>http://japan-future-aid.com/</v>
      </c>
      <c r="H5" s="293"/>
      <c r="I5" s="293"/>
      <c r="J5" s="293"/>
      <c r="K5" s="295"/>
      <c r="L5" s="40"/>
      <c r="M5" s="40"/>
      <c r="N5" s="40"/>
    </row>
    <row r="6" spans="1:14" ht="27" customHeight="1" x14ac:dyDescent="0.4">
      <c r="A6" s="209" t="s">
        <v>378</v>
      </c>
      <c r="B6" s="153"/>
      <c r="C6" s="413" t="s">
        <v>300</v>
      </c>
      <c r="D6" s="277"/>
      <c r="E6" s="277"/>
      <c r="F6" s="277"/>
      <c r="G6" s="277"/>
      <c r="H6" s="282" t="s">
        <v>379</v>
      </c>
      <c r="I6" s="107" t="s">
        <v>380</v>
      </c>
      <c r="J6" s="284" t="s">
        <v>1411</v>
      </c>
      <c r="K6" s="285"/>
      <c r="L6" s="44"/>
      <c r="M6" s="44"/>
      <c r="N6" s="44"/>
    </row>
    <row r="7" spans="1:14" ht="27" customHeight="1" x14ac:dyDescent="0.4">
      <c r="A7" s="156"/>
      <c r="B7" s="155"/>
      <c r="C7" s="278"/>
      <c r="D7" s="279"/>
      <c r="E7" s="279"/>
      <c r="F7" s="279"/>
      <c r="G7" s="279"/>
      <c r="H7" s="283"/>
      <c r="I7" s="286" t="s">
        <v>381</v>
      </c>
      <c r="J7" s="288" t="s">
        <v>1412</v>
      </c>
      <c r="K7" s="289"/>
      <c r="L7" s="44"/>
      <c r="M7" s="44"/>
      <c r="N7" s="44"/>
    </row>
    <row r="8" spans="1:14" ht="27" customHeight="1" x14ac:dyDescent="0.4">
      <c r="A8" s="234"/>
      <c r="B8" s="235"/>
      <c r="C8" s="280"/>
      <c r="D8" s="281"/>
      <c r="E8" s="281"/>
      <c r="F8" s="281"/>
      <c r="G8" s="281"/>
      <c r="H8" s="45"/>
      <c r="I8" s="287"/>
      <c r="J8" s="224">
        <v>10</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1413</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400</v>
      </c>
      <c r="D24" s="231"/>
      <c r="E24" s="230" t="s">
        <v>394</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8</v>
      </c>
      <c r="E26" s="53">
        <v>8</v>
      </c>
      <c r="F26" s="53" t="s">
        <v>83</v>
      </c>
      <c r="G26" s="53" t="s">
        <v>83</v>
      </c>
      <c r="H26" s="53" t="s">
        <v>83</v>
      </c>
      <c r="I26" s="212">
        <f>SUM(C26:H26)</f>
        <v>19</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7</v>
      </c>
      <c r="F29" s="59"/>
      <c r="G29" s="59">
        <v>2</v>
      </c>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1414</v>
      </c>
      <c r="D32" s="190"/>
      <c r="E32" s="191"/>
      <c r="F32" s="189" t="s">
        <v>1415</v>
      </c>
      <c r="G32" s="190"/>
      <c r="H32" s="191"/>
      <c r="I32" s="189" t="s">
        <v>1416</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1417</v>
      </c>
      <c r="D39" s="202"/>
      <c r="E39" s="203"/>
      <c r="F39" s="201" t="s">
        <v>1418</v>
      </c>
      <c r="G39" s="202"/>
      <c r="H39" s="203"/>
      <c r="I39" s="201" t="s">
        <v>1419</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t="s">
        <v>1420</v>
      </c>
      <c r="F47" s="166"/>
      <c r="G47" s="103" t="s">
        <v>1421</v>
      </c>
      <c r="H47" s="65" t="s">
        <v>1422</v>
      </c>
      <c r="I47" s="103"/>
      <c r="J47" s="167" t="s">
        <v>1423</v>
      </c>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t="s">
        <v>1424</v>
      </c>
      <c r="F50" s="188"/>
      <c r="G50" s="103" t="s">
        <v>446</v>
      </c>
      <c r="H50" s="65" t="s">
        <v>1425</v>
      </c>
      <c r="I50" s="103"/>
      <c r="J50" s="167" t="s">
        <v>1426</v>
      </c>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1427</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21" priority="3">
      <formula>LEN(TRIM(C24))=0</formula>
    </cfRule>
  </conditionalFormatting>
  <conditionalFormatting sqref="C9:G11 J9:K11 H11 C27:I27 K27">
    <cfRule type="expression" dxfId="220" priority="2" stopIfTrue="1">
      <formula>$K$4=""</formula>
    </cfRule>
  </conditionalFormatting>
  <conditionalFormatting sqref="E47:K49 C6:G11 H11 C26:I27 K26:K27 G1:H1 I2 C2:C3 K3 C5:E5 G5:K5 J6:K6 J7 H8 C12 C22:F22 C29:E29 G29 G46:K46">
    <cfRule type="containsBlanks" dxfId="21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18" priority="6">
      <formula>LEN(TRIM(J8))=0</formula>
    </cfRule>
  </conditionalFormatting>
  <dataValidations count="2">
    <dataValidation type="whole" operator="greaterThanOrEqual" allowBlank="1" showInputMessage="1" showErrorMessage="1" sqref="E29:K30 C29:D29" xr:uid="{461828C6-4F0D-426A-91B1-E0A973C488CD}">
      <formula1>0</formula1>
    </dataValidation>
    <dataValidation type="list" allowBlank="1" showInputMessage="1" showErrorMessage="1" sqref="J2:K2" xr:uid="{306750B1-A017-4DDB-A173-46974549A03B}">
      <formula1>"保育所,認定こども園,小規模保育事業"</formula1>
    </dataValidation>
  </dataValidations>
  <hyperlinks>
    <hyperlink ref="A1:B1" location="公表用一覧!A1" display="&lt; 戻る" xr:uid="{A59EE043-F9ED-4961-A68A-5D09E136E21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FC73F6-173B-4D11-BE65-671E5313AB3A}">
  <sheetPr codeName="Sheet56"/>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v>45560</v>
      </c>
      <c r="H1" s="257"/>
      <c r="I1" s="36" t="s">
        <v>370</v>
      </c>
      <c r="J1" s="258">
        <v>45748</v>
      </c>
      <c r="K1" s="259"/>
      <c r="L1" s="37"/>
      <c r="M1" s="37"/>
      <c r="N1" s="37"/>
    </row>
    <row r="2" spans="1:14" ht="27" customHeight="1" x14ac:dyDescent="0.4">
      <c r="A2" s="156" t="s">
        <v>371</v>
      </c>
      <c r="B2" s="155"/>
      <c r="C2" s="260" t="s">
        <v>301</v>
      </c>
      <c r="D2" s="261"/>
      <c r="E2" s="261"/>
      <c r="F2" s="261"/>
      <c r="G2" s="261"/>
      <c r="H2" s="262"/>
      <c r="I2" s="39" t="s">
        <v>93</v>
      </c>
      <c r="J2" s="266" t="s">
        <v>774</v>
      </c>
      <c r="K2" s="267"/>
      <c r="L2" s="40"/>
      <c r="M2" s="40"/>
      <c r="N2" s="40"/>
    </row>
    <row r="3" spans="1:14" ht="27" customHeight="1" x14ac:dyDescent="0.4">
      <c r="A3" s="156"/>
      <c r="B3" s="155"/>
      <c r="C3" s="260"/>
      <c r="D3" s="261"/>
      <c r="E3" s="261"/>
      <c r="F3" s="261"/>
      <c r="G3" s="261"/>
      <c r="H3" s="262"/>
      <c r="I3" s="268" t="s">
        <v>373</v>
      </c>
      <c r="J3" s="269"/>
      <c r="K3" s="41">
        <v>332</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302</v>
      </c>
      <c r="D5" s="293"/>
      <c r="E5" s="294"/>
      <c r="F5" s="43" t="s">
        <v>376</v>
      </c>
      <c r="G5" s="292" t="str">
        <f>HYPERLINK("#", "https://otaka.ohana-yume.jp")</f>
        <v>https://otaka.ohana-yume.jp</v>
      </c>
      <c r="H5" s="293"/>
      <c r="I5" s="293"/>
      <c r="J5" s="293"/>
      <c r="K5" s="295"/>
      <c r="L5" s="40"/>
      <c r="M5" s="40"/>
      <c r="N5" s="40"/>
    </row>
    <row r="6" spans="1:14" ht="27" customHeight="1" x14ac:dyDescent="0.4">
      <c r="A6" s="209" t="s">
        <v>378</v>
      </c>
      <c r="B6" s="153"/>
      <c r="C6" s="413" t="s">
        <v>303</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1490</v>
      </c>
      <c r="K7" s="289"/>
      <c r="L7" s="44"/>
      <c r="M7" s="44"/>
      <c r="N7" s="44"/>
    </row>
    <row r="8" spans="1:14" ht="27" customHeight="1" x14ac:dyDescent="0.4">
      <c r="A8" s="234"/>
      <c r="B8" s="235"/>
      <c r="C8" s="280"/>
      <c r="D8" s="281"/>
      <c r="E8" s="281"/>
      <c r="F8" s="281"/>
      <c r="G8" s="281"/>
      <c r="H8" s="45" t="s">
        <v>643</v>
      </c>
      <c r="I8" s="287"/>
      <c r="J8" s="224">
        <v>10</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1491</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488</v>
      </c>
      <c r="D24" s="231"/>
      <c r="E24" s="230" t="s">
        <v>394</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8</v>
      </c>
      <c r="E26" s="53">
        <v>8</v>
      </c>
      <c r="F26" s="53" t="s">
        <v>83</v>
      </c>
      <c r="G26" s="53" t="s">
        <v>83</v>
      </c>
      <c r="H26" s="53" t="s">
        <v>83</v>
      </c>
      <c r="I26" s="212">
        <f>SUM(C26:H26)</f>
        <v>19</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c r="E29" s="59">
        <v>7</v>
      </c>
      <c r="F29" s="59"/>
      <c r="G29" s="59">
        <v>2</v>
      </c>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c r="D32" s="190"/>
      <c r="E32" s="191"/>
      <c r="F32" s="189"/>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t="s">
        <v>841</v>
      </c>
      <c r="F47" s="166"/>
      <c r="G47" s="103" t="s">
        <v>446</v>
      </c>
      <c r="H47" s="65" t="s">
        <v>1492</v>
      </c>
      <c r="I47" s="103" t="s">
        <v>807</v>
      </c>
      <c r="J47" s="167" t="s">
        <v>515</v>
      </c>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17" priority="3">
      <formula>LEN(TRIM(C24))=0</formula>
    </cfRule>
  </conditionalFormatting>
  <conditionalFormatting sqref="C9:G11 J9:K11 H11 C27:I27 K27">
    <cfRule type="expression" dxfId="216" priority="2" stopIfTrue="1">
      <formula>$K$4=""</formula>
    </cfRule>
  </conditionalFormatting>
  <conditionalFormatting sqref="E47:K49 C6:G11 H11 C26:I27 K26:K27 G1:H1 I2 C2:C3 K3 C5:E5 G5:K5 J6:K6 J7 H8 C12 C22:F22 C29:E29 G29 G46:K46">
    <cfRule type="containsBlanks" dxfId="21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14" priority="6">
      <formula>LEN(TRIM(J8))=0</formula>
    </cfRule>
  </conditionalFormatting>
  <dataValidations count="2">
    <dataValidation type="whole" operator="greaterThanOrEqual" allowBlank="1" showInputMessage="1" showErrorMessage="1" sqref="E29:K30 C29:D29" xr:uid="{4DBC05DD-8251-4E75-8107-FD73A5A3352A}">
      <formula1>0</formula1>
    </dataValidation>
    <dataValidation type="list" allowBlank="1" showInputMessage="1" showErrorMessage="1" sqref="J2:K2" xr:uid="{CE2DDD7C-EB68-42DC-A94B-4BD3355852EA}">
      <formula1>"保育所,認定こども園,小規模保育事業"</formula1>
    </dataValidation>
  </dataValidations>
  <hyperlinks>
    <hyperlink ref="A1:B1" location="公表用一覧!A1" display="&lt; 戻る" xr:uid="{800235AB-0E26-4F29-9B6C-8B7EE1D9C842}"/>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7C7F4D-7251-4FFE-8734-FB29A65799BA}">
  <sheetPr codeName="Sheet57"/>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45553</v>
      </c>
      <c r="H1" s="257"/>
      <c r="I1" s="36" t="s">
        <v>370</v>
      </c>
      <c r="J1" s="258">
        <v>45748</v>
      </c>
      <c r="K1" s="259"/>
      <c r="L1" s="37"/>
      <c r="M1" s="37"/>
      <c r="N1" s="37"/>
    </row>
    <row r="2" spans="1:14" ht="27" customHeight="1" x14ac:dyDescent="0.4">
      <c r="A2" s="156" t="s">
        <v>371</v>
      </c>
      <c r="B2" s="155"/>
      <c r="C2" s="260" t="s">
        <v>1186</v>
      </c>
      <c r="D2" s="261"/>
      <c r="E2" s="261"/>
      <c r="F2" s="261"/>
      <c r="G2" s="261"/>
      <c r="H2" s="262"/>
      <c r="I2" s="39" t="s">
        <v>93</v>
      </c>
      <c r="J2" s="266" t="s">
        <v>774</v>
      </c>
      <c r="K2" s="267"/>
      <c r="L2" s="40"/>
      <c r="M2" s="40"/>
      <c r="N2" s="40"/>
    </row>
    <row r="3" spans="1:14" ht="27" customHeight="1" x14ac:dyDescent="0.4">
      <c r="A3" s="156"/>
      <c r="B3" s="155"/>
      <c r="C3" s="260"/>
      <c r="D3" s="261"/>
      <c r="E3" s="261"/>
      <c r="F3" s="261"/>
      <c r="G3" s="261"/>
      <c r="H3" s="262"/>
      <c r="I3" s="268" t="s">
        <v>373</v>
      </c>
      <c r="J3" s="269"/>
      <c r="K3" s="41">
        <v>333</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1187</v>
      </c>
      <c r="D5" s="293"/>
      <c r="E5" s="294"/>
      <c r="F5" s="43" t="s">
        <v>376</v>
      </c>
      <c r="G5" s="296" t="str">
        <f>HYPERLINK("https://goodstar-inc.com/biscuit/")</f>
        <v>https://goodstar-inc.com/biscuit/</v>
      </c>
      <c r="H5" s="293"/>
      <c r="I5" s="293"/>
      <c r="J5" s="293"/>
      <c r="K5" s="295"/>
      <c r="L5" s="40"/>
      <c r="M5" s="40"/>
      <c r="N5" s="40"/>
    </row>
    <row r="6" spans="1:14" ht="27" customHeight="1" x14ac:dyDescent="0.4">
      <c r="A6" s="209" t="s">
        <v>378</v>
      </c>
      <c r="B6" s="153"/>
      <c r="C6" s="276" t="s">
        <v>1188</v>
      </c>
      <c r="D6" s="277"/>
      <c r="E6" s="277"/>
      <c r="F6" s="277"/>
      <c r="G6" s="277"/>
      <c r="H6" s="282" t="s">
        <v>379</v>
      </c>
      <c r="I6" s="107" t="s">
        <v>380</v>
      </c>
      <c r="J6" s="284" t="s">
        <v>377</v>
      </c>
      <c r="K6" s="285"/>
      <c r="L6" s="44"/>
      <c r="M6" s="44"/>
      <c r="N6" s="44"/>
    </row>
    <row r="7" spans="1:14" ht="27" customHeight="1" x14ac:dyDescent="0.4">
      <c r="A7" s="156"/>
      <c r="B7" s="155"/>
      <c r="C7" s="278"/>
      <c r="D7" s="279"/>
      <c r="E7" s="279"/>
      <c r="F7" s="279"/>
      <c r="G7" s="279"/>
      <c r="H7" s="283"/>
      <c r="I7" s="286" t="s">
        <v>381</v>
      </c>
      <c r="J7" s="441" t="s">
        <v>1147</v>
      </c>
      <c r="K7" s="289"/>
      <c r="L7" s="44"/>
      <c r="M7" s="44"/>
      <c r="N7" s="44"/>
    </row>
    <row r="8" spans="1:14" ht="27" customHeight="1" x14ac:dyDescent="0.4">
      <c r="A8" s="234"/>
      <c r="B8" s="235"/>
      <c r="C8" s="280"/>
      <c r="D8" s="281"/>
      <c r="E8" s="281"/>
      <c r="F8" s="281"/>
      <c r="G8" s="281"/>
      <c r="H8" s="45" t="s">
        <v>377</v>
      </c>
      <c r="I8" s="287"/>
      <c r="J8" s="224">
        <v>10</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1148</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1149</v>
      </c>
      <c r="D22" s="231"/>
      <c r="E22" s="230" t="s">
        <v>1150</v>
      </c>
      <c r="F22" s="231"/>
      <c r="G22" s="249" t="s">
        <v>1189</v>
      </c>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1152</v>
      </c>
      <c r="D24" s="231"/>
      <c r="E24" s="230" t="s">
        <v>1149</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8</v>
      </c>
      <c r="E26" s="53">
        <v>8</v>
      </c>
      <c r="F26" s="53"/>
      <c r="G26" s="53"/>
      <c r="H26" s="53"/>
      <c r="I26" s="212">
        <f>SUM(C26:H26)</f>
        <v>19</v>
      </c>
      <c r="J26" s="213"/>
      <c r="K26" s="54" t="s">
        <v>1153</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4</v>
      </c>
      <c r="F29" s="59"/>
      <c r="G29" s="59"/>
      <c r="H29" s="59">
        <v>1</v>
      </c>
      <c r="I29" s="59"/>
      <c r="J29" s="59"/>
      <c r="K29" s="60"/>
      <c r="L29" s="50"/>
      <c r="M29" s="50"/>
      <c r="N29" s="50"/>
    </row>
    <row r="30" spans="1:14" ht="27" customHeight="1" thickBot="1" x14ac:dyDescent="0.45">
      <c r="A30" s="102"/>
      <c r="B30" s="61" t="s">
        <v>424</v>
      </c>
      <c r="C30" s="62" t="s">
        <v>425</v>
      </c>
      <c r="D30" s="62" t="s">
        <v>425</v>
      </c>
      <c r="E30" s="62"/>
      <c r="F30" s="62"/>
      <c r="G30" s="62">
        <v>1</v>
      </c>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1154</v>
      </c>
      <c r="D32" s="190"/>
      <c r="E32" s="191"/>
      <c r="F32" s="189" t="s">
        <v>1155</v>
      </c>
      <c r="G32" s="190"/>
      <c r="H32" s="191"/>
      <c r="I32" s="189" t="s">
        <v>1156</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1157</v>
      </c>
      <c r="D39" s="202"/>
      <c r="E39" s="203"/>
      <c r="F39" s="201" t="s">
        <v>1156</v>
      </c>
      <c r="G39" s="202"/>
      <c r="H39" s="203"/>
      <c r="I39" s="201" t="s">
        <v>1158</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t="s">
        <v>1159</v>
      </c>
      <c r="F47" s="166"/>
      <c r="G47" s="103" t="s">
        <v>452</v>
      </c>
      <c r="H47" s="65" t="s">
        <v>1160</v>
      </c>
      <c r="I47" s="103" t="s">
        <v>951</v>
      </c>
      <c r="J47" s="167" t="s">
        <v>1161</v>
      </c>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t="s">
        <v>1162</v>
      </c>
      <c r="F51" s="188"/>
      <c r="G51" s="103" t="s">
        <v>1163</v>
      </c>
      <c r="H51" s="65" t="s">
        <v>1125</v>
      </c>
      <c r="I51" s="103" t="s">
        <v>1164</v>
      </c>
      <c r="J51" s="167" t="s">
        <v>1161</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1190</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13" priority="3">
      <formula>LEN(TRIM(C24))=0</formula>
    </cfRule>
  </conditionalFormatting>
  <conditionalFormatting sqref="C9:G11 J9:K11 H11 C27:I27 K27">
    <cfRule type="expression" dxfId="212" priority="2" stopIfTrue="1">
      <formula>$K$4=""</formula>
    </cfRule>
  </conditionalFormatting>
  <conditionalFormatting sqref="E47:K49 C6:G11 H11 C26:I27 K26:K27 G1:H1 I2 C2:C3 K3 C5:E5 G5:K5 J6:K6 J7 H8 C12 C22:F22 C29:E29 G29 G46:K46">
    <cfRule type="containsBlanks" dxfId="21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10" priority="6">
      <formula>LEN(TRIM(J8))=0</formula>
    </cfRule>
  </conditionalFormatting>
  <dataValidations count="2">
    <dataValidation type="whole" operator="greaterThanOrEqual" allowBlank="1" showInputMessage="1" showErrorMessage="1" sqref="E29:K30 C29:D29" xr:uid="{2FBC2D79-446C-41D9-95BE-F62D17C33C93}">
      <formula1>0</formula1>
    </dataValidation>
    <dataValidation type="list" allowBlank="1" showInputMessage="1" showErrorMessage="1" sqref="J2:K2" xr:uid="{F458E817-2CD8-4C57-9DAC-CB86A556B951}">
      <formula1>"保育所,認定こども園,小規模保育事業"</formula1>
    </dataValidation>
  </dataValidations>
  <hyperlinks>
    <hyperlink ref="A1:B1" location="公表用一覧!A1" display=" &lt;戻る" xr:uid="{BE6FD5B8-49EF-417E-9A2C-FD4B20945834}"/>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46CB9-5E37-4202-8953-3F61A493491D}">
  <sheetPr codeName="Sheet58"/>
  <dimension ref="A1:N66"/>
  <sheetViews>
    <sheetView view="pageBreakPreview" zoomScale="70" zoomScaleNormal="100" zoomScaleSheetLayoutView="7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59" t="s">
        <v>541</v>
      </c>
      <c r="B1" s="359"/>
      <c r="C1" s="75"/>
      <c r="D1" s="75"/>
      <c r="E1" s="76"/>
      <c r="F1" s="35" t="s">
        <v>369</v>
      </c>
      <c r="G1" s="256">
        <v>45545</v>
      </c>
      <c r="H1" s="257"/>
      <c r="I1" s="36" t="s">
        <v>370</v>
      </c>
      <c r="J1" s="258">
        <v>45748</v>
      </c>
      <c r="K1" s="259"/>
      <c r="L1" s="37"/>
      <c r="M1" s="37"/>
      <c r="N1" s="37"/>
    </row>
    <row r="2" spans="1:14" ht="27" customHeight="1" x14ac:dyDescent="0.4">
      <c r="A2" s="156" t="s">
        <v>371</v>
      </c>
      <c r="B2" s="155"/>
      <c r="C2" s="260" t="s">
        <v>775</v>
      </c>
      <c r="D2" s="261"/>
      <c r="E2" s="261"/>
      <c r="F2" s="261"/>
      <c r="G2" s="261"/>
      <c r="H2" s="262"/>
      <c r="I2" s="39" t="s">
        <v>93</v>
      </c>
      <c r="J2" s="266"/>
      <c r="K2" s="267"/>
      <c r="L2" s="40"/>
      <c r="M2" s="40"/>
      <c r="N2" s="40"/>
    </row>
    <row r="3" spans="1:14" ht="27" customHeight="1" x14ac:dyDescent="0.4">
      <c r="A3" s="156"/>
      <c r="B3" s="155"/>
      <c r="C3" s="260"/>
      <c r="D3" s="261"/>
      <c r="E3" s="261"/>
      <c r="F3" s="261"/>
      <c r="G3" s="261"/>
      <c r="H3" s="262"/>
      <c r="I3" s="268" t="s">
        <v>373</v>
      </c>
      <c r="J3" s="269"/>
      <c r="K3" s="41">
        <v>334</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776</v>
      </c>
      <c r="D5" s="293"/>
      <c r="E5" s="294"/>
      <c r="F5" s="43" t="s">
        <v>376</v>
      </c>
      <c r="G5" s="296" t="str">
        <f>HYPERLINK("https://altababy.jp/facility/baby-otaka/")</f>
        <v>https://altababy.jp/facility/baby-otaka/</v>
      </c>
      <c r="H5" s="293"/>
      <c r="I5" s="293"/>
      <c r="J5" s="293"/>
      <c r="K5" s="295"/>
      <c r="L5" s="40"/>
      <c r="M5" s="40"/>
      <c r="N5" s="40"/>
    </row>
    <row r="6" spans="1:14" ht="27" customHeight="1" x14ac:dyDescent="0.4">
      <c r="A6" s="209" t="s">
        <v>378</v>
      </c>
      <c r="B6" s="153"/>
      <c r="C6" s="276" t="s">
        <v>777</v>
      </c>
      <c r="D6" s="277"/>
      <c r="E6" s="277"/>
      <c r="F6" s="277"/>
      <c r="G6" s="277"/>
      <c r="H6" s="282" t="s">
        <v>379</v>
      </c>
      <c r="I6" s="113" t="s">
        <v>380</v>
      </c>
      <c r="J6" s="284">
        <v>2</v>
      </c>
      <c r="K6" s="285"/>
      <c r="L6" s="44"/>
      <c r="M6" s="44"/>
      <c r="N6" s="44"/>
    </row>
    <row r="7" spans="1:14" ht="27" customHeight="1" x14ac:dyDescent="0.4">
      <c r="A7" s="156"/>
      <c r="B7" s="155"/>
      <c r="C7" s="278"/>
      <c r="D7" s="279"/>
      <c r="E7" s="279"/>
      <c r="F7" s="279"/>
      <c r="G7" s="279"/>
      <c r="H7" s="283"/>
      <c r="I7" s="286" t="s">
        <v>381</v>
      </c>
      <c r="J7" s="288" t="s">
        <v>670</v>
      </c>
      <c r="K7" s="289"/>
      <c r="L7" s="44"/>
      <c r="M7" s="44"/>
      <c r="N7" s="44"/>
    </row>
    <row r="8" spans="1:14" ht="27" customHeight="1" x14ac:dyDescent="0.4">
      <c r="A8" s="234"/>
      <c r="B8" s="235"/>
      <c r="C8" s="280"/>
      <c r="D8" s="281"/>
      <c r="E8" s="281"/>
      <c r="F8" s="281"/>
      <c r="G8" s="281"/>
      <c r="H8" s="45" t="s">
        <v>778</v>
      </c>
      <c r="I8" s="287"/>
      <c r="J8" s="224">
        <v>8</v>
      </c>
      <c r="K8" s="225"/>
      <c r="L8" s="44"/>
      <c r="M8" s="44"/>
      <c r="N8" s="44"/>
    </row>
    <row r="9" spans="1:14" ht="27" customHeight="1" x14ac:dyDescent="0.4">
      <c r="A9" s="270" t="s">
        <v>384</v>
      </c>
      <c r="B9" s="271"/>
      <c r="C9" s="276"/>
      <c r="D9" s="277"/>
      <c r="E9" s="277"/>
      <c r="F9" s="277"/>
      <c r="G9" s="277"/>
      <c r="H9" s="282" t="s">
        <v>379</v>
      </c>
      <c r="I9" s="113"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779</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501</v>
      </c>
      <c r="D22" s="231"/>
      <c r="E22" s="230" t="s">
        <v>780</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506</v>
      </c>
      <c r="D24" s="231"/>
      <c r="E24" s="230" t="s">
        <v>501</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8</v>
      </c>
      <c r="E26" s="53">
        <v>8</v>
      </c>
      <c r="F26" s="53" t="s">
        <v>425</v>
      </c>
      <c r="G26" s="53" t="s">
        <v>425</v>
      </c>
      <c r="H26" s="53" t="s">
        <v>425</v>
      </c>
      <c r="I26" s="212">
        <f>SUM(C26:H26)</f>
        <v>19</v>
      </c>
      <c r="J26" s="213"/>
      <c r="K26" s="54" t="s">
        <v>781</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782</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1</v>
      </c>
      <c r="E29" s="59">
        <v>8</v>
      </c>
      <c r="F29" s="59"/>
      <c r="G29" s="59">
        <v>1</v>
      </c>
      <c r="H29" s="59"/>
      <c r="I29" s="59"/>
      <c r="J29" s="59"/>
      <c r="K29" s="60"/>
      <c r="L29" s="50"/>
      <c r="M29" s="50"/>
      <c r="N29" s="50"/>
    </row>
    <row r="30" spans="1:14" ht="27" customHeight="1" thickBot="1" x14ac:dyDescent="0.45">
      <c r="A30" s="120"/>
      <c r="B30" s="61" t="s">
        <v>424</v>
      </c>
      <c r="C30" s="62" t="s">
        <v>425</v>
      </c>
      <c r="D30" s="62" t="s">
        <v>425</v>
      </c>
      <c r="E30" s="62"/>
      <c r="F30" s="62"/>
      <c r="G30" s="62"/>
      <c r="H30" s="62"/>
      <c r="I30" s="62"/>
      <c r="J30" s="62"/>
      <c r="K30" s="63"/>
      <c r="L30" s="50"/>
      <c r="M30" s="50"/>
      <c r="N30" s="50"/>
    </row>
    <row r="31" spans="1:14" ht="20.25" customHeight="1" x14ac:dyDescent="0.4">
      <c r="A31" s="154" t="s">
        <v>426</v>
      </c>
      <c r="B31" s="174"/>
      <c r="C31" s="474" t="s">
        <v>1854</v>
      </c>
      <c r="D31" s="475"/>
      <c r="E31" s="475"/>
      <c r="F31" s="476"/>
      <c r="G31" s="476"/>
      <c r="H31" s="477"/>
      <c r="I31" s="221"/>
      <c r="J31" s="222"/>
      <c r="K31" s="223"/>
    </row>
    <row r="32" spans="1:14" ht="20.25" customHeight="1" x14ac:dyDescent="0.4">
      <c r="A32" s="154"/>
      <c r="B32" s="174"/>
      <c r="C32" s="189" t="s">
        <v>1910</v>
      </c>
      <c r="D32" s="190"/>
      <c r="E32" s="190"/>
      <c r="F32" s="478"/>
      <c r="G32" s="478"/>
      <c r="H32" s="479"/>
      <c r="I32" s="189"/>
      <c r="J32" s="190"/>
      <c r="K32" s="195"/>
    </row>
    <row r="33" spans="1:11" ht="20.25" customHeight="1" x14ac:dyDescent="0.4">
      <c r="A33" s="154"/>
      <c r="B33" s="174"/>
      <c r="C33" s="192"/>
      <c r="D33" s="193"/>
      <c r="E33" s="193"/>
      <c r="F33" s="480"/>
      <c r="G33" s="480"/>
      <c r="H33" s="481"/>
      <c r="I33" s="192"/>
      <c r="J33" s="193"/>
      <c r="K33" s="196"/>
    </row>
    <row r="34" spans="1:11" ht="20.25" customHeight="1" x14ac:dyDescent="0.4">
      <c r="A34" s="154"/>
      <c r="B34" s="174"/>
      <c r="C34" s="192"/>
      <c r="D34" s="193"/>
      <c r="E34" s="193"/>
      <c r="F34" s="480"/>
      <c r="G34" s="480"/>
      <c r="H34" s="481"/>
      <c r="I34" s="192"/>
      <c r="J34" s="193"/>
      <c r="K34" s="196"/>
    </row>
    <row r="35" spans="1:11" ht="20.25" customHeight="1" x14ac:dyDescent="0.4">
      <c r="A35" s="154"/>
      <c r="B35" s="174"/>
      <c r="C35" s="192"/>
      <c r="D35" s="193"/>
      <c r="E35" s="193"/>
      <c r="F35" s="480"/>
      <c r="G35" s="480"/>
      <c r="H35" s="481"/>
      <c r="I35" s="192"/>
      <c r="J35" s="193"/>
      <c r="K35" s="196"/>
    </row>
    <row r="36" spans="1:11" ht="20.25" customHeight="1" x14ac:dyDescent="0.4">
      <c r="A36" s="154"/>
      <c r="B36" s="174"/>
      <c r="C36" s="192"/>
      <c r="D36" s="193"/>
      <c r="E36" s="193"/>
      <c r="F36" s="480"/>
      <c r="G36" s="480"/>
      <c r="H36" s="481"/>
      <c r="I36" s="192"/>
      <c r="J36" s="193"/>
      <c r="K36" s="196"/>
    </row>
    <row r="37" spans="1:11" ht="20.25" customHeight="1" x14ac:dyDescent="0.4">
      <c r="A37" s="154"/>
      <c r="B37" s="174"/>
      <c r="C37" s="482"/>
      <c r="D37" s="483"/>
      <c r="E37" s="483"/>
      <c r="F37" s="484"/>
      <c r="G37" s="484"/>
      <c r="H37" s="485"/>
      <c r="I37" s="192"/>
      <c r="J37" s="193"/>
      <c r="K37" s="196"/>
    </row>
    <row r="38" spans="1:11" ht="20.25" customHeight="1" x14ac:dyDescent="0.4">
      <c r="A38" s="154"/>
      <c r="B38" s="174"/>
      <c r="C38" s="458" t="s">
        <v>1855</v>
      </c>
      <c r="D38" s="459"/>
      <c r="E38" s="459"/>
      <c r="F38" s="460"/>
      <c r="G38" s="460"/>
      <c r="H38" s="461"/>
      <c r="I38" s="197"/>
      <c r="J38" s="198"/>
      <c r="K38" s="200"/>
    </row>
    <row r="39" spans="1:11" ht="20.25" customHeight="1" x14ac:dyDescent="0.4">
      <c r="A39" s="154"/>
      <c r="B39" s="174"/>
      <c r="C39" s="462" t="s">
        <v>1911</v>
      </c>
      <c r="D39" s="463"/>
      <c r="E39" s="463"/>
      <c r="F39" s="464"/>
      <c r="G39" s="464"/>
      <c r="H39" s="465"/>
      <c r="I39" s="201"/>
      <c r="J39" s="202"/>
      <c r="K39" s="207"/>
    </row>
    <row r="40" spans="1:11" ht="20.25" customHeight="1" x14ac:dyDescent="0.4">
      <c r="A40" s="154"/>
      <c r="B40" s="174"/>
      <c r="C40" s="466"/>
      <c r="D40" s="467"/>
      <c r="E40" s="467"/>
      <c r="F40" s="468"/>
      <c r="G40" s="468"/>
      <c r="H40" s="469"/>
      <c r="I40" s="201"/>
      <c r="J40" s="202"/>
      <c r="K40" s="207"/>
    </row>
    <row r="41" spans="1:11" ht="20.25" customHeight="1" x14ac:dyDescent="0.4">
      <c r="A41" s="154"/>
      <c r="B41" s="174"/>
      <c r="C41" s="466"/>
      <c r="D41" s="467"/>
      <c r="E41" s="467"/>
      <c r="F41" s="468"/>
      <c r="G41" s="468"/>
      <c r="H41" s="469"/>
      <c r="I41" s="201"/>
      <c r="J41" s="202"/>
      <c r="K41" s="207"/>
    </row>
    <row r="42" spans="1:11" ht="20.25" customHeight="1" x14ac:dyDescent="0.4">
      <c r="A42" s="154"/>
      <c r="B42" s="174"/>
      <c r="C42" s="466"/>
      <c r="D42" s="467"/>
      <c r="E42" s="467"/>
      <c r="F42" s="468"/>
      <c r="G42" s="468"/>
      <c r="H42" s="469"/>
      <c r="I42" s="201"/>
      <c r="J42" s="202"/>
      <c r="K42" s="207"/>
    </row>
    <row r="43" spans="1:11" ht="20.25" customHeight="1" x14ac:dyDescent="0.4">
      <c r="A43" s="154"/>
      <c r="B43" s="174"/>
      <c r="C43" s="466"/>
      <c r="D43" s="467"/>
      <c r="E43" s="467"/>
      <c r="F43" s="468"/>
      <c r="G43" s="468"/>
      <c r="H43" s="469"/>
      <c r="I43" s="201"/>
      <c r="J43" s="202"/>
      <c r="K43" s="207"/>
    </row>
    <row r="44" spans="1:11" ht="20.25" customHeight="1" x14ac:dyDescent="0.4">
      <c r="A44" s="216"/>
      <c r="B44" s="217"/>
      <c r="C44" s="470"/>
      <c r="D44" s="471"/>
      <c r="E44" s="471"/>
      <c r="F44" s="472"/>
      <c r="G44" s="472"/>
      <c r="H44" s="473"/>
      <c r="I44" s="204"/>
      <c r="J44" s="205"/>
      <c r="K44" s="208"/>
    </row>
    <row r="45" spans="1:11" ht="20.25" customHeight="1" x14ac:dyDescent="0.4">
      <c r="A45" s="152" t="s">
        <v>438</v>
      </c>
      <c r="B45" s="173"/>
      <c r="C45" s="175" t="s">
        <v>439</v>
      </c>
      <c r="D45" s="176"/>
      <c r="E45" s="177" t="s">
        <v>440</v>
      </c>
      <c r="F45" s="177"/>
      <c r="G45" s="125" t="s">
        <v>441</v>
      </c>
      <c r="H45" s="125" t="s">
        <v>442</v>
      </c>
      <c r="I45" s="125" t="s">
        <v>93</v>
      </c>
      <c r="J45" s="178" t="s">
        <v>443</v>
      </c>
      <c r="K45" s="179"/>
    </row>
    <row r="46" spans="1:11" ht="20.25" customHeight="1" x14ac:dyDescent="0.4">
      <c r="A46" s="154"/>
      <c r="B46" s="174"/>
      <c r="C46" s="185" t="s">
        <v>444</v>
      </c>
      <c r="D46" s="186"/>
      <c r="E46" s="187" t="s">
        <v>445</v>
      </c>
      <c r="F46" s="187"/>
      <c r="G46" s="132" t="s">
        <v>425</v>
      </c>
      <c r="H46" s="65" t="s">
        <v>783</v>
      </c>
      <c r="I46" s="126" t="s">
        <v>425</v>
      </c>
      <c r="J46" s="167" t="s">
        <v>425</v>
      </c>
      <c r="K46" s="168" t="s">
        <v>425</v>
      </c>
    </row>
    <row r="47" spans="1:11" ht="20.25" customHeight="1" x14ac:dyDescent="0.4">
      <c r="A47" s="154"/>
      <c r="B47" s="174"/>
      <c r="C47" s="185" t="s">
        <v>450</v>
      </c>
      <c r="D47" s="186"/>
      <c r="E47" s="166" t="s">
        <v>451</v>
      </c>
      <c r="F47" s="166"/>
      <c r="G47" s="126" t="s">
        <v>452</v>
      </c>
      <c r="H47" s="65" t="s">
        <v>526</v>
      </c>
      <c r="I47" s="126" t="s">
        <v>784</v>
      </c>
      <c r="J47" s="167" t="s">
        <v>515</v>
      </c>
      <c r="K47" s="168"/>
    </row>
    <row r="48" spans="1:11" ht="20.25" customHeight="1" x14ac:dyDescent="0.4">
      <c r="A48" s="154"/>
      <c r="B48" s="174"/>
      <c r="C48" s="185" t="s">
        <v>456</v>
      </c>
      <c r="D48" s="186"/>
      <c r="E48" s="166" t="s">
        <v>785</v>
      </c>
      <c r="F48" s="166"/>
      <c r="G48" s="126" t="s">
        <v>786</v>
      </c>
      <c r="H48" s="65" t="s">
        <v>787</v>
      </c>
      <c r="I48" s="126" t="s">
        <v>788</v>
      </c>
      <c r="J48" s="167" t="s">
        <v>515</v>
      </c>
      <c r="K48" s="168"/>
    </row>
    <row r="49" spans="1:14" ht="20.25" customHeight="1" x14ac:dyDescent="0.4">
      <c r="A49" s="154"/>
      <c r="B49" s="174"/>
      <c r="C49" s="185" t="s">
        <v>587</v>
      </c>
      <c r="D49" s="186"/>
      <c r="E49" s="166" t="s">
        <v>458</v>
      </c>
      <c r="F49" s="166"/>
      <c r="G49" s="126" t="s">
        <v>446</v>
      </c>
      <c r="H49" s="65" t="s">
        <v>739</v>
      </c>
      <c r="I49" s="126" t="s">
        <v>684</v>
      </c>
      <c r="J49" s="167" t="s">
        <v>515</v>
      </c>
      <c r="K49" s="168"/>
      <c r="L49" s="66"/>
      <c r="M49" s="66"/>
      <c r="N49" s="66"/>
    </row>
    <row r="50" spans="1:14" ht="20.25" customHeight="1" x14ac:dyDescent="0.4">
      <c r="A50" s="154"/>
      <c r="B50" s="174"/>
      <c r="C50" s="185" t="s">
        <v>461</v>
      </c>
      <c r="D50" s="186"/>
      <c r="E50" s="412" t="s">
        <v>789</v>
      </c>
      <c r="F50" s="412"/>
      <c r="G50" s="126" t="s">
        <v>790</v>
      </c>
      <c r="H50" s="65" t="s">
        <v>791</v>
      </c>
      <c r="I50" s="126" t="s">
        <v>448</v>
      </c>
      <c r="J50" s="167" t="s">
        <v>515</v>
      </c>
      <c r="K50" s="168"/>
      <c r="L50" s="66"/>
    </row>
    <row r="51" spans="1:14" ht="20.25" customHeight="1" x14ac:dyDescent="0.4">
      <c r="A51" s="154"/>
      <c r="B51" s="174"/>
      <c r="C51" s="185" t="s">
        <v>462</v>
      </c>
      <c r="D51" s="186"/>
      <c r="E51" s="412" t="s">
        <v>792</v>
      </c>
      <c r="F51" s="412"/>
      <c r="G51" s="126" t="s">
        <v>790</v>
      </c>
      <c r="H51" s="65" t="s">
        <v>793</v>
      </c>
      <c r="I51" s="126" t="s">
        <v>794</v>
      </c>
      <c r="J51" s="167" t="s">
        <v>515</v>
      </c>
      <c r="K51" s="168"/>
      <c r="L51" s="66"/>
    </row>
    <row r="52" spans="1:14" ht="12" customHeight="1" x14ac:dyDescent="0.4">
      <c r="A52" s="119"/>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125" t="s">
        <v>468</v>
      </c>
      <c r="H54" s="125" t="s">
        <v>448</v>
      </c>
      <c r="I54" s="127" t="s">
        <v>469</v>
      </c>
      <c r="J54" s="178" t="s">
        <v>93</v>
      </c>
      <c r="K54" s="179"/>
    </row>
    <row r="55" spans="1:14" ht="20.25" customHeight="1" x14ac:dyDescent="0.4">
      <c r="A55" s="154"/>
      <c r="B55" s="174"/>
      <c r="C55" s="180"/>
      <c r="D55" s="181"/>
      <c r="E55" s="182"/>
      <c r="F55" s="182"/>
      <c r="G55" s="128"/>
      <c r="H55" s="129"/>
      <c r="I55" s="129"/>
      <c r="J55" s="183"/>
      <c r="K55" s="184"/>
    </row>
    <row r="56" spans="1:14" ht="20.25" customHeight="1" x14ac:dyDescent="0.4">
      <c r="A56" s="154"/>
      <c r="B56" s="174"/>
      <c r="C56" s="164"/>
      <c r="D56" s="165"/>
      <c r="E56" s="166"/>
      <c r="F56" s="166"/>
      <c r="G56" s="126"/>
      <c r="H56" s="130"/>
      <c r="I56" s="130"/>
      <c r="J56" s="167"/>
      <c r="K56" s="168"/>
    </row>
    <row r="57" spans="1:14" ht="20.25" customHeight="1" x14ac:dyDescent="0.4">
      <c r="A57" s="154"/>
      <c r="B57" s="174"/>
      <c r="C57" s="164"/>
      <c r="D57" s="165"/>
      <c r="E57" s="166"/>
      <c r="F57" s="166"/>
      <c r="G57" s="126"/>
      <c r="H57" s="130"/>
      <c r="I57" s="13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486" t="s">
        <v>795</v>
      </c>
      <c r="D60" s="487"/>
      <c r="E60" s="487"/>
      <c r="F60" s="487"/>
      <c r="G60" s="487"/>
      <c r="H60" s="487"/>
      <c r="I60" s="487"/>
      <c r="J60" s="487"/>
      <c r="K60" s="488"/>
    </row>
    <row r="61" spans="1:14" ht="20.25" customHeight="1" x14ac:dyDescent="0.4">
      <c r="A61" s="154"/>
      <c r="B61" s="155"/>
      <c r="C61" s="486"/>
      <c r="D61" s="487"/>
      <c r="E61" s="487"/>
      <c r="F61" s="487"/>
      <c r="G61" s="487"/>
      <c r="H61" s="487"/>
      <c r="I61" s="487"/>
      <c r="J61" s="487"/>
      <c r="K61" s="488"/>
    </row>
    <row r="62" spans="1:14" ht="20.25" customHeight="1" x14ac:dyDescent="0.4">
      <c r="A62" s="154"/>
      <c r="B62" s="155"/>
      <c r="C62" s="486"/>
      <c r="D62" s="487"/>
      <c r="E62" s="487"/>
      <c r="F62" s="487"/>
      <c r="G62" s="487"/>
      <c r="H62" s="487"/>
      <c r="I62" s="487"/>
      <c r="J62" s="487"/>
      <c r="K62" s="488"/>
    </row>
    <row r="63" spans="1:14" ht="20.25" customHeight="1" x14ac:dyDescent="0.4">
      <c r="A63" s="156"/>
      <c r="B63" s="155"/>
      <c r="C63" s="487"/>
      <c r="D63" s="487"/>
      <c r="E63" s="487"/>
      <c r="F63" s="487"/>
      <c r="G63" s="487"/>
      <c r="H63" s="487"/>
      <c r="I63" s="487"/>
      <c r="J63" s="487"/>
      <c r="K63" s="488"/>
    </row>
    <row r="64" spans="1:14" ht="20.25" customHeight="1" thickBot="1" x14ac:dyDescent="0.45">
      <c r="A64" s="157"/>
      <c r="B64" s="158"/>
      <c r="C64" s="489"/>
      <c r="D64" s="489"/>
      <c r="E64" s="489"/>
      <c r="F64" s="489"/>
      <c r="G64" s="489"/>
      <c r="H64" s="489"/>
      <c r="I64" s="489"/>
      <c r="J64" s="489"/>
      <c r="K64" s="490"/>
    </row>
    <row r="65" spans="1:11" ht="3.75" customHeight="1" x14ac:dyDescent="0.4">
      <c r="A65" s="72"/>
      <c r="B65" s="73"/>
      <c r="C65" s="73"/>
      <c r="D65" s="73"/>
      <c r="E65" s="73"/>
      <c r="F65" s="73"/>
      <c r="G65" s="73"/>
      <c r="H65" s="73"/>
      <c r="I65" s="73"/>
      <c r="J65" s="73"/>
      <c r="K65" s="74"/>
    </row>
    <row r="66" spans="1:11" ht="10.5" customHeight="1" x14ac:dyDescent="0.4">
      <c r="A66" s="85" t="s">
        <v>477</v>
      </c>
      <c r="B66" s="73"/>
      <c r="C66" s="73"/>
      <c r="D66" s="73"/>
      <c r="E66" s="73"/>
      <c r="F66" s="73"/>
      <c r="G66" s="73"/>
      <c r="H66" s="73"/>
      <c r="I66" s="73"/>
      <c r="J66" s="73"/>
      <c r="K66" s="74"/>
    </row>
  </sheetData>
  <sheetProtection selectLockedCells="1"/>
  <mergeCells count="99">
    <mergeCell ref="A60:B64"/>
    <mergeCell ref="C60:K64"/>
    <mergeCell ref="C57:D57"/>
    <mergeCell ref="E57:F57"/>
    <mergeCell ref="J57:K57"/>
    <mergeCell ref="B58:B59"/>
    <mergeCell ref="C58:K58"/>
    <mergeCell ref="C59:K59"/>
    <mergeCell ref="A54:B57"/>
    <mergeCell ref="C54:D54"/>
    <mergeCell ref="E54:F54"/>
    <mergeCell ref="J54:K54"/>
    <mergeCell ref="C55:D55"/>
    <mergeCell ref="E55:F55"/>
    <mergeCell ref="J55:K55"/>
    <mergeCell ref="C56:D56"/>
    <mergeCell ref="E56:F56"/>
    <mergeCell ref="J56:K56"/>
    <mergeCell ref="C51:D51"/>
    <mergeCell ref="E51:F51"/>
    <mergeCell ref="J51:K51"/>
    <mergeCell ref="B52:B53"/>
    <mergeCell ref="C52:K52"/>
    <mergeCell ref="C53:K53"/>
    <mergeCell ref="C49:D49"/>
    <mergeCell ref="E49:F49"/>
    <mergeCell ref="J49:K49"/>
    <mergeCell ref="C50:D50"/>
    <mergeCell ref="E50:F50"/>
    <mergeCell ref="J50:K50"/>
    <mergeCell ref="A45:B51"/>
    <mergeCell ref="C45:D45"/>
    <mergeCell ref="E45:F45"/>
    <mergeCell ref="J45:K45"/>
    <mergeCell ref="C46:D46"/>
    <mergeCell ref="E46:F46"/>
    <mergeCell ref="J46:K46"/>
    <mergeCell ref="C47:D47"/>
    <mergeCell ref="E47:F47"/>
    <mergeCell ref="J47:K47"/>
    <mergeCell ref="C48:D48"/>
    <mergeCell ref="E48:F48"/>
    <mergeCell ref="J48:K48"/>
    <mergeCell ref="A28:B28"/>
    <mergeCell ref="C38:H38"/>
    <mergeCell ref="I38:K38"/>
    <mergeCell ref="C39:H44"/>
    <mergeCell ref="I39:K44"/>
    <mergeCell ref="A31:B44"/>
    <mergeCell ref="C31:H31"/>
    <mergeCell ref="I31:K31"/>
    <mergeCell ref="C32:H37"/>
    <mergeCell ref="I32:K37"/>
    <mergeCell ref="J24:K24"/>
    <mergeCell ref="A25:B25"/>
    <mergeCell ref="I25:J25"/>
    <mergeCell ref="I26:J26"/>
    <mergeCell ref="I27:J27"/>
    <mergeCell ref="A12:B20"/>
    <mergeCell ref="C12:K20"/>
    <mergeCell ref="A21:B24"/>
    <mergeCell ref="C21:D21"/>
    <mergeCell ref="E21:F21"/>
    <mergeCell ref="G21:H21"/>
    <mergeCell ref="I21:K21"/>
    <mergeCell ref="C22:D22"/>
    <mergeCell ref="E22:F22"/>
    <mergeCell ref="G22:H24"/>
    <mergeCell ref="J22:K22"/>
    <mergeCell ref="C23:D23"/>
    <mergeCell ref="E23:F23"/>
    <mergeCell ref="J23:K23"/>
    <mergeCell ref="C24:D24"/>
    <mergeCell ref="E24:F2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A1:B1"/>
    <mergeCell ref="G1:H1"/>
    <mergeCell ref="J1:K1"/>
    <mergeCell ref="A2:B4"/>
    <mergeCell ref="C2:H4"/>
    <mergeCell ref="J2:K2"/>
    <mergeCell ref="I3:J3"/>
    <mergeCell ref="I4:J4"/>
  </mergeCells>
  <phoneticPr fontId="2"/>
  <conditionalFormatting sqref="C24:F24">
    <cfRule type="containsBlanks" dxfId="209" priority="3">
      <formula>LEN(TRIM(C24))=0</formula>
    </cfRule>
  </conditionalFormatting>
  <conditionalFormatting sqref="C9:G11 J9:K11 H11 C27:I27 K27">
    <cfRule type="expression" dxfId="208" priority="2" stopIfTrue="1">
      <formula>$K$4=""</formula>
    </cfRule>
  </conditionalFormatting>
  <conditionalFormatting sqref="E47:K49 C6:G11 H11 C26:I27 K26:K27 G1:H1 I2 C2:C3 K3 C5:E5 G5:K5 J6:K6 J7 H8 C12 C22:F22 C29:E29 G29 G46:K46">
    <cfRule type="containsBlanks" dxfId="20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E37 I32:K37 C39:E44 I39:K44 G46:K51 E47:F51 C55:K57 C60:K64">
    <cfRule type="notContainsErrors" priority="1">
      <formula>NOT(ISERROR(C2))</formula>
    </cfRule>
  </conditionalFormatting>
  <conditionalFormatting sqref="J8:K9 J10 J11:K11">
    <cfRule type="containsBlanks" dxfId="206" priority="6">
      <formula>LEN(TRIM(J8))=0</formula>
    </cfRule>
  </conditionalFormatting>
  <dataValidations count="2">
    <dataValidation type="whole" operator="greaterThanOrEqual" allowBlank="1" showInputMessage="1" showErrorMessage="1" sqref="E29:K30 C29:D29" xr:uid="{9025042A-0624-4C64-915A-0FB717AD3A45}">
      <formula1>0</formula1>
    </dataValidation>
    <dataValidation type="list" allowBlank="1" showInputMessage="1" showErrorMessage="1" sqref="J2:K2" xr:uid="{0AD2902E-2388-445E-B3B4-82C2920AABA6}">
      <formula1>"保育所,認定こども園,小規模保育事業"</formula1>
    </dataValidation>
  </dataValidations>
  <hyperlinks>
    <hyperlink ref="A1:B1" location="公表用一覧!A1" display=" &lt;戻る" xr:uid="{2B521E1E-1A58-4122-83AE-93065C76003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50189D-49B5-4ABC-BB70-DD79E95C5083}">
  <sheetPr codeName="Sheet59"/>
  <dimension ref="A1:N66"/>
  <sheetViews>
    <sheetView view="pageBreakPreview" topLeftCell="A5"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t="s">
        <v>1081</v>
      </c>
      <c r="H1" s="257"/>
      <c r="I1" s="36" t="s">
        <v>370</v>
      </c>
      <c r="J1" s="258">
        <v>45748</v>
      </c>
      <c r="K1" s="259"/>
      <c r="L1" s="37"/>
      <c r="M1" s="37"/>
      <c r="N1" s="37"/>
    </row>
    <row r="2" spans="1:14" ht="27" customHeight="1" x14ac:dyDescent="0.4">
      <c r="A2" s="156" t="s">
        <v>371</v>
      </c>
      <c r="B2" s="155"/>
      <c r="C2" s="260" t="s">
        <v>309</v>
      </c>
      <c r="D2" s="261"/>
      <c r="E2" s="261"/>
      <c r="F2" s="261"/>
      <c r="G2" s="261"/>
      <c r="H2" s="262"/>
      <c r="I2" s="39" t="s">
        <v>93</v>
      </c>
      <c r="J2" s="266" t="s">
        <v>774</v>
      </c>
      <c r="K2" s="267"/>
      <c r="L2" s="40"/>
      <c r="M2" s="40"/>
      <c r="N2" s="40"/>
    </row>
    <row r="3" spans="1:14" ht="27" customHeight="1" x14ac:dyDescent="0.4">
      <c r="A3" s="156"/>
      <c r="B3" s="155"/>
      <c r="C3" s="260"/>
      <c r="D3" s="261"/>
      <c r="E3" s="261"/>
      <c r="F3" s="261"/>
      <c r="G3" s="261"/>
      <c r="H3" s="262"/>
      <c r="I3" s="268" t="s">
        <v>373</v>
      </c>
      <c r="J3" s="269"/>
      <c r="K3" s="41">
        <v>335</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310</v>
      </c>
      <c r="D5" s="293"/>
      <c r="E5" s="294"/>
      <c r="F5" s="43" t="s">
        <v>376</v>
      </c>
      <c r="G5" s="296" t="str">
        <f>HYPERLINK("https://yuzunoki-blog.net/")</f>
        <v>https://yuzunoki-blog.net/</v>
      </c>
      <c r="H5" s="293"/>
      <c r="I5" s="293"/>
      <c r="J5" s="293"/>
      <c r="K5" s="295"/>
      <c r="L5" s="40"/>
      <c r="M5" s="40"/>
      <c r="N5" s="40"/>
    </row>
    <row r="6" spans="1:14" ht="27" customHeight="1" x14ac:dyDescent="0.4">
      <c r="A6" s="209" t="s">
        <v>378</v>
      </c>
      <c r="B6" s="153"/>
      <c r="C6" s="276" t="s">
        <v>311</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1082</v>
      </c>
      <c r="K7" s="289"/>
      <c r="L7" s="44"/>
      <c r="M7" s="44"/>
      <c r="N7" s="44"/>
    </row>
    <row r="8" spans="1:14" ht="27" customHeight="1" x14ac:dyDescent="0.4">
      <c r="A8" s="234"/>
      <c r="B8" s="235"/>
      <c r="C8" s="280"/>
      <c r="D8" s="281"/>
      <c r="E8" s="281"/>
      <c r="F8" s="281"/>
      <c r="G8" s="281"/>
      <c r="H8" s="45" t="s">
        <v>383</v>
      </c>
      <c r="I8" s="287"/>
      <c r="J8" s="224">
        <v>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1083</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400</v>
      </c>
      <c r="D24" s="231"/>
      <c r="E24" s="230" t="s">
        <v>400</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8</v>
      </c>
      <c r="E26" s="53">
        <v>8</v>
      </c>
      <c r="F26" s="53" t="s">
        <v>83</v>
      </c>
      <c r="G26" s="53" t="s">
        <v>83</v>
      </c>
      <c r="H26" s="53" t="s">
        <v>83</v>
      </c>
      <c r="I26" s="212">
        <f>SUM(C26:H26)</f>
        <v>19</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0</v>
      </c>
      <c r="E29" s="59">
        <v>5</v>
      </c>
      <c r="F29" s="59"/>
      <c r="G29" s="59"/>
      <c r="H29" s="59">
        <v>1</v>
      </c>
      <c r="I29" s="59"/>
      <c r="J29" s="59"/>
      <c r="K29" s="60"/>
      <c r="L29" s="50"/>
      <c r="M29" s="50"/>
      <c r="N29" s="50"/>
    </row>
    <row r="30" spans="1:14" ht="27" customHeight="1" thickBot="1" x14ac:dyDescent="0.45">
      <c r="A30" s="102"/>
      <c r="B30" s="61" t="s">
        <v>424</v>
      </c>
      <c r="C30" s="62" t="s">
        <v>425</v>
      </c>
      <c r="D30" s="62" t="s">
        <v>425</v>
      </c>
      <c r="E30" s="62">
        <v>3</v>
      </c>
      <c r="F30" s="62"/>
      <c r="G30" s="62">
        <v>1</v>
      </c>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1084</v>
      </c>
      <c r="D32" s="190"/>
      <c r="E32" s="191"/>
      <c r="F32" s="189" t="s">
        <v>1085</v>
      </c>
      <c r="G32" s="190"/>
      <c r="H32" s="191"/>
      <c r="I32" s="189" t="s">
        <v>1086</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1087</v>
      </c>
      <c r="D39" s="202"/>
      <c r="E39" s="203"/>
      <c r="F39" s="201" t="s">
        <v>1088</v>
      </c>
      <c r="G39" s="202"/>
      <c r="H39" s="203"/>
      <c r="I39" s="201" t="s">
        <v>1089</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t="s">
        <v>1090</v>
      </c>
      <c r="F47" s="166"/>
      <c r="G47" s="103" t="s">
        <v>452</v>
      </c>
      <c r="H47" s="65" t="s">
        <v>593</v>
      </c>
      <c r="I47" s="103" t="s">
        <v>563</v>
      </c>
      <c r="J47" s="167" t="s">
        <v>524</v>
      </c>
      <c r="K47" s="168"/>
    </row>
    <row r="48" spans="1:11" ht="20.25" customHeight="1" x14ac:dyDescent="0.4">
      <c r="A48" s="154"/>
      <c r="B48" s="174"/>
      <c r="C48" s="185" t="s">
        <v>456</v>
      </c>
      <c r="D48" s="186"/>
      <c r="E48" s="166" t="s">
        <v>939</v>
      </c>
      <c r="F48" s="166"/>
      <c r="G48" s="103"/>
      <c r="H48" s="65"/>
      <c r="I48" s="103"/>
      <c r="J48" s="167"/>
      <c r="K48" s="168"/>
    </row>
    <row r="49" spans="1:14" ht="20.25" customHeight="1" x14ac:dyDescent="0.4">
      <c r="A49" s="154"/>
      <c r="B49" s="174"/>
      <c r="C49" s="185" t="s">
        <v>457</v>
      </c>
      <c r="D49" s="186"/>
      <c r="E49" s="166"/>
      <c r="F49" s="166"/>
      <c r="G49" s="103"/>
      <c r="H49" s="65" t="s">
        <v>1091</v>
      </c>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493</v>
      </c>
      <c r="D55" s="181"/>
      <c r="E55" s="182" t="s">
        <v>451</v>
      </c>
      <c r="F55" s="182"/>
      <c r="G55" s="104" t="s">
        <v>539</v>
      </c>
      <c r="H55" s="69">
        <v>500</v>
      </c>
      <c r="I55" s="69"/>
      <c r="J55" s="183" t="s">
        <v>1092</v>
      </c>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1093</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05" priority="3">
      <formula>LEN(TRIM(C24))=0</formula>
    </cfRule>
  </conditionalFormatting>
  <conditionalFormatting sqref="C9:G11 J9:K11 H11 C27:I27 K27">
    <cfRule type="expression" dxfId="204" priority="2" stopIfTrue="1">
      <formula>$K$4=""</formula>
    </cfRule>
  </conditionalFormatting>
  <conditionalFormatting sqref="E47:K49 C6:G11 H11 C26:I27 K26:K27 G1:H1 I2 C2:C3 K3 C5:E5 G5:K5 J6:K6 J7 H8 C12 C22:F22 C29:E29 G29 G46:K46">
    <cfRule type="containsBlanks" dxfId="20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02" priority="6">
      <formula>LEN(TRIM(J8))=0</formula>
    </cfRule>
  </conditionalFormatting>
  <dataValidations count="2">
    <dataValidation type="list" allowBlank="1" showInputMessage="1" showErrorMessage="1" sqref="J2:K2" xr:uid="{57F7EEB9-553B-473A-B481-A74171A3D0FF}">
      <formula1>"保育所,認定こども園,小規模保育事業"</formula1>
    </dataValidation>
    <dataValidation type="whole" operator="greaterThanOrEqual" allowBlank="1" showInputMessage="1" showErrorMessage="1" sqref="E29:K30 C29:D29" xr:uid="{44B26A1D-E389-4980-A1AF-28B272EED8A4}">
      <formula1>0</formula1>
    </dataValidation>
  </dataValidations>
  <hyperlinks>
    <hyperlink ref="A1:B1" location="公表用一覧!A1" display="&lt; 戻る" xr:uid="{0D526B02-FEDA-4D1B-A907-3094BCBDE8F3}"/>
  </hyperlinks>
  <pageMargins left="0.59055118110236227" right="0.39370078740157483" top="0.39370078740157483" bottom="0.39370078740157483" header="0" footer="0"/>
  <pageSetup paperSize="9" scale="86" fitToWidth="0" fitToHeight="0" orientation="portrait" r:id="rId1"/>
  <headerFooter>
    <oddHeader>&amp;L&amp;P / &amp;N ページ</oddHeader>
  </headerFooter>
  <rowBreaks count="3" manualBreakCount="3">
    <brk id="30" max="10" man="1"/>
    <brk id="66" max="10" man="1"/>
    <brk id="94" max="10" man="1"/>
  </rowBreaks>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1E9E00-4FAF-430C-8258-972FB2E85A6C}">
  <sheetPr codeName="Sheet60"/>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442">
        <v>45552</v>
      </c>
      <c r="H1" s="443"/>
      <c r="I1" s="36" t="s">
        <v>370</v>
      </c>
      <c r="J1" s="444">
        <v>45748</v>
      </c>
      <c r="K1" s="445"/>
      <c r="L1" s="37"/>
      <c r="M1" s="37"/>
      <c r="N1" s="37"/>
    </row>
    <row r="2" spans="1:14" ht="27" customHeight="1" x14ac:dyDescent="0.4">
      <c r="A2" s="156" t="s">
        <v>371</v>
      </c>
      <c r="B2" s="155"/>
      <c r="C2" s="260" t="s">
        <v>312</v>
      </c>
      <c r="D2" s="261"/>
      <c r="E2" s="261"/>
      <c r="F2" s="261"/>
      <c r="G2" s="261"/>
      <c r="H2" s="262"/>
      <c r="I2" s="39" t="s">
        <v>93</v>
      </c>
      <c r="J2" s="266" t="s">
        <v>774</v>
      </c>
      <c r="K2" s="267"/>
      <c r="L2" s="40"/>
      <c r="M2" s="40"/>
      <c r="N2" s="40"/>
    </row>
    <row r="3" spans="1:14" ht="27" customHeight="1" x14ac:dyDescent="0.4">
      <c r="A3" s="156"/>
      <c r="B3" s="155"/>
      <c r="C3" s="260"/>
      <c r="D3" s="261"/>
      <c r="E3" s="261"/>
      <c r="F3" s="261"/>
      <c r="G3" s="261"/>
      <c r="H3" s="262"/>
      <c r="I3" s="268" t="s">
        <v>373</v>
      </c>
      <c r="J3" s="269"/>
      <c r="K3" s="41">
        <v>336</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313</v>
      </c>
      <c r="D5" s="293"/>
      <c r="E5" s="294"/>
      <c r="F5" s="43" t="s">
        <v>376</v>
      </c>
      <c r="G5" s="296" t="str">
        <f>HYPERLINK("https://chiba.seikatsuclub.coop/care/kosodate/ootakanomori.html")</f>
        <v>https://chiba.seikatsuclub.coop/care/kosodate/ootakanomori.html</v>
      </c>
      <c r="H5" s="293"/>
      <c r="I5" s="293"/>
      <c r="J5" s="293"/>
      <c r="K5" s="295"/>
      <c r="L5" s="40"/>
      <c r="M5" s="40"/>
      <c r="N5" s="40"/>
    </row>
    <row r="6" spans="1:14" ht="27" customHeight="1" x14ac:dyDescent="0.4">
      <c r="A6" s="209" t="s">
        <v>378</v>
      </c>
      <c r="B6" s="153"/>
      <c r="C6" s="276" t="s">
        <v>314</v>
      </c>
      <c r="D6" s="277"/>
      <c r="E6" s="277"/>
      <c r="F6" s="277"/>
      <c r="G6" s="277"/>
      <c r="H6" s="282" t="s">
        <v>379</v>
      </c>
      <c r="I6" s="107" t="s">
        <v>380</v>
      </c>
      <c r="J6" s="284">
        <v>3</v>
      </c>
      <c r="K6" s="285"/>
      <c r="L6" s="44"/>
      <c r="M6" s="44"/>
      <c r="N6" s="44"/>
    </row>
    <row r="7" spans="1:14" ht="27" customHeight="1" x14ac:dyDescent="0.4">
      <c r="A7" s="156"/>
      <c r="B7" s="155"/>
      <c r="C7" s="278"/>
      <c r="D7" s="279"/>
      <c r="E7" s="279"/>
      <c r="F7" s="279"/>
      <c r="G7" s="279"/>
      <c r="H7" s="283"/>
      <c r="I7" s="286" t="s">
        <v>381</v>
      </c>
      <c r="J7" s="288" t="s">
        <v>670</v>
      </c>
      <c r="K7" s="289"/>
      <c r="L7" s="44"/>
      <c r="M7" s="44"/>
      <c r="N7" s="44"/>
    </row>
    <row r="8" spans="1:14" ht="27" customHeight="1" x14ac:dyDescent="0.4">
      <c r="A8" s="234"/>
      <c r="B8" s="235"/>
      <c r="C8" s="280"/>
      <c r="D8" s="281"/>
      <c r="E8" s="281"/>
      <c r="F8" s="281"/>
      <c r="G8" s="281"/>
      <c r="H8" s="45" t="s">
        <v>383</v>
      </c>
      <c r="I8" s="287"/>
      <c r="J8" s="224">
        <v>10</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1229</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347" t="s">
        <v>502</v>
      </c>
      <c r="K22" s="227"/>
      <c r="L22" s="44"/>
      <c r="M22" s="44"/>
      <c r="N22" s="44"/>
    </row>
    <row r="23" spans="1:14" ht="27" customHeight="1" x14ac:dyDescent="0.4">
      <c r="A23" s="156"/>
      <c r="B23" s="155"/>
      <c r="C23" s="228" t="s">
        <v>397</v>
      </c>
      <c r="D23" s="229"/>
      <c r="E23" s="228" t="s">
        <v>398</v>
      </c>
      <c r="F23" s="229"/>
      <c r="G23" s="251"/>
      <c r="H23" s="252"/>
      <c r="I23" s="46" t="s">
        <v>399</v>
      </c>
      <c r="J23" s="226" t="s">
        <v>1230</v>
      </c>
      <c r="K23" s="227"/>
      <c r="L23" s="44"/>
      <c r="M23" s="44"/>
      <c r="N23" s="44"/>
    </row>
    <row r="24" spans="1:14" ht="27" customHeight="1" x14ac:dyDescent="0.4">
      <c r="A24" s="234"/>
      <c r="B24" s="235"/>
      <c r="C24" s="230" t="s">
        <v>400</v>
      </c>
      <c r="D24" s="231"/>
      <c r="E24" s="230" t="s">
        <v>400</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8</v>
      </c>
      <c r="E26" s="53">
        <v>8</v>
      </c>
      <c r="F26" s="53" t="s">
        <v>83</v>
      </c>
      <c r="G26" s="53" t="s">
        <v>83</v>
      </c>
      <c r="H26" s="53" t="s">
        <v>83</v>
      </c>
      <c r="I26" s="212">
        <f>SUM(C26:H26)</f>
        <v>19</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11</v>
      </c>
      <c r="F29" s="59"/>
      <c r="G29" s="59">
        <v>5</v>
      </c>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c r="D32" s="190"/>
      <c r="E32" s="191"/>
      <c r="F32" s="189"/>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t="s">
        <v>1231</v>
      </c>
      <c r="F47" s="166"/>
      <c r="G47" s="103" t="s">
        <v>446</v>
      </c>
      <c r="H47" s="65">
        <v>200</v>
      </c>
      <c r="I47" s="103"/>
      <c r="J47" s="167" t="s">
        <v>1232</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1233</v>
      </c>
      <c r="F49" s="166"/>
      <c r="G49" s="103" t="s">
        <v>446</v>
      </c>
      <c r="H49" s="65">
        <v>300</v>
      </c>
      <c r="I49" s="103"/>
      <c r="J49" s="167" t="s">
        <v>1232</v>
      </c>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t="s">
        <v>1234</v>
      </c>
      <c r="F51" s="188"/>
      <c r="G51" s="103" t="s">
        <v>1235</v>
      </c>
      <c r="H51" s="65"/>
      <c r="I51" s="103"/>
      <c r="J51" s="167" t="s">
        <v>1232</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1236</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01" priority="2" stopIfTrue="1">
      <formula>$K$4=""</formula>
    </cfRule>
  </conditionalFormatting>
  <conditionalFormatting sqref="G1:H1 C5:E5 G5:K5 H8 C6:G11 H11 C22:F22 G29 G46:K46 E47:K49 J6:K6 C2:C3 C26:I27 K26:K27 C12 C29:E29 K3 I2 J8:K8 J7">
    <cfRule type="containsBlanks" dxfId="200"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99" priority="4">
      <formula>LEN(TRIM(C24))=0</formula>
    </cfRule>
  </conditionalFormatting>
  <conditionalFormatting sqref="E24:F24">
    <cfRule type="containsBlanks" dxfId="198" priority="3">
      <formula>LEN(TRIM(E24))=0</formula>
    </cfRule>
  </conditionalFormatting>
  <conditionalFormatting sqref="J9:K9 J11:K11 J10">
    <cfRule type="containsBlanks" dxfId="197"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C6B5893E-AC7E-4C87-9DD6-60546A73AD0C}">
      <formula1>0</formula1>
    </dataValidation>
    <dataValidation type="list" allowBlank="1" showInputMessage="1" showErrorMessage="1" sqref="J2:K2" xr:uid="{63481C49-B7B6-4F40-A286-AAE251A0DF33}">
      <formula1>"保育所,認定こども園,小規模保育事業"</formula1>
    </dataValidation>
  </dataValidations>
  <hyperlinks>
    <hyperlink ref="A1:B1" location="公表用一覧!A1" display="&lt; 戻る" xr:uid="{3ADE2175-285C-48DF-9FD9-1C39A3FC6B59}"/>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B6F9DA-7FE5-449B-AE97-BB5C6BF3B61D}">
  <sheetPr codeName="Sheet61"/>
  <dimension ref="A1:N116"/>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59" t="s">
        <v>541</v>
      </c>
      <c r="B1" s="359"/>
      <c r="C1" s="75"/>
      <c r="D1" s="75"/>
      <c r="E1" s="76"/>
      <c r="F1" s="35" t="s">
        <v>369</v>
      </c>
      <c r="G1" s="256">
        <v>45569</v>
      </c>
      <c r="H1" s="257"/>
      <c r="I1" s="36" t="s">
        <v>370</v>
      </c>
      <c r="J1" s="258">
        <v>45748</v>
      </c>
      <c r="K1" s="259"/>
      <c r="L1" s="37"/>
      <c r="M1" s="37"/>
      <c r="N1" s="37"/>
    </row>
    <row r="2" spans="1:14" ht="27" customHeight="1" x14ac:dyDescent="0.4">
      <c r="A2" s="156" t="s">
        <v>371</v>
      </c>
      <c r="B2" s="155"/>
      <c r="C2" s="491" t="s">
        <v>1779</v>
      </c>
      <c r="D2" s="492"/>
      <c r="E2" s="492"/>
      <c r="F2" s="492"/>
      <c r="G2" s="492"/>
      <c r="H2" s="493"/>
      <c r="I2" s="39" t="s">
        <v>93</v>
      </c>
      <c r="J2" s="266" t="s">
        <v>818</v>
      </c>
      <c r="K2" s="267"/>
      <c r="L2" s="40"/>
      <c r="M2" s="40"/>
      <c r="N2" s="40"/>
    </row>
    <row r="3" spans="1:14" ht="27" customHeight="1" x14ac:dyDescent="0.4">
      <c r="A3" s="156"/>
      <c r="B3" s="155"/>
      <c r="C3" s="494"/>
      <c r="D3" s="492"/>
      <c r="E3" s="492"/>
      <c r="F3" s="492"/>
      <c r="G3" s="492"/>
      <c r="H3" s="493"/>
      <c r="I3" s="268" t="s">
        <v>373</v>
      </c>
      <c r="J3" s="269"/>
      <c r="K3" s="41">
        <v>337</v>
      </c>
      <c r="L3" s="40"/>
      <c r="M3" s="40"/>
      <c r="N3" s="40"/>
    </row>
    <row r="4" spans="1:14" ht="27" customHeight="1" x14ac:dyDescent="0.4">
      <c r="A4" s="234"/>
      <c r="B4" s="235"/>
      <c r="C4" s="495"/>
      <c r="D4" s="496"/>
      <c r="E4" s="496"/>
      <c r="F4" s="496"/>
      <c r="G4" s="496"/>
      <c r="H4" s="497"/>
      <c r="I4" s="268" t="s">
        <v>374</v>
      </c>
      <c r="J4" s="269"/>
      <c r="K4" s="42">
        <v>338</v>
      </c>
      <c r="L4" s="40"/>
      <c r="M4" s="40"/>
      <c r="N4" s="40"/>
    </row>
    <row r="5" spans="1:14" ht="27" customHeight="1" x14ac:dyDescent="0.4">
      <c r="A5" s="290" t="s">
        <v>375</v>
      </c>
      <c r="B5" s="291"/>
      <c r="C5" s="292" t="s">
        <v>1653</v>
      </c>
      <c r="D5" s="293"/>
      <c r="E5" s="294"/>
      <c r="F5" s="43" t="s">
        <v>376</v>
      </c>
      <c r="G5" s="296" t="str">
        <f>HYPERLINK("http://otakanomori.tksg.ed.jp")</f>
        <v>http://otakanomori.tksg.ed.jp</v>
      </c>
      <c r="H5" s="293"/>
      <c r="I5" s="293"/>
      <c r="J5" s="293"/>
      <c r="K5" s="295"/>
      <c r="L5" s="40"/>
      <c r="M5" s="40"/>
      <c r="N5" s="40"/>
    </row>
    <row r="6" spans="1:14" ht="27" customHeight="1" x14ac:dyDescent="0.4">
      <c r="A6" s="152" t="s">
        <v>1780</v>
      </c>
      <c r="B6" s="173"/>
      <c r="C6" s="276" t="s">
        <v>1654</v>
      </c>
      <c r="D6" s="277"/>
      <c r="E6" s="277"/>
      <c r="F6" s="277"/>
      <c r="G6" s="277"/>
      <c r="H6" s="282" t="s">
        <v>379</v>
      </c>
      <c r="I6" s="113" t="s">
        <v>380</v>
      </c>
      <c r="J6" s="284">
        <v>12</v>
      </c>
      <c r="K6" s="285"/>
      <c r="L6" s="44"/>
      <c r="M6" s="44"/>
      <c r="N6" s="44"/>
    </row>
    <row r="7" spans="1:14" ht="27" customHeight="1" x14ac:dyDescent="0.4">
      <c r="A7" s="154"/>
      <c r="B7" s="174"/>
      <c r="C7" s="278"/>
      <c r="D7" s="279"/>
      <c r="E7" s="279"/>
      <c r="F7" s="279"/>
      <c r="G7" s="279"/>
      <c r="H7" s="283"/>
      <c r="I7" s="286" t="s">
        <v>381</v>
      </c>
      <c r="J7" s="500" t="s">
        <v>670</v>
      </c>
      <c r="K7" s="501"/>
      <c r="L7" s="44"/>
      <c r="M7" s="44"/>
      <c r="N7" s="44"/>
    </row>
    <row r="8" spans="1:14" ht="27" customHeight="1" x14ac:dyDescent="0.4">
      <c r="A8" s="216"/>
      <c r="B8" s="217"/>
      <c r="C8" s="280"/>
      <c r="D8" s="281"/>
      <c r="E8" s="281"/>
      <c r="F8" s="281"/>
      <c r="G8" s="281"/>
      <c r="H8" s="45" t="s">
        <v>499</v>
      </c>
      <c r="I8" s="287"/>
      <c r="J8" s="498">
        <v>10</v>
      </c>
      <c r="K8" s="499"/>
      <c r="L8" s="44"/>
      <c r="M8" s="44"/>
      <c r="N8" s="44"/>
    </row>
    <row r="9" spans="1:14" ht="27" customHeight="1" x14ac:dyDescent="0.4">
      <c r="A9" s="152" t="s">
        <v>1781</v>
      </c>
      <c r="B9" s="173"/>
      <c r="C9" s="413" t="s">
        <v>1655</v>
      </c>
      <c r="D9" s="277"/>
      <c r="E9" s="277"/>
      <c r="F9" s="277"/>
      <c r="G9" s="277"/>
      <c r="H9" s="282" t="s">
        <v>379</v>
      </c>
      <c r="I9" s="113" t="s">
        <v>380</v>
      </c>
      <c r="J9" s="284" t="s">
        <v>1782</v>
      </c>
      <c r="K9" s="285"/>
      <c r="L9" s="44"/>
      <c r="M9" s="44"/>
      <c r="N9" s="44"/>
    </row>
    <row r="10" spans="1:14" ht="27" customHeight="1" x14ac:dyDescent="0.4">
      <c r="A10" s="154"/>
      <c r="B10" s="174"/>
      <c r="C10" s="278"/>
      <c r="D10" s="279"/>
      <c r="E10" s="279"/>
      <c r="F10" s="279"/>
      <c r="G10" s="279"/>
      <c r="H10" s="283"/>
      <c r="I10" s="286" t="s">
        <v>381</v>
      </c>
      <c r="J10" s="288" t="s">
        <v>670</v>
      </c>
      <c r="K10" s="289"/>
      <c r="L10" s="44"/>
      <c r="M10" s="44"/>
      <c r="N10" s="44"/>
    </row>
    <row r="11" spans="1:14" ht="27" customHeight="1" x14ac:dyDescent="0.4">
      <c r="A11" s="216"/>
      <c r="B11" s="217"/>
      <c r="C11" s="280"/>
      <c r="D11" s="281"/>
      <c r="E11" s="281"/>
      <c r="F11" s="281"/>
      <c r="G11" s="281"/>
      <c r="H11" s="45" t="s">
        <v>1783</v>
      </c>
      <c r="I11" s="287"/>
      <c r="J11" s="498">
        <v>1</v>
      </c>
      <c r="K11" s="499"/>
      <c r="L11" s="44"/>
      <c r="M11" s="44"/>
      <c r="N11" s="44"/>
    </row>
    <row r="12" spans="1:14" ht="27" customHeight="1" x14ac:dyDescent="0.4">
      <c r="A12" s="152" t="s">
        <v>1784</v>
      </c>
      <c r="B12" s="173"/>
      <c r="C12" s="413" t="s">
        <v>1785</v>
      </c>
      <c r="D12" s="502"/>
      <c r="E12" s="502"/>
      <c r="F12" s="502"/>
      <c r="G12" s="502"/>
      <c r="H12" s="502"/>
      <c r="I12" s="502"/>
      <c r="J12" s="502"/>
      <c r="K12" s="503"/>
      <c r="L12" s="44"/>
      <c r="M12" s="44"/>
      <c r="N12" s="44"/>
    </row>
    <row r="13" spans="1:14" ht="27" customHeight="1" x14ac:dyDescent="0.4">
      <c r="A13" s="154"/>
      <c r="B13" s="174"/>
      <c r="C13" s="504"/>
      <c r="D13" s="505"/>
      <c r="E13" s="505"/>
      <c r="F13" s="505"/>
      <c r="G13" s="505"/>
      <c r="H13" s="505"/>
      <c r="I13" s="505"/>
      <c r="J13" s="505"/>
      <c r="K13" s="506"/>
      <c r="L13" s="44"/>
      <c r="M13" s="44"/>
      <c r="N13" s="44"/>
    </row>
    <row r="14" spans="1:14" ht="27" customHeight="1" x14ac:dyDescent="0.4">
      <c r="A14" s="154"/>
      <c r="B14" s="174"/>
      <c r="C14" s="504"/>
      <c r="D14" s="505"/>
      <c r="E14" s="505"/>
      <c r="F14" s="505"/>
      <c r="G14" s="505"/>
      <c r="H14" s="505"/>
      <c r="I14" s="505"/>
      <c r="J14" s="505"/>
      <c r="K14" s="506"/>
      <c r="L14" s="44"/>
      <c r="M14" s="44"/>
      <c r="N14" s="44"/>
    </row>
    <row r="15" spans="1:14" ht="27" customHeight="1" x14ac:dyDescent="0.4">
      <c r="A15" s="154"/>
      <c r="B15" s="174"/>
      <c r="C15" s="504"/>
      <c r="D15" s="505"/>
      <c r="E15" s="505"/>
      <c r="F15" s="505"/>
      <c r="G15" s="505"/>
      <c r="H15" s="505"/>
      <c r="I15" s="505"/>
      <c r="J15" s="505"/>
      <c r="K15" s="506"/>
      <c r="L15" s="44"/>
      <c r="M15" s="44"/>
      <c r="N15" s="44"/>
    </row>
    <row r="16" spans="1:14" ht="27" customHeight="1" x14ac:dyDescent="0.4">
      <c r="A16" s="154"/>
      <c r="B16" s="174"/>
      <c r="C16" s="504"/>
      <c r="D16" s="505"/>
      <c r="E16" s="505"/>
      <c r="F16" s="505"/>
      <c r="G16" s="505"/>
      <c r="H16" s="505"/>
      <c r="I16" s="505"/>
      <c r="J16" s="505"/>
      <c r="K16" s="506"/>
      <c r="L16" s="44"/>
      <c r="M16" s="44"/>
      <c r="N16" s="44"/>
    </row>
    <row r="17" spans="1:14" ht="27" customHeight="1" x14ac:dyDescent="0.4">
      <c r="A17" s="154"/>
      <c r="B17" s="174"/>
      <c r="C17" s="504"/>
      <c r="D17" s="505"/>
      <c r="E17" s="505"/>
      <c r="F17" s="505"/>
      <c r="G17" s="505"/>
      <c r="H17" s="505"/>
      <c r="I17" s="505"/>
      <c r="J17" s="505"/>
      <c r="K17" s="506"/>
      <c r="L17" s="44"/>
      <c r="M17" s="44"/>
      <c r="N17" s="44"/>
    </row>
    <row r="18" spans="1:14" ht="27" customHeight="1" x14ac:dyDescent="0.4">
      <c r="A18" s="154"/>
      <c r="B18" s="174"/>
      <c r="C18" s="504"/>
      <c r="D18" s="505"/>
      <c r="E18" s="505"/>
      <c r="F18" s="505"/>
      <c r="G18" s="505"/>
      <c r="H18" s="505"/>
      <c r="I18" s="505"/>
      <c r="J18" s="505"/>
      <c r="K18" s="506"/>
      <c r="L18" s="44"/>
      <c r="M18" s="44"/>
      <c r="N18" s="44"/>
    </row>
    <row r="19" spans="1:14" ht="27" customHeight="1" x14ac:dyDescent="0.4">
      <c r="A19" s="154"/>
      <c r="B19" s="174"/>
      <c r="C19" s="504"/>
      <c r="D19" s="505"/>
      <c r="E19" s="505"/>
      <c r="F19" s="505"/>
      <c r="G19" s="505"/>
      <c r="H19" s="505"/>
      <c r="I19" s="505"/>
      <c r="J19" s="505"/>
      <c r="K19" s="506"/>
      <c r="L19" s="44"/>
      <c r="M19" s="44"/>
      <c r="N19" s="44"/>
    </row>
    <row r="20" spans="1:14" ht="27" customHeight="1" x14ac:dyDescent="0.4">
      <c r="A20" s="216"/>
      <c r="B20" s="217"/>
      <c r="C20" s="507"/>
      <c r="D20" s="508"/>
      <c r="E20" s="508"/>
      <c r="F20" s="508"/>
      <c r="G20" s="508"/>
      <c r="H20" s="508"/>
      <c r="I20" s="508"/>
      <c r="J20" s="508"/>
      <c r="K20" s="509"/>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626</v>
      </c>
      <c r="D22" s="231"/>
      <c r="E22" s="230" t="s">
        <v>627</v>
      </c>
      <c r="F22" s="231"/>
      <c r="G22" s="510" t="s">
        <v>1786</v>
      </c>
      <c r="H22" s="511"/>
      <c r="I22" s="46" t="s">
        <v>396</v>
      </c>
      <c r="J22" s="226" t="s">
        <v>1787</v>
      </c>
      <c r="K22" s="227"/>
      <c r="L22" s="44"/>
      <c r="M22" s="44"/>
      <c r="N22" s="44"/>
    </row>
    <row r="23" spans="1:14" ht="27" customHeight="1" x14ac:dyDescent="0.4">
      <c r="A23" s="156"/>
      <c r="B23" s="155"/>
      <c r="C23" s="228" t="s">
        <v>397</v>
      </c>
      <c r="D23" s="229"/>
      <c r="E23" s="228" t="s">
        <v>398</v>
      </c>
      <c r="F23" s="229"/>
      <c r="G23" s="512"/>
      <c r="H23" s="513"/>
      <c r="I23" s="46" t="s">
        <v>399</v>
      </c>
      <c r="J23" s="226" t="s">
        <v>1787</v>
      </c>
      <c r="K23" s="227"/>
      <c r="L23" s="44"/>
      <c r="M23" s="44"/>
      <c r="N23" s="44"/>
    </row>
    <row r="24" spans="1:14" ht="27" customHeight="1" x14ac:dyDescent="0.4">
      <c r="A24" s="234"/>
      <c r="B24" s="235"/>
      <c r="C24" s="230" t="s">
        <v>629</v>
      </c>
      <c r="D24" s="231"/>
      <c r="E24" s="230" t="s">
        <v>575</v>
      </c>
      <c r="F24" s="231"/>
      <c r="G24" s="514"/>
      <c r="H24" s="515"/>
      <c r="I24" s="47" t="s">
        <v>401</v>
      </c>
      <c r="J24" s="232" t="s">
        <v>1787</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15</v>
      </c>
      <c r="D26" s="53">
        <v>20</v>
      </c>
      <c r="E26" s="53">
        <v>20</v>
      </c>
      <c r="F26" s="53">
        <v>38</v>
      </c>
      <c r="G26" s="53">
        <v>40</v>
      </c>
      <c r="H26" s="53">
        <v>40</v>
      </c>
      <c r="I26" s="212">
        <f>SUM(C26:H26)</f>
        <v>173</v>
      </c>
      <c r="J26" s="213"/>
      <c r="K26" s="54" t="s">
        <v>1656</v>
      </c>
      <c r="L26" s="50"/>
      <c r="M26" s="50"/>
      <c r="N26" s="50"/>
    </row>
    <row r="27" spans="1:14" ht="27" customHeight="1" x14ac:dyDescent="0.4">
      <c r="A27" s="55"/>
      <c r="B27" s="56" t="s">
        <v>412</v>
      </c>
      <c r="C27" s="45">
        <v>15</v>
      </c>
      <c r="D27" s="45">
        <v>16</v>
      </c>
      <c r="E27" s="45">
        <v>16</v>
      </c>
      <c r="F27" s="45" t="s">
        <v>1787</v>
      </c>
      <c r="G27" s="45" t="s">
        <v>1787</v>
      </c>
      <c r="H27" s="45" t="s">
        <v>1787</v>
      </c>
      <c r="I27" s="214">
        <f>SUM(C27:H27)</f>
        <v>47</v>
      </c>
      <c r="J27" s="215"/>
      <c r="K27" s="57" t="s">
        <v>1656</v>
      </c>
      <c r="L27" s="50"/>
      <c r="M27" s="50"/>
      <c r="N27" s="50"/>
    </row>
    <row r="28" spans="1:14" ht="27" customHeight="1" x14ac:dyDescent="0.4">
      <c r="A28" s="209" t="s">
        <v>413</v>
      </c>
      <c r="B28" s="153"/>
      <c r="C28" s="48" t="s">
        <v>414</v>
      </c>
      <c r="D28" s="48" t="s">
        <v>1912</v>
      </c>
      <c r="E28" s="48" t="s">
        <v>1913</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5</v>
      </c>
      <c r="E29" s="59">
        <v>29</v>
      </c>
      <c r="F29" s="59">
        <v>1</v>
      </c>
      <c r="G29" s="59">
        <v>0</v>
      </c>
      <c r="H29" s="59">
        <v>8</v>
      </c>
      <c r="I29" s="59">
        <v>0</v>
      </c>
      <c r="J29" s="59">
        <v>2</v>
      </c>
      <c r="K29" s="60">
        <v>0</v>
      </c>
      <c r="L29" s="50"/>
      <c r="M29" s="50"/>
      <c r="N29" s="50"/>
    </row>
    <row r="30" spans="1:14" ht="27" customHeight="1" thickBot="1" x14ac:dyDescent="0.45">
      <c r="A30" s="120"/>
      <c r="B30" s="61" t="s">
        <v>424</v>
      </c>
      <c r="C30" s="62" t="s">
        <v>425</v>
      </c>
      <c r="D30" s="62" t="s">
        <v>425</v>
      </c>
      <c r="E30" s="62">
        <v>19</v>
      </c>
      <c r="F30" s="62">
        <v>0</v>
      </c>
      <c r="G30" s="62">
        <v>0</v>
      </c>
      <c r="H30" s="62">
        <v>0</v>
      </c>
      <c r="I30" s="62">
        <v>8</v>
      </c>
      <c r="J30" s="62">
        <v>0</v>
      </c>
      <c r="K30" s="63">
        <v>2</v>
      </c>
      <c r="L30" s="50"/>
      <c r="M30" s="50"/>
      <c r="N30" s="50"/>
    </row>
    <row r="31" spans="1:14" ht="20.25" customHeight="1" x14ac:dyDescent="0.4">
      <c r="A31" s="154" t="s">
        <v>426</v>
      </c>
      <c r="B31" s="174"/>
      <c r="C31" s="218" t="s">
        <v>427</v>
      </c>
      <c r="D31" s="219"/>
      <c r="E31" s="220"/>
      <c r="F31" s="218" t="s">
        <v>428</v>
      </c>
      <c r="G31" s="219"/>
      <c r="H31" s="220"/>
      <c r="I31" s="218" t="s">
        <v>429</v>
      </c>
      <c r="J31" s="219"/>
      <c r="K31" s="520"/>
    </row>
    <row r="32" spans="1:14" ht="20.25" customHeight="1" x14ac:dyDescent="0.4">
      <c r="A32" s="154"/>
      <c r="B32" s="174"/>
      <c r="C32" s="375" t="s">
        <v>1914</v>
      </c>
      <c r="D32" s="376"/>
      <c r="E32" s="392"/>
      <c r="F32" s="375" t="s">
        <v>1788</v>
      </c>
      <c r="G32" s="376"/>
      <c r="H32" s="392"/>
      <c r="I32" s="375" t="s">
        <v>1789</v>
      </c>
      <c r="J32" s="376"/>
      <c r="K32" s="377"/>
    </row>
    <row r="33" spans="1:11" ht="20.25" customHeight="1" x14ac:dyDescent="0.4">
      <c r="A33" s="154"/>
      <c r="B33" s="174"/>
      <c r="C33" s="378"/>
      <c r="D33" s="379"/>
      <c r="E33" s="393"/>
      <c r="F33" s="378"/>
      <c r="G33" s="379"/>
      <c r="H33" s="393"/>
      <c r="I33" s="378"/>
      <c r="J33" s="379"/>
      <c r="K33" s="380"/>
    </row>
    <row r="34" spans="1:11" ht="20.25" customHeight="1" x14ac:dyDescent="0.4">
      <c r="A34" s="154"/>
      <c r="B34" s="174"/>
      <c r="C34" s="378"/>
      <c r="D34" s="379"/>
      <c r="E34" s="393"/>
      <c r="F34" s="378"/>
      <c r="G34" s="379"/>
      <c r="H34" s="393"/>
      <c r="I34" s="378"/>
      <c r="J34" s="379"/>
      <c r="K34" s="380"/>
    </row>
    <row r="35" spans="1:11" ht="20.25" customHeight="1" x14ac:dyDescent="0.4">
      <c r="A35" s="154"/>
      <c r="B35" s="174"/>
      <c r="C35" s="378"/>
      <c r="D35" s="379"/>
      <c r="E35" s="393"/>
      <c r="F35" s="378"/>
      <c r="G35" s="379"/>
      <c r="H35" s="393"/>
      <c r="I35" s="378"/>
      <c r="J35" s="379"/>
      <c r="K35" s="380"/>
    </row>
    <row r="36" spans="1:11" ht="20.25" customHeight="1" x14ac:dyDescent="0.4">
      <c r="A36" s="154"/>
      <c r="B36" s="174"/>
      <c r="C36" s="378"/>
      <c r="D36" s="379"/>
      <c r="E36" s="393"/>
      <c r="F36" s="378"/>
      <c r="G36" s="379"/>
      <c r="H36" s="393"/>
      <c r="I36" s="378"/>
      <c r="J36" s="379"/>
      <c r="K36" s="380"/>
    </row>
    <row r="37" spans="1:11" ht="20.25" customHeight="1" x14ac:dyDescent="0.4">
      <c r="A37" s="154"/>
      <c r="B37" s="174"/>
      <c r="C37" s="378"/>
      <c r="D37" s="379"/>
      <c r="E37" s="393"/>
      <c r="F37" s="378"/>
      <c r="G37" s="379"/>
      <c r="H37" s="393"/>
      <c r="I37" s="378"/>
      <c r="J37" s="379"/>
      <c r="K37" s="380"/>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375" t="s">
        <v>1915</v>
      </c>
      <c r="D39" s="376"/>
      <c r="E39" s="392"/>
      <c r="F39" s="384"/>
      <c r="G39" s="385"/>
      <c r="H39" s="386"/>
      <c r="I39" s="375" t="s">
        <v>1790</v>
      </c>
      <c r="J39" s="376"/>
      <c r="K39" s="377"/>
    </row>
    <row r="40" spans="1:11" ht="20.25" customHeight="1" x14ac:dyDescent="0.4">
      <c r="A40" s="154"/>
      <c r="B40" s="174"/>
      <c r="C40" s="378"/>
      <c r="D40" s="379"/>
      <c r="E40" s="393"/>
      <c r="F40" s="384"/>
      <c r="G40" s="385"/>
      <c r="H40" s="386"/>
      <c r="I40" s="378"/>
      <c r="J40" s="379"/>
      <c r="K40" s="380"/>
    </row>
    <row r="41" spans="1:11" ht="20.25" customHeight="1" x14ac:dyDescent="0.4">
      <c r="A41" s="154"/>
      <c r="B41" s="174"/>
      <c r="C41" s="378"/>
      <c r="D41" s="379"/>
      <c r="E41" s="393"/>
      <c r="F41" s="384"/>
      <c r="G41" s="385"/>
      <c r="H41" s="386"/>
      <c r="I41" s="378"/>
      <c r="J41" s="379"/>
      <c r="K41" s="380"/>
    </row>
    <row r="42" spans="1:11" ht="20.25" customHeight="1" x14ac:dyDescent="0.4">
      <c r="A42" s="154"/>
      <c r="B42" s="174"/>
      <c r="C42" s="378"/>
      <c r="D42" s="379"/>
      <c r="E42" s="393"/>
      <c r="F42" s="384"/>
      <c r="G42" s="385"/>
      <c r="H42" s="386"/>
      <c r="I42" s="378"/>
      <c r="J42" s="379"/>
      <c r="K42" s="380"/>
    </row>
    <row r="43" spans="1:11" ht="20.25" customHeight="1" x14ac:dyDescent="0.4">
      <c r="A43" s="154"/>
      <c r="B43" s="174"/>
      <c r="C43" s="378"/>
      <c r="D43" s="379"/>
      <c r="E43" s="393"/>
      <c r="F43" s="384"/>
      <c r="G43" s="385"/>
      <c r="H43" s="386"/>
      <c r="I43" s="378"/>
      <c r="J43" s="379"/>
      <c r="K43" s="380"/>
    </row>
    <row r="44" spans="1:11" ht="20.25" customHeight="1" x14ac:dyDescent="0.4">
      <c r="A44" s="216"/>
      <c r="B44" s="217"/>
      <c r="C44" s="516"/>
      <c r="D44" s="517"/>
      <c r="E44" s="518"/>
      <c r="F44" s="387"/>
      <c r="G44" s="388"/>
      <c r="H44" s="389"/>
      <c r="I44" s="516"/>
      <c r="J44" s="517"/>
      <c r="K44" s="519"/>
    </row>
    <row r="45" spans="1:11" ht="20.25" customHeight="1" x14ac:dyDescent="0.4">
      <c r="A45" s="152" t="s">
        <v>438</v>
      </c>
      <c r="B45" s="173"/>
      <c r="C45" s="175" t="s">
        <v>439</v>
      </c>
      <c r="D45" s="176"/>
      <c r="E45" s="177" t="s">
        <v>440</v>
      </c>
      <c r="F45" s="177"/>
      <c r="G45" s="125" t="s">
        <v>441</v>
      </c>
      <c r="H45" s="125" t="s">
        <v>1791</v>
      </c>
      <c r="I45" s="125" t="s">
        <v>93</v>
      </c>
      <c r="J45" s="178" t="s">
        <v>443</v>
      </c>
      <c r="K45" s="179"/>
    </row>
    <row r="46" spans="1:11" ht="20.25" customHeight="1" x14ac:dyDescent="0.4">
      <c r="A46" s="154"/>
      <c r="B46" s="174"/>
      <c r="C46" s="185" t="s">
        <v>444</v>
      </c>
      <c r="D46" s="186"/>
      <c r="E46" s="187" t="s">
        <v>1792</v>
      </c>
      <c r="F46" s="187"/>
      <c r="G46" s="126" t="s">
        <v>446</v>
      </c>
      <c r="H46" s="100">
        <v>8000</v>
      </c>
      <c r="I46" s="126" t="s">
        <v>448</v>
      </c>
      <c r="J46" s="167" t="s">
        <v>524</v>
      </c>
      <c r="K46" s="168"/>
    </row>
    <row r="47" spans="1:11" ht="20.25" customHeight="1" x14ac:dyDescent="0.4">
      <c r="A47" s="154"/>
      <c r="B47" s="174"/>
      <c r="C47" s="185" t="s">
        <v>450</v>
      </c>
      <c r="D47" s="186"/>
      <c r="E47" s="166" t="s">
        <v>451</v>
      </c>
      <c r="F47" s="166"/>
      <c r="G47" s="126" t="s">
        <v>459</v>
      </c>
      <c r="H47" s="91" t="s">
        <v>1793</v>
      </c>
      <c r="I47" s="126" t="s">
        <v>448</v>
      </c>
      <c r="J47" s="167" t="s">
        <v>524</v>
      </c>
      <c r="K47" s="168"/>
    </row>
    <row r="48" spans="1:11" ht="20.25" customHeight="1" x14ac:dyDescent="0.4">
      <c r="A48" s="154"/>
      <c r="B48" s="174"/>
      <c r="C48" s="185" t="s">
        <v>456</v>
      </c>
      <c r="D48" s="186"/>
      <c r="E48" s="166" t="s">
        <v>1794</v>
      </c>
      <c r="F48" s="166"/>
      <c r="G48" s="126" t="s">
        <v>1916</v>
      </c>
      <c r="H48" s="100">
        <v>62400</v>
      </c>
      <c r="I48" s="126" t="s">
        <v>557</v>
      </c>
      <c r="J48" s="167" t="s">
        <v>524</v>
      </c>
      <c r="K48" s="168"/>
    </row>
    <row r="49" spans="1:14" ht="20.25" customHeight="1" x14ac:dyDescent="0.4">
      <c r="A49" s="154"/>
      <c r="B49" s="174"/>
      <c r="C49" s="185" t="s">
        <v>457</v>
      </c>
      <c r="D49" s="186"/>
      <c r="E49" s="166" t="s">
        <v>1795</v>
      </c>
      <c r="F49" s="166"/>
      <c r="G49" s="126" t="s">
        <v>446</v>
      </c>
      <c r="H49" s="100">
        <v>2980</v>
      </c>
      <c r="I49" s="126" t="s">
        <v>448</v>
      </c>
      <c r="J49" s="167" t="s">
        <v>561</v>
      </c>
      <c r="K49" s="168"/>
      <c r="L49" s="66"/>
      <c r="M49" s="66"/>
      <c r="N49" s="66"/>
    </row>
    <row r="50" spans="1:14" ht="20.25" customHeight="1" x14ac:dyDescent="0.4">
      <c r="A50" s="154"/>
      <c r="B50" s="174"/>
      <c r="C50" s="185" t="s">
        <v>461</v>
      </c>
      <c r="D50" s="186"/>
      <c r="E50" s="188"/>
      <c r="F50" s="188"/>
      <c r="G50" s="126"/>
      <c r="H50" s="65"/>
      <c r="I50" s="126"/>
      <c r="J50" s="167"/>
      <c r="K50" s="168"/>
      <c r="L50" s="66"/>
    </row>
    <row r="51" spans="1:14" ht="20.25" customHeight="1" x14ac:dyDescent="0.4">
      <c r="A51" s="154"/>
      <c r="B51" s="174"/>
      <c r="C51" s="185" t="s">
        <v>462</v>
      </c>
      <c r="D51" s="186"/>
      <c r="E51" s="188"/>
      <c r="F51" s="188"/>
      <c r="G51" s="126"/>
      <c r="H51" s="65"/>
      <c r="I51" s="126"/>
      <c r="J51" s="167"/>
      <c r="K51" s="168"/>
      <c r="L51" s="66"/>
    </row>
    <row r="52" spans="1:14" ht="12" customHeight="1" x14ac:dyDescent="0.4">
      <c r="A52" s="119"/>
      <c r="B52" s="147" t="s">
        <v>463</v>
      </c>
      <c r="C52" s="149" t="s">
        <v>1917</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125" t="s">
        <v>468</v>
      </c>
      <c r="H54" s="125" t="s">
        <v>448</v>
      </c>
      <c r="I54" s="127" t="s">
        <v>469</v>
      </c>
      <c r="J54" s="178" t="s">
        <v>93</v>
      </c>
      <c r="K54" s="179"/>
    </row>
    <row r="55" spans="1:14" ht="30" customHeight="1" x14ac:dyDescent="0.4">
      <c r="A55" s="154"/>
      <c r="B55" s="174"/>
      <c r="C55" s="521" t="s">
        <v>1796</v>
      </c>
      <c r="D55" s="522"/>
      <c r="E55" s="523" t="s">
        <v>1794</v>
      </c>
      <c r="F55" s="524"/>
      <c r="G55" s="133" t="s">
        <v>1797</v>
      </c>
      <c r="H55" s="525" t="s">
        <v>1798</v>
      </c>
      <c r="I55" s="134" t="s">
        <v>1787</v>
      </c>
      <c r="J55" s="532" t="s">
        <v>815</v>
      </c>
      <c r="K55" s="533"/>
    </row>
    <row r="56" spans="1:14" ht="30" customHeight="1" x14ac:dyDescent="0.4">
      <c r="A56" s="154"/>
      <c r="B56" s="174"/>
      <c r="C56" s="534" t="s">
        <v>1799</v>
      </c>
      <c r="D56" s="535"/>
      <c r="E56" s="536" t="s">
        <v>1800</v>
      </c>
      <c r="F56" s="537"/>
      <c r="G56" s="135" t="s">
        <v>1797</v>
      </c>
      <c r="H56" s="526"/>
      <c r="I56" s="136" t="s">
        <v>1787</v>
      </c>
      <c r="J56" s="180" t="s">
        <v>815</v>
      </c>
      <c r="K56" s="538"/>
    </row>
    <row r="57" spans="1:14" ht="0.75" customHeight="1" x14ac:dyDescent="0.4">
      <c r="A57" s="154"/>
      <c r="B57" s="174"/>
      <c r="C57" s="164"/>
      <c r="D57" s="165"/>
      <c r="E57" s="536"/>
      <c r="F57" s="537"/>
      <c r="G57" s="135"/>
      <c r="H57" s="121"/>
      <c r="I57" s="136"/>
      <c r="J57" s="137"/>
      <c r="K57" s="13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527" t="s">
        <v>1918</v>
      </c>
      <c r="D60" s="528"/>
      <c r="E60" s="528"/>
      <c r="F60" s="528"/>
      <c r="G60" s="528"/>
      <c r="H60" s="528"/>
      <c r="I60" s="528"/>
      <c r="J60" s="528"/>
      <c r="K60" s="529"/>
    </row>
    <row r="61" spans="1:14" ht="20.25" customHeight="1" x14ac:dyDescent="0.4">
      <c r="A61" s="154"/>
      <c r="B61" s="155"/>
      <c r="C61" s="527"/>
      <c r="D61" s="528"/>
      <c r="E61" s="528"/>
      <c r="F61" s="528"/>
      <c r="G61" s="528"/>
      <c r="H61" s="528"/>
      <c r="I61" s="528"/>
      <c r="J61" s="528"/>
      <c r="K61" s="529"/>
    </row>
    <row r="62" spans="1:14" ht="20.25" customHeight="1" x14ac:dyDescent="0.4">
      <c r="A62" s="154"/>
      <c r="B62" s="155"/>
      <c r="C62" s="527"/>
      <c r="D62" s="528"/>
      <c r="E62" s="528"/>
      <c r="F62" s="528"/>
      <c r="G62" s="528"/>
      <c r="H62" s="528"/>
      <c r="I62" s="528"/>
      <c r="J62" s="528"/>
      <c r="K62" s="529"/>
    </row>
    <row r="63" spans="1:14" ht="20.25" customHeight="1" x14ac:dyDescent="0.4">
      <c r="A63" s="156"/>
      <c r="B63" s="155"/>
      <c r="C63" s="528"/>
      <c r="D63" s="528"/>
      <c r="E63" s="528"/>
      <c r="F63" s="528"/>
      <c r="G63" s="528"/>
      <c r="H63" s="528"/>
      <c r="I63" s="528"/>
      <c r="J63" s="528"/>
      <c r="K63" s="529"/>
    </row>
    <row r="64" spans="1:14" ht="20.25" customHeight="1" thickBot="1" x14ac:dyDescent="0.45">
      <c r="A64" s="157"/>
      <c r="B64" s="158"/>
      <c r="C64" s="530"/>
      <c r="D64" s="530"/>
      <c r="E64" s="530"/>
      <c r="F64" s="530"/>
      <c r="G64" s="530"/>
      <c r="H64" s="530"/>
      <c r="I64" s="530"/>
      <c r="J64" s="530"/>
      <c r="K64" s="531"/>
    </row>
    <row r="65" spans="1:11" ht="3.75" customHeight="1" x14ac:dyDescent="0.4">
      <c r="A65" s="72"/>
      <c r="B65" s="73"/>
      <c r="C65" s="73"/>
      <c r="D65" s="73"/>
      <c r="E65" s="73"/>
      <c r="F65" s="73"/>
      <c r="G65" s="73"/>
      <c r="H65" s="73"/>
      <c r="I65" s="73"/>
      <c r="J65" s="73"/>
      <c r="K65" s="74"/>
    </row>
    <row r="66" spans="1:11" ht="10.5" customHeight="1" thickBot="1" x14ac:dyDescent="0.45">
      <c r="A66" s="72" t="s">
        <v>477</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18"/>
    </row>
    <row r="69" spans="1:11" ht="26.25" customHeight="1" x14ac:dyDescent="0.4">
      <c r="A69" s="95"/>
      <c r="K69" s="118"/>
    </row>
    <row r="70" spans="1:11" ht="26.25" customHeight="1" x14ac:dyDescent="0.4">
      <c r="A70" s="95"/>
      <c r="K70" s="118"/>
    </row>
    <row r="71" spans="1:11" ht="26.25" customHeight="1" x14ac:dyDescent="0.4">
      <c r="A71" s="95"/>
      <c r="K71" s="118"/>
    </row>
    <row r="72" spans="1:11" ht="26.25" customHeight="1" x14ac:dyDescent="0.4">
      <c r="A72" s="95"/>
      <c r="K72" s="118"/>
    </row>
    <row r="73" spans="1:11" ht="26.25" customHeight="1" x14ac:dyDescent="0.4">
      <c r="A73" s="95"/>
      <c r="K73" s="118"/>
    </row>
    <row r="74" spans="1:11" ht="26.25" customHeight="1" x14ac:dyDescent="0.4">
      <c r="A74" s="95"/>
      <c r="K74" s="118"/>
    </row>
    <row r="75" spans="1:11" ht="26.25" customHeight="1" x14ac:dyDescent="0.4">
      <c r="A75" s="95"/>
      <c r="K75" s="118"/>
    </row>
    <row r="76" spans="1:11" ht="26.25" customHeight="1" x14ac:dyDescent="0.4">
      <c r="A76" s="95"/>
      <c r="K76" s="118"/>
    </row>
    <row r="77" spans="1:11" ht="26.25" customHeight="1" x14ac:dyDescent="0.4">
      <c r="A77" s="95"/>
      <c r="K77" s="118"/>
    </row>
    <row r="78" spans="1:11" ht="26.25" customHeight="1" x14ac:dyDescent="0.4">
      <c r="A78" s="95"/>
      <c r="K78" s="118"/>
    </row>
    <row r="79" spans="1:11" ht="26.25" customHeight="1" x14ac:dyDescent="0.4">
      <c r="A79" s="95"/>
      <c r="K79" s="118"/>
    </row>
    <row r="80" spans="1:11" ht="26.25" customHeight="1" x14ac:dyDescent="0.4">
      <c r="A80" s="95"/>
      <c r="K80" s="118"/>
    </row>
    <row r="81" spans="1:11" ht="26.25" customHeight="1" x14ac:dyDescent="0.4">
      <c r="A81" s="95"/>
      <c r="K81" s="118"/>
    </row>
    <row r="82" spans="1:11" ht="26.25" customHeight="1" x14ac:dyDescent="0.4">
      <c r="A82" s="95"/>
      <c r="K82" s="118"/>
    </row>
    <row r="83" spans="1:11" ht="26.25" customHeight="1" x14ac:dyDescent="0.4">
      <c r="A83" s="95"/>
      <c r="K83" s="118"/>
    </row>
    <row r="84" spans="1:11" ht="26.25" customHeight="1" x14ac:dyDescent="0.4">
      <c r="A84" s="95"/>
      <c r="K84" s="118"/>
    </row>
    <row r="85" spans="1:11" ht="26.25" customHeight="1" x14ac:dyDescent="0.4">
      <c r="A85" s="95"/>
      <c r="K85" s="118"/>
    </row>
    <row r="86" spans="1:11" ht="26.25" customHeight="1" x14ac:dyDescent="0.4">
      <c r="A86" s="95"/>
      <c r="K86" s="118"/>
    </row>
    <row r="87" spans="1:11" ht="26.25" customHeight="1" x14ac:dyDescent="0.4">
      <c r="A87" s="95"/>
      <c r="K87" s="118"/>
    </row>
    <row r="88" spans="1:11" ht="26.25" customHeight="1" x14ac:dyDescent="0.4">
      <c r="A88" s="95"/>
      <c r="K88" s="118"/>
    </row>
    <row r="89" spans="1:11" ht="26.25" customHeight="1" x14ac:dyDescent="0.4">
      <c r="A89" s="95"/>
      <c r="K89" s="118"/>
    </row>
    <row r="90" spans="1:11" ht="26.25" customHeight="1" x14ac:dyDescent="0.4">
      <c r="A90" s="95"/>
      <c r="K90" s="118"/>
    </row>
    <row r="91" spans="1:11" ht="26.25" customHeight="1" thickBot="1" x14ac:dyDescent="0.45">
      <c r="A91" s="96"/>
      <c r="B91" s="97"/>
      <c r="C91" s="97"/>
      <c r="D91" s="97"/>
      <c r="E91" s="97"/>
      <c r="F91" s="97"/>
      <c r="G91" s="97"/>
      <c r="H91" s="97"/>
      <c r="I91" s="97"/>
      <c r="J91" s="97"/>
      <c r="K91" s="98"/>
    </row>
    <row r="92" spans="1:11" ht="26.25" customHeight="1" x14ac:dyDescent="0.4">
      <c r="A92" s="92"/>
      <c r="B92" s="93"/>
      <c r="C92" s="93"/>
      <c r="D92" s="93"/>
      <c r="E92" s="93"/>
      <c r="F92" s="93"/>
      <c r="G92" s="93"/>
      <c r="H92" s="93"/>
      <c r="I92" s="93"/>
      <c r="J92" s="93"/>
      <c r="K92" s="94"/>
    </row>
    <row r="93" spans="1:11" ht="26.25" customHeight="1" x14ac:dyDescent="0.4">
      <c r="A93" s="95"/>
      <c r="K93" s="118"/>
    </row>
    <row r="94" spans="1:11" ht="26.25" customHeight="1" x14ac:dyDescent="0.4">
      <c r="A94" s="95"/>
      <c r="K94" s="118"/>
    </row>
    <row r="95" spans="1:11" ht="26.25" customHeight="1" x14ac:dyDescent="0.4">
      <c r="A95" s="95"/>
      <c r="K95" s="118"/>
    </row>
    <row r="96" spans="1:11" ht="26.25" customHeight="1" x14ac:dyDescent="0.4">
      <c r="A96" s="95"/>
      <c r="K96" s="118"/>
    </row>
    <row r="97" spans="1:11" ht="26.25" customHeight="1" x14ac:dyDescent="0.4">
      <c r="A97" s="95"/>
      <c r="K97" s="118"/>
    </row>
    <row r="98" spans="1:11" ht="26.25" customHeight="1" x14ac:dyDescent="0.4">
      <c r="A98" s="95"/>
      <c r="K98" s="118"/>
    </row>
    <row r="99" spans="1:11" ht="26.25" customHeight="1" x14ac:dyDescent="0.4">
      <c r="A99" s="95"/>
      <c r="K99" s="118"/>
    </row>
    <row r="100" spans="1:11" ht="26.25" customHeight="1" x14ac:dyDescent="0.4">
      <c r="A100" s="95"/>
      <c r="K100" s="118"/>
    </row>
    <row r="101" spans="1:11" ht="26.25" customHeight="1" x14ac:dyDescent="0.4">
      <c r="A101" s="95"/>
      <c r="K101" s="118"/>
    </row>
    <row r="102" spans="1:11" ht="26.25" customHeight="1" x14ac:dyDescent="0.4">
      <c r="A102" s="95"/>
      <c r="K102" s="118"/>
    </row>
    <row r="103" spans="1:11" ht="26.25" customHeight="1" x14ac:dyDescent="0.4">
      <c r="A103" s="95"/>
      <c r="K103" s="118"/>
    </row>
    <row r="104" spans="1:11" ht="26.25" customHeight="1" x14ac:dyDescent="0.4">
      <c r="A104" s="95"/>
      <c r="K104" s="118"/>
    </row>
    <row r="105" spans="1:11" ht="26.25" customHeight="1" x14ac:dyDescent="0.4">
      <c r="A105" s="95"/>
      <c r="K105" s="118"/>
    </row>
    <row r="106" spans="1:11" ht="26.25" customHeight="1" x14ac:dyDescent="0.4">
      <c r="A106" s="95"/>
      <c r="K106" s="118"/>
    </row>
    <row r="107" spans="1:11" ht="26.25" customHeight="1" x14ac:dyDescent="0.4">
      <c r="A107" s="95"/>
      <c r="K107" s="118"/>
    </row>
    <row r="108" spans="1:11" ht="26.25" customHeight="1" x14ac:dyDescent="0.4">
      <c r="A108" s="95"/>
      <c r="K108" s="118"/>
    </row>
    <row r="109" spans="1:11" ht="26.25" customHeight="1" x14ac:dyDescent="0.4">
      <c r="A109" s="95"/>
      <c r="K109" s="118"/>
    </row>
    <row r="110" spans="1:11" ht="26.25" customHeight="1" x14ac:dyDescent="0.4">
      <c r="A110" s="95"/>
      <c r="K110" s="118"/>
    </row>
    <row r="111" spans="1:11" ht="26.25" customHeight="1" x14ac:dyDescent="0.4">
      <c r="A111" s="95"/>
      <c r="K111" s="118"/>
    </row>
    <row r="112" spans="1:11" ht="26.25" customHeight="1" x14ac:dyDescent="0.4">
      <c r="A112" s="95"/>
      <c r="K112" s="118"/>
    </row>
    <row r="113" spans="1:11" ht="26.25" customHeight="1" x14ac:dyDescent="0.4">
      <c r="A113" s="95"/>
      <c r="K113" s="118"/>
    </row>
    <row r="114" spans="1:11" ht="26.25" customHeight="1" x14ac:dyDescent="0.4">
      <c r="A114" s="95"/>
      <c r="K114" s="118"/>
    </row>
    <row r="115" spans="1:11" ht="26.25" customHeight="1" x14ac:dyDescent="0.4">
      <c r="A115" s="95"/>
      <c r="K115" s="118"/>
    </row>
    <row r="116" spans="1:11" ht="26.25" customHeight="1" thickBot="1" x14ac:dyDescent="0.45">
      <c r="A116" s="96"/>
      <c r="B116" s="97"/>
      <c r="C116" s="97"/>
      <c r="D116" s="97"/>
      <c r="E116" s="97"/>
      <c r="F116" s="97"/>
      <c r="G116" s="97"/>
      <c r="H116" s="97"/>
      <c r="I116" s="97"/>
      <c r="J116" s="97"/>
      <c r="K116" s="98"/>
    </row>
  </sheetData>
  <sheetProtection selectLockedCells="1"/>
  <mergeCells count="103">
    <mergeCell ref="B58:B59"/>
    <mergeCell ref="C58:K58"/>
    <mergeCell ref="C59:K59"/>
    <mergeCell ref="A60:B64"/>
    <mergeCell ref="C60:K64"/>
    <mergeCell ref="J55:K55"/>
    <mergeCell ref="C56:D56"/>
    <mergeCell ref="E56:F56"/>
    <mergeCell ref="J56:K56"/>
    <mergeCell ref="C57:D57"/>
    <mergeCell ref="E57:F57"/>
    <mergeCell ref="B52:B53"/>
    <mergeCell ref="C52:K52"/>
    <mergeCell ref="C53:K53"/>
    <mergeCell ref="A54:B57"/>
    <mergeCell ref="C54:D54"/>
    <mergeCell ref="E54:F54"/>
    <mergeCell ref="J54:K54"/>
    <mergeCell ref="C55:D55"/>
    <mergeCell ref="E55:F55"/>
    <mergeCell ref="H55:H56"/>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 J2:K2 K3:K4 C5:E5 G5:K5 C6:G11 J6:K11 H8 H11 C12 C22:G22 J22:K24 C24:F24 C26:K27 C29:K30 C32:K37 C39:K44 G46:K51 E47:F51 C55 E55 G55:J55 C57 E57 C60:K64">
    <cfRule type="notContainsErrors" priority="2">
      <formula>NOT(ISERROR(C2))</formula>
    </cfRule>
  </conditionalFormatting>
  <conditionalFormatting sqref="C24:F24">
    <cfRule type="containsBlanks" dxfId="196" priority="4">
      <formula>LEN(TRIM(C24))=0</formula>
    </cfRule>
  </conditionalFormatting>
  <conditionalFormatting sqref="C9:G11 J9:K11 H11 C27:I27 K27">
    <cfRule type="expression" dxfId="195" priority="3" stopIfTrue="1">
      <formula>$K$4=""</formula>
    </cfRule>
  </conditionalFormatting>
  <conditionalFormatting sqref="E47:K49 C6:G11 H11 C26:I27 K26:K27 G1:H1 C2 I2 K3 C5:E5 G5:K5 J6:K6 J7 H8 C12 C22:F22 C29:E29 G29 G46:K46">
    <cfRule type="containsBlanks" dxfId="194" priority="8">
      <formula>LEN(TRIM(C1))=0</formula>
    </cfRule>
  </conditionalFormatting>
  <conditionalFormatting sqref="G56 I56:J56">
    <cfRule type="notContainsErrors" priority="1">
      <formula>NOT(ISERROR(G56))</formula>
    </cfRule>
  </conditionalFormatting>
  <conditionalFormatting sqref="G48:K48">
    <cfRule type="expression" priority="5" stopIfTrue="1">
      <formula>$E$48="なし"</formula>
    </cfRule>
  </conditionalFormatting>
  <conditionalFormatting sqref="I49:K49">
    <cfRule type="expression" priority="6" stopIfTrue="1">
      <formula>$H$49="現物"</formula>
    </cfRule>
  </conditionalFormatting>
  <conditionalFormatting sqref="J8:K9 J10 J11:K11">
    <cfRule type="containsBlanks" dxfId="193" priority="7">
      <formula>LEN(TRIM(J8))=0</formula>
    </cfRule>
  </conditionalFormatting>
  <dataValidations count="2">
    <dataValidation type="whole" operator="greaterThanOrEqual" allowBlank="1" showInputMessage="1" showErrorMessage="1" sqref="E29:K30 C29:D29" xr:uid="{EE01DEF7-0487-4038-BA00-4AA9DB880411}">
      <formula1>0</formula1>
    </dataValidation>
    <dataValidation type="list" allowBlank="1" showInputMessage="1" showErrorMessage="1" sqref="J2:K2" xr:uid="{25F4AD58-9BC8-4AEC-A2AF-4805115DD2CE}">
      <formula1>"保育所,認定こども園,小規模保育事業"</formula1>
    </dataValidation>
  </dataValidations>
  <hyperlinks>
    <hyperlink ref="A1:B1" location="公表用一覧!A1" display=" &lt;戻る" xr:uid="{DA133DA3-F390-4CEE-BE4D-63D9AE39C183}"/>
  </hyperlinks>
  <pageMargins left="0.59055118110236227" right="0.39370078740157483" top="0.39370078740157483" bottom="0.39370078740157483" header="0" footer="0"/>
  <pageSetup paperSize="9" scale="96" fitToWidth="0" fitToHeight="0" orientation="portrait" r:id="rId1"/>
  <headerFooter>
    <oddHeader>&amp;L&amp;P / &amp;N ページ</oddHeader>
  </headerFooter>
  <rowBreaks count="3" manualBreakCount="3">
    <brk id="30" max="10" man="1"/>
    <brk id="66" max="10" man="1"/>
    <brk id="91" max="10" man="1"/>
  </rowBreaks>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5DB704-B377-4BC3-87CB-42C1FF3A71A4}">
  <sheetPr codeName="Sheet62"/>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c r="H1" s="257"/>
      <c r="I1" s="36" t="s">
        <v>370</v>
      </c>
      <c r="J1" s="258">
        <v>45748</v>
      </c>
      <c r="K1" s="259"/>
      <c r="L1" s="37"/>
      <c r="M1" s="37"/>
      <c r="N1" s="37"/>
    </row>
    <row r="2" spans="1:14" ht="27" customHeight="1" x14ac:dyDescent="0.4">
      <c r="A2" s="156" t="s">
        <v>371</v>
      </c>
      <c r="B2" s="155"/>
      <c r="C2" s="260" t="s">
        <v>315</v>
      </c>
      <c r="D2" s="261"/>
      <c r="E2" s="261"/>
      <c r="F2" s="261"/>
      <c r="G2" s="261"/>
      <c r="H2" s="262"/>
      <c r="I2" s="39" t="s">
        <v>93</v>
      </c>
      <c r="J2" s="266" t="s">
        <v>774</v>
      </c>
      <c r="K2" s="267"/>
      <c r="L2" s="40"/>
      <c r="M2" s="40"/>
      <c r="N2" s="40"/>
    </row>
    <row r="3" spans="1:14" ht="27" customHeight="1" x14ac:dyDescent="0.4">
      <c r="A3" s="156"/>
      <c r="B3" s="155"/>
      <c r="C3" s="260"/>
      <c r="D3" s="261"/>
      <c r="E3" s="261"/>
      <c r="F3" s="261"/>
      <c r="G3" s="261"/>
      <c r="H3" s="262"/>
      <c r="I3" s="268" t="s">
        <v>373</v>
      </c>
      <c r="J3" s="269"/>
      <c r="K3" s="41">
        <v>340</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316</v>
      </c>
      <c r="D5" s="293"/>
      <c r="E5" s="294"/>
      <c r="F5" s="43" t="s">
        <v>376</v>
      </c>
      <c r="G5" s="292"/>
      <c r="H5" s="293"/>
      <c r="I5" s="293"/>
      <c r="J5" s="293"/>
      <c r="K5" s="295"/>
      <c r="L5" s="40"/>
      <c r="M5" s="40"/>
      <c r="N5" s="40"/>
    </row>
    <row r="6" spans="1:14" ht="27" customHeight="1" x14ac:dyDescent="0.4">
      <c r="A6" s="209" t="s">
        <v>378</v>
      </c>
      <c r="B6" s="153"/>
      <c r="C6" s="276" t="s">
        <v>267</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386</v>
      </c>
      <c r="K7" s="289"/>
      <c r="L7" s="44"/>
      <c r="M7" s="44"/>
      <c r="N7" s="44"/>
    </row>
    <row r="8" spans="1:14" ht="27" customHeight="1" x14ac:dyDescent="0.4">
      <c r="A8" s="234"/>
      <c r="B8" s="235"/>
      <c r="C8" s="280"/>
      <c r="D8" s="281"/>
      <c r="E8" s="281"/>
      <c r="F8" s="281"/>
      <c r="G8" s="281"/>
      <c r="H8" s="45" t="s">
        <v>383</v>
      </c>
      <c r="I8" s="287"/>
      <c r="J8" s="224" t="s">
        <v>385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672</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400</v>
      </c>
      <c r="D24" s="231"/>
      <c r="E24" s="230" t="s">
        <v>394</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8</v>
      </c>
      <c r="E26" s="53">
        <v>8</v>
      </c>
      <c r="F26" s="53" t="s">
        <v>83</v>
      </c>
      <c r="G26" s="53" t="s">
        <v>83</v>
      </c>
      <c r="H26" s="53" t="s">
        <v>83</v>
      </c>
      <c r="I26" s="212">
        <f>SUM(C26:H26)</f>
        <v>19</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c r="D32" s="190"/>
      <c r="E32" s="191"/>
      <c r="F32" s="189"/>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c r="F47" s="166"/>
      <c r="G47" s="103"/>
      <c r="H47" s="65"/>
      <c r="I47" s="103"/>
      <c r="J47" s="167"/>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192"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91" priority="4">
      <formula>LEN(TRIM(C24))=0</formula>
    </cfRule>
  </conditionalFormatting>
  <conditionalFormatting sqref="E24:F24">
    <cfRule type="containsBlanks" dxfId="190" priority="3">
      <formula>LEN(TRIM(E24))=0</formula>
    </cfRule>
  </conditionalFormatting>
  <conditionalFormatting sqref="J9:K9 J11:K11 J10">
    <cfRule type="containsBlanks" dxfId="189"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9D03C6F4-CB4A-44EA-B83D-8DB7835B0AAC}">
      <formula1>0</formula1>
    </dataValidation>
    <dataValidation type="list" allowBlank="1" showInputMessage="1" showErrorMessage="1" sqref="J2:K2" xr:uid="{25251004-796B-43C4-B3C9-BF416A04FA06}">
      <formula1>"保育所,認定こども園,小規模保育事業"</formula1>
    </dataValidation>
  </dataValidations>
  <hyperlinks>
    <hyperlink ref="A1:B1" location="公表用一覧!A1" display="&lt; 戻る" xr:uid="{408E0BC5-7DED-4A28-B256-264AF9D898B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80E383-1BDC-4200-99C7-9B6E12A7B164}">
  <sheetPr codeName="Sheet63"/>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c r="H1" s="257"/>
      <c r="I1" s="36" t="s">
        <v>370</v>
      </c>
      <c r="J1" s="258">
        <v>45748</v>
      </c>
      <c r="K1" s="259"/>
      <c r="L1" s="37"/>
      <c r="M1" s="37"/>
      <c r="N1" s="37"/>
    </row>
    <row r="2" spans="1:14" ht="27" customHeight="1" x14ac:dyDescent="0.4">
      <c r="A2" s="156" t="s">
        <v>371</v>
      </c>
      <c r="B2" s="155"/>
      <c r="C2" s="260" t="s">
        <v>187</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341</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50</v>
      </c>
      <c r="D5" s="293"/>
      <c r="E5" s="294"/>
      <c r="F5" s="43" t="s">
        <v>376</v>
      </c>
      <c r="G5" s="292"/>
      <c r="H5" s="293"/>
      <c r="I5" s="293"/>
      <c r="J5" s="293"/>
      <c r="K5" s="295"/>
      <c r="L5" s="40"/>
      <c r="M5" s="40"/>
      <c r="N5" s="40"/>
    </row>
    <row r="6" spans="1:14" ht="27" customHeight="1" x14ac:dyDescent="0.4">
      <c r="A6" s="209" t="s">
        <v>378</v>
      </c>
      <c r="B6" s="153"/>
      <c r="C6" s="276" t="s">
        <v>188</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386</v>
      </c>
      <c r="K7" s="289"/>
      <c r="L7" s="44"/>
      <c r="M7" s="44"/>
      <c r="N7" s="44"/>
    </row>
    <row r="8" spans="1:14" ht="27" customHeight="1" x14ac:dyDescent="0.4">
      <c r="A8" s="234"/>
      <c r="B8" s="235"/>
      <c r="C8" s="280"/>
      <c r="D8" s="281"/>
      <c r="E8" s="281"/>
      <c r="F8" s="281"/>
      <c r="G8" s="281"/>
      <c r="H8" s="45" t="s">
        <v>383</v>
      </c>
      <c r="I8" s="287"/>
      <c r="J8" s="224" t="s">
        <v>385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672</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400</v>
      </c>
      <c r="D24" s="231"/>
      <c r="E24" s="230" t="s">
        <v>394</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12</v>
      </c>
      <c r="D26" s="53">
        <v>12</v>
      </c>
      <c r="E26" s="53">
        <v>12</v>
      </c>
      <c r="F26" s="53">
        <v>18</v>
      </c>
      <c r="G26" s="53">
        <v>18</v>
      </c>
      <c r="H26" s="53">
        <v>18</v>
      </c>
      <c r="I26" s="212">
        <f>SUM(C26:H26)</f>
        <v>90</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c r="D32" s="190"/>
      <c r="E32" s="191"/>
      <c r="F32" s="189"/>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c r="F47" s="166"/>
      <c r="G47" s="103"/>
      <c r="H47" s="65"/>
      <c r="I47" s="103"/>
      <c r="J47" s="167"/>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188"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87" priority="4">
      <formula>LEN(TRIM(C24))=0</formula>
    </cfRule>
  </conditionalFormatting>
  <conditionalFormatting sqref="E24:F24">
    <cfRule type="containsBlanks" dxfId="186" priority="3">
      <formula>LEN(TRIM(E24))=0</formula>
    </cfRule>
  </conditionalFormatting>
  <conditionalFormatting sqref="J9:K9 J11:K11 J10">
    <cfRule type="containsBlanks" dxfId="18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313653EA-B38E-4DAE-80B8-C3F21200BE54}">
      <formula1>0</formula1>
    </dataValidation>
    <dataValidation type="list" allowBlank="1" showInputMessage="1" showErrorMessage="1" sqref="J2:K2" xr:uid="{71813C66-A06F-49DA-ADD5-CBE1B977948C}">
      <formula1>"保育所,認定こども園,小規模保育事業"</formula1>
    </dataValidation>
  </dataValidations>
  <hyperlinks>
    <hyperlink ref="A1:B1" location="公表用一覧!A1" display="&lt; 戻る" xr:uid="{69195E7F-AA6B-44B1-B4E1-E2556A692F0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E8E219-C3E2-41B4-8346-BF2788DFC6C7}">
  <sheetPr codeName="Sheet64"/>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45548</v>
      </c>
      <c r="H1" s="257"/>
      <c r="I1" s="36" t="s">
        <v>370</v>
      </c>
      <c r="J1" s="258">
        <v>45748</v>
      </c>
      <c r="K1" s="259"/>
      <c r="L1" s="37"/>
      <c r="M1" s="37"/>
      <c r="N1" s="37"/>
    </row>
    <row r="2" spans="1:14" ht="27" customHeight="1" x14ac:dyDescent="0.4">
      <c r="A2" s="156" t="s">
        <v>371</v>
      </c>
      <c r="B2" s="155"/>
      <c r="C2" s="260" t="s">
        <v>796</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342</v>
      </c>
      <c r="L3" s="40"/>
      <c r="M3" s="40"/>
      <c r="N3" s="40"/>
    </row>
    <row r="4" spans="1:14" ht="27" customHeight="1" x14ac:dyDescent="0.4">
      <c r="A4" s="234"/>
      <c r="B4" s="235"/>
      <c r="C4" s="263"/>
      <c r="D4" s="264"/>
      <c r="E4" s="264"/>
      <c r="F4" s="264"/>
      <c r="G4" s="264"/>
      <c r="H4" s="265"/>
      <c r="I4" s="268" t="s">
        <v>374</v>
      </c>
      <c r="J4" s="269"/>
      <c r="K4" s="42">
        <v>359</v>
      </c>
      <c r="L4" s="40"/>
      <c r="M4" s="40"/>
      <c r="N4" s="40"/>
    </row>
    <row r="5" spans="1:14" ht="27" customHeight="1" x14ac:dyDescent="0.4">
      <c r="A5" s="290" t="s">
        <v>375</v>
      </c>
      <c r="B5" s="291"/>
      <c r="C5" s="292" t="s">
        <v>797</v>
      </c>
      <c r="D5" s="293"/>
      <c r="E5" s="294"/>
      <c r="F5" s="43" t="s">
        <v>376</v>
      </c>
      <c r="G5" s="296" t="str">
        <f>HYPERLINK("https://challengekids.info/")</f>
        <v>https://challengekids.info/</v>
      </c>
      <c r="H5" s="293"/>
      <c r="I5" s="293"/>
      <c r="J5" s="293"/>
      <c r="K5" s="295"/>
      <c r="L5" s="40"/>
      <c r="M5" s="40"/>
      <c r="N5" s="40"/>
    </row>
    <row r="6" spans="1:14" ht="27" customHeight="1" x14ac:dyDescent="0.4">
      <c r="A6" s="209" t="s">
        <v>378</v>
      </c>
      <c r="B6" s="153"/>
      <c r="C6" s="276" t="s">
        <v>798</v>
      </c>
      <c r="D6" s="277"/>
      <c r="E6" s="277"/>
      <c r="F6" s="277"/>
      <c r="G6" s="277"/>
      <c r="H6" s="282" t="s">
        <v>379</v>
      </c>
      <c r="I6" s="107" t="s">
        <v>380</v>
      </c>
      <c r="J6" s="284">
        <v>4</v>
      </c>
      <c r="K6" s="285"/>
      <c r="L6" s="44"/>
      <c r="M6" s="44"/>
      <c r="N6" s="44"/>
    </row>
    <row r="7" spans="1:14" ht="27" customHeight="1" x14ac:dyDescent="0.4">
      <c r="A7" s="156"/>
      <c r="B7" s="155"/>
      <c r="C7" s="278"/>
      <c r="D7" s="279"/>
      <c r="E7" s="279"/>
      <c r="F7" s="279"/>
      <c r="G7" s="279"/>
      <c r="H7" s="283"/>
      <c r="I7" s="286" t="s">
        <v>381</v>
      </c>
      <c r="J7" s="288" t="s">
        <v>670</v>
      </c>
      <c r="K7" s="289"/>
      <c r="L7" s="44"/>
      <c r="M7" s="44"/>
      <c r="N7" s="44"/>
    </row>
    <row r="8" spans="1:14" ht="27" customHeight="1" x14ac:dyDescent="0.4">
      <c r="A8" s="234"/>
      <c r="B8" s="235"/>
      <c r="C8" s="280"/>
      <c r="D8" s="281"/>
      <c r="E8" s="281"/>
      <c r="F8" s="281"/>
      <c r="G8" s="281"/>
      <c r="H8" s="45" t="s">
        <v>799</v>
      </c>
      <c r="I8" s="287"/>
      <c r="J8" s="224">
        <v>8</v>
      </c>
      <c r="K8" s="225"/>
      <c r="L8" s="44"/>
      <c r="M8" s="44"/>
      <c r="N8" s="44"/>
    </row>
    <row r="9" spans="1:14" ht="27" customHeight="1" x14ac:dyDescent="0.4">
      <c r="A9" s="270" t="s">
        <v>384</v>
      </c>
      <c r="B9" s="271"/>
      <c r="C9" s="276" t="s">
        <v>800</v>
      </c>
      <c r="D9" s="277"/>
      <c r="E9" s="277"/>
      <c r="F9" s="277"/>
      <c r="G9" s="277"/>
      <c r="H9" s="282" t="s">
        <v>379</v>
      </c>
      <c r="I9" s="107" t="s">
        <v>380</v>
      </c>
      <c r="J9" s="284">
        <v>4</v>
      </c>
      <c r="K9" s="285"/>
      <c r="L9" s="44"/>
      <c r="M9" s="44"/>
      <c r="N9" s="44"/>
    </row>
    <row r="10" spans="1:14" ht="27" customHeight="1" x14ac:dyDescent="0.4">
      <c r="A10" s="272"/>
      <c r="B10" s="273"/>
      <c r="C10" s="278"/>
      <c r="D10" s="279"/>
      <c r="E10" s="279"/>
      <c r="F10" s="279"/>
      <c r="G10" s="279"/>
      <c r="H10" s="283"/>
      <c r="I10" s="286" t="s">
        <v>381</v>
      </c>
      <c r="J10" s="288" t="s">
        <v>670</v>
      </c>
      <c r="K10" s="289"/>
      <c r="L10" s="44"/>
      <c r="M10" s="44"/>
      <c r="N10" s="44"/>
    </row>
    <row r="11" spans="1:14" ht="27" customHeight="1" x14ac:dyDescent="0.4">
      <c r="A11" s="274"/>
      <c r="B11" s="275"/>
      <c r="C11" s="280"/>
      <c r="D11" s="281"/>
      <c r="E11" s="281"/>
      <c r="F11" s="281"/>
      <c r="G11" s="281"/>
      <c r="H11" s="45" t="s">
        <v>799</v>
      </c>
      <c r="I11" s="287"/>
      <c r="J11" s="224">
        <v>10</v>
      </c>
      <c r="K11" s="225"/>
      <c r="L11" s="44"/>
      <c r="M11" s="44"/>
      <c r="N11" s="44"/>
    </row>
    <row r="12" spans="1:14" ht="27" customHeight="1" x14ac:dyDescent="0.4">
      <c r="A12" s="209" t="s">
        <v>387</v>
      </c>
      <c r="B12" s="153"/>
      <c r="C12" s="236" t="s">
        <v>801</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501</v>
      </c>
      <c r="D22" s="231"/>
      <c r="E22" s="230" t="s">
        <v>502</v>
      </c>
      <c r="F22" s="231"/>
      <c r="G22" s="249" t="s">
        <v>802</v>
      </c>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505</v>
      </c>
      <c r="D24" s="231"/>
      <c r="E24" s="230" t="s">
        <v>506</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6</v>
      </c>
      <c r="E26" s="53">
        <v>6</v>
      </c>
      <c r="F26" s="53">
        <v>25</v>
      </c>
      <c r="G26" s="53">
        <v>25</v>
      </c>
      <c r="H26" s="53">
        <v>25</v>
      </c>
      <c r="I26" s="212">
        <f>SUM(C26:H26)</f>
        <v>90</v>
      </c>
      <c r="J26" s="213"/>
      <c r="K26" s="54" t="s">
        <v>653</v>
      </c>
      <c r="L26" s="50"/>
      <c r="M26" s="50"/>
      <c r="N26" s="50"/>
    </row>
    <row r="27" spans="1:14" ht="27" customHeight="1" x14ac:dyDescent="0.4">
      <c r="A27" s="55"/>
      <c r="B27" s="56" t="s">
        <v>412</v>
      </c>
      <c r="C27" s="45">
        <v>3</v>
      </c>
      <c r="D27" s="45">
        <v>10</v>
      </c>
      <c r="E27" s="45">
        <v>10</v>
      </c>
      <c r="F27" s="45"/>
      <c r="G27" s="45"/>
      <c r="H27" s="45"/>
      <c r="I27" s="214">
        <f>SUM(C27:H27)</f>
        <v>23</v>
      </c>
      <c r="J27" s="215"/>
      <c r="K27" s="57" t="s">
        <v>653</v>
      </c>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f>6+13</f>
        <v>19</v>
      </c>
      <c r="F29" s="59"/>
      <c r="G29" s="59">
        <v>3</v>
      </c>
      <c r="H29" s="59">
        <v>1</v>
      </c>
      <c r="I29" s="59"/>
      <c r="J29" s="59"/>
      <c r="K29" s="60"/>
      <c r="L29" s="50"/>
      <c r="M29" s="50"/>
      <c r="N29" s="50"/>
    </row>
    <row r="30" spans="1:14" ht="27" customHeight="1" thickBot="1" x14ac:dyDescent="0.45">
      <c r="A30" s="102"/>
      <c r="B30" s="61" t="s">
        <v>424</v>
      </c>
      <c r="C30" s="62" t="s">
        <v>425</v>
      </c>
      <c r="D30" s="62" t="s">
        <v>425</v>
      </c>
      <c r="E30" s="62">
        <v>10</v>
      </c>
      <c r="F30" s="62"/>
      <c r="G30" s="62">
        <v>2</v>
      </c>
      <c r="H30" s="62"/>
      <c r="I30" s="62">
        <v>2</v>
      </c>
      <c r="J30" s="62">
        <v>1</v>
      </c>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803</v>
      </c>
      <c r="D32" s="190"/>
      <c r="E32" s="191"/>
      <c r="F32" s="189" t="s">
        <v>804</v>
      </c>
      <c r="G32" s="190"/>
      <c r="H32" s="191"/>
      <c r="I32" s="189" t="s">
        <v>803</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803</v>
      </c>
      <c r="D39" s="202"/>
      <c r="E39" s="203"/>
      <c r="F39" s="201" t="s">
        <v>803</v>
      </c>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683</v>
      </c>
      <c r="I46" s="103" t="s">
        <v>563</v>
      </c>
      <c r="J46" s="167" t="s">
        <v>805</v>
      </c>
      <c r="K46" s="168"/>
    </row>
    <row r="47" spans="1:11" ht="20.25" customHeight="1" x14ac:dyDescent="0.4">
      <c r="A47" s="154"/>
      <c r="B47" s="174"/>
      <c r="C47" s="185" t="s">
        <v>450</v>
      </c>
      <c r="D47" s="186"/>
      <c r="E47" s="166" t="s">
        <v>451</v>
      </c>
      <c r="F47" s="166"/>
      <c r="G47" s="103" t="s">
        <v>452</v>
      </c>
      <c r="H47" s="65" t="s">
        <v>806</v>
      </c>
      <c r="I47" s="103" t="s">
        <v>807</v>
      </c>
      <c r="J47" s="167" t="s">
        <v>808</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809</v>
      </c>
      <c r="F49" s="166"/>
      <c r="G49" s="103"/>
      <c r="H49" s="65"/>
      <c r="I49" s="103"/>
      <c r="J49" s="167"/>
      <c r="K49" s="168"/>
      <c r="L49" s="66"/>
      <c r="M49" s="66"/>
      <c r="N49" s="66"/>
    </row>
    <row r="50" spans="1:14" ht="20.25" customHeight="1" x14ac:dyDescent="0.4">
      <c r="A50" s="154"/>
      <c r="B50" s="174"/>
      <c r="C50" s="185" t="s">
        <v>461</v>
      </c>
      <c r="D50" s="186"/>
      <c r="E50" s="188" t="s">
        <v>810</v>
      </c>
      <c r="F50" s="188"/>
      <c r="G50" s="103" t="s">
        <v>446</v>
      </c>
      <c r="H50" s="65" t="s">
        <v>811</v>
      </c>
      <c r="I50" s="103" t="s">
        <v>448</v>
      </c>
      <c r="J50" s="167" t="s">
        <v>805</v>
      </c>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812</v>
      </c>
      <c r="D55" s="181"/>
      <c r="E55" s="182" t="s">
        <v>665</v>
      </c>
      <c r="F55" s="182"/>
      <c r="G55" s="104" t="s">
        <v>813</v>
      </c>
      <c r="H55" s="69" t="s">
        <v>814</v>
      </c>
      <c r="I55" s="69" t="s">
        <v>377</v>
      </c>
      <c r="J55" s="183" t="s">
        <v>815</v>
      </c>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816</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84" priority="3">
      <formula>LEN(TRIM(C24))=0</formula>
    </cfRule>
  </conditionalFormatting>
  <conditionalFormatting sqref="C9:G11 J9:K11 H11 C27:I27 K27">
    <cfRule type="expression" dxfId="183" priority="2" stopIfTrue="1">
      <formula>$K$4=""</formula>
    </cfRule>
  </conditionalFormatting>
  <conditionalFormatting sqref="E47:K49 C6:G11 H11 C26:I27 K26:K27 G1:H1 I2 C2:C3 K3 C5:E5 G5:K5 J6:K6 J7 H8 C12 C22:F22 C29:E29 G29 G46:K46">
    <cfRule type="containsBlanks" dxfId="18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81" priority="6">
      <formula>LEN(TRIM(J8))=0</formula>
    </cfRule>
  </conditionalFormatting>
  <dataValidations count="2">
    <dataValidation type="whole" operator="greaterThanOrEqual" allowBlank="1" showInputMessage="1" showErrorMessage="1" sqref="E29:K30 C29:D29" xr:uid="{0ECB34A7-EC58-4363-8C96-32090C8467A6}">
      <formula1>0</formula1>
    </dataValidation>
    <dataValidation type="list" allowBlank="1" showInputMessage="1" showErrorMessage="1" sqref="J2:K2" xr:uid="{3E4857A7-7F94-4BCC-A851-A942244FF278}">
      <formula1>"保育所,認定こども園,小規模保育事業"</formula1>
    </dataValidation>
  </dataValidations>
  <hyperlinks>
    <hyperlink ref="A1:B1" location="公表用一覧!A1" display=" &lt;戻る" xr:uid="{05C1A7A6-83C2-4AA9-BFF7-56E0CAA3025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4CD5AD-1379-4026-8B49-395F8AA966C2}">
  <sheetPr codeName="Sheet65"/>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45548</v>
      </c>
      <c r="H1" s="257"/>
      <c r="I1" s="36" t="s">
        <v>370</v>
      </c>
      <c r="J1" s="258">
        <v>45748</v>
      </c>
      <c r="K1" s="259"/>
      <c r="L1" s="37"/>
      <c r="M1" s="37"/>
      <c r="N1" s="37"/>
    </row>
    <row r="2" spans="1:14" ht="27" customHeight="1" x14ac:dyDescent="0.4">
      <c r="A2" s="156" t="s">
        <v>371</v>
      </c>
      <c r="B2" s="155"/>
      <c r="C2" s="260" t="s">
        <v>1272</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343</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1273</v>
      </c>
      <c r="D5" s="293"/>
      <c r="E5" s="294"/>
      <c r="F5" s="43" t="s">
        <v>376</v>
      </c>
      <c r="G5" s="296" t="str">
        <f>HYPERLINK("https://www.morinomachi-childcare.jp/index.html")</f>
        <v>https://www.morinomachi-childcare.jp/index.html</v>
      </c>
      <c r="H5" s="293"/>
      <c r="I5" s="293"/>
      <c r="J5" s="293"/>
      <c r="K5" s="295"/>
      <c r="L5" s="40"/>
      <c r="M5" s="40"/>
      <c r="N5" s="40"/>
    </row>
    <row r="6" spans="1:14" ht="27" customHeight="1" x14ac:dyDescent="0.4">
      <c r="A6" s="209" t="s">
        <v>378</v>
      </c>
      <c r="B6" s="153"/>
      <c r="C6" s="276" t="s">
        <v>1274</v>
      </c>
      <c r="D6" s="277"/>
      <c r="E6" s="277"/>
      <c r="F6" s="277"/>
      <c r="G6" s="277"/>
      <c r="H6" s="282" t="s">
        <v>379</v>
      </c>
      <c r="I6" s="107" t="s">
        <v>380</v>
      </c>
      <c r="J6" s="284">
        <v>6</v>
      </c>
      <c r="K6" s="285"/>
      <c r="L6" s="44"/>
      <c r="M6" s="44"/>
      <c r="N6" s="44"/>
    </row>
    <row r="7" spans="1:14" ht="27" customHeight="1" x14ac:dyDescent="0.4">
      <c r="A7" s="156"/>
      <c r="B7" s="155"/>
      <c r="C7" s="278"/>
      <c r="D7" s="279"/>
      <c r="E7" s="279"/>
      <c r="F7" s="279"/>
      <c r="G7" s="279"/>
      <c r="H7" s="283"/>
      <c r="I7" s="286" t="s">
        <v>381</v>
      </c>
      <c r="J7" s="288" t="s">
        <v>649</v>
      </c>
      <c r="K7" s="289"/>
      <c r="L7" s="44"/>
      <c r="M7" s="44"/>
      <c r="N7" s="44"/>
    </row>
    <row r="8" spans="1:14" ht="27" customHeight="1" x14ac:dyDescent="0.4">
      <c r="A8" s="234"/>
      <c r="B8" s="235"/>
      <c r="C8" s="280"/>
      <c r="D8" s="281"/>
      <c r="E8" s="281"/>
      <c r="F8" s="281"/>
      <c r="G8" s="281"/>
      <c r="H8" s="45" t="s">
        <v>499</v>
      </c>
      <c r="I8" s="287"/>
      <c r="J8" s="224">
        <v>6</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413" t="s">
        <v>1275</v>
      </c>
      <c r="D12" s="277"/>
      <c r="E12" s="277"/>
      <c r="F12" s="277"/>
      <c r="G12" s="277"/>
      <c r="H12" s="277"/>
      <c r="I12" s="277"/>
      <c r="J12" s="277"/>
      <c r="K12" s="539"/>
      <c r="L12" s="44"/>
      <c r="M12" s="44"/>
      <c r="N12" s="44"/>
    </row>
    <row r="13" spans="1:14" ht="27" customHeight="1" x14ac:dyDescent="0.4">
      <c r="A13" s="156"/>
      <c r="B13" s="155"/>
      <c r="C13" s="278"/>
      <c r="D13" s="279"/>
      <c r="E13" s="279"/>
      <c r="F13" s="279"/>
      <c r="G13" s="279"/>
      <c r="H13" s="279"/>
      <c r="I13" s="279"/>
      <c r="J13" s="279"/>
      <c r="K13" s="372"/>
      <c r="L13" s="44"/>
      <c r="M13" s="44"/>
      <c r="N13" s="44"/>
    </row>
    <row r="14" spans="1:14" ht="27" customHeight="1" x14ac:dyDescent="0.4">
      <c r="A14" s="156"/>
      <c r="B14" s="155"/>
      <c r="C14" s="278"/>
      <c r="D14" s="279"/>
      <c r="E14" s="279"/>
      <c r="F14" s="279"/>
      <c r="G14" s="279"/>
      <c r="H14" s="279"/>
      <c r="I14" s="279"/>
      <c r="J14" s="279"/>
      <c r="K14" s="372"/>
      <c r="L14" s="44"/>
      <c r="M14" s="44"/>
      <c r="N14" s="44"/>
    </row>
    <row r="15" spans="1:14" ht="27" customHeight="1" x14ac:dyDescent="0.4">
      <c r="A15" s="156"/>
      <c r="B15" s="155"/>
      <c r="C15" s="278"/>
      <c r="D15" s="279"/>
      <c r="E15" s="279"/>
      <c r="F15" s="279"/>
      <c r="G15" s="279"/>
      <c r="H15" s="279"/>
      <c r="I15" s="279"/>
      <c r="J15" s="279"/>
      <c r="K15" s="372"/>
      <c r="L15" s="44"/>
      <c r="M15" s="44"/>
      <c r="N15" s="44"/>
    </row>
    <row r="16" spans="1:14" ht="27" customHeight="1" x14ac:dyDescent="0.4">
      <c r="A16" s="156"/>
      <c r="B16" s="155"/>
      <c r="C16" s="278"/>
      <c r="D16" s="279"/>
      <c r="E16" s="279"/>
      <c r="F16" s="279"/>
      <c r="G16" s="279"/>
      <c r="H16" s="279"/>
      <c r="I16" s="279"/>
      <c r="J16" s="279"/>
      <c r="K16" s="372"/>
      <c r="L16" s="44"/>
      <c r="M16" s="44"/>
      <c r="N16" s="44"/>
    </row>
    <row r="17" spans="1:14" ht="27" customHeight="1" x14ac:dyDescent="0.4">
      <c r="A17" s="156"/>
      <c r="B17" s="155"/>
      <c r="C17" s="278"/>
      <c r="D17" s="279"/>
      <c r="E17" s="279"/>
      <c r="F17" s="279"/>
      <c r="G17" s="279"/>
      <c r="H17" s="279"/>
      <c r="I17" s="279"/>
      <c r="J17" s="279"/>
      <c r="K17" s="372"/>
      <c r="L17" s="44"/>
      <c r="M17" s="44"/>
      <c r="N17" s="44"/>
    </row>
    <row r="18" spans="1:14" ht="27" customHeight="1" x14ac:dyDescent="0.4">
      <c r="A18" s="156"/>
      <c r="B18" s="155"/>
      <c r="C18" s="278"/>
      <c r="D18" s="279"/>
      <c r="E18" s="279"/>
      <c r="F18" s="279"/>
      <c r="G18" s="279"/>
      <c r="H18" s="279"/>
      <c r="I18" s="279"/>
      <c r="J18" s="279"/>
      <c r="K18" s="372"/>
      <c r="L18" s="44"/>
      <c r="M18" s="44"/>
      <c r="N18" s="44"/>
    </row>
    <row r="19" spans="1:14" ht="27" customHeight="1" x14ac:dyDescent="0.4">
      <c r="A19" s="156"/>
      <c r="B19" s="155"/>
      <c r="C19" s="278"/>
      <c r="D19" s="279"/>
      <c r="E19" s="279"/>
      <c r="F19" s="279"/>
      <c r="G19" s="279"/>
      <c r="H19" s="279"/>
      <c r="I19" s="279"/>
      <c r="J19" s="279"/>
      <c r="K19" s="372"/>
      <c r="L19" s="44"/>
      <c r="M19" s="44"/>
      <c r="N19" s="44"/>
    </row>
    <row r="20" spans="1:14" ht="27" customHeight="1" x14ac:dyDescent="0.4">
      <c r="A20" s="234"/>
      <c r="B20" s="235"/>
      <c r="C20" s="280"/>
      <c r="D20" s="281"/>
      <c r="E20" s="281"/>
      <c r="F20" s="281"/>
      <c r="G20" s="281"/>
      <c r="H20" s="281"/>
      <c r="I20" s="281"/>
      <c r="J20" s="281"/>
      <c r="K20" s="540"/>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501</v>
      </c>
      <c r="D22" s="231"/>
      <c r="E22" s="230" t="s">
        <v>780</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505</v>
      </c>
      <c r="D24" s="231"/>
      <c r="E24" s="230" t="s">
        <v>506</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15</v>
      </c>
      <c r="E26" s="53">
        <v>15</v>
      </c>
      <c r="F26" s="53">
        <v>18</v>
      </c>
      <c r="G26" s="53">
        <v>18</v>
      </c>
      <c r="H26" s="53">
        <v>18</v>
      </c>
      <c r="I26" s="212">
        <f>SUM(C26:H26)</f>
        <v>90</v>
      </c>
      <c r="J26" s="213"/>
      <c r="K26" s="54" t="s">
        <v>1276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20</v>
      </c>
      <c r="F29" s="59"/>
      <c r="G29" s="59">
        <v>4</v>
      </c>
      <c r="H29" s="59">
        <v>1</v>
      </c>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1277</v>
      </c>
      <c r="D32" s="190"/>
      <c r="E32" s="191"/>
      <c r="F32" s="189" t="s">
        <v>1278</v>
      </c>
      <c r="G32" s="190"/>
      <c r="H32" s="191"/>
      <c r="I32" s="189" t="s">
        <v>1279</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1280</v>
      </c>
      <c r="D39" s="202"/>
      <c r="E39" s="203"/>
      <c r="F39" s="201" t="s">
        <v>1281</v>
      </c>
      <c r="G39" s="202"/>
      <c r="H39" s="203"/>
      <c r="I39" s="201" t="s">
        <v>1282</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926</v>
      </c>
      <c r="I46" s="103" t="s">
        <v>448</v>
      </c>
      <c r="J46" s="167" t="s">
        <v>515</v>
      </c>
      <c r="K46" s="168"/>
    </row>
    <row r="47" spans="1:11" ht="20.25" customHeight="1" x14ac:dyDescent="0.4">
      <c r="A47" s="154"/>
      <c r="B47" s="174"/>
      <c r="C47" s="185" t="s">
        <v>450</v>
      </c>
      <c r="D47" s="186"/>
      <c r="E47" s="166" t="s">
        <v>451</v>
      </c>
      <c r="F47" s="166"/>
      <c r="G47" s="103" t="s">
        <v>446</v>
      </c>
      <c r="H47" s="65" t="s">
        <v>1283</v>
      </c>
      <c r="I47" s="103" t="s">
        <v>1284</v>
      </c>
      <c r="J47" s="167" t="s">
        <v>515</v>
      </c>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t="s">
        <v>1285</v>
      </c>
      <c r="F50" s="188"/>
      <c r="G50" s="103" t="s">
        <v>446</v>
      </c>
      <c r="H50" s="65" t="s">
        <v>1286</v>
      </c>
      <c r="I50" s="103" t="s">
        <v>448</v>
      </c>
      <c r="J50" s="167" t="s">
        <v>515</v>
      </c>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1287</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80" priority="3">
      <formula>LEN(TRIM(C24))=0</formula>
    </cfRule>
  </conditionalFormatting>
  <conditionalFormatting sqref="C9:G11 J9:K11 H11 C27:I27 K27">
    <cfRule type="expression" dxfId="179" priority="2" stopIfTrue="1">
      <formula>$K$4=""</formula>
    </cfRule>
  </conditionalFormatting>
  <conditionalFormatting sqref="E47:K49 C6:G11 H11 C26:I27 K26:K27 G1:H1 I2 C2:C3 K3 C5:E5 G5:K5 J6:K6 J7 H8 C12 C22:F22 C29:E29 G29 G46:K46">
    <cfRule type="containsBlanks" dxfId="17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77" priority="6">
      <formula>LEN(TRIM(J8))=0</formula>
    </cfRule>
  </conditionalFormatting>
  <dataValidations count="2">
    <dataValidation type="whole" operator="greaterThanOrEqual" allowBlank="1" showInputMessage="1" showErrorMessage="1" sqref="E29:K30 C29:D29" xr:uid="{0066B8EF-B939-448B-ACA2-DCC0AA5657A0}">
      <formula1>0</formula1>
    </dataValidation>
    <dataValidation type="list" allowBlank="1" showInputMessage="1" showErrorMessage="1" sqref="J2:K2" xr:uid="{B2A12CDA-D0E0-45EF-9B74-678AF151AB58}">
      <formula1>"保育所,認定こども園,小規模保育事業"</formula1>
    </dataValidation>
  </dataValidations>
  <hyperlinks>
    <hyperlink ref="A1:B1" location="公表用一覧!A1" display=" &lt;戻る" xr:uid="{5CFFC49A-E0D6-41FF-BCB0-D37382CA1E9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16BBEA-0976-49F4-86CF-B38132364F62}">
  <sheetPr codeName="Sheet66"/>
  <dimension ref="A1:N118"/>
  <sheetViews>
    <sheetView workbookViewId="0">
      <selection activeCell="C6" sqref="C6:G8"/>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59" t="s">
        <v>541</v>
      </c>
      <c r="B1" s="359"/>
      <c r="C1" s="123"/>
      <c r="D1" s="123"/>
      <c r="E1" s="124"/>
      <c r="F1" s="35" t="s">
        <v>369</v>
      </c>
      <c r="G1" s="442">
        <v>45917</v>
      </c>
      <c r="H1" s="443"/>
      <c r="I1" s="36" t="s">
        <v>370</v>
      </c>
      <c r="J1" s="444">
        <v>45748</v>
      </c>
      <c r="K1" s="445"/>
      <c r="L1" s="37"/>
      <c r="M1" s="37"/>
      <c r="N1" s="37"/>
    </row>
    <row r="2" spans="1:14" ht="27" customHeight="1" x14ac:dyDescent="0.4">
      <c r="A2" s="156" t="s">
        <v>371</v>
      </c>
      <c r="B2" s="155"/>
      <c r="C2" s="260" t="s">
        <v>1493</v>
      </c>
      <c r="D2" s="261"/>
      <c r="E2" s="261"/>
      <c r="F2" s="261"/>
      <c r="G2" s="261"/>
      <c r="H2" s="262"/>
      <c r="I2" s="39" t="s">
        <v>93</v>
      </c>
      <c r="J2" s="266" t="s">
        <v>818</v>
      </c>
      <c r="K2" s="267"/>
      <c r="L2" s="40"/>
      <c r="M2" s="40"/>
      <c r="N2" s="40"/>
    </row>
    <row r="3" spans="1:14" ht="27" customHeight="1" x14ac:dyDescent="0.4">
      <c r="A3" s="156"/>
      <c r="B3" s="155"/>
      <c r="C3" s="260"/>
      <c r="D3" s="261"/>
      <c r="E3" s="261"/>
      <c r="F3" s="261"/>
      <c r="G3" s="261"/>
      <c r="H3" s="262"/>
      <c r="I3" s="268" t="s">
        <v>373</v>
      </c>
      <c r="J3" s="269"/>
      <c r="K3" s="41">
        <v>344</v>
      </c>
      <c r="L3" s="40"/>
      <c r="M3" s="40"/>
      <c r="N3" s="40"/>
    </row>
    <row r="4" spans="1:14" ht="27" customHeight="1" x14ac:dyDescent="0.4">
      <c r="A4" s="234"/>
      <c r="B4" s="235"/>
      <c r="C4" s="263"/>
      <c r="D4" s="264"/>
      <c r="E4" s="264"/>
      <c r="F4" s="264"/>
      <c r="G4" s="264"/>
      <c r="H4" s="265"/>
      <c r="I4" s="268" t="s">
        <v>374</v>
      </c>
      <c r="J4" s="269"/>
      <c r="K4" s="42">
        <v>347</v>
      </c>
      <c r="L4" s="40"/>
      <c r="M4" s="40"/>
      <c r="N4" s="40"/>
    </row>
    <row r="5" spans="1:14" ht="27" customHeight="1" x14ac:dyDescent="0.4">
      <c r="A5" s="290" t="s">
        <v>375</v>
      </c>
      <c r="B5" s="291"/>
      <c r="C5" s="292" t="s">
        <v>1494</v>
      </c>
      <c r="D5" s="293"/>
      <c r="E5" s="294"/>
      <c r="F5" s="43" t="s">
        <v>376</v>
      </c>
      <c r="G5" s="296" t="str">
        <f>HYPERLINK("#", "https://central.tksg.ed.jp")</f>
        <v>https://central.tksg.ed.jp</v>
      </c>
      <c r="H5" s="293"/>
      <c r="I5" s="293"/>
      <c r="J5" s="293"/>
      <c r="K5" s="295"/>
      <c r="L5" s="40"/>
      <c r="M5" s="40"/>
      <c r="N5" s="40"/>
    </row>
    <row r="6" spans="1:14" ht="27" customHeight="1" x14ac:dyDescent="0.4">
      <c r="A6" s="209" t="s">
        <v>378</v>
      </c>
      <c r="B6" s="153"/>
      <c r="C6" s="276" t="s">
        <v>1495</v>
      </c>
      <c r="D6" s="277"/>
      <c r="E6" s="277"/>
      <c r="F6" s="277"/>
      <c r="G6" s="277"/>
      <c r="H6" s="282" t="s">
        <v>379</v>
      </c>
      <c r="I6" s="113" t="s">
        <v>380</v>
      </c>
      <c r="J6" s="284">
        <v>10</v>
      </c>
      <c r="K6" s="285"/>
      <c r="L6" s="44"/>
      <c r="M6" s="44"/>
      <c r="N6" s="44"/>
    </row>
    <row r="7" spans="1:14" ht="27" customHeight="1" x14ac:dyDescent="0.4">
      <c r="A7" s="156"/>
      <c r="B7" s="155"/>
      <c r="C7" s="278"/>
      <c r="D7" s="279"/>
      <c r="E7" s="279"/>
      <c r="F7" s="279"/>
      <c r="G7" s="279"/>
      <c r="H7" s="283"/>
      <c r="I7" s="286" t="s">
        <v>381</v>
      </c>
      <c r="J7" s="288" t="s">
        <v>1496</v>
      </c>
      <c r="K7" s="289"/>
      <c r="L7" s="44"/>
      <c r="M7" s="44"/>
      <c r="N7" s="44"/>
    </row>
    <row r="8" spans="1:14" ht="27" customHeight="1" x14ac:dyDescent="0.4">
      <c r="A8" s="234"/>
      <c r="B8" s="235"/>
      <c r="C8" s="280"/>
      <c r="D8" s="281"/>
      <c r="E8" s="281"/>
      <c r="F8" s="281"/>
      <c r="G8" s="281"/>
      <c r="H8" s="45" t="s">
        <v>499</v>
      </c>
      <c r="I8" s="287"/>
      <c r="J8" s="224">
        <v>7</v>
      </c>
      <c r="K8" s="225"/>
      <c r="L8" s="44"/>
      <c r="M8" s="44"/>
      <c r="N8" s="44"/>
    </row>
    <row r="9" spans="1:14" ht="27" customHeight="1" x14ac:dyDescent="0.4">
      <c r="A9" s="270" t="s">
        <v>384</v>
      </c>
      <c r="B9" s="271"/>
      <c r="C9" s="276" t="s">
        <v>1497</v>
      </c>
      <c r="D9" s="277"/>
      <c r="E9" s="277"/>
      <c r="F9" s="277"/>
      <c r="G9" s="277"/>
      <c r="H9" s="282" t="s">
        <v>379</v>
      </c>
      <c r="I9" s="113" t="s">
        <v>380</v>
      </c>
      <c r="J9" s="284">
        <v>0</v>
      </c>
      <c r="K9" s="285"/>
      <c r="L9" s="44"/>
      <c r="M9" s="44"/>
      <c r="N9" s="44"/>
    </row>
    <row r="10" spans="1:14" ht="27" customHeight="1" x14ac:dyDescent="0.4">
      <c r="A10" s="272"/>
      <c r="B10" s="273"/>
      <c r="C10" s="278"/>
      <c r="D10" s="279"/>
      <c r="E10" s="279"/>
      <c r="F10" s="279"/>
      <c r="G10" s="279"/>
      <c r="H10" s="283"/>
      <c r="I10" s="286" t="s">
        <v>381</v>
      </c>
      <c r="J10" s="288" t="s">
        <v>1498</v>
      </c>
      <c r="K10" s="289"/>
      <c r="L10" s="44"/>
      <c r="M10" s="44"/>
      <c r="N10" s="44"/>
    </row>
    <row r="11" spans="1:14" ht="27" customHeight="1" x14ac:dyDescent="0.4">
      <c r="A11" s="274"/>
      <c r="B11" s="275"/>
      <c r="C11" s="280"/>
      <c r="D11" s="281"/>
      <c r="E11" s="281"/>
      <c r="F11" s="281"/>
      <c r="G11" s="281"/>
      <c r="H11" s="45"/>
      <c r="I11" s="287"/>
      <c r="J11" s="224">
        <v>1</v>
      </c>
      <c r="K11" s="225"/>
      <c r="L11" s="44"/>
      <c r="M11" s="44"/>
      <c r="N11" s="44"/>
    </row>
    <row r="12" spans="1:14" ht="27" customHeight="1" x14ac:dyDescent="0.4">
      <c r="A12" s="209" t="s">
        <v>387</v>
      </c>
      <c r="B12" s="153"/>
      <c r="C12" s="541" t="s">
        <v>1499</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626</v>
      </c>
      <c r="D22" s="231"/>
      <c r="E22" s="230" t="s">
        <v>627</v>
      </c>
      <c r="F22" s="231"/>
      <c r="G22" s="249" t="s">
        <v>1500</v>
      </c>
      <c r="H22" s="250"/>
      <c r="I22" s="46" t="s">
        <v>396</v>
      </c>
      <c r="J22" s="226" t="s">
        <v>1304</v>
      </c>
      <c r="K22" s="227"/>
      <c r="L22" s="44"/>
      <c r="M22" s="44"/>
      <c r="N22" s="44"/>
    </row>
    <row r="23" spans="1:14" ht="27" customHeight="1" x14ac:dyDescent="0.4">
      <c r="A23" s="156"/>
      <c r="B23" s="155"/>
      <c r="C23" s="228" t="s">
        <v>397</v>
      </c>
      <c r="D23" s="229"/>
      <c r="E23" s="228" t="s">
        <v>398</v>
      </c>
      <c r="F23" s="229"/>
      <c r="G23" s="251"/>
      <c r="H23" s="252"/>
      <c r="I23" s="46" t="s">
        <v>399</v>
      </c>
      <c r="J23" s="226" t="s">
        <v>1304</v>
      </c>
      <c r="K23" s="227"/>
      <c r="L23" s="44"/>
      <c r="M23" s="44"/>
      <c r="N23" s="44"/>
    </row>
    <row r="24" spans="1:14" ht="27" customHeight="1" x14ac:dyDescent="0.4">
      <c r="A24" s="234"/>
      <c r="B24" s="235"/>
      <c r="C24" s="230" t="s">
        <v>575</v>
      </c>
      <c r="D24" s="231"/>
      <c r="E24" s="230" t="s">
        <v>575</v>
      </c>
      <c r="F24" s="231"/>
      <c r="G24" s="253"/>
      <c r="H24" s="254"/>
      <c r="I24" s="47" t="s">
        <v>401</v>
      </c>
      <c r="J24" s="226" t="s">
        <v>1304</v>
      </c>
      <c r="K24" s="227"/>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15</v>
      </c>
      <c r="E26" s="53">
        <v>20</v>
      </c>
      <c r="F26" s="53">
        <v>23</v>
      </c>
      <c r="G26" s="53">
        <v>25</v>
      </c>
      <c r="H26" s="53">
        <v>25</v>
      </c>
      <c r="I26" s="212">
        <f>SUM(C26:H26)</f>
        <v>117</v>
      </c>
      <c r="J26" s="213"/>
      <c r="K26" s="54" t="s">
        <v>653</v>
      </c>
      <c r="L26" s="50"/>
      <c r="M26" s="50"/>
      <c r="N26" s="50"/>
    </row>
    <row r="27" spans="1:14" ht="27" customHeight="1" x14ac:dyDescent="0.4">
      <c r="A27" s="55"/>
      <c r="B27" s="56" t="s">
        <v>412</v>
      </c>
      <c r="C27" s="45">
        <v>9</v>
      </c>
      <c r="D27" s="45">
        <v>10</v>
      </c>
      <c r="E27" s="45">
        <v>10</v>
      </c>
      <c r="F27" s="45"/>
      <c r="G27" s="45"/>
      <c r="H27" s="45"/>
      <c r="I27" s="214">
        <f>SUM(C27:H27)</f>
        <v>29</v>
      </c>
      <c r="J27" s="215"/>
      <c r="K27" s="54" t="s">
        <v>653</v>
      </c>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3</v>
      </c>
      <c r="E29" s="59">
        <v>19</v>
      </c>
      <c r="F29" s="59">
        <v>1</v>
      </c>
      <c r="G29" s="59">
        <v>1</v>
      </c>
      <c r="H29" s="59">
        <v>4</v>
      </c>
      <c r="I29" s="59">
        <v>0</v>
      </c>
      <c r="J29" s="59">
        <v>0</v>
      </c>
      <c r="K29" s="60">
        <v>0</v>
      </c>
      <c r="L29" s="50"/>
      <c r="M29" s="50"/>
      <c r="N29" s="50"/>
    </row>
    <row r="30" spans="1:14" ht="27" customHeight="1" thickBot="1" x14ac:dyDescent="0.45">
      <c r="A30" s="120"/>
      <c r="B30" s="61" t="s">
        <v>424</v>
      </c>
      <c r="C30" s="62" t="s">
        <v>425</v>
      </c>
      <c r="D30" s="62" t="s">
        <v>425</v>
      </c>
      <c r="E30" s="62">
        <v>10</v>
      </c>
      <c r="F30" s="62">
        <v>0</v>
      </c>
      <c r="G30" s="62">
        <v>0</v>
      </c>
      <c r="H30" s="62">
        <v>0</v>
      </c>
      <c r="I30" s="62">
        <v>8</v>
      </c>
      <c r="J30" s="62">
        <v>3</v>
      </c>
      <c r="K30" s="63">
        <v>2</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1919</v>
      </c>
      <c r="D32" s="190"/>
      <c r="E32" s="191"/>
      <c r="F32" s="189" t="s">
        <v>1501</v>
      </c>
      <c r="G32" s="190"/>
      <c r="H32" s="191"/>
      <c r="I32" s="542" t="s">
        <v>1502</v>
      </c>
      <c r="J32" s="543"/>
      <c r="K32" s="544"/>
    </row>
    <row r="33" spans="1:11" ht="20.25" customHeight="1" x14ac:dyDescent="0.4">
      <c r="A33" s="154"/>
      <c r="B33" s="174"/>
      <c r="C33" s="192"/>
      <c r="D33" s="193"/>
      <c r="E33" s="194"/>
      <c r="F33" s="192"/>
      <c r="G33" s="193"/>
      <c r="H33" s="194"/>
      <c r="I33" s="545"/>
      <c r="J33" s="546"/>
      <c r="K33" s="547"/>
    </row>
    <row r="34" spans="1:11" ht="20.25" customHeight="1" x14ac:dyDescent="0.4">
      <c r="A34" s="154"/>
      <c r="B34" s="174"/>
      <c r="C34" s="192"/>
      <c r="D34" s="193"/>
      <c r="E34" s="194"/>
      <c r="F34" s="192"/>
      <c r="G34" s="193"/>
      <c r="H34" s="194"/>
      <c r="I34" s="545"/>
      <c r="J34" s="546"/>
      <c r="K34" s="547"/>
    </row>
    <row r="35" spans="1:11" ht="20.25" customHeight="1" x14ac:dyDescent="0.4">
      <c r="A35" s="154"/>
      <c r="B35" s="174"/>
      <c r="C35" s="192"/>
      <c r="D35" s="193"/>
      <c r="E35" s="194"/>
      <c r="F35" s="192"/>
      <c r="G35" s="193"/>
      <c r="H35" s="194"/>
      <c r="I35" s="545"/>
      <c r="J35" s="546"/>
      <c r="K35" s="547"/>
    </row>
    <row r="36" spans="1:11" ht="20.25" customHeight="1" x14ac:dyDescent="0.4">
      <c r="A36" s="154"/>
      <c r="B36" s="174"/>
      <c r="C36" s="192"/>
      <c r="D36" s="193"/>
      <c r="E36" s="194"/>
      <c r="F36" s="192"/>
      <c r="G36" s="193"/>
      <c r="H36" s="194"/>
      <c r="I36" s="545"/>
      <c r="J36" s="546"/>
      <c r="K36" s="547"/>
    </row>
    <row r="37" spans="1:11" ht="20.25" customHeight="1" x14ac:dyDescent="0.4">
      <c r="A37" s="154"/>
      <c r="B37" s="174"/>
      <c r="C37" s="192"/>
      <c r="D37" s="193"/>
      <c r="E37" s="194"/>
      <c r="F37" s="192"/>
      <c r="G37" s="193"/>
      <c r="H37" s="194"/>
      <c r="I37" s="545"/>
      <c r="J37" s="546"/>
      <c r="K37" s="547"/>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466" t="s">
        <v>1503</v>
      </c>
      <c r="D39" s="467"/>
      <c r="E39" s="548"/>
      <c r="F39" s="201"/>
      <c r="G39" s="202"/>
      <c r="H39" s="203"/>
      <c r="I39" s="466" t="s">
        <v>1504</v>
      </c>
      <c r="J39" s="467"/>
      <c r="K39" s="550"/>
    </row>
    <row r="40" spans="1:11" ht="20.25" customHeight="1" x14ac:dyDescent="0.4">
      <c r="A40" s="154"/>
      <c r="B40" s="174"/>
      <c r="C40" s="466"/>
      <c r="D40" s="467"/>
      <c r="E40" s="548"/>
      <c r="F40" s="201"/>
      <c r="G40" s="202"/>
      <c r="H40" s="203"/>
      <c r="I40" s="466"/>
      <c r="J40" s="467"/>
      <c r="K40" s="550"/>
    </row>
    <row r="41" spans="1:11" ht="20.25" customHeight="1" x14ac:dyDescent="0.4">
      <c r="A41" s="154"/>
      <c r="B41" s="174"/>
      <c r="C41" s="466"/>
      <c r="D41" s="467"/>
      <c r="E41" s="548"/>
      <c r="F41" s="201"/>
      <c r="G41" s="202"/>
      <c r="H41" s="203"/>
      <c r="I41" s="466"/>
      <c r="J41" s="467"/>
      <c r="K41" s="550"/>
    </row>
    <row r="42" spans="1:11" ht="20.25" customHeight="1" x14ac:dyDescent="0.4">
      <c r="A42" s="154"/>
      <c r="B42" s="174"/>
      <c r="C42" s="466"/>
      <c r="D42" s="467"/>
      <c r="E42" s="548"/>
      <c r="F42" s="201"/>
      <c r="G42" s="202"/>
      <c r="H42" s="203"/>
      <c r="I42" s="466"/>
      <c r="J42" s="467"/>
      <c r="K42" s="550"/>
    </row>
    <row r="43" spans="1:11" ht="20.25" customHeight="1" x14ac:dyDescent="0.4">
      <c r="A43" s="154"/>
      <c r="B43" s="174"/>
      <c r="C43" s="466"/>
      <c r="D43" s="467"/>
      <c r="E43" s="548"/>
      <c r="F43" s="201"/>
      <c r="G43" s="202"/>
      <c r="H43" s="203"/>
      <c r="I43" s="466"/>
      <c r="J43" s="467"/>
      <c r="K43" s="550"/>
    </row>
    <row r="44" spans="1:11" ht="20.25" customHeight="1" x14ac:dyDescent="0.4">
      <c r="A44" s="216"/>
      <c r="B44" s="217"/>
      <c r="C44" s="470"/>
      <c r="D44" s="471"/>
      <c r="E44" s="549"/>
      <c r="F44" s="204"/>
      <c r="G44" s="205"/>
      <c r="H44" s="206"/>
      <c r="I44" s="470"/>
      <c r="J44" s="471"/>
      <c r="K44" s="551"/>
    </row>
    <row r="45" spans="1:11" ht="20.25" customHeight="1" x14ac:dyDescent="0.4">
      <c r="A45" s="152" t="s">
        <v>438</v>
      </c>
      <c r="B45" s="173"/>
      <c r="C45" s="175" t="s">
        <v>439</v>
      </c>
      <c r="D45" s="176"/>
      <c r="E45" s="177" t="s">
        <v>440</v>
      </c>
      <c r="F45" s="177"/>
      <c r="G45" s="125" t="s">
        <v>441</v>
      </c>
      <c r="H45" s="125" t="s">
        <v>442</v>
      </c>
      <c r="I45" s="125" t="s">
        <v>93</v>
      </c>
      <c r="J45" s="178" t="s">
        <v>443</v>
      </c>
      <c r="K45" s="179"/>
    </row>
    <row r="46" spans="1:11" ht="20.25" customHeight="1" x14ac:dyDescent="0.4">
      <c r="A46" s="154"/>
      <c r="B46" s="174"/>
      <c r="C46" s="185" t="s">
        <v>444</v>
      </c>
      <c r="D46" s="186"/>
      <c r="E46" s="187" t="s">
        <v>445</v>
      </c>
      <c r="F46" s="187"/>
      <c r="G46" s="126" t="s">
        <v>446</v>
      </c>
      <c r="H46" s="91" t="s">
        <v>1505</v>
      </c>
      <c r="I46" s="126" t="s">
        <v>563</v>
      </c>
      <c r="J46" s="167" t="s">
        <v>524</v>
      </c>
      <c r="K46" s="168"/>
    </row>
    <row r="47" spans="1:11" ht="20.25" customHeight="1" x14ac:dyDescent="0.4">
      <c r="A47" s="154"/>
      <c r="B47" s="174"/>
      <c r="C47" s="185" t="s">
        <v>450</v>
      </c>
      <c r="D47" s="186"/>
      <c r="E47" s="166" t="s">
        <v>451</v>
      </c>
      <c r="F47" s="166"/>
      <c r="G47" s="126" t="s">
        <v>446</v>
      </c>
      <c r="H47" s="91" t="s">
        <v>553</v>
      </c>
      <c r="I47" s="126" t="s">
        <v>448</v>
      </c>
      <c r="J47" s="167" t="s">
        <v>1506</v>
      </c>
      <c r="K47" s="168"/>
    </row>
    <row r="48" spans="1:11" ht="20.25" customHeight="1" x14ac:dyDescent="0.4">
      <c r="A48" s="154"/>
      <c r="B48" s="174"/>
      <c r="C48" s="185" t="s">
        <v>456</v>
      </c>
      <c r="D48" s="186"/>
      <c r="E48" s="166" t="s">
        <v>665</v>
      </c>
      <c r="F48" s="166"/>
      <c r="G48" s="126" t="s">
        <v>521</v>
      </c>
      <c r="H48" s="91" t="s">
        <v>1507</v>
      </c>
      <c r="I48" s="126" t="s">
        <v>557</v>
      </c>
      <c r="J48" s="167" t="s">
        <v>1506</v>
      </c>
      <c r="K48" s="168"/>
    </row>
    <row r="49" spans="1:14" ht="20.25" customHeight="1" x14ac:dyDescent="0.4">
      <c r="A49" s="154"/>
      <c r="B49" s="174"/>
      <c r="C49" s="185" t="s">
        <v>457</v>
      </c>
      <c r="D49" s="186"/>
      <c r="E49" s="166" t="s">
        <v>1508</v>
      </c>
      <c r="F49" s="166"/>
      <c r="G49" s="126" t="s">
        <v>446</v>
      </c>
      <c r="H49" s="91" t="s">
        <v>1345</v>
      </c>
      <c r="I49" s="126" t="s">
        <v>563</v>
      </c>
      <c r="J49" s="167" t="s">
        <v>561</v>
      </c>
      <c r="K49" s="168"/>
      <c r="L49" s="66"/>
      <c r="M49" s="66"/>
      <c r="N49" s="66"/>
    </row>
    <row r="50" spans="1:14" ht="20.25" customHeight="1" x14ac:dyDescent="0.4">
      <c r="A50" s="154"/>
      <c r="B50" s="174"/>
      <c r="C50" s="185" t="s">
        <v>461</v>
      </c>
      <c r="D50" s="186"/>
      <c r="E50" s="188"/>
      <c r="F50" s="188"/>
      <c r="G50" s="126"/>
      <c r="H50" s="65"/>
      <c r="I50" s="126"/>
      <c r="J50" s="167"/>
      <c r="K50" s="168"/>
      <c r="L50" s="66"/>
    </row>
    <row r="51" spans="1:14" ht="20.25" customHeight="1" x14ac:dyDescent="0.4">
      <c r="A51" s="154"/>
      <c r="B51" s="174"/>
      <c r="C51" s="185" t="s">
        <v>462</v>
      </c>
      <c r="D51" s="186"/>
      <c r="E51" s="188"/>
      <c r="F51" s="188"/>
      <c r="G51" s="126"/>
      <c r="H51" s="65"/>
      <c r="I51" s="126"/>
      <c r="J51" s="167"/>
      <c r="K51" s="168"/>
      <c r="L51" s="66"/>
    </row>
    <row r="52" spans="1:14" ht="12" customHeight="1" x14ac:dyDescent="0.4">
      <c r="A52" s="119"/>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125" t="s">
        <v>468</v>
      </c>
      <c r="H54" s="125" t="s">
        <v>448</v>
      </c>
      <c r="I54" s="127" t="s">
        <v>469</v>
      </c>
      <c r="J54" s="178" t="s">
        <v>93</v>
      </c>
      <c r="K54" s="179"/>
    </row>
    <row r="55" spans="1:14" ht="20.25" customHeight="1" x14ac:dyDescent="0.4">
      <c r="A55" s="154"/>
      <c r="B55" s="174"/>
      <c r="C55" s="180" t="s">
        <v>1509</v>
      </c>
      <c r="D55" s="181"/>
      <c r="E55" s="182" t="s">
        <v>665</v>
      </c>
      <c r="F55" s="182"/>
      <c r="G55" s="128" t="s">
        <v>1510</v>
      </c>
      <c r="H55" s="552" t="s">
        <v>1511</v>
      </c>
      <c r="I55" s="128" t="s">
        <v>1134</v>
      </c>
      <c r="J55" s="554" t="s">
        <v>720</v>
      </c>
      <c r="K55" s="555"/>
    </row>
    <row r="56" spans="1:14" ht="20.25" customHeight="1" x14ac:dyDescent="0.4">
      <c r="A56" s="154"/>
      <c r="B56" s="174"/>
      <c r="C56" s="164" t="s">
        <v>1512</v>
      </c>
      <c r="D56" s="165"/>
      <c r="E56" s="182" t="s">
        <v>1513</v>
      </c>
      <c r="F56" s="182"/>
      <c r="G56" s="128" t="s">
        <v>1510</v>
      </c>
      <c r="H56" s="553"/>
      <c r="I56" s="128" t="s">
        <v>1134</v>
      </c>
      <c r="J56" s="556"/>
      <c r="K56" s="557"/>
    </row>
    <row r="57" spans="1:14" ht="20.25" customHeight="1" x14ac:dyDescent="0.4">
      <c r="A57" s="154"/>
      <c r="B57" s="174"/>
      <c r="C57" s="164" t="s">
        <v>1514</v>
      </c>
      <c r="D57" s="165"/>
      <c r="E57" s="166" t="s">
        <v>667</v>
      </c>
      <c r="F57" s="166"/>
      <c r="G57" s="126" t="s">
        <v>539</v>
      </c>
      <c r="H57" s="183"/>
      <c r="I57" s="126" t="s">
        <v>1134</v>
      </c>
      <c r="J57" s="558"/>
      <c r="K57" s="559"/>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1515</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thickBot="1" x14ac:dyDescent="0.45">
      <c r="A66" s="72" t="s">
        <v>477</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18"/>
    </row>
    <row r="69" spans="1:11" ht="26.25" customHeight="1" x14ac:dyDescent="0.4">
      <c r="A69" s="95"/>
      <c r="K69" s="118"/>
    </row>
    <row r="70" spans="1:11" ht="26.25" customHeight="1" x14ac:dyDescent="0.4">
      <c r="A70" s="95"/>
      <c r="K70" s="118"/>
    </row>
    <row r="71" spans="1:11" ht="26.25" customHeight="1" x14ac:dyDescent="0.4">
      <c r="A71" s="95"/>
      <c r="K71" s="118"/>
    </row>
    <row r="72" spans="1:11" ht="26.25" customHeight="1" x14ac:dyDescent="0.4">
      <c r="A72" s="95"/>
      <c r="K72" s="118"/>
    </row>
    <row r="73" spans="1:11" ht="26.25" customHeight="1" x14ac:dyDescent="0.4">
      <c r="A73" s="95"/>
      <c r="K73" s="118"/>
    </row>
    <row r="74" spans="1:11" ht="26.25" customHeight="1" x14ac:dyDescent="0.4">
      <c r="A74" s="95"/>
      <c r="K74" s="118"/>
    </row>
    <row r="75" spans="1:11" ht="26.25" customHeight="1" x14ac:dyDescent="0.4">
      <c r="A75" s="95"/>
      <c r="K75" s="118"/>
    </row>
    <row r="76" spans="1:11" ht="26.25" customHeight="1" x14ac:dyDescent="0.4">
      <c r="A76" s="95"/>
      <c r="K76" s="118"/>
    </row>
    <row r="77" spans="1:11" ht="26.25" customHeight="1" x14ac:dyDescent="0.4">
      <c r="A77" s="95"/>
      <c r="K77" s="118"/>
    </row>
    <row r="78" spans="1:11" ht="26.25" customHeight="1" x14ac:dyDescent="0.4">
      <c r="A78" s="95"/>
      <c r="K78" s="118"/>
    </row>
    <row r="79" spans="1:11" ht="26.25" customHeight="1" x14ac:dyDescent="0.4">
      <c r="A79" s="95"/>
      <c r="K79" s="118"/>
    </row>
    <row r="80" spans="1:11" ht="26.25" customHeight="1" x14ac:dyDescent="0.4">
      <c r="A80" s="95"/>
      <c r="K80" s="118"/>
    </row>
    <row r="81" spans="1:11" ht="26.25" customHeight="1" x14ac:dyDescent="0.4">
      <c r="A81" s="95"/>
      <c r="K81" s="118"/>
    </row>
    <row r="82" spans="1:11" ht="26.25" customHeight="1" x14ac:dyDescent="0.4">
      <c r="A82" s="95"/>
      <c r="K82" s="118"/>
    </row>
    <row r="83" spans="1:11" ht="26.25" customHeight="1" x14ac:dyDescent="0.4">
      <c r="A83" s="95"/>
      <c r="K83" s="118"/>
    </row>
    <row r="84" spans="1:11" ht="26.25" customHeight="1" x14ac:dyDescent="0.4">
      <c r="A84" s="95"/>
      <c r="K84" s="118"/>
    </row>
    <row r="85" spans="1:11" ht="26.25" customHeight="1" x14ac:dyDescent="0.4">
      <c r="A85" s="95"/>
      <c r="K85" s="118"/>
    </row>
    <row r="86" spans="1:11" ht="26.25" customHeight="1" x14ac:dyDescent="0.4">
      <c r="A86" s="95"/>
      <c r="K86" s="118"/>
    </row>
    <row r="87" spans="1:11" ht="26.25" customHeight="1" x14ac:dyDescent="0.4">
      <c r="A87" s="95"/>
      <c r="K87" s="118"/>
    </row>
    <row r="88" spans="1:11" ht="26.25" customHeight="1" x14ac:dyDescent="0.4">
      <c r="A88" s="95"/>
      <c r="K88" s="118"/>
    </row>
    <row r="89" spans="1:11" ht="26.25" customHeight="1" x14ac:dyDescent="0.4">
      <c r="A89" s="95"/>
      <c r="K89" s="118"/>
    </row>
    <row r="90" spans="1:11" ht="26.25" customHeight="1" x14ac:dyDescent="0.4">
      <c r="A90" s="95"/>
      <c r="K90" s="118"/>
    </row>
    <row r="91" spans="1:11" ht="26.25" customHeight="1" x14ac:dyDescent="0.4">
      <c r="A91" s="95"/>
      <c r="K91" s="118"/>
    </row>
    <row r="92" spans="1:11" ht="26.25" customHeight="1" thickBot="1" x14ac:dyDescent="0.45">
      <c r="A92" s="96"/>
      <c r="B92" s="97"/>
      <c r="C92" s="97"/>
      <c r="D92" s="97"/>
      <c r="E92" s="97"/>
      <c r="F92" s="97"/>
      <c r="G92" s="97"/>
      <c r="H92" s="97"/>
      <c r="I92" s="97"/>
      <c r="J92" s="97"/>
      <c r="K92" s="98"/>
    </row>
    <row r="93" spans="1:11" ht="26.25" customHeight="1" x14ac:dyDescent="0.4">
      <c r="A93" s="92"/>
      <c r="B93" s="93"/>
      <c r="C93" s="93"/>
      <c r="D93" s="93"/>
      <c r="E93" s="93"/>
      <c r="F93" s="93"/>
      <c r="G93" s="93"/>
      <c r="H93" s="93"/>
      <c r="I93" s="93"/>
      <c r="J93" s="93"/>
      <c r="K93" s="94"/>
    </row>
    <row r="94" spans="1:11" ht="26.25" customHeight="1" x14ac:dyDescent="0.4">
      <c r="A94" s="95"/>
      <c r="K94" s="118"/>
    </row>
    <row r="95" spans="1:11" ht="26.25" customHeight="1" x14ac:dyDescent="0.4">
      <c r="A95" s="95"/>
      <c r="K95" s="118"/>
    </row>
    <row r="96" spans="1:11" ht="26.25" customHeight="1" x14ac:dyDescent="0.4">
      <c r="A96" s="95"/>
      <c r="K96" s="118"/>
    </row>
    <row r="97" spans="1:11" ht="26.25" customHeight="1" x14ac:dyDescent="0.4">
      <c r="A97" s="95"/>
      <c r="K97" s="118"/>
    </row>
    <row r="98" spans="1:11" ht="26.25" customHeight="1" x14ac:dyDescent="0.4">
      <c r="A98" s="95"/>
      <c r="K98" s="118"/>
    </row>
    <row r="99" spans="1:11" ht="26.25" customHeight="1" x14ac:dyDescent="0.4">
      <c r="A99" s="95"/>
      <c r="K99" s="118"/>
    </row>
    <row r="100" spans="1:11" ht="26.25" customHeight="1" x14ac:dyDescent="0.4">
      <c r="A100" s="95"/>
      <c r="K100" s="118"/>
    </row>
    <row r="101" spans="1:11" ht="26.25" customHeight="1" x14ac:dyDescent="0.4">
      <c r="A101" s="95"/>
      <c r="K101" s="118"/>
    </row>
    <row r="102" spans="1:11" ht="26.25" customHeight="1" x14ac:dyDescent="0.4">
      <c r="A102" s="95"/>
      <c r="K102" s="118"/>
    </row>
    <row r="103" spans="1:11" ht="26.25" customHeight="1" x14ac:dyDescent="0.4">
      <c r="A103" s="95"/>
      <c r="K103" s="118"/>
    </row>
    <row r="104" spans="1:11" ht="26.25" customHeight="1" x14ac:dyDescent="0.4">
      <c r="A104" s="95"/>
      <c r="K104" s="118"/>
    </row>
    <row r="105" spans="1:11" ht="26.25" customHeight="1" x14ac:dyDescent="0.4">
      <c r="A105" s="95"/>
      <c r="K105" s="118"/>
    </row>
    <row r="106" spans="1:11" ht="26.25" customHeight="1" x14ac:dyDescent="0.4">
      <c r="A106" s="95"/>
      <c r="K106" s="118"/>
    </row>
    <row r="107" spans="1:11" ht="26.25" customHeight="1" x14ac:dyDescent="0.4">
      <c r="A107" s="95"/>
      <c r="K107" s="118"/>
    </row>
    <row r="108" spans="1:11" ht="26.25" customHeight="1" x14ac:dyDescent="0.4">
      <c r="A108" s="95"/>
      <c r="K108" s="118"/>
    </row>
    <row r="109" spans="1:11" ht="26.25" customHeight="1" x14ac:dyDescent="0.4">
      <c r="A109" s="95"/>
      <c r="K109" s="118"/>
    </row>
    <row r="110" spans="1:11" ht="26.25" customHeight="1" x14ac:dyDescent="0.4">
      <c r="A110" s="95"/>
      <c r="K110" s="118"/>
    </row>
    <row r="111" spans="1:11" ht="26.25" customHeight="1" x14ac:dyDescent="0.4">
      <c r="A111" s="95"/>
      <c r="K111" s="118"/>
    </row>
    <row r="112" spans="1:11" ht="26.25" customHeight="1" x14ac:dyDescent="0.4">
      <c r="A112" s="95"/>
      <c r="K112" s="118"/>
    </row>
    <row r="113" spans="1:11" ht="26.25" customHeight="1" x14ac:dyDescent="0.4">
      <c r="A113" s="95"/>
      <c r="K113" s="118"/>
    </row>
    <row r="114" spans="1:11" ht="26.25" customHeight="1" x14ac:dyDescent="0.4">
      <c r="A114" s="95"/>
      <c r="K114" s="118"/>
    </row>
    <row r="115" spans="1:11" ht="26.25" customHeight="1" x14ac:dyDescent="0.4">
      <c r="A115" s="95"/>
      <c r="K115" s="118"/>
    </row>
    <row r="116" spans="1:11" ht="26.25" customHeight="1" x14ac:dyDescent="0.4">
      <c r="A116" s="95"/>
      <c r="K116" s="118"/>
    </row>
    <row r="117" spans="1:11" ht="26.25" customHeight="1" x14ac:dyDescent="0.4">
      <c r="A117" s="95"/>
      <c r="K117" s="118"/>
    </row>
    <row r="118" spans="1:11" ht="26.25" customHeight="1" thickBot="1" x14ac:dyDescent="0.45">
      <c r="A118" s="96"/>
      <c r="B118" s="97"/>
      <c r="C118" s="97"/>
      <c r="D118" s="97"/>
      <c r="E118" s="97"/>
      <c r="F118" s="97"/>
      <c r="G118" s="97"/>
      <c r="H118" s="97"/>
      <c r="I118" s="97"/>
      <c r="J118" s="97"/>
      <c r="K118" s="98"/>
    </row>
  </sheetData>
  <mergeCells count="102">
    <mergeCell ref="A60:B64"/>
    <mergeCell ref="C60:K64"/>
    <mergeCell ref="J55:K57"/>
    <mergeCell ref="C56:D56"/>
    <mergeCell ref="E56:F56"/>
    <mergeCell ref="C57:D57"/>
    <mergeCell ref="E57:F57"/>
    <mergeCell ref="B58:B59"/>
    <mergeCell ref="C58:K58"/>
    <mergeCell ref="C59:K59"/>
    <mergeCell ref="B52:B53"/>
    <mergeCell ref="C52:K52"/>
    <mergeCell ref="C53:K53"/>
    <mergeCell ref="A54:B57"/>
    <mergeCell ref="C54:D54"/>
    <mergeCell ref="E54:F54"/>
    <mergeCell ref="J54:K54"/>
    <mergeCell ref="C55:D55"/>
    <mergeCell ref="E55:F55"/>
    <mergeCell ref="H55:H5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76" priority="3">
      <formula>LEN(TRIM(C24))=0</formula>
    </cfRule>
  </conditionalFormatting>
  <conditionalFormatting sqref="C9:G11 J9:K11 H11 C27:I27 K27">
    <cfRule type="expression" dxfId="175" priority="2" stopIfTrue="1">
      <formula>$K$4=""</formula>
    </cfRule>
  </conditionalFormatting>
  <conditionalFormatting sqref="E47:K49 C6:G11 H11 C26:I27 K26:K27 G1:H1 I2 C2:C3 K3 C5:E5 G5:K5 J6:K6 J7 H8 C12 C22:F22 C29:E29 G29 G46:K46">
    <cfRule type="containsBlanks" dxfId="17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J55 C56:G57 I56:I57 C60:K64">
    <cfRule type="notContainsErrors" priority="1">
      <formula>NOT(ISERROR(C2))</formula>
    </cfRule>
  </conditionalFormatting>
  <conditionalFormatting sqref="J8:K9 J10 J11:K11">
    <cfRule type="containsBlanks" dxfId="173" priority="6">
      <formula>LEN(TRIM(J8))=0</formula>
    </cfRule>
  </conditionalFormatting>
  <dataValidations count="2">
    <dataValidation type="whole" operator="greaterThanOrEqual" allowBlank="1" showInputMessage="1" showErrorMessage="1" sqref="E29:K30 C29:D29" xr:uid="{03EA38F7-4841-489E-8B0C-86CF709455ED}">
      <formula1>0</formula1>
    </dataValidation>
    <dataValidation type="list" allowBlank="1" showInputMessage="1" showErrorMessage="1" sqref="J2:K2" xr:uid="{9899D5CE-49F2-4EB0-9605-39A53ACD940F}">
      <formula1>"保育所,認定こども園,小規模保育事業"</formula1>
    </dataValidation>
  </dataValidations>
  <hyperlinks>
    <hyperlink ref="A1:B1" location="公表用一覧!A1" display=" &lt;戻る" xr:uid="{48BC932C-CC37-486F-999B-5BDFCBFDB78D}"/>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3EE823-CD74-4FB6-AD80-22A2717C72FA}">
  <sheetPr codeName="Sheet6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45548</v>
      </c>
      <c r="H1" s="257"/>
      <c r="I1" s="36" t="s">
        <v>370</v>
      </c>
      <c r="J1" s="258">
        <v>45748</v>
      </c>
      <c r="K1" s="259"/>
      <c r="L1" s="37"/>
      <c r="M1" s="37"/>
      <c r="N1" s="37"/>
    </row>
    <row r="2" spans="1:14" ht="27" customHeight="1" x14ac:dyDescent="0.4">
      <c r="A2" s="156" t="s">
        <v>371</v>
      </c>
      <c r="B2" s="155"/>
      <c r="C2" s="260" t="s">
        <v>817</v>
      </c>
      <c r="D2" s="261"/>
      <c r="E2" s="261"/>
      <c r="F2" s="261"/>
      <c r="G2" s="261"/>
      <c r="H2" s="262"/>
      <c r="I2" s="39" t="s">
        <v>93</v>
      </c>
      <c r="J2" s="266" t="s">
        <v>818</v>
      </c>
      <c r="K2" s="267"/>
      <c r="L2" s="40"/>
      <c r="M2" s="40"/>
      <c r="N2" s="40"/>
    </row>
    <row r="3" spans="1:14" ht="27" customHeight="1" x14ac:dyDescent="0.4">
      <c r="A3" s="156"/>
      <c r="B3" s="155"/>
      <c r="C3" s="260"/>
      <c r="D3" s="261"/>
      <c r="E3" s="261"/>
      <c r="F3" s="261"/>
      <c r="G3" s="261"/>
      <c r="H3" s="262"/>
      <c r="I3" s="268" t="s">
        <v>373</v>
      </c>
      <c r="J3" s="269"/>
      <c r="K3" s="41">
        <v>345</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819</v>
      </c>
      <c r="D5" s="293"/>
      <c r="E5" s="294"/>
      <c r="F5" s="43" t="s">
        <v>376</v>
      </c>
      <c r="G5" s="296" t="str">
        <f>HYPERLINK("http://miyazono-youtien@wakaba-gakuen.ed.jp/")</f>
        <v>http://miyazono-youtien@wakaba-gakuen.ed.jp/</v>
      </c>
      <c r="H5" s="293"/>
      <c r="I5" s="293"/>
      <c r="J5" s="293"/>
      <c r="K5" s="295"/>
      <c r="L5" s="40"/>
      <c r="M5" s="40"/>
      <c r="N5" s="40"/>
    </row>
    <row r="6" spans="1:14" ht="27" customHeight="1" x14ac:dyDescent="0.4">
      <c r="A6" s="209" t="s">
        <v>378</v>
      </c>
      <c r="B6" s="153"/>
      <c r="C6" s="276" t="s">
        <v>820</v>
      </c>
      <c r="D6" s="277"/>
      <c r="E6" s="277"/>
      <c r="F6" s="277"/>
      <c r="G6" s="277"/>
      <c r="H6" s="282" t="s">
        <v>379</v>
      </c>
      <c r="I6" s="107" t="s">
        <v>380</v>
      </c>
      <c r="J6" s="284">
        <v>7</v>
      </c>
      <c r="K6" s="285"/>
      <c r="L6" s="44"/>
      <c r="M6" s="44"/>
      <c r="N6" s="44"/>
    </row>
    <row r="7" spans="1:14" ht="27" customHeight="1" x14ac:dyDescent="0.4">
      <c r="A7" s="156"/>
      <c r="B7" s="155"/>
      <c r="C7" s="278"/>
      <c r="D7" s="279"/>
      <c r="E7" s="279"/>
      <c r="F7" s="279"/>
      <c r="G7" s="279"/>
      <c r="H7" s="283"/>
      <c r="I7" s="286" t="s">
        <v>381</v>
      </c>
      <c r="J7" s="288" t="s">
        <v>821</v>
      </c>
      <c r="K7" s="289"/>
      <c r="L7" s="44"/>
      <c r="M7" s="44"/>
      <c r="N7" s="44"/>
    </row>
    <row r="8" spans="1:14" ht="27" customHeight="1" x14ac:dyDescent="0.4">
      <c r="A8" s="234"/>
      <c r="B8" s="235"/>
      <c r="C8" s="280"/>
      <c r="D8" s="281"/>
      <c r="E8" s="281"/>
      <c r="F8" s="281"/>
      <c r="G8" s="281"/>
      <c r="H8" s="45" t="s">
        <v>499</v>
      </c>
      <c r="I8" s="287"/>
      <c r="J8" s="224">
        <v>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822</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823</v>
      </c>
      <c r="D22" s="231"/>
      <c r="E22" s="230" t="s">
        <v>502</v>
      </c>
      <c r="F22" s="231"/>
      <c r="G22" s="249"/>
      <c r="H22" s="250"/>
      <c r="I22" s="46" t="s">
        <v>396</v>
      </c>
      <c r="J22" s="226" t="s">
        <v>824</v>
      </c>
      <c r="K22" s="227"/>
      <c r="L22" s="44"/>
      <c r="M22" s="44"/>
      <c r="N22" s="44"/>
    </row>
    <row r="23" spans="1:14" ht="27" customHeight="1" x14ac:dyDescent="0.4">
      <c r="A23" s="156"/>
      <c r="B23" s="155"/>
      <c r="C23" s="228" t="s">
        <v>397</v>
      </c>
      <c r="D23" s="229"/>
      <c r="E23" s="228" t="s">
        <v>398</v>
      </c>
      <c r="F23" s="229"/>
      <c r="G23" s="251"/>
      <c r="H23" s="252"/>
      <c r="I23" s="46" t="s">
        <v>399</v>
      </c>
      <c r="J23" s="226">
        <v>5</v>
      </c>
      <c r="K23" s="227"/>
      <c r="L23" s="44"/>
      <c r="M23" s="44"/>
      <c r="N23" s="44"/>
    </row>
    <row r="24" spans="1:14" ht="27" customHeight="1" x14ac:dyDescent="0.4">
      <c r="A24" s="234"/>
      <c r="B24" s="235"/>
      <c r="C24" s="230" t="s">
        <v>505</v>
      </c>
      <c r="D24" s="231"/>
      <c r="E24" s="230" t="s">
        <v>506</v>
      </c>
      <c r="F24" s="231"/>
      <c r="G24" s="253"/>
      <c r="H24" s="254"/>
      <c r="I24" s="47" t="s">
        <v>401</v>
      </c>
      <c r="J24" s="232" t="s">
        <v>825</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15</v>
      </c>
      <c r="D26" s="53">
        <v>15</v>
      </c>
      <c r="E26" s="53">
        <v>15</v>
      </c>
      <c r="F26" s="53">
        <v>35</v>
      </c>
      <c r="G26" s="53">
        <v>35</v>
      </c>
      <c r="H26" s="53">
        <v>35</v>
      </c>
      <c r="I26" s="212">
        <f>SUM(C26:H26)</f>
        <v>150</v>
      </c>
      <c r="J26" s="213"/>
      <c r="K26" s="86" t="s">
        <v>826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2</v>
      </c>
      <c r="E29" s="59">
        <v>4</v>
      </c>
      <c r="F29" s="59">
        <v>0</v>
      </c>
      <c r="G29" s="59">
        <v>0</v>
      </c>
      <c r="H29" s="59">
        <v>2</v>
      </c>
      <c r="I29" s="59">
        <v>0</v>
      </c>
      <c r="J29" s="59">
        <v>0</v>
      </c>
      <c r="K29" s="60">
        <v>0</v>
      </c>
      <c r="L29" s="50"/>
      <c r="M29" s="50"/>
      <c r="N29" s="50"/>
    </row>
    <row r="30" spans="1:14" ht="27" customHeight="1" thickBot="1" x14ac:dyDescent="0.45">
      <c r="A30" s="102"/>
      <c r="B30" s="61" t="s">
        <v>424</v>
      </c>
      <c r="C30" s="62" t="s">
        <v>425</v>
      </c>
      <c r="D30" s="62" t="s">
        <v>425</v>
      </c>
      <c r="E30" s="62">
        <v>11</v>
      </c>
      <c r="F30" s="62">
        <v>2</v>
      </c>
      <c r="G30" s="62">
        <v>1</v>
      </c>
      <c r="H30" s="62">
        <v>1</v>
      </c>
      <c r="I30" s="62">
        <v>1</v>
      </c>
      <c r="J30" s="62">
        <v>0</v>
      </c>
      <c r="K30" s="63">
        <v>3</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827</v>
      </c>
      <c r="D32" s="190"/>
      <c r="E32" s="191"/>
      <c r="F32" s="189" t="s">
        <v>828</v>
      </c>
      <c r="G32" s="190"/>
      <c r="H32" s="191"/>
      <c r="I32" s="189" t="s">
        <v>829</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830</v>
      </c>
      <c r="D39" s="202"/>
      <c r="E39" s="203"/>
      <c r="F39" s="201" t="s">
        <v>831</v>
      </c>
      <c r="G39" s="202"/>
      <c r="H39" s="203"/>
      <c r="I39" s="201" t="s">
        <v>832</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78" t="s">
        <v>833</v>
      </c>
      <c r="I46" s="103" t="s">
        <v>448</v>
      </c>
      <c r="J46" s="167" t="s">
        <v>524</v>
      </c>
      <c r="K46" s="168"/>
    </row>
    <row r="47" spans="1:11" ht="20.25" customHeight="1" x14ac:dyDescent="0.4">
      <c r="A47" s="154"/>
      <c r="B47" s="174"/>
      <c r="C47" s="185" t="s">
        <v>450</v>
      </c>
      <c r="D47" s="186"/>
      <c r="E47" s="166" t="s">
        <v>451</v>
      </c>
      <c r="F47" s="166"/>
      <c r="G47" s="103" t="s">
        <v>452</v>
      </c>
      <c r="H47" s="65" t="s">
        <v>834</v>
      </c>
      <c r="I47" s="103" t="s">
        <v>835</v>
      </c>
      <c r="J47" s="167" t="s">
        <v>524</v>
      </c>
      <c r="K47" s="168"/>
    </row>
    <row r="48" spans="1:11" ht="20.25" customHeight="1" x14ac:dyDescent="0.4">
      <c r="A48" s="154"/>
      <c r="B48" s="174"/>
      <c r="C48" s="185" t="s">
        <v>456</v>
      </c>
      <c r="D48" s="186"/>
      <c r="E48" s="166" t="s">
        <v>445</v>
      </c>
      <c r="F48" s="166"/>
      <c r="G48" s="103" t="s">
        <v>836</v>
      </c>
      <c r="H48" s="78" t="s">
        <v>837</v>
      </c>
      <c r="I48" s="103" t="s">
        <v>557</v>
      </c>
      <c r="J48" s="167" t="s">
        <v>838</v>
      </c>
      <c r="K48" s="168"/>
    </row>
    <row r="49" spans="1:14" ht="20.25" customHeight="1" x14ac:dyDescent="0.4">
      <c r="A49" s="154"/>
      <c r="B49" s="174"/>
      <c r="C49" s="185" t="s">
        <v>457</v>
      </c>
      <c r="D49" s="186"/>
      <c r="E49" s="166" t="s">
        <v>458</v>
      </c>
      <c r="F49" s="166"/>
      <c r="G49" s="103" t="s">
        <v>459</v>
      </c>
      <c r="H49" s="65" t="s">
        <v>460</v>
      </c>
      <c r="I49" s="103"/>
      <c r="J49" s="167"/>
      <c r="K49" s="168"/>
      <c r="L49" s="66"/>
      <c r="M49" s="66"/>
      <c r="N49" s="66"/>
    </row>
    <row r="50" spans="1:14" ht="20.25" customHeight="1" x14ac:dyDescent="0.4">
      <c r="A50" s="154"/>
      <c r="B50" s="174"/>
      <c r="C50" s="185" t="s">
        <v>461</v>
      </c>
      <c r="D50" s="186"/>
      <c r="E50" s="188" t="s">
        <v>451</v>
      </c>
      <c r="F50" s="188"/>
      <c r="G50" s="103" t="s">
        <v>446</v>
      </c>
      <c r="H50" s="65" t="s">
        <v>839</v>
      </c>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481</v>
      </c>
      <c r="D55" s="181"/>
      <c r="E55" s="182" t="s">
        <v>445</v>
      </c>
      <c r="F55" s="182"/>
      <c r="G55" s="104" t="s">
        <v>840</v>
      </c>
      <c r="H55" s="69" t="s">
        <v>377</v>
      </c>
      <c r="I55" s="69" t="s">
        <v>377</v>
      </c>
      <c r="J55" s="183" t="s">
        <v>472</v>
      </c>
      <c r="K55" s="184"/>
    </row>
    <row r="56" spans="1:14" ht="20.25" customHeight="1" x14ac:dyDescent="0.4">
      <c r="A56" s="154"/>
      <c r="B56" s="174"/>
      <c r="C56" s="164" t="s">
        <v>566</v>
      </c>
      <c r="D56" s="165"/>
      <c r="E56" s="166" t="s">
        <v>445</v>
      </c>
      <c r="F56" s="166"/>
      <c r="G56" s="103" t="s">
        <v>840</v>
      </c>
      <c r="H56" s="70" t="s">
        <v>377</v>
      </c>
      <c r="I56" s="70" t="s">
        <v>377</v>
      </c>
      <c r="J56" s="167" t="s">
        <v>472</v>
      </c>
      <c r="K56" s="168"/>
    </row>
    <row r="57" spans="1:14" ht="20.25" customHeight="1" x14ac:dyDescent="0.4">
      <c r="A57" s="154"/>
      <c r="B57" s="174"/>
      <c r="C57" s="164" t="s">
        <v>493</v>
      </c>
      <c r="D57" s="165"/>
      <c r="E57" s="166" t="s">
        <v>841</v>
      </c>
      <c r="F57" s="166"/>
      <c r="G57" s="103" t="s">
        <v>539</v>
      </c>
      <c r="H57" s="70" t="s">
        <v>377</v>
      </c>
      <c r="I57" s="70" t="s">
        <v>377</v>
      </c>
      <c r="J57" s="167" t="s">
        <v>472</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842</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72" priority="3">
      <formula>LEN(TRIM(C24))=0</formula>
    </cfRule>
  </conditionalFormatting>
  <conditionalFormatting sqref="C9:G11 J9:K11 H11 C27:I27 K27">
    <cfRule type="expression" dxfId="171" priority="2" stopIfTrue="1">
      <formula>$K$4=""</formula>
    </cfRule>
  </conditionalFormatting>
  <conditionalFormatting sqref="E47:K49 C6:G11 H11 C26:I27 K26:K27 G1:H1 I2 C2:C3 K3 C5:E5 G5:K5 J6:K6 J7 H8 C12 C22:F22 C29:E29 G29 G46:K46">
    <cfRule type="containsBlanks" dxfId="17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9" priority="6">
      <formula>LEN(TRIM(J8))=0</formula>
    </cfRule>
  </conditionalFormatting>
  <dataValidations count="2">
    <dataValidation type="whole" operator="greaterThanOrEqual" allowBlank="1" showInputMessage="1" showErrorMessage="1" sqref="E29:K30 C29:D29" xr:uid="{3524DA06-E209-47FD-8716-9B08109F2852}">
      <formula1>0</formula1>
    </dataValidation>
    <dataValidation type="list" allowBlank="1" showInputMessage="1" showErrorMessage="1" sqref="J2:K2" xr:uid="{9904BAE5-AC50-4301-87E3-994328179C11}">
      <formula1>"保育所,認定こども園,小規模保育事業"</formula1>
    </dataValidation>
  </dataValidations>
  <hyperlinks>
    <hyperlink ref="A1:B1" location="公表用一覧!A1" display=" &lt;戻る" xr:uid="{881BD714-67C9-4FB5-9434-167977CDB632}"/>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3" manualBreakCount="3">
    <brk id="30" max="10" man="1"/>
    <brk id="65" max="10" man="1"/>
    <brk id="66" max="10" man="1"/>
  </rowBreaks>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4AFFD5-96B0-4CA4-9D3F-6E3E88C85C7B}">
  <sheetPr codeName="Sheet68"/>
  <dimension ref="A1:N66"/>
  <sheetViews>
    <sheetView topLeftCell="A3" zoomScaleNormal="100" zoomScaleSheetLayoutView="7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45544</v>
      </c>
      <c r="H1" s="257"/>
      <c r="I1" s="36" t="s">
        <v>370</v>
      </c>
      <c r="J1" s="258">
        <v>45748</v>
      </c>
      <c r="K1" s="259"/>
      <c r="L1" s="37"/>
      <c r="M1" s="37"/>
      <c r="N1" s="37"/>
    </row>
    <row r="2" spans="1:14" ht="27" customHeight="1" x14ac:dyDescent="0.4">
      <c r="A2" s="156" t="s">
        <v>371</v>
      </c>
      <c r="B2" s="155"/>
      <c r="C2" s="260" t="s">
        <v>843</v>
      </c>
      <c r="D2" s="261"/>
      <c r="E2" s="261"/>
      <c r="F2" s="261"/>
      <c r="G2" s="261"/>
      <c r="H2" s="262"/>
      <c r="I2" s="39" t="s">
        <v>93</v>
      </c>
      <c r="J2" s="266"/>
      <c r="K2" s="267"/>
      <c r="L2" s="40"/>
      <c r="M2" s="40"/>
      <c r="N2" s="40"/>
    </row>
    <row r="3" spans="1:14" ht="27" customHeight="1" x14ac:dyDescent="0.4">
      <c r="A3" s="156"/>
      <c r="B3" s="155"/>
      <c r="C3" s="260"/>
      <c r="D3" s="261"/>
      <c r="E3" s="261"/>
      <c r="F3" s="261"/>
      <c r="G3" s="261"/>
      <c r="H3" s="262"/>
      <c r="I3" s="268" t="s">
        <v>373</v>
      </c>
      <c r="J3" s="269"/>
      <c r="K3" s="41">
        <v>346</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844</v>
      </c>
      <c r="D5" s="293"/>
      <c r="E5" s="294"/>
      <c r="F5" s="43" t="s">
        <v>376</v>
      </c>
      <c r="G5" s="296" t="str">
        <f>HYPERLINK("https://altababy.jp/facility/baby-c-otaka/")</f>
        <v>https://altababy.jp/facility/baby-c-otaka/</v>
      </c>
      <c r="H5" s="293"/>
      <c r="I5" s="293"/>
      <c r="J5" s="293"/>
      <c r="K5" s="295"/>
      <c r="L5" s="40"/>
      <c r="M5" s="40"/>
      <c r="N5" s="40"/>
    </row>
    <row r="6" spans="1:14" ht="27" customHeight="1" x14ac:dyDescent="0.4">
      <c r="A6" s="209" t="s">
        <v>378</v>
      </c>
      <c r="B6" s="153"/>
      <c r="C6" s="276" t="s">
        <v>845</v>
      </c>
      <c r="D6" s="277"/>
      <c r="E6" s="277"/>
      <c r="F6" s="277"/>
      <c r="G6" s="277"/>
      <c r="H6" s="282" t="s">
        <v>379</v>
      </c>
      <c r="I6" s="107" t="s">
        <v>380</v>
      </c>
      <c r="J6" s="284">
        <v>2</v>
      </c>
      <c r="K6" s="285"/>
      <c r="L6" s="44"/>
      <c r="M6" s="44"/>
      <c r="N6" s="44"/>
    </row>
    <row r="7" spans="1:14" ht="27" customHeight="1" x14ac:dyDescent="0.4">
      <c r="A7" s="156"/>
      <c r="B7" s="155"/>
      <c r="C7" s="278"/>
      <c r="D7" s="279"/>
      <c r="E7" s="279"/>
      <c r="F7" s="279"/>
      <c r="G7" s="279"/>
      <c r="H7" s="283"/>
      <c r="I7" s="286" t="s">
        <v>381</v>
      </c>
      <c r="J7" s="288" t="s">
        <v>670</v>
      </c>
      <c r="K7" s="289"/>
      <c r="L7" s="44"/>
      <c r="M7" s="44"/>
      <c r="N7" s="44"/>
    </row>
    <row r="8" spans="1:14" ht="27" customHeight="1" x14ac:dyDescent="0.4">
      <c r="A8" s="234"/>
      <c r="B8" s="235"/>
      <c r="C8" s="280"/>
      <c r="D8" s="281"/>
      <c r="E8" s="281"/>
      <c r="F8" s="281"/>
      <c r="G8" s="281"/>
      <c r="H8" s="45" t="s">
        <v>846</v>
      </c>
      <c r="I8" s="287"/>
      <c r="J8" s="224">
        <v>10</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779</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501</v>
      </c>
      <c r="D22" s="231"/>
      <c r="E22" s="230" t="s">
        <v>780</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506</v>
      </c>
      <c r="D24" s="231"/>
      <c r="E24" s="230" t="s">
        <v>501</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8</v>
      </c>
      <c r="E26" s="53">
        <v>8</v>
      </c>
      <c r="F26" s="53" t="s">
        <v>425</v>
      </c>
      <c r="G26" s="53" t="s">
        <v>425</v>
      </c>
      <c r="H26" s="53" t="s">
        <v>425</v>
      </c>
      <c r="I26" s="212">
        <f>SUM(C26:H26)</f>
        <v>19</v>
      </c>
      <c r="J26" s="213"/>
      <c r="K26" s="54" t="s">
        <v>781</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0</v>
      </c>
      <c r="E29" s="59">
        <v>8</v>
      </c>
      <c r="F29" s="59"/>
      <c r="G29" s="59">
        <v>1</v>
      </c>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474" t="s">
        <v>1854</v>
      </c>
      <c r="D31" s="475"/>
      <c r="E31" s="475"/>
      <c r="F31" s="476"/>
      <c r="G31" s="476"/>
      <c r="H31" s="477"/>
      <c r="I31" s="221"/>
      <c r="J31" s="222"/>
      <c r="K31" s="223"/>
    </row>
    <row r="32" spans="1:14" ht="20.25" customHeight="1" x14ac:dyDescent="0.4">
      <c r="A32" s="154"/>
      <c r="B32" s="174"/>
      <c r="C32" s="189" t="s">
        <v>1856</v>
      </c>
      <c r="D32" s="190"/>
      <c r="E32" s="190"/>
      <c r="F32" s="478"/>
      <c r="G32" s="478"/>
      <c r="H32" s="479"/>
      <c r="I32" s="189"/>
      <c r="J32" s="190"/>
      <c r="K32" s="195"/>
    </row>
    <row r="33" spans="1:11" ht="20.25" customHeight="1" x14ac:dyDescent="0.4">
      <c r="A33" s="154"/>
      <c r="B33" s="174"/>
      <c r="C33" s="192"/>
      <c r="D33" s="193"/>
      <c r="E33" s="193"/>
      <c r="F33" s="480"/>
      <c r="G33" s="480"/>
      <c r="H33" s="481"/>
      <c r="I33" s="192"/>
      <c r="J33" s="193"/>
      <c r="K33" s="196"/>
    </row>
    <row r="34" spans="1:11" ht="20.25" customHeight="1" x14ac:dyDescent="0.4">
      <c r="A34" s="154"/>
      <c r="B34" s="174"/>
      <c r="C34" s="192"/>
      <c r="D34" s="193"/>
      <c r="E34" s="193"/>
      <c r="F34" s="480"/>
      <c r="G34" s="480"/>
      <c r="H34" s="481"/>
      <c r="I34" s="192"/>
      <c r="J34" s="193"/>
      <c r="K34" s="196"/>
    </row>
    <row r="35" spans="1:11" ht="20.25" customHeight="1" x14ac:dyDescent="0.4">
      <c r="A35" s="154"/>
      <c r="B35" s="174"/>
      <c r="C35" s="192"/>
      <c r="D35" s="193"/>
      <c r="E35" s="193"/>
      <c r="F35" s="480"/>
      <c r="G35" s="480"/>
      <c r="H35" s="481"/>
      <c r="I35" s="192"/>
      <c r="J35" s="193"/>
      <c r="K35" s="196"/>
    </row>
    <row r="36" spans="1:11" ht="20.25" customHeight="1" x14ac:dyDescent="0.4">
      <c r="A36" s="154"/>
      <c r="B36" s="174"/>
      <c r="C36" s="192"/>
      <c r="D36" s="193"/>
      <c r="E36" s="193"/>
      <c r="F36" s="480"/>
      <c r="G36" s="480"/>
      <c r="H36" s="481"/>
      <c r="I36" s="192"/>
      <c r="J36" s="193"/>
      <c r="K36" s="196"/>
    </row>
    <row r="37" spans="1:11" ht="20.25" customHeight="1" x14ac:dyDescent="0.4">
      <c r="A37" s="154"/>
      <c r="B37" s="174"/>
      <c r="C37" s="482"/>
      <c r="D37" s="483"/>
      <c r="E37" s="483"/>
      <c r="F37" s="484"/>
      <c r="G37" s="484"/>
      <c r="H37" s="485"/>
      <c r="I37" s="192"/>
      <c r="J37" s="193"/>
      <c r="K37" s="196"/>
    </row>
    <row r="38" spans="1:11" ht="20.25" customHeight="1" x14ac:dyDescent="0.4">
      <c r="A38" s="154"/>
      <c r="B38" s="174"/>
      <c r="C38" s="458" t="s">
        <v>1855</v>
      </c>
      <c r="D38" s="459"/>
      <c r="E38" s="459"/>
      <c r="F38" s="460"/>
      <c r="G38" s="460"/>
      <c r="H38" s="461"/>
      <c r="I38" s="197"/>
      <c r="J38" s="198"/>
      <c r="K38" s="200"/>
    </row>
    <row r="39" spans="1:11" ht="20.25" customHeight="1" x14ac:dyDescent="0.4">
      <c r="A39" s="154"/>
      <c r="B39" s="174"/>
      <c r="C39" s="462" t="s">
        <v>1857</v>
      </c>
      <c r="D39" s="463"/>
      <c r="E39" s="463"/>
      <c r="F39" s="464"/>
      <c r="G39" s="464"/>
      <c r="H39" s="465"/>
      <c r="I39" s="201"/>
      <c r="J39" s="202"/>
      <c r="K39" s="207"/>
    </row>
    <row r="40" spans="1:11" ht="20.25" customHeight="1" x14ac:dyDescent="0.4">
      <c r="A40" s="154"/>
      <c r="B40" s="174"/>
      <c r="C40" s="466"/>
      <c r="D40" s="467"/>
      <c r="E40" s="467"/>
      <c r="F40" s="468"/>
      <c r="G40" s="468"/>
      <c r="H40" s="469"/>
      <c r="I40" s="201"/>
      <c r="J40" s="202"/>
      <c r="K40" s="207"/>
    </row>
    <row r="41" spans="1:11" ht="20.25" customHeight="1" x14ac:dyDescent="0.4">
      <c r="A41" s="154"/>
      <c r="B41" s="174"/>
      <c r="C41" s="466"/>
      <c r="D41" s="467"/>
      <c r="E41" s="467"/>
      <c r="F41" s="468"/>
      <c r="G41" s="468"/>
      <c r="H41" s="469"/>
      <c r="I41" s="201"/>
      <c r="J41" s="202"/>
      <c r="K41" s="207"/>
    </row>
    <row r="42" spans="1:11" ht="20.25" customHeight="1" x14ac:dyDescent="0.4">
      <c r="A42" s="154"/>
      <c r="B42" s="174"/>
      <c r="C42" s="466"/>
      <c r="D42" s="467"/>
      <c r="E42" s="467"/>
      <c r="F42" s="468"/>
      <c r="G42" s="468"/>
      <c r="H42" s="469"/>
      <c r="I42" s="201"/>
      <c r="J42" s="202"/>
      <c r="K42" s="207"/>
    </row>
    <row r="43" spans="1:11" ht="20.25" customHeight="1" x14ac:dyDescent="0.4">
      <c r="A43" s="154"/>
      <c r="B43" s="174"/>
      <c r="C43" s="466"/>
      <c r="D43" s="467"/>
      <c r="E43" s="467"/>
      <c r="F43" s="468"/>
      <c r="G43" s="468"/>
      <c r="H43" s="469"/>
      <c r="I43" s="201"/>
      <c r="J43" s="202"/>
      <c r="K43" s="207"/>
    </row>
    <row r="44" spans="1:11" ht="20.25" customHeight="1" x14ac:dyDescent="0.4">
      <c r="A44" s="216"/>
      <c r="B44" s="217"/>
      <c r="C44" s="470"/>
      <c r="D44" s="471"/>
      <c r="E44" s="471"/>
      <c r="F44" s="472"/>
      <c r="G44" s="472"/>
      <c r="H44" s="473"/>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84" t="s">
        <v>425</v>
      </c>
      <c r="H46" s="65" t="s">
        <v>783</v>
      </c>
      <c r="I46" s="103" t="s">
        <v>425</v>
      </c>
      <c r="J46" s="167" t="s">
        <v>425</v>
      </c>
      <c r="K46" s="168" t="s">
        <v>425</v>
      </c>
    </row>
    <row r="47" spans="1:11" ht="20.25" customHeight="1" x14ac:dyDescent="0.4">
      <c r="A47" s="154"/>
      <c r="B47" s="174"/>
      <c r="C47" s="185" t="s">
        <v>450</v>
      </c>
      <c r="D47" s="186"/>
      <c r="E47" s="166" t="s">
        <v>451</v>
      </c>
      <c r="F47" s="166"/>
      <c r="G47" s="103" t="s">
        <v>452</v>
      </c>
      <c r="H47" s="65" t="s">
        <v>526</v>
      </c>
      <c r="I47" s="103" t="s">
        <v>784</v>
      </c>
      <c r="J47" s="167" t="s">
        <v>515</v>
      </c>
      <c r="K47" s="168"/>
    </row>
    <row r="48" spans="1:11" ht="20.25" customHeight="1" x14ac:dyDescent="0.4">
      <c r="A48" s="154"/>
      <c r="B48" s="174"/>
      <c r="C48" s="185" t="s">
        <v>456</v>
      </c>
      <c r="D48" s="186"/>
      <c r="E48" s="166" t="s">
        <v>785</v>
      </c>
      <c r="F48" s="166"/>
      <c r="G48" s="103" t="s">
        <v>786</v>
      </c>
      <c r="H48" s="65" t="s">
        <v>787</v>
      </c>
      <c r="I48" s="103" t="s">
        <v>788</v>
      </c>
      <c r="J48" s="167" t="s">
        <v>515</v>
      </c>
      <c r="K48" s="168"/>
    </row>
    <row r="49" spans="1:14" ht="20.25" customHeight="1" x14ac:dyDescent="0.4">
      <c r="A49" s="154"/>
      <c r="B49" s="174"/>
      <c r="C49" s="185" t="s">
        <v>457</v>
      </c>
      <c r="D49" s="186"/>
      <c r="E49" s="166" t="s">
        <v>458</v>
      </c>
      <c r="F49" s="166"/>
      <c r="G49" s="103" t="s">
        <v>459</v>
      </c>
      <c r="H49" s="65" t="s">
        <v>739</v>
      </c>
      <c r="I49" s="103" t="s">
        <v>684</v>
      </c>
      <c r="J49" s="167" t="s">
        <v>515</v>
      </c>
      <c r="K49" s="168"/>
      <c r="L49" s="66"/>
      <c r="M49" s="66"/>
      <c r="N49" s="66"/>
    </row>
    <row r="50" spans="1:14" ht="20.25" customHeight="1" x14ac:dyDescent="0.4">
      <c r="A50" s="154"/>
      <c r="B50" s="174"/>
      <c r="C50" s="185" t="s">
        <v>461</v>
      </c>
      <c r="D50" s="186"/>
      <c r="E50" s="412" t="s">
        <v>789</v>
      </c>
      <c r="F50" s="412"/>
      <c r="G50" s="103" t="s">
        <v>790</v>
      </c>
      <c r="H50" s="65" t="s">
        <v>791</v>
      </c>
      <c r="I50" s="103" t="s">
        <v>448</v>
      </c>
      <c r="J50" s="167" t="s">
        <v>515</v>
      </c>
      <c r="K50" s="168"/>
      <c r="L50" s="66"/>
    </row>
    <row r="51" spans="1:14" ht="20.25" customHeight="1" x14ac:dyDescent="0.4">
      <c r="A51" s="154"/>
      <c r="B51" s="174"/>
      <c r="C51" s="185" t="s">
        <v>462</v>
      </c>
      <c r="D51" s="186"/>
      <c r="E51" s="412" t="s">
        <v>792</v>
      </c>
      <c r="F51" s="412"/>
      <c r="G51" s="103" t="s">
        <v>790</v>
      </c>
      <c r="H51" s="65" t="s">
        <v>793</v>
      </c>
      <c r="I51" s="103" t="s">
        <v>794</v>
      </c>
      <c r="J51" s="167" t="s">
        <v>515</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85" t="s">
        <v>477</v>
      </c>
      <c r="B66" s="73"/>
      <c r="C66" s="73"/>
      <c r="D66" s="73"/>
      <c r="E66" s="73"/>
      <c r="F66" s="73"/>
      <c r="G66" s="73"/>
      <c r="H66" s="73"/>
      <c r="I66" s="73"/>
      <c r="J66" s="73"/>
      <c r="K66" s="74"/>
    </row>
  </sheetData>
  <sheetProtection selectLockedCells="1"/>
  <mergeCells count="99">
    <mergeCell ref="G1:H1"/>
    <mergeCell ref="J1:K1"/>
    <mergeCell ref="A2:B4"/>
    <mergeCell ref="C2:H4"/>
    <mergeCell ref="J2:K2"/>
    <mergeCell ref="I3:J3"/>
    <mergeCell ref="I4:J4"/>
    <mergeCell ref="A5:B5"/>
    <mergeCell ref="C5:E5"/>
    <mergeCell ref="G5:K5"/>
    <mergeCell ref="A6:B8"/>
    <mergeCell ref="C6:G8"/>
    <mergeCell ref="H6:H7"/>
    <mergeCell ref="J6:K6"/>
    <mergeCell ref="I7:I8"/>
    <mergeCell ref="J7:K7"/>
    <mergeCell ref="J8:K8"/>
    <mergeCell ref="A9:B11"/>
    <mergeCell ref="C9:G11"/>
    <mergeCell ref="H9:H10"/>
    <mergeCell ref="J9:K9"/>
    <mergeCell ref="I10:I11"/>
    <mergeCell ref="J10:K10"/>
    <mergeCell ref="J11:K11"/>
    <mergeCell ref="A12:B20"/>
    <mergeCell ref="C12:K20"/>
    <mergeCell ref="A21:B24"/>
    <mergeCell ref="C21:D21"/>
    <mergeCell ref="E21:F21"/>
    <mergeCell ref="G21:H21"/>
    <mergeCell ref="I21:K21"/>
    <mergeCell ref="C22:D22"/>
    <mergeCell ref="E22:F22"/>
    <mergeCell ref="G22:H24"/>
    <mergeCell ref="J22:K22"/>
    <mergeCell ref="C23:D23"/>
    <mergeCell ref="E23:F23"/>
    <mergeCell ref="J23:K23"/>
    <mergeCell ref="C24:D24"/>
    <mergeCell ref="E24:F24"/>
    <mergeCell ref="J24:K24"/>
    <mergeCell ref="A25:B25"/>
    <mergeCell ref="I25:J25"/>
    <mergeCell ref="I26:J26"/>
    <mergeCell ref="I27:J27"/>
    <mergeCell ref="A28:B28"/>
    <mergeCell ref="C38:H38"/>
    <mergeCell ref="I38:K38"/>
    <mergeCell ref="C39:H44"/>
    <mergeCell ref="I39:K44"/>
    <mergeCell ref="A31:B44"/>
    <mergeCell ref="C31:H31"/>
    <mergeCell ref="I31:K31"/>
    <mergeCell ref="C32:H37"/>
    <mergeCell ref="I32:K37"/>
    <mergeCell ref="C47:D47"/>
    <mergeCell ref="E47:F47"/>
    <mergeCell ref="J47:K47"/>
    <mergeCell ref="C48:D48"/>
    <mergeCell ref="E48:F48"/>
    <mergeCell ref="J48:K48"/>
    <mergeCell ref="B52:B53"/>
    <mergeCell ref="C52:K52"/>
    <mergeCell ref="C53:K53"/>
    <mergeCell ref="C49:D49"/>
    <mergeCell ref="E49:F49"/>
    <mergeCell ref="J49:K49"/>
    <mergeCell ref="C50:D50"/>
    <mergeCell ref="E50:F50"/>
    <mergeCell ref="J50:K50"/>
    <mergeCell ref="A45:B51"/>
    <mergeCell ref="C45:D45"/>
    <mergeCell ref="E45:F45"/>
    <mergeCell ref="J45:K45"/>
    <mergeCell ref="C46:D46"/>
    <mergeCell ref="E46:F46"/>
    <mergeCell ref="J46:K46"/>
    <mergeCell ref="C56:D56"/>
    <mergeCell ref="E56:F56"/>
    <mergeCell ref="J56:K56"/>
    <mergeCell ref="C51:D51"/>
    <mergeCell ref="E51:F51"/>
    <mergeCell ref="J51:K51"/>
    <mergeCell ref="A60:B64"/>
    <mergeCell ref="C60:K64"/>
    <mergeCell ref="A1:B1"/>
    <mergeCell ref="C57:D57"/>
    <mergeCell ref="E57:F57"/>
    <mergeCell ref="J57:K57"/>
    <mergeCell ref="B58:B59"/>
    <mergeCell ref="C58:K58"/>
    <mergeCell ref="C59:K59"/>
    <mergeCell ref="A54:B57"/>
    <mergeCell ref="C54:D54"/>
    <mergeCell ref="E54:F54"/>
    <mergeCell ref="J54:K54"/>
    <mergeCell ref="C55:D55"/>
    <mergeCell ref="E55:F55"/>
    <mergeCell ref="J55:K55"/>
  </mergeCells>
  <phoneticPr fontId="2"/>
  <conditionalFormatting sqref="C24:F24">
    <cfRule type="containsBlanks" dxfId="168" priority="3">
      <formula>LEN(TRIM(C24))=0</formula>
    </cfRule>
  </conditionalFormatting>
  <conditionalFormatting sqref="C9:G11 J9:K11 H11 C27:I27 K27">
    <cfRule type="expression" dxfId="167" priority="2" stopIfTrue="1">
      <formula>$K$4=""</formula>
    </cfRule>
  </conditionalFormatting>
  <conditionalFormatting sqref="E47:K49 C6:G11 H11 C26:I27 K26:K27 G1:H1 I2 C2:C3 K3 C5:E5 G5:K5 J6:K6 J7 H8 C12 C22:F22 C29:E29 G29 G46:K46">
    <cfRule type="containsBlanks" dxfId="16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E37 I32:K37 C39:E44 I39:K44 G46:K51 E47:F51 C55:K57 C60:K64">
    <cfRule type="notContainsErrors" priority="1">
      <formula>NOT(ISERROR(C2))</formula>
    </cfRule>
  </conditionalFormatting>
  <conditionalFormatting sqref="J8:K9 J10 J11:K11">
    <cfRule type="containsBlanks" dxfId="165" priority="6">
      <formula>LEN(TRIM(J8))=0</formula>
    </cfRule>
  </conditionalFormatting>
  <dataValidations count="2">
    <dataValidation type="whole" operator="greaterThanOrEqual" allowBlank="1" showInputMessage="1" showErrorMessage="1" sqref="E29:K30 C29:D29" xr:uid="{5928063C-57E3-46AD-B6D2-FE7A83654050}">
      <formula1>0</formula1>
    </dataValidation>
    <dataValidation type="list" allowBlank="1" showInputMessage="1" showErrorMessage="1" sqref="J2:K2" xr:uid="{A39F5E2F-2327-4000-A2F1-56B9BC26F382}">
      <formula1>"保育所,認定こども園,小規模保育事業"</formula1>
    </dataValidation>
  </dataValidations>
  <hyperlinks>
    <hyperlink ref="G5" xr:uid="{BCFEABB3-7EC9-42BF-ACF7-093FE1E6FEE0}"/>
    <hyperlink ref="A1:B1" location="公表用一覧!A1" display=" &lt;戻る" xr:uid="{9F14E1F9-346D-4D9C-8081-7E025303F934}"/>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32DCC4-9155-48A6-B94B-3D2172CED1C4}">
  <sheetPr codeName="Sheet69"/>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45547</v>
      </c>
      <c r="H1" s="257"/>
      <c r="I1" s="36" t="s">
        <v>370</v>
      </c>
      <c r="J1" s="258">
        <v>45748</v>
      </c>
      <c r="K1" s="259"/>
      <c r="L1" s="37"/>
      <c r="M1" s="37"/>
      <c r="N1" s="37"/>
    </row>
    <row r="2" spans="1:14" ht="27" customHeight="1" x14ac:dyDescent="0.4">
      <c r="A2" s="156" t="s">
        <v>371</v>
      </c>
      <c r="B2" s="155"/>
      <c r="C2" s="260" t="s">
        <v>196</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348</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197</v>
      </c>
      <c r="D5" s="293"/>
      <c r="E5" s="294"/>
      <c r="F5" s="43" t="s">
        <v>376</v>
      </c>
      <c r="G5" s="296" t="str">
        <f>HYPERLINK("https://www.keyakinomori.ed.jp/")</f>
        <v>https://www.keyakinomori.ed.jp/</v>
      </c>
      <c r="H5" s="293"/>
      <c r="I5" s="293"/>
      <c r="J5" s="293"/>
      <c r="K5" s="295"/>
      <c r="L5" s="40"/>
      <c r="M5" s="40"/>
      <c r="N5" s="40"/>
    </row>
    <row r="6" spans="1:14" ht="27" customHeight="1" x14ac:dyDescent="0.4">
      <c r="A6" s="209" t="s">
        <v>378</v>
      </c>
      <c r="B6" s="153"/>
      <c r="C6" s="276" t="s">
        <v>198</v>
      </c>
      <c r="D6" s="277"/>
      <c r="E6" s="277"/>
      <c r="F6" s="277"/>
      <c r="G6" s="277"/>
      <c r="H6" s="282" t="s">
        <v>379</v>
      </c>
      <c r="I6" s="107" t="s">
        <v>380</v>
      </c>
      <c r="J6" s="284">
        <v>3</v>
      </c>
      <c r="K6" s="285"/>
      <c r="L6" s="44"/>
      <c r="M6" s="44"/>
      <c r="N6" s="44"/>
    </row>
    <row r="7" spans="1:14" ht="27" customHeight="1" x14ac:dyDescent="0.4">
      <c r="A7" s="156"/>
      <c r="B7" s="155"/>
      <c r="C7" s="278"/>
      <c r="D7" s="279"/>
      <c r="E7" s="279"/>
      <c r="F7" s="279"/>
      <c r="G7" s="279"/>
      <c r="H7" s="283"/>
      <c r="I7" s="286" t="s">
        <v>381</v>
      </c>
      <c r="J7" s="288" t="s">
        <v>670</v>
      </c>
      <c r="K7" s="289"/>
      <c r="L7" s="44"/>
      <c r="M7" s="44"/>
      <c r="N7" s="44"/>
    </row>
    <row r="8" spans="1:14" ht="27" customHeight="1" x14ac:dyDescent="0.4">
      <c r="A8" s="234"/>
      <c r="B8" s="235"/>
      <c r="C8" s="280"/>
      <c r="D8" s="281"/>
      <c r="E8" s="281"/>
      <c r="F8" s="281"/>
      <c r="G8" s="281"/>
      <c r="H8" s="45"/>
      <c r="I8" s="287"/>
      <c r="J8" s="224">
        <v>7</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671</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672</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546</v>
      </c>
      <c r="D24" s="231"/>
      <c r="E24" s="230" t="s">
        <v>675</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14</v>
      </c>
      <c r="E26" s="53">
        <v>16</v>
      </c>
      <c r="F26" s="53">
        <v>17</v>
      </c>
      <c r="G26" s="53">
        <v>17</v>
      </c>
      <c r="H26" s="53">
        <v>17</v>
      </c>
      <c r="I26" s="212">
        <f>SUM(C26:H26)</f>
        <v>90</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12</v>
      </c>
      <c r="F29" s="59"/>
      <c r="G29" s="59">
        <v>2</v>
      </c>
      <c r="H29" s="59">
        <v>1</v>
      </c>
      <c r="I29" s="59"/>
      <c r="J29" s="59">
        <v>1</v>
      </c>
      <c r="K29" s="60"/>
      <c r="L29" s="50"/>
      <c r="M29" s="50"/>
      <c r="N29" s="50"/>
    </row>
    <row r="30" spans="1:14" ht="27" customHeight="1" thickBot="1" x14ac:dyDescent="0.45">
      <c r="A30" s="102"/>
      <c r="B30" s="61" t="s">
        <v>424</v>
      </c>
      <c r="C30" s="62" t="s">
        <v>425</v>
      </c>
      <c r="D30" s="62" t="s">
        <v>425</v>
      </c>
      <c r="E30" s="62">
        <v>4</v>
      </c>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677</v>
      </c>
      <c r="D32" s="190"/>
      <c r="E32" s="191"/>
      <c r="F32" s="189" t="s">
        <v>678</v>
      </c>
      <c r="G32" s="190"/>
      <c r="H32" s="191"/>
      <c r="I32" s="189" t="s">
        <v>679</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680</v>
      </c>
      <c r="D39" s="202"/>
      <c r="E39" s="203"/>
      <c r="F39" s="201" t="s">
        <v>681</v>
      </c>
      <c r="G39" s="202"/>
      <c r="H39" s="203"/>
      <c r="I39" s="201" t="s">
        <v>682</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683</v>
      </c>
      <c r="I46" s="103" t="s">
        <v>684</v>
      </c>
      <c r="J46" s="167" t="s">
        <v>685</v>
      </c>
      <c r="K46" s="168"/>
    </row>
    <row r="47" spans="1:11" ht="20.25" customHeight="1" x14ac:dyDescent="0.4">
      <c r="A47" s="154"/>
      <c r="B47" s="174"/>
      <c r="C47" s="185" t="s">
        <v>450</v>
      </c>
      <c r="D47" s="186"/>
      <c r="E47" s="166" t="s">
        <v>686</v>
      </c>
      <c r="F47" s="166"/>
      <c r="G47" s="103" t="s">
        <v>452</v>
      </c>
      <c r="H47" s="65" t="s">
        <v>687</v>
      </c>
      <c r="I47" s="103" t="s">
        <v>688</v>
      </c>
      <c r="J47" s="167" t="s">
        <v>685</v>
      </c>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t="s">
        <v>689</v>
      </c>
      <c r="F50" s="188"/>
      <c r="G50" s="103" t="s">
        <v>690</v>
      </c>
      <c r="H50" s="65" t="s">
        <v>691</v>
      </c>
      <c r="I50" s="103" t="s">
        <v>692</v>
      </c>
      <c r="J50" s="167" t="s">
        <v>693</v>
      </c>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481</v>
      </c>
      <c r="D55" s="181"/>
      <c r="E55" s="182" t="s">
        <v>707</v>
      </c>
      <c r="F55" s="182"/>
      <c r="G55" s="104" t="s">
        <v>695</v>
      </c>
      <c r="H55" s="69" t="s">
        <v>377</v>
      </c>
      <c r="I55" s="69" t="s">
        <v>377</v>
      </c>
      <c r="J55" s="183" t="s">
        <v>472</v>
      </c>
      <c r="K55" s="184"/>
    </row>
    <row r="56" spans="1:14" ht="20.25" customHeight="1" x14ac:dyDescent="0.4">
      <c r="A56" s="154"/>
      <c r="B56" s="174"/>
      <c r="C56" s="164" t="s">
        <v>493</v>
      </c>
      <c r="D56" s="165"/>
      <c r="E56" s="166" t="s">
        <v>847</v>
      </c>
      <c r="F56" s="166"/>
      <c r="G56" s="103" t="s">
        <v>567</v>
      </c>
      <c r="H56" s="70" t="s">
        <v>377</v>
      </c>
      <c r="I56" s="70" t="s">
        <v>377</v>
      </c>
      <c r="J56" s="167" t="s">
        <v>472</v>
      </c>
      <c r="K56" s="168"/>
    </row>
    <row r="57" spans="1:14" ht="20.25" customHeight="1" x14ac:dyDescent="0.4">
      <c r="A57" s="154"/>
      <c r="B57" s="174"/>
      <c r="C57" s="164" t="s">
        <v>698</v>
      </c>
      <c r="D57" s="165"/>
      <c r="E57" s="166" t="s">
        <v>445</v>
      </c>
      <c r="F57" s="166"/>
      <c r="G57" s="103" t="s">
        <v>695</v>
      </c>
      <c r="H57" s="70" t="s">
        <v>377</v>
      </c>
      <c r="I57" s="70" t="s">
        <v>377</v>
      </c>
      <c r="J57" s="167" t="s">
        <v>472</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709</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64" priority="3">
      <formula>LEN(TRIM(C24))=0</formula>
    </cfRule>
  </conditionalFormatting>
  <conditionalFormatting sqref="C9:G11 J9:K11 H11 C27:I27 K27">
    <cfRule type="expression" dxfId="163" priority="2" stopIfTrue="1">
      <formula>$K$4=""</formula>
    </cfRule>
  </conditionalFormatting>
  <conditionalFormatting sqref="E47:K49 C6:G11 H11 C26:I27 K26:K27 G1:H1 I2 C2:C3 K3 C5:E5 G5:K5 J6:K6 J7 H8 C12 C22:F22 C29:E29 G29 G46:K46">
    <cfRule type="containsBlanks" dxfId="16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1" priority="6">
      <formula>LEN(TRIM(J8))=0</formula>
    </cfRule>
  </conditionalFormatting>
  <dataValidations count="2">
    <dataValidation type="whole" operator="greaterThanOrEqual" allowBlank="1" showInputMessage="1" showErrorMessage="1" sqref="E29:K30 C29:D29" xr:uid="{68E02650-0929-4348-9911-3ADFB70FFF96}">
      <formula1>0</formula1>
    </dataValidation>
    <dataValidation type="list" allowBlank="1" showInputMessage="1" showErrorMessage="1" sqref="J2:K2" xr:uid="{E5360CBF-626A-4D92-AF2C-48591BE18825}">
      <formula1>"保育所,認定こども園,小規模保育事業"</formula1>
    </dataValidation>
  </dataValidations>
  <hyperlinks>
    <hyperlink ref="A1:B1" location="公表用一覧!A1" display=" &lt;戻る" xr:uid="{2A3B1057-A43A-4C2C-A198-E7D3DA7C05A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1CA543-9D75-4DF3-8250-B4956EF7A4E7}">
  <sheetPr codeName="Sheet70">
    <pageSetUpPr fitToPage="1"/>
  </sheetPr>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45552</v>
      </c>
      <c r="H1" s="257"/>
      <c r="I1" s="36" t="s">
        <v>370</v>
      </c>
      <c r="J1" s="258">
        <v>45748</v>
      </c>
      <c r="K1" s="259"/>
      <c r="L1" s="37"/>
      <c r="M1" s="37"/>
      <c r="N1" s="37"/>
    </row>
    <row r="2" spans="1:14" ht="27" customHeight="1" x14ac:dyDescent="0.4">
      <c r="A2" s="156" t="s">
        <v>371</v>
      </c>
      <c r="B2" s="155"/>
      <c r="C2" s="260" t="s">
        <v>848</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349</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849</v>
      </c>
      <c r="D5" s="293"/>
      <c r="E5" s="294"/>
      <c r="F5" s="43" t="s">
        <v>376</v>
      </c>
      <c r="G5" s="296" t="str">
        <f>HYPERLINK("https://kids-home.jp/nest-minaminagareyama/")</f>
        <v>https://kids-home.jp/nest-minaminagareyama/</v>
      </c>
      <c r="H5" s="293"/>
      <c r="I5" s="293"/>
      <c r="J5" s="293"/>
      <c r="K5" s="295"/>
      <c r="L5" s="40"/>
      <c r="M5" s="40"/>
      <c r="N5" s="40"/>
    </row>
    <row r="6" spans="1:14" ht="27" customHeight="1" x14ac:dyDescent="0.4">
      <c r="A6" s="209" t="s">
        <v>378</v>
      </c>
      <c r="B6" s="153"/>
      <c r="C6" s="413" t="s">
        <v>850</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441" t="s">
        <v>851</v>
      </c>
      <c r="K7" s="289"/>
      <c r="L7" s="44"/>
      <c r="M7" s="44"/>
      <c r="N7" s="44"/>
    </row>
    <row r="8" spans="1:14" ht="27" customHeight="1" x14ac:dyDescent="0.4">
      <c r="A8" s="234"/>
      <c r="B8" s="235"/>
      <c r="C8" s="280"/>
      <c r="D8" s="281"/>
      <c r="E8" s="281"/>
      <c r="F8" s="281"/>
      <c r="G8" s="281"/>
      <c r="H8" s="45" t="s">
        <v>377</v>
      </c>
      <c r="I8" s="287"/>
      <c r="J8" s="224">
        <v>1</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852</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853</v>
      </c>
      <c r="D22" s="231"/>
      <c r="E22" s="230" t="s">
        <v>854</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629</v>
      </c>
      <c r="D24" s="231"/>
      <c r="E24" s="230" t="s">
        <v>855</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5</v>
      </c>
      <c r="D26" s="53">
        <v>8</v>
      </c>
      <c r="E26" s="53">
        <v>8</v>
      </c>
      <c r="F26" s="53">
        <v>8</v>
      </c>
      <c r="G26" s="53">
        <v>8</v>
      </c>
      <c r="H26" s="53">
        <v>8</v>
      </c>
      <c r="I26" s="212">
        <f>SUM(C26:H26)</f>
        <v>45</v>
      </c>
      <c r="J26" s="213"/>
      <c r="K26" s="54" t="s">
        <v>452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9</v>
      </c>
      <c r="F29" s="59"/>
      <c r="G29" s="59">
        <v>1</v>
      </c>
      <c r="H29" s="59">
        <v>1</v>
      </c>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c r="D32" s="190"/>
      <c r="E32" s="191"/>
      <c r="F32" s="189"/>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856</v>
      </c>
      <c r="H46" s="65" t="s">
        <v>857</v>
      </c>
      <c r="I46" s="103"/>
      <c r="J46" s="167" t="s">
        <v>524</v>
      </c>
      <c r="K46" s="168"/>
    </row>
    <row r="47" spans="1:11" ht="20.25" customHeight="1" x14ac:dyDescent="0.4">
      <c r="A47" s="154"/>
      <c r="B47" s="174"/>
      <c r="C47" s="185" t="s">
        <v>450</v>
      </c>
      <c r="D47" s="186"/>
      <c r="E47" s="166" t="s">
        <v>552</v>
      </c>
      <c r="F47" s="166"/>
      <c r="G47" s="103" t="s">
        <v>856</v>
      </c>
      <c r="H47" s="65" t="s">
        <v>453</v>
      </c>
      <c r="I47" s="83" t="s">
        <v>858</v>
      </c>
      <c r="J47" s="167" t="s">
        <v>859</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860</v>
      </c>
      <c r="F49" s="166"/>
      <c r="G49" s="103" t="s">
        <v>861</v>
      </c>
      <c r="H49" s="65" t="s">
        <v>862</v>
      </c>
      <c r="I49" s="103"/>
      <c r="J49" s="167" t="s">
        <v>524</v>
      </c>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863</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60" priority="3">
      <formula>LEN(TRIM(C24))=0</formula>
    </cfRule>
  </conditionalFormatting>
  <conditionalFormatting sqref="C9:G11 J9:K11 H11 C27:I27 K27">
    <cfRule type="expression" dxfId="159" priority="2" stopIfTrue="1">
      <formula>$K$4=""</formula>
    </cfRule>
  </conditionalFormatting>
  <conditionalFormatting sqref="E47:K49 C6:G11 H11 C26:I27 K26:K27 G1:H1 I2 C2:C3 K3 C5:E5 G5:K5 J6:K6 J7 H8 C12 C22:F22 C29:E29 G29 G46:K46">
    <cfRule type="containsBlanks" dxfId="15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57" priority="6">
      <formula>LEN(TRIM(J8))=0</formula>
    </cfRule>
  </conditionalFormatting>
  <dataValidations count="2">
    <dataValidation type="whole" operator="greaterThanOrEqual" allowBlank="1" showInputMessage="1" showErrorMessage="1" sqref="E29:K30 C29:D29" xr:uid="{D81BBEFE-B7A7-492A-A325-8A91B8E13EFA}">
      <formula1>0</formula1>
    </dataValidation>
    <dataValidation type="list" allowBlank="1" showInputMessage="1" showErrorMessage="1" sqref="J2:K2" xr:uid="{02ECD2FB-02CE-453A-BBB6-38B9872FE5F8}">
      <formula1>"保育所,認定こども園,小規模保育事業"</formula1>
    </dataValidation>
  </dataValidations>
  <hyperlinks>
    <hyperlink ref="A1:B1" location="公表用一覧!A1" display=" &lt;戻る" xr:uid="{478D1731-B889-4D6E-9EEE-C6F0346D6634}"/>
  </hyperlinks>
  <pageMargins left="0.59055118110236227" right="0.39370078740157483" top="0.39370078740157483" bottom="0.39370078740157483" header="0" footer="0"/>
  <pageSetup paperSize="9" scale="35" orientation="portrait" r:id="rId1"/>
  <headerFooter>
    <oddHeader>&amp;L&amp;P / &amp;N ページ</oddHeader>
  </headerFooter>
  <rowBreaks count="1" manualBreakCount="1">
    <brk id="66" max="10" man="1"/>
  </rowBreaks>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403B77-2E00-454F-8E53-775BC93D271F}">
  <sheetPr codeName="Sheet71"/>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45546</v>
      </c>
      <c r="H1" s="257"/>
      <c r="I1" s="36" t="s">
        <v>370</v>
      </c>
      <c r="J1" s="258">
        <v>45748</v>
      </c>
      <c r="K1" s="259"/>
      <c r="L1" s="37"/>
      <c r="M1" s="37"/>
      <c r="N1" s="37"/>
    </row>
    <row r="2" spans="1:14" ht="27" customHeight="1" x14ac:dyDescent="0.4">
      <c r="A2" s="156" t="s">
        <v>371</v>
      </c>
      <c r="B2" s="155"/>
      <c r="C2" s="260" t="s">
        <v>864</v>
      </c>
      <c r="D2" s="261"/>
      <c r="E2" s="261"/>
      <c r="F2" s="261"/>
      <c r="G2" s="261"/>
      <c r="H2" s="262"/>
      <c r="I2" s="39" t="s">
        <v>93</v>
      </c>
      <c r="J2" s="266" t="s">
        <v>774</v>
      </c>
      <c r="K2" s="267"/>
      <c r="L2" s="40"/>
      <c r="M2" s="40"/>
      <c r="N2" s="40"/>
    </row>
    <row r="3" spans="1:14" ht="27" customHeight="1" x14ac:dyDescent="0.4">
      <c r="A3" s="156"/>
      <c r="B3" s="155"/>
      <c r="C3" s="260"/>
      <c r="D3" s="261"/>
      <c r="E3" s="261"/>
      <c r="F3" s="261"/>
      <c r="G3" s="261"/>
      <c r="H3" s="262"/>
      <c r="I3" s="268" t="s">
        <v>373</v>
      </c>
      <c r="J3" s="269"/>
      <c r="K3" s="41">
        <v>351</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865</v>
      </c>
      <c r="D5" s="293"/>
      <c r="E5" s="294"/>
      <c r="F5" s="43" t="s">
        <v>376</v>
      </c>
      <c r="G5" s="296" t="str">
        <f>HYPERLINK("https://kidsroom-arisu.com/")</f>
        <v>https://kidsroom-arisu.com/</v>
      </c>
      <c r="H5" s="293"/>
      <c r="I5" s="293"/>
      <c r="J5" s="293"/>
      <c r="K5" s="295"/>
      <c r="L5" s="40"/>
      <c r="M5" s="40"/>
      <c r="N5" s="40"/>
    </row>
    <row r="6" spans="1:14" ht="27" customHeight="1" x14ac:dyDescent="0.4">
      <c r="A6" s="209" t="s">
        <v>378</v>
      </c>
      <c r="B6" s="153"/>
      <c r="C6" s="276" t="s">
        <v>866</v>
      </c>
      <c r="D6" s="277"/>
      <c r="E6" s="277"/>
      <c r="F6" s="277"/>
      <c r="G6" s="277"/>
      <c r="H6" s="282" t="s">
        <v>379</v>
      </c>
      <c r="I6" s="107" t="s">
        <v>380</v>
      </c>
      <c r="J6" s="284"/>
      <c r="K6" s="285"/>
      <c r="L6" s="44"/>
      <c r="M6" s="44"/>
      <c r="N6" s="44"/>
    </row>
    <row r="7" spans="1:14" ht="27" customHeight="1" x14ac:dyDescent="0.4">
      <c r="A7" s="156"/>
      <c r="B7" s="155"/>
      <c r="C7" s="278"/>
      <c r="D7" s="279"/>
      <c r="E7" s="279"/>
      <c r="F7" s="279"/>
      <c r="G7" s="279"/>
      <c r="H7" s="283"/>
      <c r="I7" s="286" t="s">
        <v>381</v>
      </c>
      <c r="J7" s="288" t="s">
        <v>649</v>
      </c>
      <c r="K7" s="289"/>
      <c r="L7" s="44"/>
      <c r="M7" s="44"/>
      <c r="N7" s="44"/>
    </row>
    <row r="8" spans="1:14" ht="27" customHeight="1" x14ac:dyDescent="0.4">
      <c r="A8" s="234"/>
      <c r="B8" s="235"/>
      <c r="C8" s="280"/>
      <c r="D8" s="281"/>
      <c r="E8" s="281"/>
      <c r="F8" s="281"/>
      <c r="G8" s="281"/>
      <c r="H8" s="45"/>
      <c r="I8" s="287"/>
      <c r="J8" s="224">
        <v>3</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867</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626</v>
      </c>
      <c r="D22" s="231"/>
      <c r="E22" s="230" t="s">
        <v>503</v>
      </c>
      <c r="F22" s="231"/>
      <c r="G22" s="249" t="s">
        <v>868</v>
      </c>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575</v>
      </c>
      <c r="D24" s="231"/>
      <c r="E24" s="230" t="s">
        <v>626</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4</v>
      </c>
      <c r="D26" s="53">
        <v>9</v>
      </c>
      <c r="E26" s="53">
        <v>9</v>
      </c>
      <c r="F26" s="53"/>
      <c r="G26" s="53"/>
      <c r="H26" s="53"/>
      <c r="I26" s="212">
        <f>SUM(C26:H26)</f>
        <v>22</v>
      </c>
      <c r="J26" s="213"/>
      <c r="K26" s="54" t="s">
        <v>508</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c r="E29" s="59">
        <v>9</v>
      </c>
      <c r="F29" s="59"/>
      <c r="G29" s="59">
        <v>1</v>
      </c>
      <c r="H29" s="59">
        <v>1</v>
      </c>
      <c r="I29" s="59">
        <v>1</v>
      </c>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869</v>
      </c>
      <c r="D32" s="190"/>
      <c r="E32" s="191"/>
      <c r="F32" s="189" t="s">
        <v>870</v>
      </c>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871</v>
      </c>
      <c r="D39" s="202"/>
      <c r="E39" s="203"/>
      <c r="F39" s="201" t="s">
        <v>872</v>
      </c>
      <c r="G39" s="202"/>
      <c r="H39" s="203"/>
      <c r="I39" s="201" t="s">
        <v>873</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t="s">
        <v>451</v>
      </c>
      <c r="F47" s="166"/>
      <c r="G47" s="103" t="s">
        <v>446</v>
      </c>
      <c r="H47" s="65" t="s">
        <v>453</v>
      </c>
      <c r="I47" s="103" t="s">
        <v>688</v>
      </c>
      <c r="J47" s="167" t="s">
        <v>874</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c r="F49" s="166"/>
      <c r="G49" s="103"/>
      <c r="H49" s="65" t="s">
        <v>460</v>
      </c>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t="s">
        <v>875</v>
      </c>
      <c r="F51" s="188"/>
      <c r="G51" s="103" t="s">
        <v>738</v>
      </c>
      <c r="H51" s="65" t="s">
        <v>739</v>
      </c>
      <c r="I51" s="103" t="s">
        <v>740</v>
      </c>
      <c r="J51" s="167" t="s">
        <v>874</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876</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56" priority="3">
      <formula>LEN(TRIM(C24))=0</formula>
    </cfRule>
  </conditionalFormatting>
  <conditionalFormatting sqref="C9:G11 J9:K11 H11 C27:I27 K27">
    <cfRule type="expression" dxfId="155" priority="2" stopIfTrue="1">
      <formula>$K$4=""</formula>
    </cfRule>
  </conditionalFormatting>
  <conditionalFormatting sqref="E47:K49 C6:G11 H11 C26:I27 K26:K27 G1:H1 I2 C2:C3 K3 C5:E5 G5:K5 J6:K6 J7 H8 C12 C22:F22 C29:E29 G29 G46:K46">
    <cfRule type="containsBlanks" dxfId="15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53" priority="6">
      <formula>LEN(TRIM(J8))=0</formula>
    </cfRule>
  </conditionalFormatting>
  <dataValidations count="2">
    <dataValidation type="whole" operator="greaterThanOrEqual" allowBlank="1" showInputMessage="1" showErrorMessage="1" sqref="E29:K30 C29:D29" xr:uid="{2028478A-270A-4E90-AA41-41C880CB8B03}">
      <formula1>0</formula1>
    </dataValidation>
    <dataValidation type="list" allowBlank="1" showInputMessage="1" showErrorMessage="1" sqref="J2:K2" xr:uid="{C7B8D80A-C05D-42A5-B50D-DCE587B02F16}">
      <formula1>"保育所,認定こども園,小規模保育事業"</formula1>
    </dataValidation>
  </dataValidations>
  <hyperlinks>
    <hyperlink ref="A1:B1" location="公表用一覧!A1" display=" &lt;戻る" xr:uid="{5C46804B-B7F0-48FA-AB63-6E2FCF679D1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E33B4A-272C-4907-A53A-6D88F4325FE5}">
  <sheetPr codeName="Sheet72"/>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c r="H1" s="257"/>
      <c r="I1" s="36" t="s">
        <v>370</v>
      </c>
      <c r="J1" s="258">
        <v>45748</v>
      </c>
      <c r="K1" s="259"/>
      <c r="L1" s="37"/>
      <c r="M1" s="37"/>
      <c r="N1" s="37"/>
    </row>
    <row r="2" spans="1:14" ht="27" customHeight="1" x14ac:dyDescent="0.4">
      <c r="A2" s="156" t="s">
        <v>371</v>
      </c>
      <c r="B2" s="155"/>
      <c r="C2" s="260" t="s">
        <v>321</v>
      </c>
      <c r="D2" s="261"/>
      <c r="E2" s="261"/>
      <c r="F2" s="261"/>
      <c r="G2" s="261"/>
      <c r="H2" s="262"/>
      <c r="I2" s="39" t="s">
        <v>93</v>
      </c>
      <c r="J2" s="266" t="s">
        <v>774</v>
      </c>
      <c r="K2" s="267"/>
      <c r="L2" s="40"/>
      <c r="M2" s="40"/>
      <c r="N2" s="40"/>
    </row>
    <row r="3" spans="1:14" ht="27" customHeight="1" x14ac:dyDescent="0.4">
      <c r="A3" s="156"/>
      <c r="B3" s="155"/>
      <c r="C3" s="260"/>
      <c r="D3" s="261"/>
      <c r="E3" s="261"/>
      <c r="F3" s="261"/>
      <c r="G3" s="261"/>
      <c r="H3" s="262"/>
      <c r="I3" s="268" t="s">
        <v>373</v>
      </c>
      <c r="J3" s="269"/>
      <c r="K3" s="41">
        <v>352</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91</v>
      </c>
      <c r="D5" s="293"/>
      <c r="E5" s="294"/>
      <c r="F5" s="43" t="s">
        <v>376</v>
      </c>
      <c r="G5" s="292"/>
      <c r="H5" s="293"/>
      <c r="I5" s="293"/>
      <c r="J5" s="293"/>
      <c r="K5" s="295"/>
      <c r="L5" s="40"/>
      <c r="M5" s="40"/>
      <c r="N5" s="40"/>
    </row>
    <row r="6" spans="1:14" ht="27" customHeight="1" x14ac:dyDescent="0.4">
      <c r="A6" s="209" t="s">
        <v>378</v>
      </c>
      <c r="B6" s="153"/>
      <c r="C6" s="276" t="s">
        <v>322</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386</v>
      </c>
      <c r="K7" s="289"/>
      <c r="L7" s="44"/>
      <c r="M7" s="44"/>
      <c r="N7" s="44"/>
    </row>
    <row r="8" spans="1:14" ht="27" customHeight="1" x14ac:dyDescent="0.4">
      <c r="A8" s="234"/>
      <c r="B8" s="235"/>
      <c r="C8" s="280"/>
      <c r="D8" s="281"/>
      <c r="E8" s="281"/>
      <c r="F8" s="281"/>
      <c r="G8" s="281"/>
      <c r="H8" s="45" t="s">
        <v>643</v>
      </c>
      <c r="I8" s="287"/>
      <c r="J8" s="224" t="s">
        <v>385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672</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400</v>
      </c>
      <c r="D24" s="231"/>
      <c r="E24" s="230" t="s">
        <v>394</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2</v>
      </c>
      <c r="D26" s="53">
        <v>8</v>
      </c>
      <c r="E26" s="53">
        <v>8</v>
      </c>
      <c r="F26" s="53" t="s">
        <v>83</v>
      </c>
      <c r="G26" s="53" t="s">
        <v>83</v>
      </c>
      <c r="H26" s="53" t="s">
        <v>83</v>
      </c>
      <c r="I26" s="212">
        <f>SUM(C26:H26)</f>
        <v>18</v>
      </c>
      <c r="J26" s="213"/>
      <c r="K26" s="54" t="s">
        <v>22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c r="D32" s="190"/>
      <c r="E32" s="191"/>
      <c r="F32" s="189"/>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c r="F47" s="166"/>
      <c r="G47" s="103"/>
      <c r="H47" s="65"/>
      <c r="I47" s="103"/>
      <c r="J47" s="167"/>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152" priority="2" stopIfTrue="1">
      <formula>$K$4=""</formula>
    </cfRule>
  </conditionalFormatting>
  <conditionalFormatting sqref="G1:H1 C5:E5 G5:K5 H8 C6:G11 H11 C22:F22 G29 G46:K46 E47:K49 J6:K6 C2:C3 C26:I27 K26:K27 C12 C29:E29 K3 I2 J8:K8 J7">
    <cfRule type="containsBlanks" dxfId="151"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50" priority="4">
      <formula>LEN(TRIM(C24))=0</formula>
    </cfRule>
  </conditionalFormatting>
  <conditionalFormatting sqref="E24:F24">
    <cfRule type="containsBlanks" dxfId="149" priority="3">
      <formula>LEN(TRIM(E24))=0</formula>
    </cfRule>
  </conditionalFormatting>
  <conditionalFormatting sqref="J9:K9 J11:K11 J10">
    <cfRule type="containsBlanks" dxfId="14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C9F890D4-AEB2-4A5A-98A2-9BF229BFEB23}">
      <formula1>0</formula1>
    </dataValidation>
    <dataValidation type="list" allowBlank="1" showInputMessage="1" showErrorMessage="1" sqref="J2:K2" xr:uid="{789FC8B8-D09E-45EA-AEDB-0424CE47236B}">
      <formula1>"保育所,認定こども園,小規模保育事業"</formula1>
    </dataValidation>
  </dataValidations>
  <hyperlinks>
    <hyperlink ref="A1:B1" location="公表用一覧!A1" display="&lt; 戻る" xr:uid="{CE05A540-006F-42C3-9C80-0A401EAF83CB}"/>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0901F0-5F2F-49A8-A833-B3AF6958491A}">
  <sheetPr codeName="Sheet7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45552</v>
      </c>
      <c r="H1" s="257"/>
      <c r="I1" s="36" t="s">
        <v>370</v>
      </c>
      <c r="J1" s="258">
        <v>45748</v>
      </c>
      <c r="K1" s="259"/>
      <c r="L1" s="37"/>
      <c r="M1" s="37"/>
      <c r="N1" s="37"/>
    </row>
    <row r="2" spans="1:14" ht="27" customHeight="1" x14ac:dyDescent="0.4">
      <c r="A2" s="156" t="s">
        <v>371</v>
      </c>
      <c r="B2" s="155"/>
      <c r="C2" s="260" t="s">
        <v>886</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353</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887</v>
      </c>
      <c r="D5" s="293"/>
      <c r="E5" s="294"/>
      <c r="F5" s="43" t="s">
        <v>376</v>
      </c>
      <c r="G5" s="296" t="str">
        <f>HYPERLINK("https://nursery.aiai-cc.co.jp/facility/ootakanomori/")</f>
        <v>https://nursery.aiai-cc.co.jp/facility/ootakanomori/</v>
      </c>
      <c r="H5" s="293"/>
      <c r="I5" s="293"/>
      <c r="J5" s="293"/>
      <c r="K5" s="295"/>
      <c r="L5" s="40"/>
      <c r="M5" s="40"/>
      <c r="N5" s="40"/>
    </row>
    <row r="6" spans="1:14" ht="27" customHeight="1" x14ac:dyDescent="0.4">
      <c r="A6" s="209" t="s">
        <v>378</v>
      </c>
      <c r="B6" s="153"/>
      <c r="C6" s="276" t="s">
        <v>888</v>
      </c>
      <c r="D6" s="277"/>
      <c r="E6" s="277"/>
      <c r="F6" s="277"/>
      <c r="G6" s="277"/>
      <c r="H6" s="282" t="s">
        <v>379</v>
      </c>
      <c r="I6" s="107" t="s">
        <v>380</v>
      </c>
      <c r="J6" s="284">
        <v>9</v>
      </c>
      <c r="K6" s="285"/>
      <c r="L6" s="44"/>
      <c r="M6" s="44"/>
      <c r="N6" s="44"/>
    </row>
    <row r="7" spans="1:14" ht="27" customHeight="1" x14ac:dyDescent="0.4">
      <c r="A7" s="156"/>
      <c r="B7" s="155"/>
      <c r="C7" s="278"/>
      <c r="D7" s="279"/>
      <c r="E7" s="279"/>
      <c r="F7" s="279"/>
      <c r="G7" s="279"/>
      <c r="H7" s="283"/>
      <c r="I7" s="286" t="s">
        <v>381</v>
      </c>
      <c r="J7" s="288" t="s">
        <v>889</v>
      </c>
      <c r="K7" s="289"/>
      <c r="L7" s="44"/>
      <c r="M7" s="44"/>
      <c r="N7" s="44"/>
    </row>
    <row r="8" spans="1:14" ht="27" customHeight="1" x14ac:dyDescent="0.4">
      <c r="A8" s="234"/>
      <c r="B8" s="235"/>
      <c r="C8" s="280"/>
      <c r="D8" s="281"/>
      <c r="E8" s="281"/>
      <c r="F8" s="281"/>
      <c r="G8" s="281"/>
      <c r="H8" s="45"/>
      <c r="I8" s="287"/>
      <c r="J8" s="224">
        <v>18</v>
      </c>
      <c r="K8" s="225"/>
      <c r="L8" s="44"/>
      <c r="M8" s="44"/>
      <c r="N8" s="44"/>
    </row>
    <row r="9" spans="1:14" ht="27" customHeight="1" x14ac:dyDescent="0.4">
      <c r="A9" s="270" t="s">
        <v>384</v>
      </c>
      <c r="B9" s="271"/>
      <c r="C9" s="276" t="s">
        <v>377</v>
      </c>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890</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626</v>
      </c>
      <c r="D22" s="231"/>
      <c r="E22" s="230" t="s">
        <v>503</v>
      </c>
      <c r="F22" s="231"/>
      <c r="G22" s="249" t="s">
        <v>891</v>
      </c>
      <c r="H22" s="250"/>
      <c r="I22" s="46" t="s">
        <v>396</v>
      </c>
      <c r="J22" s="226" t="s">
        <v>377</v>
      </c>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575</v>
      </c>
      <c r="D24" s="231"/>
      <c r="E24" s="230" t="s">
        <v>626</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8</v>
      </c>
      <c r="E26" s="53">
        <v>10</v>
      </c>
      <c r="F26" s="53">
        <v>12</v>
      </c>
      <c r="G26" s="53">
        <v>12</v>
      </c>
      <c r="H26" s="53">
        <v>12</v>
      </c>
      <c r="I26" s="212">
        <f>SUM(C26:H26)</f>
        <v>60</v>
      </c>
      <c r="J26" s="213"/>
      <c r="K26" s="54" t="s">
        <v>892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5</v>
      </c>
      <c r="F29" s="59"/>
      <c r="G29" s="59">
        <v>2</v>
      </c>
      <c r="H29" s="59"/>
      <c r="I29" s="59"/>
      <c r="J29" s="59"/>
      <c r="K29" s="60"/>
      <c r="L29" s="50"/>
      <c r="M29" s="50"/>
      <c r="N29" s="50"/>
    </row>
    <row r="30" spans="1:14" ht="27" customHeight="1" thickBot="1" x14ac:dyDescent="0.45">
      <c r="A30" s="102"/>
      <c r="B30" s="61" t="s">
        <v>424</v>
      </c>
      <c r="C30" s="62" t="s">
        <v>425</v>
      </c>
      <c r="D30" s="62">
        <v>7</v>
      </c>
      <c r="E30" s="62"/>
      <c r="F30" s="62"/>
      <c r="G30" s="62"/>
      <c r="H30" s="62"/>
      <c r="I30" s="62">
        <v>2</v>
      </c>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893</v>
      </c>
      <c r="D32" s="190"/>
      <c r="E32" s="191"/>
      <c r="F32" s="189" t="s">
        <v>894</v>
      </c>
      <c r="G32" s="190"/>
      <c r="H32" s="191"/>
      <c r="I32" s="189" t="s">
        <v>895</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896</v>
      </c>
      <c r="I46" s="103" t="s">
        <v>448</v>
      </c>
      <c r="J46" s="167" t="s">
        <v>897</v>
      </c>
      <c r="K46" s="168"/>
    </row>
    <row r="47" spans="1:11" ht="20.25" customHeight="1" x14ac:dyDescent="0.4">
      <c r="A47" s="154"/>
      <c r="B47" s="174"/>
      <c r="C47" s="185" t="s">
        <v>450</v>
      </c>
      <c r="D47" s="186"/>
      <c r="E47" s="166" t="s">
        <v>451</v>
      </c>
      <c r="F47" s="166"/>
      <c r="G47" s="103" t="s">
        <v>452</v>
      </c>
      <c r="H47" s="65" t="s">
        <v>687</v>
      </c>
      <c r="I47" s="103" t="s">
        <v>898</v>
      </c>
      <c r="J47" s="167" t="s">
        <v>897</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458</v>
      </c>
      <c r="F49" s="166"/>
      <c r="G49" s="103" t="s">
        <v>459</v>
      </c>
      <c r="H49" s="65" t="s">
        <v>899</v>
      </c>
      <c r="I49" s="103" t="s">
        <v>448</v>
      </c>
      <c r="J49" s="167" t="s">
        <v>900</v>
      </c>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t="s">
        <v>901</v>
      </c>
      <c r="F51" s="188"/>
      <c r="G51" s="103" t="s">
        <v>452</v>
      </c>
      <c r="H51" s="65" t="s">
        <v>902</v>
      </c>
      <c r="I51" s="103" t="s">
        <v>903</v>
      </c>
      <c r="J51" s="167" t="s">
        <v>897</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904</v>
      </c>
      <c r="D55" s="181"/>
      <c r="E55" s="182" t="s">
        <v>905</v>
      </c>
      <c r="F55" s="182"/>
      <c r="G55" s="104" t="s">
        <v>906</v>
      </c>
      <c r="H55" s="69" t="s">
        <v>907</v>
      </c>
      <c r="I55" s="69" t="s">
        <v>377</v>
      </c>
      <c r="J55" s="183" t="s">
        <v>815</v>
      </c>
      <c r="K55" s="184"/>
    </row>
    <row r="56" spans="1:14" ht="20.25" customHeight="1" x14ac:dyDescent="0.4">
      <c r="A56" s="154"/>
      <c r="B56" s="174"/>
      <c r="C56" s="164" t="s">
        <v>908</v>
      </c>
      <c r="D56" s="165"/>
      <c r="E56" s="166" t="s">
        <v>909</v>
      </c>
      <c r="F56" s="166"/>
      <c r="G56" s="103" t="s">
        <v>906</v>
      </c>
      <c r="H56" s="70" t="s">
        <v>910</v>
      </c>
      <c r="I56" s="70" t="s">
        <v>377</v>
      </c>
      <c r="J56" s="167" t="s">
        <v>815</v>
      </c>
      <c r="K56" s="168"/>
    </row>
    <row r="57" spans="1:14" ht="20.25" customHeight="1" x14ac:dyDescent="0.4">
      <c r="A57" s="154"/>
      <c r="B57" s="174"/>
      <c r="C57" s="164" t="s">
        <v>911</v>
      </c>
      <c r="D57" s="165"/>
      <c r="E57" s="166" t="s">
        <v>451</v>
      </c>
      <c r="F57" s="166"/>
      <c r="G57" s="103" t="s">
        <v>459</v>
      </c>
      <c r="H57" s="70" t="s">
        <v>907</v>
      </c>
      <c r="I57" s="70" t="s">
        <v>377</v>
      </c>
      <c r="J57" s="167" t="s">
        <v>815</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912</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47" priority="3">
      <formula>LEN(TRIM(C24))=0</formula>
    </cfRule>
  </conditionalFormatting>
  <conditionalFormatting sqref="C9:G11 J9:K11 H11 C27:I27 K27">
    <cfRule type="expression" dxfId="146" priority="2" stopIfTrue="1">
      <formula>$K$4=""</formula>
    </cfRule>
  </conditionalFormatting>
  <conditionalFormatting sqref="E47:K49 C6:G11 H11 C26:I27 K26:K27 G1:H1 I2 C2:C3 K3 C5:E5 G5:K5 J6:K6 J7 H8 C12 C22:F22 C29:E29 G29 G46:K46">
    <cfRule type="containsBlanks" dxfId="14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44" priority="6">
      <formula>LEN(TRIM(J8))=0</formula>
    </cfRule>
  </conditionalFormatting>
  <dataValidations count="2">
    <dataValidation type="whole" operator="greaterThanOrEqual" allowBlank="1" showInputMessage="1" showErrorMessage="1" sqref="E29:K30 C29:D29" xr:uid="{8A4E4CFC-6710-4564-9D53-FD38CCD7F1D2}">
      <formula1>0</formula1>
    </dataValidation>
    <dataValidation type="list" allowBlank="1" showInputMessage="1" showErrorMessage="1" sqref="J2:K2" xr:uid="{2799D902-82BD-4172-A8EA-D715A9841ABF}">
      <formula1>"保育所,認定こども園,小規模保育事業"</formula1>
    </dataValidation>
  </dataValidations>
  <hyperlinks>
    <hyperlink ref="A1:B1" location="公表用一覧!A1" display=" &lt;戻る" xr:uid="{49809063-3681-4989-A2EB-1FD1B22B70B2}"/>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269B69-09D2-4506-B299-3A0E825FD6BD}">
  <sheetPr codeName="Sheet74"/>
  <dimension ref="A1:N66"/>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297" t="s">
        <v>541</v>
      </c>
      <c r="B1" s="297"/>
      <c r="C1" s="75"/>
      <c r="D1" s="75"/>
      <c r="E1" s="76"/>
      <c r="F1" s="35" t="s">
        <v>369</v>
      </c>
      <c r="G1" s="256">
        <v>45726</v>
      </c>
      <c r="H1" s="257"/>
      <c r="I1" s="36" t="s">
        <v>370</v>
      </c>
      <c r="J1" s="258">
        <v>45748</v>
      </c>
      <c r="K1" s="259"/>
      <c r="L1" s="37"/>
      <c r="M1" s="37"/>
      <c r="N1" s="37"/>
    </row>
    <row r="2" spans="1:14" ht="27" customHeight="1" x14ac:dyDescent="0.4">
      <c r="A2" s="156" t="s">
        <v>371</v>
      </c>
      <c r="B2" s="155"/>
      <c r="C2" s="260" t="s">
        <v>203</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354</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204</v>
      </c>
      <c r="D5" s="293"/>
      <c r="E5" s="294"/>
      <c r="F5" s="43" t="s">
        <v>376</v>
      </c>
      <c r="G5" s="296" t="str">
        <f>HYPERLINK("https://www.akagimanyo.com/kotonoha-gaiyou")</f>
        <v>https://www.akagimanyo.com/kotonoha-gaiyou</v>
      </c>
      <c r="H5" s="293"/>
      <c r="I5" s="293"/>
      <c r="J5" s="293"/>
      <c r="K5" s="295"/>
      <c r="L5" s="40"/>
      <c r="M5" s="40"/>
      <c r="N5" s="40"/>
    </row>
    <row r="6" spans="1:14" ht="27" customHeight="1" x14ac:dyDescent="0.4">
      <c r="A6" s="209" t="s">
        <v>378</v>
      </c>
      <c r="B6" s="153"/>
      <c r="C6" s="276" t="s">
        <v>205</v>
      </c>
      <c r="D6" s="277"/>
      <c r="E6" s="277"/>
      <c r="F6" s="277"/>
      <c r="G6" s="277"/>
      <c r="H6" s="282" t="s">
        <v>379</v>
      </c>
      <c r="I6" s="113" t="s">
        <v>380</v>
      </c>
      <c r="J6" s="284">
        <v>10</v>
      </c>
      <c r="K6" s="285"/>
      <c r="L6" s="44"/>
      <c r="M6" s="44"/>
      <c r="N6" s="44"/>
    </row>
    <row r="7" spans="1:14" ht="27" customHeight="1" x14ac:dyDescent="0.4">
      <c r="A7" s="156"/>
      <c r="B7" s="155"/>
      <c r="C7" s="278"/>
      <c r="D7" s="279"/>
      <c r="E7" s="279"/>
      <c r="F7" s="279"/>
      <c r="G7" s="279"/>
      <c r="H7" s="283"/>
      <c r="I7" s="286" t="s">
        <v>381</v>
      </c>
      <c r="J7" s="288" t="s">
        <v>877</v>
      </c>
      <c r="K7" s="289"/>
      <c r="L7" s="44"/>
      <c r="M7" s="44"/>
      <c r="N7" s="44"/>
    </row>
    <row r="8" spans="1:14" ht="27" customHeight="1" x14ac:dyDescent="0.4">
      <c r="A8" s="234"/>
      <c r="B8" s="235"/>
      <c r="C8" s="280"/>
      <c r="D8" s="281"/>
      <c r="E8" s="281"/>
      <c r="F8" s="281"/>
      <c r="G8" s="281"/>
      <c r="H8" s="45" t="s">
        <v>383</v>
      </c>
      <c r="I8" s="287"/>
      <c r="J8" s="224">
        <v>8</v>
      </c>
      <c r="K8" s="225"/>
      <c r="L8" s="44"/>
      <c r="M8" s="44"/>
      <c r="N8" s="44"/>
    </row>
    <row r="9" spans="1:14" ht="27" customHeight="1" x14ac:dyDescent="0.4">
      <c r="A9" s="270" t="s">
        <v>384</v>
      </c>
      <c r="B9" s="271"/>
      <c r="C9" s="276"/>
      <c r="D9" s="277"/>
      <c r="E9" s="277"/>
      <c r="F9" s="277"/>
      <c r="G9" s="277"/>
      <c r="H9" s="282" t="s">
        <v>379</v>
      </c>
      <c r="I9" s="113"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878</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545</v>
      </c>
      <c r="K22" s="227"/>
      <c r="L22" s="44"/>
      <c r="M22" s="44"/>
      <c r="N22" s="44"/>
    </row>
    <row r="23" spans="1:14" ht="27" customHeight="1" x14ac:dyDescent="0.4">
      <c r="A23" s="156"/>
      <c r="B23" s="155"/>
      <c r="C23" s="228" t="s">
        <v>397</v>
      </c>
      <c r="D23" s="229"/>
      <c r="E23" s="228" t="s">
        <v>398</v>
      </c>
      <c r="F23" s="229"/>
      <c r="G23" s="251"/>
      <c r="H23" s="252"/>
      <c r="I23" s="46" t="s">
        <v>399</v>
      </c>
      <c r="J23" s="226">
        <v>10</v>
      </c>
      <c r="K23" s="227"/>
      <c r="L23" s="44"/>
      <c r="M23" s="44"/>
      <c r="N23" s="44"/>
    </row>
    <row r="24" spans="1:14" ht="27" customHeight="1" x14ac:dyDescent="0.4">
      <c r="A24" s="234"/>
      <c r="B24" s="235"/>
      <c r="C24" s="230" t="s">
        <v>488</v>
      </c>
      <c r="D24" s="231"/>
      <c r="E24" s="230" t="s">
        <v>546</v>
      </c>
      <c r="F24" s="231"/>
      <c r="G24" s="253"/>
      <c r="H24" s="254"/>
      <c r="I24" s="47" t="s">
        <v>401</v>
      </c>
      <c r="J24" s="232" t="s">
        <v>547</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15</v>
      </c>
      <c r="E26" s="53">
        <v>15</v>
      </c>
      <c r="F26" s="53">
        <v>27</v>
      </c>
      <c r="G26" s="53">
        <v>27</v>
      </c>
      <c r="H26" s="53">
        <v>27</v>
      </c>
      <c r="I26" s="212">
        <f>SUM(C26:H26)</f>
        <v>120</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1</v>
      </c>
      <c r="E29" s="59">
        <v>15</v>
      </c>
      <c r="F29" s="59"/>
      <c r="G29" s="59"/>
      <c r="H29" s="59">
        <v>1</v>
      </c>
      <c r="I29" s="59"/>
      <c r="J29" s="59">
        <v>1</v>
      </c>
      <c r="K29" s="60"/>
      <c r="L29" s="50"/>
      <c r="M29" s="50"/>
      <c r="N29" s="50"/>
    </row>
    <row r="30" spans="1:14" ht="27" customHeight="1" thickBot="1" x14ac:dyDescent="0.45">
      <c r="A30" s="120"/>
      <c r="B30" s="61" t="s">
        <v>424</v>
      </c>
      <c r="C30" s="62" t="s">
        <v>425</v>
      </c>
      <c r="D30" s="62" t="s">
        <v>425</v>
      </c>
      <c r="E30" s="62">
        <v>5</v>
      </c>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548</v>
      </c>
      <c r="D32" s="190"/>
      <c r="E32" s="191"/>
      <c r="F32" s="189" t="s">
        <v>701</v>
      </c>
      <c r="G32" s="190"/>
      <c r="H32" s="191"/>
      <c r="I32" s="189" t="s">
        <v>1870</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549</v>
      </c>
      <c r="D39" s="202"/>
      <c r="E39" s="203"/>
      <c r="F39" s="201" t="s">
        <v>436</v>
      </c>
      <c r="G39" s="202"/>
      <c r="H39" s="203"/>
      <c r="I39" s="201" t="s">
        <v>1874</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125" t="s">
        <v>441</v>
      </c>
      <c r="H45" s="125" t="s">
        <v>442</v>
      </c>
      <c r="I45" s="125" t="s">
        <v>93</v>
      </c>
      <c r="J45" s="178" t="s">
        <v>443</v>
      </c>
      <c r="K45" s="179"/>
    </row>
    <row r="46" spans="1:11" ht="20.25" customHeight="1" x14ac:dyDescent="0.4">
      <c r="A46" s="154"/>
      <c r="B46" s="174"/>
      <c r="C46" s="185" t="s">
        <v>444</v>
      </c>
      <c r="D46" s="186"/>
      <c r="E46" s="187" t="s">
        <v>445</v>
      </c>
      <c r="F46" s="187"/>
      <c r="G46" s="126" t="s">
        <v>446</v>
      </c>
      <c r="H46" s="65" t="s">
        <v>551</v>
      </c>
      <c r="I46" s="126" t="s">
        <v>448</v>
      </c>
      <c r="J46" s="167" t="s">
        <v>524</v>
      </c>
      <c r="K46" s="168"/>
    </row>
    <row r="47" spans="1:11" ht="20.25" customHeight="1" x14ac:dyDescent="0.4">
      <c r="A47" s="154"/>
      <c r="B47" s="174"/>
      <c r="C47" s="185" t="s">
        <v>450</v>
      </c>
      <c r="D47" s="186"/>
      <c r="E47" s="166" t="s">
        <v>552</v>
      </c>
      <c r="F47" s="166"/>
      <c r="G47" s="126" t="s">
        <v>446</v>
      </c>
      <c r="H47" s="65" t="s">
        <v>553</v>
      </c>
      <c r="I47" s="126" t="s">
        <v>554</v>
      </c>
      <c r="J47" s="167" t="s">
        <v>524</v>
      </c>
      <c r="K47" s="168"/>
    </row>
    <row r="48" spans="1:11" ht="20.25" customHeight="1" x14ac:dyDescent="0.4">
      <c r="A48" s="154"/>
      <c r="B48" s="174"/>
      <c r="C48" s="185" t="s">
        <v>456</v>
      </c>
      <c r="D48" s="186"/>
      <c r="E48" s="166" t="s">
        <v>445</v>
      </c>
      <c r="F48" s="166"/>
      <c r="G48" s="126" t="s">
        <v>521</v>
      </c>
      <c r="H48" s="65" t="s">
        <v>880</v>
      </c>
      <c r="I48" s="126" t="s">
        <v>557</v>
      </c>
      <c r="J48" s="167" t="s">
        <v>558</v>
      </c>
      <c r="K48" s="168"/>
    </row>
    <row r="49" spans="1:14" ht="20.25" customHeight="1" x14ac:dyDescent="0.4">
      <c r="A49" s="154"/>
      <c r="B49" s="174"/>
      <c r="C49" s="185" t="s">
        <v>457</v>
      </c>
      <c r="D49" s="186"/>
      <c r="E49" s="166" t="s">
        <v>559</v>
      </c>
      <c r="F49" s="166"/>
      <c r="G49" s="126" t="s">
        <v>446</v>
      </c>
      <c r="H49" s="65" t="s">
        <v>560</v>
      </c>
      <c r="I49" s="126" t="s">
        <v>561</v>
      </c>
      <c r="J49" s="167" t="s">
        <v>562</v>
      </c>
      <c r="K49" s="168"/>
      <c r="L49" s="66"/>
      <c r="M49" s="66"/>
      <c r="N49" s="66"/>
    </row>
    <row r="50" spans="1:14" ht="20.25" customHeight="1" x14ac:dyDescent="0.4">
      <c r="A50" s="154"/>
      <c r="B50" s="174"/>
      <c r="C50" s="185" t="s">
        <v>461</v>
      </c>
      <c r="D50" s="186"/>
      <c r="E50" s="188"/>
      <c r="F50" s="188"/>
      <c r="G50" s="126"/>
      <c r="H50" s="65"/>
      <c r="I50" s="126"/>
      <c r="J50" s="167"/>
      <c r="K50" s="168"/>
      <c r="L50" s="66"/>
    </row>
    <row r="51" spans="1:14" ht="20.25" customHeight="1" x14ac:dyDescent="0.4">
      <c r="A51" s="154"/>
      <c r="B51" s="174"/>
      <c r="C51" s="185" t="s">
        <v>462</v>
      </c>
      <c r="D51" s="186"/>
      <c r="E51" s="188"/>
      <c r="F51" s="188"/>
      <c r="G51" s="126"/>
      <c r="H51" s="65"/>
      <c r="I51" s="126"/>
      <c r="J51" s="167"/>
      <c r="K51" s="168"/>
      <c r="L51" s="66"/>
    </row>
    <row r="52" spans="1:14" ht="12" customHeight="1" x14ac:dyDescent="0.4">
      <c r="A52" s="119"/>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125" t="s">
        <v>468</v>
      </c>
      <c r="H54" s="125" t="s">
        <v>448</v>
      </c>
      <c r="I54" s="127" t="s">
        <v>469</v>
      </c>
      <c r="J54" s="178" t="s">
        <v>93</v>
      </c>
      <c r="K54" s="179"/>
    </row>
    <row r="55" spans="1:14" ht="20.25" customHeight="1" x14ac:dyDescent="0.4">
      <c r="A55" s="154"/>
      <c r="B55" s="174"/>
      <c r="C55" s="180" t="s">
        <v>481</v>
      </c>
      <c r="D55" s="181"/>
      <c r="E55" s="182" t="s">
        <v>445</v>
      </c>
      <c r="F55" s="182"/>
      <c r="G55" s="128" t="s">
        <v>704</v>
      </c>
      <c r="H55" s="129" t="s">
        <v>565</v>
      </c>
      <c r="I55" s="129" t="s">
        <v>565</v>
      </c>
      <c r="J55" s="183" t="s">
        <v>472</v>
      </c>
      <c r="K55" s="184"/>
    </row>
    <row r="56" spans="1:14" ht="20.25" customHeight="1" x14ac:dyDescent="0.4">
      <c r="A56" s="154"/>
      <c r="B56" s="174"/>
      <c r="C56" s="164" t="s">
        <v>566</v>
      </c>
      <c r="D56" s="165"/>
      <c r="E56" s="166" t="s">
        <v>445</v>
      </c>
      <c r="F56" s="166"/>
      <c r="G56" s="126" t="s">
        <v>567</v>
      </c>
      <c r="H56" s="130" t="s">
        <v>565</v>
      </c>
      <c r="I56" s="130" t="s">
        <v>565</v>
      </c>
      <c r="J56" s="167" t="s">
        <v>472</v>
      </c>
      <c r="K56" s="168"/>
    </row>
    <row r="57" spans="1:14" ht="20.25" customHeight="1" x14ac:dyDescent="0.4">
      <c r="A57" s="154"/>
      <c r="B57" s="174"/>
      <c r="C57" s="164" t="s">
        <v>568</v>
      </c>
      <c r="D57" s="165"/>
      <c r="E57" s="166" t="s">
        <v>408</v>
      </c>
      <c r="F57" s="166"/>
      <c r="G57" s="126" t="s">
        <v>705</v>
      </c>
      <c r="H57" s="130" t="s">
        <v>565</v>
      </c>
      <c r="I57" s="130" t="s">
        <v>565</v>
      </c>
      <c r="J57" s="167" t="s">
        <v>472</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1875</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43" priority="3">
      <formula>LEN(TRIM(C24))=0</formula>
    </cfRule>
  </conditionalFormatting>
  <conditionalFormatting sqref="C9:G11 J9:K11 H11 C27:I27 K27">
    <cfRule type="expression" dxfId="142"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41" priority="6">
      <formula>LEN(TRIM(J8))=0</formula>
    </cfRule>
  </conditionalFormatting>
  <dataValidations count="2">
    <dataValidation type="whole" operator="greaterThanOrEqual" allowBlank="1" showInputMessage="1" showErrorMessage="1" sqref="E29:K30 C29:D29" xr:uid="{83AAB4AA-010A-4D2E-93D2-E397D4EAECDC}">
      <formula1>0</formula1>
    </dataValidation>
    <dataValidation type="list" allowBlank="1" showInputMessage="1" showErrorMessage="1" sqref="J2:K2" xr:uid="{9E32B231-E6BD-4B99-AFAA-792F8B2FFD90}">
      <formula1>"保育所,認定こども園,小規模保育事業"</formula1>
    </dataValidation>
  </dataValidations>
  <hyperlinks>
    <hyperlink ref="A1:B1" location="公表用一覧!A1" display=" &lt;戻る" xr:uid="{D4685CF0-ED96-40D0-85ED-08B0A85CDF4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41955-48BF-4E35-8534-8C6212996BDC}">
  <sheetPr codeName="Sheet75"/>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v>45560</v>
      </c>
      <c r="H1" s="257"/>
      <c r="I1" s="36" t="s">
        <v>370</v>
      </c>
      <c r="J1" s="258">
        <v>45748</v>
      </c>
      <c r="K1" s="259"/>
      <c r="L1" s="37"/>
      <c r="M1" s="37"/>
      <c r="N1" s="37"/>
    </row>
    <row r="2" spans="1:14" ht="27" customHeight="1" x14ac:dyDescent="0.4">
      <c r="A2" s="156" t="s">
        <v>371</v>
      </c>
      <c r="B2" s="155"/>
      <c r="C2" s="260" t="s">
        <v>206</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355</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207</v>
      </c>
      <c r="D5" s="293"/>
      <c r="E5" s="294"/>
      <c r="F5" s="43" t="s">
        <v>376</v>
      </c>
      <c r="G5" s="296" t="str">
        <f>HYPERLINK("https://central.ohana-yume.jp")</f>
        <v>https://central.ohana-yume.jp</v>
      </c>
      <c r="H5" s="293"/>
      <c r="I5" s="293"/>
      <c r="J5" s="293"/>
      <c r="K5" s="295"/>
      <c r="L5" s="40"/>
      <c r="M5" s="40"/>
      <c r="N5" s="40"/>
    </row>
    <row r="6" spans="1:14" ht="27" customHeight="1" x14ac:dyDescent="0.4">
      <c r="A6" s="209" t="s">
        <v>378</v>
      </c>
      <c r="B6" s="153"/>
      <c r="C6" s="276" t="s">
        <v>208</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1169</v>
      </c>
      <c r="K7" s="289"/>
      <c r="L7" s="44"/>
      <c r="M7" s="44"/>
      <c r="N7" s="44"/>
    </row>
    <row r="8" spans="1:14" ht="27" customHeight="1" x14ac:dyDescent="0.4">
      <c r="A8" s="234"/>
      <c r="B8" s="235"/>
      <c r="C8" s="280"/>
      <c r="D8" s="281"/>
      <c r="E8" s="281"/>
      <c r="F8" s="281"/>
      <c r="G8" s="281"/>
      <c r="H8" s="45" t="s">
        <v>383</v>
      </c>
      <c r="I8" s="287"/>
      <c r="J8" s="224">
        <v>3</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1491</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488</v>
      </c>
      <c r="D24" s="231"/>
      <c r="E24" s="230" t="s">
        <v>394</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20</v>
      </c>
      <c r="E26" s="53">
        <v>20</v>
      </c>
      <c r="F26" s="53">
        <v>24</v>
      </c>
      <c r="G26" s="53">
        <v>25</v>
      </c>
      <c r="H26" s="53">
        <v>25</v>
      </c>
      <c r="I26" s="212">
        <f>SUM(C26:H26)</f>
        <v>120</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28</v>
      </c>
      <c r="F29" s="59"/>
      <c r="G29" s="59">
        <v>4</v>
      </c>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c r="D32" s="190"/>
      <c r="E32" s="191"/>
      <c r="F32" s="189"/>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1072</v>
      </c>
      <c r="I46" s="103" t="s">
        <v>448</v>
      </c>
      <c r="J46" s="167" t="s">
        <v>515</v>
      </c>
      <c r="K46" s="168"/>
    </row>
    <row r="47" spans="1:11" ht="20.25" customHeight="1" x14ac:dyDescent="0.4">
      <c r="A47" s="154"/>
      <c r="B47" s="174"/>
      <c r="C47" s="185" t="s">
        <v>450</v>
      </c>
      <c r="D47" s="186"/>
      <c r="E47" s="166" t="s">
        <v>841</v>
      </c>
      <c r="F47" s="166"/>
      <c r="G47" s="103" t="s">
        <v>446</v>
      </c>
      <c r="H47" s="65" t="s">
        <v>1492</v>
      </c>
      <c r="I47" s="103" t="s">
        <v>807</v>
      </c>
      <c r="J47" s="167" t="s">
        <v>515</v>
      </c>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40" priority="3">
      <formula>LEN(TRIM(C24))=0</formula>
    </cfRule>
  </conditionalFormatting>
  <conditionalFormatting sqref="C9:G11 J9:K11 H11 C27:I27 K27">
    <cfRule type="expression" dxfId="139" priority="2" stopIfTrue="1">
      <formula>$K$4=""</formula>
    </cfRule>
  </conditionalFormatting>
  <conditionalFormatting sqref="E47:K49 C6:G11 H11 C26:I27 K26:K27 G1:H1 I2 C2:C3 K3 C5:E5 G5:K5 J6:K6 J7 H8 C12 C22:F22 C29:E29 G29 G46:K46">
    <cfRule type="containsBlanks" dxfId="13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37" priority="6">
      <formula>LEN(TRIM(J8))=0</formula>
    </cfRule>
  </conditionalFormatting>
  <dataValidations count="2">
    <dataValidation type="whole" operator="greaterThanOrEqual" allowBlank="1" showInputMessage="1" showErrorMessage="1" sqref="E29:K30 C29:D29" xr:uid="{7BEA4A87-175A-4E78-81E3-5701F1D7AC05}">
      <formula1>0</formula1>
    </dataValidation>
    <dataValidation type="list" allowBlank="1" showInputMessage="1" showErrorMessage="1" sqref="J2:K2" xr:uid="{2AB169A5-913C-4D34-8BD6-ADF43E600A34}">
      <formula1>"保育所,認定こども園,小規模保育事業"</formula1>
    </dataValidation>
  </dataValidations>
  <hyperlinks>
    <hyperlink ref="A1:B1" location="公表用一覧!A1" display="&lt; 戻る" xr:uid="{A3A312F7-099B-4126-A605-37A0385C41E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B44FAD-6EFB-49B3-9122-9C8191C304EE}">
  <sheetPr codeName="Sheet76"/>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442">
        <v>45548</v>
      </c>
      <c r="H1" s="443"/>
      <c r="I1" s="36" t="s">
        <v>370</v>
      </c>
      <c r="J1" s="444">
        <v>45748</v>
      </c>
      <c r="K1" s="445"/>
      <c r="L1" s="37"/>
      <c r="M1" s="37"/>
      <c r="N1" s="37"/>
    </row>
    <row r="2" spans="1:14" ht="27" customHeight="1" x14ac:dyDescent="0.4">
      <c r="A2" s="156" t="s">
        <v>371</v>
      </c>
      <c r="B2" s="155"/>
      <c r="C2" s="260" t="s">
        <v>881</v>
      </c>
      <c r="D2" s="261"/>
      <c r="E2" s="261"/>
      <c r="F2" s="261"/>
      <c r="G2" s="261"/>
      <c r="H2" s="262"/>
      <c r="I2" s="39" t="s">
        <v>93</v>
      </c>
      <c r="J2" s="266" t="s">
        <v>882</v>
      </c>
      <c r="K2" s="267"/>
      <c r="L2" s="40"/>
      <c r="M2" s="40"/>
      <c r="N2" s="40"/>
    </row>
    <row r="3" spans="1:14" ht="27" customHeight="1" x14ac:dyDescent="0.4">
      <c r="A3" s="156"/>
      <c r="B3" s="155"/>
      <c r="C3" s="260"/>
      <c r="D3" s="261"/>
      <c r="E3" s="261"/>
      <c r="F3" s="261"/>
      <c r="G3" s="261"/>
      <c r="H3" s="262"/>
      <c r="I3" s="268" t="s">
        <v>373</v>
      </c>
      <c r="J3" s="269"/>
      <c r="K3" s="41">
        <v>356</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210</v>
      </c>
      <c r="D5" s="293"/>
      <c r="E5" s="294"/>
      <c r="F5" s="43" t="s">
        <v>376</v>
      </c>
      <c r="G5" s="296" t="str">
        <f>HYPERLINK("https://challengekids.info/")</f>
        <v>https://challengekids.info/</v>
      </c>
      <c r="H5" s="293"/>
      <c r="I5" s="293"/>
      <c r="J5" s="293"/>
      <c r="K5" s="295"/>
      <c r="L5" s="40"/>
      <c r="M5" s="40"/>
      <c r="N5" s="40"/>
    </row>
    <row r="6" spans="1:14" ht="27" customHeight="1" x14ac:dyDescent="0.4">
      <c r="A6" s="209" t="s">
        <v>378</v>
      </c>
      <c r="B6" s="153"/>
      <c r="C6" s="276" t="s">
        <v>883</v>
      </c>
      <c r="D6" s="277"/>
      <c r="E6" s="277"/>
      <c r="F6" s="277"/>
      <c r="G6" s="277"/>
      <c r="H6" s="282" t="s">
        <v>379</v>
      </c>
      <c r="I6" s="107" t="s">
        <v>380</v>
      </c>
      <c r="J6" s="284">
        <v>11</v>
      </c>
      <c r="K6" s="285"/>
      <c r="L6" s="44"/>
      <c r="M6" s="44"/>
      <c r="N6" s="44"/>
    </row>
    <row r="7" spans="1:14" ht="27" customHeight="1" x14ac:dyDescent="0.4">
      <c r="A7" s="156"/>
      <c r="B7" s="155"/>
      <c r="C7" s="278"/>
      <c r="D7" s="279"/>
      <c r="E7" s="279"/>
      <c r="F7" s="279"/>
      <c r="G7" s="279"/>
      <c r="H7" s="283"/>
      <c r="I7" s="286" t="s">
        <v>381</v>
      </c>
      <c r="J7" s="288" t="s">
        <v>670</v>
      </c>
      <c r="K7" s="289"/>
      <c r="L7" s="44"/>
      <c r="M7" s="44"/>
      <c r="N7" s="44"/>
    </row>
    <row r="8" spans="1:14" ht="27" customHeight="1" x14ac:dyDescent="0.4">
      <c r="A8" s="234"/>
      <c r="B8" s="235"/>
      <c r="C8" s="280"/>
      <c r="D8" s="281"/>
      <c r="E8" s="281"/>
      <c r="F8" s="281"/>
      <c r="G8" s="281"/>
      <c r="H8" s="45" t="s">
        <v>499</v>
      </c>
      <c r="I8" s="287"/>
      <c r="J8" s="224">
        <v>7</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884</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501</v>
      </c>
      <c r="D22" s="231"/>
      <c r="E22" s="230" t="s">
        <v>502</v>
      </c>
      <c r="F22" s="231"/>
      <c r="G22" s="249" t="s">
        <v>885</v>
      </c>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505</v>
      </c>
      <c r="D24" s="231"/>
      <c r="E24" s="230" t="s">
        <v>506</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10</v>
      </c>
      <c r="E26" s="53">
        <v>14</v>
      </c>
      <c r="F26" s="53">
        <v>15</v>
      </c>
      <c r="G26" s="53">
        <v>15</v>
      </c>
      <c r="H26" s="53">
        <v>15</v>
      </c>
      <c r="I26" s="212">
        <f>SUM(C26:H26)</f>
        <v>78</v>
      </c>
      <c r="J26" s="213"/>
      <c r="K26" s="54" t="s">
        <v>653</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14</v>
      </c>
      <c r="F29" s="59">
        <v>1</v>
      </c>
      <c r="G29" s="59">
        <v>2</v>
      </c>
      <c r="H29" s="59">
        <v>1</v>
      </c>
      <c r="I29" s="59"/>
      <c r="J29" s="59">
        <v>1</v>
      </c>
      <c r="K29" s="60"/>
      <c r="L29" s="50"/>
      <c r="M29" s="50"/>
      <c r="N29" s="50"/>
    </row>
    <row r="30" spans="1:14" ht="27" customHeight="1" thickBot="1" x14ac:dyDescent="0.45">
      <c r="A30" s="102"/>
      <c r="B30" s="61" t="s">
        <v>424</v>
      </c>
      <c r="C30" s="62" t="s">
        <v>425</v>
      </c>
      <c r="D30" s="62" t="s">
        <v>425</v>
      </c>
      <c r="E30" s="62">
        <v>9</v>
      </c>
      <c r="F30" s="62"/>
      <c r="G30" s="62">
        <v>2</v>
      </c>
      <c r="H30" s="62"/>
      <c r="I30" s="62">
        <v>3</v>
      </c>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803</v>
      </c>
      <c r="D32" s="190"/>
      <c r="E32" s="191"/>
      <c r="F32" s="189" t="s">
        <v>804</v>
      </c>
      <c r="G32" s="190"/>
      <c r="H32" s="191"/>
      <c r="I32" s="189" t="s">
        <v>803</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803</v>
      </c>
      <c r="D39" s="202"/>
      <c r="E39" s="203"/>
      <c r="F39" s="201" t="s">
        <v>803</v>
      </c>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683</v>
      </c>
      <c r="I46" s="103" t="s">
        <v>563</v>
      </c>
      <c r="J46" s="167" t="s">
        <v>805</v>
      </c>
      <c r="K46" s="168"/>
    </row>
    <row r="47" spans="1:11" ht="20.25" customHeight="1" x14ac:dyDescent="0.4">
      <c r="A47" s="154"/>
      <c r="B47" s="174"/>
      <c r="C47" s="185" t="s">
        <v>450</v>
      </c>
      <c r="D47" s="186"/>
      <c r="E47" s="166" t="s">
        <v>451</v>
      </c>
      <c r="F47" s="166"/>
      <c r="G47" s="103" t="s">
        <v>452</v>
      </c>
      <c r="H47" s="65" t="s">
        <v>806</v>
      </c>
      <c r="I47" s="103" t="s">
        <v>807</v>
      </c>
      <c r="J47" s="167" t="s">
        <v>808</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809</v>
      </c>
      <c r="F49" s="166"/>
      <c r="G49" s="103"/>
      <c r="H49" s="65"/>
      <c r="I49" s="103"/>
      <c r="J49" s="167"/>
      <c r="K49" s="168"/>
      <c r="L49" s="66"/>
      <c r="M49" s="66"/>
      <c r="N49" s="66"/>
    </row>
    <row r="50" spans="1:14" ht="20.25" customHeight="1" x14ac:dyDescent="0.4">
      <c r="A50" s="154"/>
      <c r="B50" s="174"/>
      <c r="C50" s="185" t="s">
        <v>461</v>
      </c>
      <c r="D50" s="186"/>
      <c r="E50" s="188" t="s">
        <v>810</v>
      </c>
      <c r="F50" s="188"/>
      <c r="G50" s="103" t="s">
        <v>446</v>
      </c>
      <c r="H50" s="65" t="s">
        <v>811</v>
      </c>
      <c r="I50" s="103" t="s">
        <v>448</v>
      </c>
      <c r="J50" s="167" t="s">
        <v>805</v>
      </c>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812</v>
      </c>
      <c r="D55" s="181"/>
      <c r="E55" s="182" t="s">
        <v>665</v>
      </c>
      <c r="F55" s="182"/>
      <c r="G55" s="104" t="s">
        <v>813</v>
      </c>
      <c r="H55" s="69" t="s">
        <v>814</v>
      </c>
      <c r="I55" s="69" t="s">
        <v>377</v>
      </c>
      <c r="J55" s="183" t="s">
        <v>815</v>
      </c>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816</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12">
    <cfRule type="containsBlanks" dxfId="136" priority="17">
      <formula>LEN(TRIM(C12))=0</formula>
    </cfRule>
  </conditionalFormatting>
  <conditionalFormatting sqref="C22:F22">
    <cfRule type="notContainsErrors" priority="14">
      <formula>NOT(ISERROR(C22))</formula>
    </cfRule>
    <cfRule type="containsBlanks" dxfId="135" priority="15">
      <formula>LEN(TRIM(C22))=0</formula>
    </cfRule>
  </conditionalFormatting>
  <conditionalFormatting sqref="C24:F24">
    <cfRule type="notContainsErrors" priority="12">
      <formula>NOT(ISERROR(C24))</formula>
    </cfRule>
    <cfRule type="containsBlanks" dxfId="134" priority="13">
      <formula>LEN(TRIM(C24))=0</formula>
    </cfRule>
  </conditionalFormatting>
  <conditionalFormatting sqref="C6:G11 H11 C26:I27 K27 I2 C2:C3 K3 C5:E5 G5:K5 J6:K6 J7 H8 C29:E29 G29">
    <cfRule type="containsBlanks" dxfId="133" priority="22">
      <formula>LEN(TRIM(C2))=0</formula>
    </cfRule>
  </conditionalFormatting>
  <conditionalFormatting sqref="C9:G11 J9:K11 H11 C27:I27 K27">
    <cfRule type="expression" dxfId="132" priority="20" stopIfTrue="1">
      <formula>$K$4=""</formula>
    </cfRule>
  </conditionalFormatting>
  <conditionalFormatting sqref="C12:K20">
    <cfRule type="notContainsErrors" priority="16">
      <formula>NOT(ISERROR(C12))</formula>
    </cfRule>
  </conditionalFormatting>
  <conditionalFormatting sqref="C26:K27">
    <cfRule type="notContainsErrors" priority="10">
      <formula>NOT(ISERROR(C26))</formula>
    </cfRule>
  </conditionalFormatting>
  <conditionalFormatting sqref="C32:K37">
    <cfRule type="notContainsErrors" priority="9">
      <formula>NOT(ISERROR(C32))</formula>
    </cfRule>
  </conditionalFormatting>
  <conditionalFormatting sqref="C39:K44">
    <cfRule type="notContainsErrors" priority="8">
      <formula>NOT(ISERROR(C39))</formula>
    </cfRule>
  </conditionalFormatting>
  <conditionalFormatting sqref="C55:K57">
    <cfRule type="notContainsErrors" priority="1">
      <formula>NOT(ISERROR(C55))</formula>
    </cfRule>
  </conditionalFormatting>
  <conditionalFormatting sqref="E47:K49">
    <cfRule type="containsBlanks" dxfId="131" priority="7">
      <formula>LEN(TRIM(E47))=0</formula>
    </cfRule>
  </conditionalFormatting>
  <conditionalFormatting sqref="E47:K51">
    <cfRule type="notContainsErrors" priority="4">
      <formula>NOT(ISERROR(E47))</formula>
    </cfRule>
  </conditionalFormatting>
  <conditionalFormatting sqref="G1:H1">
    <cfRule type="containsBlanks" dxfId="130" priority="18">
      <formula>LEN(TRIM(G1))=0</formula>
    </cfRule>
  </conditionalFormatting>
  <conditionalFormatting sqref="G46:K46">
    <cfRule type="notContainsErrors" priority="2">
      <formula>NOT(ISERROR(G46))</formula>
    </cfRule>
    <cfRule type="containsBlanks" dxfId="129" priority="3">
      <formula>LEN(TRIM(G46))=0</formula>
    </cfRule>
  </conditionalFormatting>
  <conditionalFormatting sqref="G48:K48">
    <cfRule type="expression" priority="5" stopIfTrue="1">
      <formula>$E$48="なし"</formula>
    </cfRule>
  </conditionalFormatting>
  <conditionalFormatting sqref="I49:K49">
    <cfRule type="expression" priority="6" stopIfTrue="1">
      <formula>$H$49="現物"</formula>
    </cfRule>
  </conditionalFormatting>
  <conditionalFormatting sqref="J2:K2 C2:H4 K3:K4 C5:E5 G5:K5 C6:G11 J6:K11 H8 H11 G22:H24 J22:K24 C29:K30 C60:K64">
    <cfRule type="notContainsErrors" priority="19">
      <formula>NOT(ISERROR(C2))</formula>
    </cfRule>
  </conditionalFormatting>
  <conditionalFormatting sqref="J8:K9 J10 J11:K11">
    <cfRule type="containsBlanks" dxfId="128" priority="21">
      <formula>LEN(TRIM(J8))=0</formula>
    </cfRule>
  </conditionalFormatting>
  <conditionalFormatting sqref="K26">
    <cfRule type="containsBlanks" dxfId="127" priority="11">
      <formula>LEN(TRIM(K26))=0</formula>
    </cfRule>
  </conditionalFormatting>
  <dataValidations count="2">
    <dataValidation type="whole" operator="greaterThanOrEqual" allowBlank="1" showInputMessage="1" showErrorMessage="1" sqref="E29:K30 C29:D29" xr:uid="{4D2818D2-2E3F-49C0-9D7C-23470EBDB2BC}">
      <formula1>0</formula1>
    </dataValidation>
    <dataValidation type="list" allowBlank="1" showInputMessage="1" showErrorMessage="1" sqref="J2:K2" xr:uid="{85FE4632-73F5-4F47-B323-B5005473B854}">
      <formula1>"保育所,認定こども園,小規模保育事業"</formula1>
    </dataValidation>
  </dataValidations>
  <hyperlinks>
    <hyperlink ref="A1:B1" location="公表用一覧!A1" display=" &lt;戻る" xr:uid="{22D616F8-2757-465D-879C-E580669FE52E}"/>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98C968-0B59-44B9-B2A2-CC43687B1CC9}">
  <sheetPr codeName="Sheet7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45544</v>
      </c>
      <c r="H1" s="257"/>
      <c r="I1" s="36" t="s">
        <v>370</v>
      </c>
      <c r="J1" s="258">
        <v>45748</v>
      </c>
      <c r="K1" s="259"/>
      <c r="L1" s="37"/>
      <c r="M1" s="37"/>
      <c r="N1" s="37"/>
    </row>
    <row r="2" spans="1:14" ht="27" customHeight="1" x14ac:dyDescent="0.4">
      <c r="A2" s="156" t="s">
        <v>371</v>
      </c>
      <c r="B2" s="155"/>
      <c r="C2" s="260" t="s">
        <v>1367</v>
      </c>
      <c r="D2" s="261"/>
      <c r="E2" s="261"/>
      <c r="F2" s="261"/>
      <c r="G2" s="261"/>
      <c r="H2" s="262"/>
      <c r="I2" s="39" t="s">
        <v>93</v>
      </c>
      <c r="J2" s="266"/>
      <c r="K2" s="267"/>
      <c r="L2" s="40"/>
      <c r="M2" s="40"/>
      <c r="N2" s="40"/>
    </row>
    <row r="3" spans="1:14" ht="27" customHeight="1" x14ac:dyDescent="0.4">
      <c r="A3" s="156"/>
      <c r="B3" s="155"/>
      <c r="C3" s="260"/>
      <c r="D3" s="261"/>
      <c r="E3" s="261"/>
      <c r="F3" s="261"/>
      <c r="G3" s="261"/>
      <c r="H3" s="262"/>
      <c r="I3" s="268" t="s">
        <v>373</v>
      </c>
      <c r="J3" s="269"/>
      <c r="K3" s="41">
        <v>357</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1368</v>
      </c>
      <c r="D5" s="293"/>
      <c r="E5" s="294"/>
      <c r="F5" s="43" t="s">
        <v>376</v>
      </c>
      <c r="G5" s="296" t="str">
        <f>HYPERLINK("https://sanpiko.com/nagareyama2/")</f>
        <v>https://sanpiko.com/nagareyama2/</v>
      </c>
      <c r="H5" s="293"/>
      <c r="I5" s="293"/>
      <c r="J5" s="293"/>
      <c r="K5" s="295"/>
      <c r="L5" s="40"/>
      <c r="M5" s="40"/>
      <c r="N5" s="40"/>
    </row>
    <row r="6" spans="1:14" ht="27" customHeight="1" x14ac:dyDescent="0.4">
      <c r="A6" s="209" t="s">
        <v>378</v>
      </c>
      <c r="B6" s="153"/>
      <c r="C6" s="276" t="s">
        <v>1369</v>
      </c>
      <c r="D6" s="277"/>
      <c r="E6" s="277"/>
      <c r="F6" s="277"/>
      <c r="G6" s="277"/>
      <c r="H6" s="282" t="s">
        <v>379</v>
      </c>
      <c r="I6" s="107" t="s">
        <v>380</v>
      </c>
      <c r="J6" s="284">
        <v>2</v>
      </c>
      <c r="K6" s="285"/>
      <c r="L6" s="44"/>
      <c r="M6" s="44"/>
      <c r="N6" s="44"/>
    </row>
    <row r="7" spans="1:14" ht="27" customHeight="1" x14ac:dyDescent="0.4">
      <c r="A7" s="156"/>
      <c r="B7" s="155"/>
      <c r="C7" s="278"/>
      <c r="D7" s="279"/>
      <c r="E7" s="279"/>
      <c r="F7" s="279"/>
      <c r="G7" s="279"/>
      <c r="H7" s="283"/>
      <c r="I7" s="286" t="s">
        <v>381</v>
      </c>
      <c r="J7" s="288" t="s">
        <v>1169</v>
      </c>
      <c r="K7" s="289"/>
      <c r="L7" s="44"/>
      <c r="M7" s="44"/>
      <c r="N7" s="44"/>
    </row>
    <row r="8" spans="1:14" ht="27" customHeight="1" x14ac:dyDescent="0.4">
      <c r="A8" s="234"/>
      <c r="B8" s="235"/>
      <c r="C8" s="280"/>
      <c r="D8" s="281"/>
      <c r="E8" s="281"/>
      <c r="F8" s="281"/>
      <c r="G8" s="281"/>
      <c r="H8" s="45" t="s">
        <v>799</v>
      </c>
      <c r="I8" s="287"/>
      <c r="J8" s="224">
        <v>10</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1353</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1354</v>
      </c>
      <c r="D22" s="231"/>
      <c r="E22" s="230" t="s">
        <v>1355</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1356</v>
      </c>
      <c r="D24" s="231"/>
      <c r="E24" s="230" t="s">
        <v>1356</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6</v>
      </c>
      <c r="E26" s="53">
        <v>8</v>
      </c>
      <c r="F26" s="53">
        <v>10</v>
      </c>
      <c r="G26" s="53">
        <v>10</v>
      </c>
      <c r="H26" s="53">
        <v>10</v>
      </c>
      <c r="I26" s="212">
        <f>SUM(C26:H26)</f>
        <v>50</v>
      </c>
      <c r="J26" s="213"/>
      <c r="K26" s="54" t="s">
        <v>1357</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9</v>
      </c>
      <c r="F29" s="59"/>
      <c r="G29" s="59"/>
      <c r="H29" s="59">
        <v>3</v>
      </c>
      <c r="I29" s="59"/>
      <c r="J29" s="59">
        <v>1</v>
      </c>
      <c r="K29" s="60"/>
      <c r="L29" s="50"/>
      <c r="M29" s="50"/>
      <c r="N29" s="50"/>
    </row>
    <row r="30" spans="1:14" ht="27" customHeight="1" thickBot="1" x14ac:dyDescent="0.45">
      <c r="A30" s="102"/>
      <c r="B30" s="61" t="s">
        <v>424</v>
      </c>
      <c r="C30" s="62" t="s">
        <v>425</v>
      </c>
      <c r="D30" s="62" t="s">
        <v>425</v>
      </c>
      <c r="E30" s="62">
        <v>4</v>
      </c>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1358</v>
      </c>
      <c r="D32" s="190"/>
      <c r="E32" s="191"/>
      <c r="F32" s="189" t="s">
        <v>1359</v>
      </c>
      <c r="G32" s="190"/>
      <c r="H32" s="191"/>
      <c r="I32" s="189" t="s">
        <v>1360</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1360</v>
      </c>
      <c r="D39" s="202"/>
      <c r="E39" s="203"/>
      <c r="F39" s="201" t="s">
        <v>1361</v>
      </c>
      <c r="G39" s="202"/>
      <c r="H39" s="203"/>
      <c r="I39" s="201" t="s">
        <v>1362</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v>6000</v>
      </c>
      <c r="I46" s="103" t="s">
        <v>448</v>
      </c>
      <c r="J46" s="167" t="s">
        <v>664</v>
      </c>
      <c r="K46" s="168"/>
    </row>
    <row r="47" spans="1:11" ht="20.25" customHeight="1" x14ac:dyDescent="0.4">
      <c r="A47" s="154"/>
      <c r="B47" s="174"/>
      <c r="C47" s="185" t="s">
        <v>450</v>
      </c>
      <c r="D47" s="186"/>
      <c r="E47" s="166" t="s">
        <v>1162</v>
      </c>
      <c r="F47" s="166"/>
      <c r="G47" s="103" t="s">
        <v>452</v>
      </c>
      <c r="H47" s="65" t="s">
        <v>1363</v>
      </c>
      <c r="I47" s="103" t="s">
        <v>1364</v>
      </c>
      <c r="J47" s="167" t="s">
        <v>664</v>
      </c>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531</v>
      </c>
      <c r="D55" s="181"/>
      <c r="E55" s="182" t="s">
        <v>445</v>
      </c>
      <c r="F55" s="182"/>
      <c r="G55" s="104" t="s">
        <v>567</v>
      </c>
      <c r="H55" s="69" t="s">
        <v>377</v>
      </c>
      <c r="I55" s="69" t="s">
        <v>377</v>
      </c>
      <c r="J55" s="183" t="s">
        <v>472</v>
      </c>
      <c r="K55" s="184"/>
    </row>
    <row r="56" spans="1:14" ht="20.25" customHeight="1" x14ac:dyDescent="0.4">
      <c r="A56" s="154"/>
      <c r="B56" s="174"/>
      <c r="C56" s="164" t="s">
        <v>772</v>
      </c>
      <c r="D56" s="165"/>
      <c r="E56" s="166" t="s">
        <v>445</v>
      </c>
      <c r="F56" s="166"/>
      <c r="G56" s="103" t="s">
        <v>705</v>
      </c>
      <c r="H56" s="70" t="s">
        <v>377</v>
      </c>
      <c r="I56" s="70" t="s">
        <v>377</v>
      </c>
      <c r="J56" s="167" t="s">
        <v>472</v>
      </c>
      <c r="K56" s="168"/>
    </row>
    <row r="57" spans="1:14" ht="20.25" customHeight="1" x14ac:dyDescent="0.4">
      <c r="A57" s="154"/>
      <c r="B57" s="174"/>
      <c r="C57" s="164" t="s">
        <v>493</v>
      </c>
      <c r="D57" s="165"/>
      <c r="E57" s="166" t="s">
        <v>1365</v>
      </c>
      <c r="F57" s="166"/>
      <c r="G57" s="103" t="s">
        <v>567</v>
      </c>
      <c r="H57" s="70" t="s">
        <v>377</v>
      </c>
      <c r="I57" s="70" t="s">
        <v>377</v>
      </c>
      <c r="J57" s="167" t="s">
        <v>472</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1366</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26" priority="3">
      <formula>LEN(TRIM(C24))=0</formula>
    </cfRule>
  </conditionalFormatting>
  <conditionalFormatting sqref="C9:G11 J9:K11 H11 C27:I27 K27">
    <cfRule type="expression" dxfId="125" priority="2" stopIfTrue="1">
      <formula>$K$4=""</formula>
    </cfRule>
  </conditionalFormatting>
  <conditionalFormatting sqref="E47:K49 C6:G11 H11 C26:I27 K26:K27 G1:H1 I2 C2:C3 K3 C5:E5 G5:K5 J6:K6 J7 H8 C12 C22:F22 C29:E29 G29 G46:K46">
    <cfRule type="containsBlanks" dxfId="12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3" priority="6">
      <formula>LEN(TRIM(J8))=0</formula>
    </cfRule>
  </conditionalFormatting>
  <dataValidations count="2">
    <dataValidation type="list" allowBlank="1" showInputMessage="1" showErrorMessage="1" sqref="J2:K2" xr:uid="{D49E0B7B-4540-4EDF-AB56-7227B98EEA29}">
      <formula1>"保育所,認定こども園,小規模保育事業"</formula1>
    </dataValidation>
    <dataValidation type="whole" operator="greaterThanOrEqual" allowBlank="1" showInputMessage="1" showErrorMessage="1" sqref="E29:K30 C29:D29" xr:uid="{E9462A3A-459D-4ECD-8675-E0623ADD467A}">
      <formula1>0</formula1>
    </dataValidation>
  </dataValidations>
  <hyperlinks>
    <hyperlink ref="A1:B1" location="公表用一覧!A1" display=" &lt;戻る" xr:uid="{7DF42022-F965-441B-A1F2-2B612893D3C6}"/>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29" max="10" man="1"/>
    <brk id="66" max="10" man="1"/>
  </rowBreaks>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94234B-9253-4055-8861-69C193FA6A9F}">
  <sheetPr codeName="Sheet78"/>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45548</v>
      </c>
      <c r="H1" s="257"/>
      <c r="I1" s="36" t="s">
        <v>370</v>
      </c>
      <c r="J1" s="258">
        <v>45748</v>
      </c>
      <c r="K1" s="259"/>
      <c r="L1" s="37"/>
      <c r="M1" s="37"/>
      <c r="N1" s="37"/>
    </row>
    <row r="2" spans="1:14" ht="27" customHeight="1" x14ac:dyDescent="0.4">
      <c r="A2" s="156" t="s">
        <v>371</v>
      </c>
      <c r="B2" s="155"/>
      <c r="C2" s="260" t="s">
        <v>1288</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358</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1289</v>
      </c>
      <c r="D5" s="293"/>
      <c r="E5" s="294"/>
      <c r="F5" s="43" t="s">
        <v>376</v>
      </c>
      <c r="G5" s="296" t="str">
        <f>HYPERLINK("https://www.morinomachi-childcare.jp/")</f>
        <v>https://www.morinomachi-childcare.jp/</v>
      </c>
      <c r="H5" s="293"/>
      <c r="I5" s="293"/>
      <c r="J5" s="293"/>
      <c r="K5" s="295"/>
      <c r="L5" s="40"/>
      <c r="M5" s="40"/>
      <c r="N5" s="40"/>
    </row>
    <row r="6" spans="1:14" ht="27" customHeight="1" x14ac:dyDescent="0.4">
      <c r="A6" s="209" t="s">
        <v>378</v>
      </c>
      <c r="B6" s="153"/>
      <c r="C6" s="276" t="s">
        <v>1290</v>
      </c>
      <c r="D6" s="277"/>
      <c r="E6" s="277"/>
      <c r="F6" s="277"/>
      <c r="G6" s="277"/>
      <c r="H6" s="282" t="s">
        <v>379</v>
      </c>
      <c r="I6" s="107" t="s">
        <v>380</v>
      </c>
      <c r="J6" s="284">
        <v>2</v>
      </c>
      <c r="K6" s="285"/>
      <c r="L6" s="44"/>
      <c r="M6" s="44"/>
      <c r="N6" s="44"/>
    </row>
    <row r="7" spans="1:14" ht="27" customHeight="1" x14ac:dyDescent="0.4">
      <c r="A7" s="156"/>
      <c r="B7" s="155"/>
      <c r="C7" s="278"/>
      <c r="D7" s="279"/>
      <c r="E7" s="279"/>
      <c r="F7" s="279"/>
      <c r="G7" s="279"/>
      <c r="H7" s="283"/>
      <c r="I7" s="286" t="s">
        <v>381</v>
      </c>
      <c r="J7" s="441" t="s">
        <v>1291</v>
      </c>
      <c r="K7" s="289"/>
      <c r="L7" s="44"/>
      <c r="M7" s="44"/>
      <c r="N7" s="44"/>
    </row>
    <row r="8" spans="1:14" ht="27" customHeight="1" x14ac:dyDescent="0.4">
      <c r="A8" s="234"/>
      <c r="B8" s="235"/>
      <c r="C8" s="280"/>
      <c r="D8" s="281"/>
      <c r="E8" s="281"/>
      <c r="F8" s="281"/>
      <c r="G8" s="281"/>
      <c r="H8" s="89" t="s">
        <v>1292</v>
      </c>
      <c r="I8" s="287"/>
      <c r="J8" s="224">
        <v>10</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1293</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626</v>
      </c>
      <c r="D22" s="231"/>
      <c r="E22" s="230" t="s">
        <v>503</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629</v>
      </c>
      <c r="D24" s="231"/>
      <c r="E24" s="230" t="s">
        <v>575</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10</v>
      </c>
      <c r="E26" s="53">
        <v>11</v>
      </c>
      <c r="F26" s="53">
        <v>11</v>
      </c>
      <c r="G26" s="53">
        <v>11</v>
      </c>
      <c r="H26" s="53">
        <v>11</v>
      </c>
      <c r="I26" s="212">
        <f>SUM(C26:H26)</f>
        <v>60</v>
      </c>
      <c r="J26" s="213"/>
      <c r="K26" s="54" t="s">
        <v>1294</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13</v>
      </c>
      <c r="F29" s="59">
        <v>0</v>
      </c>
      <c r="G29" s="59">
        <v>3</v>
      </c>
      <c r="H29" s="59">
        <v>1</v>
      </c>
      <c r="I29" s="59">
        <v>4</v>
      </c>
      <c r="J29" s="59">
        <v>1</v>
      </c>
      <c r="K29" s="60"/>
      <c r="L29" s="50"/>
      <c r="M29" s="50"/>
      <c r="N29" s="50"/>
    </row>
    <row r="30" spans="1:14" ht="27" customHeight="1" thickBot="1" x14ac:dyDescent="0.45">
      <c r="A30" s="102"/>
      <c r="B30" s="61" t="s">
        <v>424</v>
      </c>
      <c r="C30" s="62" t="s">
        <v>425</v>
      </c>
      <c r="D30" s="62" t="s">
        <v>425</v>
      </c>
      <c r="E30" s="62">
        <v>3</v>
      </c>
      <c r="F30" s="62">
        <v>0</v>
      </c>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1295</v>
      </c>
      <c r="D32" s="190"/>
      <c r="E32" s="191"/>
      <c r="F32" s="189" t="s">
        <v>1296</v>
      </c>
      <c r="G32" s="190"/>
      <c r="H32" s="191"/>
      <c r="I32" s="189" t="s">
        <v>1297</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1298</v>
      </c>
      <c r="D39" s="202"/>
      <c r="E39" s="203"/>
      <c r="F39" s="201" t="s">
        <v>1299</v>
      </c>
      <c r="G39" s="202"/>
      <c r="H39" s="203"/>
      <c r="I39" s="201" t="s">
        <v>1300</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926</v>
      </c>
      <c r="I46" s="103" t="s">
        <v>1301</v>
      </c>
      <c r="J46" s="167" t="s">
        <v>515</v>
      </c>
      <c r="K46" s="168"/>
    </row>
    <row r="47" spans="1:11" ht="20.25" customHeight="1" x14ac:dyDescent="0.4">
      <c r="A47" s="154"/>
      <c r="B47" s="174"/>
      <c r="C47" s="185" t="s">
        <v>450</v>
      </c>
      <c r="D47" s="186"/>
      <c r="E47" s="166" t="s">
        <v>451</v>
      </c>
      <c r="F47" s="166"/>
      <c r="G47" s="103" t="s">
        <v>452</v>
      </c>
      <c r="H47" s="65" t="s">
        <v>1302</v>
      </c>
      <c r="I47" s="83" t="s">
        <v>1303</v>
      </c>
      <c r="J47" s="167" t="s">
        <v>515</v>
      </c>
      <c r="K47" s="168"/>
    </row>
    <row r="48" spans="1:11" ht="20.25" customHeight="1" x14ac:dyDescent="0.4">
      <c r="A48" s="154"/>
      <c r="B48" s="174"/>
      <c r="C48" s="185" t="s">
        <v>456</v>
      </c>
      <c r="D48" s="186"/>
      <c r="E48" s="560" t="s">
        <v>1292</v>
      </c>
      <c r="F48" s="166"/>
      <c r="G48" s="90" t="s">
        <v>1304</v>
      </c>
      <c r="H48" s="65" t="s">
        <v>1305</v>
      </c>
      <c r="I48" s="103" t="s">
        <v>1304</v>
      </c>
      <c r="J48" s="167" t="s">
        <v>425</v>
      </c>
      <c r="K48" s="168"/>
    </row>
    <row r="49" spans="1:14" ht="20.25" customHeight="1" x14ac:dyDescent="0.4">
      <c r="A49" s="154"/>
      <c r="B49" s="174"/>
      <c r="C49" s="185" t="s">
        <v>457</v>
      </c>
      <c r="D49" s="186"/>
      <c r="E49" s="166" t="s">
        <v>1306</v>
      </c>
      <c r="F49" s="166"/>
      <c r="G49" s="103" t="s">
        <v>1304</v>
      </c>
      <c r="H49" s="65" t="s">
        <v>1305</v>
      </c>
      <c r="I49" s="103" t="s">
        <v>1304</v>
      </c>
      <c r="J49" s="167" t="s">
        <v>425</v>
      </c>
      <c r="K49" s="168"/>
      <c r="L49" s="66"/>
      <c r="M49" s="66"/>
      <c r="N49" s="66"/>
    </row>
    <row r="50" spans="1:14" ht="20.25" customHeight="1" x14ac:dyDescent="0.4">
      <c r="A50" s="154"/>
      <c r="B50" s="174"/>
      <c r="C50" s="185" t="s">
        <v>461</v>
      </c>
      <c r="D50" s="186"/>
      <c r="E50" s="188" t="s">
        <v>1307</v>
      </c>
      <c r="F50" s="188"/>
      <c r="G50" s="103" t="s">
        <v>1308</v>
      </c>
      <c r="H50" s="65" t="s">
        <v>1018</v>
      </c>
      <c r="I50" s="103" t="s">
        <v>1301</v>
      </c>
      <c r="J50" s="167" t="s">
        <v>515</v>
      </c>
      <c r="K50" s="168"/>
      <c r="L50" s="66"/>
    </row>
    <row r="51" spans="1:14" ht="20.25" customHeight="1" x14ac:dyDescent="0.4">
      <c r="A51" s="154"/>
      <c r="B51" s="174"/>
      <c r="C51" s="185" t="s">
        <v>462</v>
      </c>
      <c r="D51" s="186"/>
      <c r="E51" s="188" t="s">
        <v>1309</v>
      </c>
      <c r="F51" s="188"/>
      <c r="G51" s="103" t="s">
        <v>452</v>
      </c>
      <c r="H51" s="65" t="s">
        <v>1310</v>
      </c>
      <c r="I51" s="103" t="s">
        <v>452</v>
      </c>
      <c r="J51" s="167" t="s">
        <v>515</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1311</v>
      </c>
      <c r="D55" s="181"/>
      <c r="E55" s="182" t="s">
        <v>909</v>
      </c>
      <c r="F55" s="182"/>
      <c r="G55" s="104" t="s">
        <v>564</v>
      </c>
      <c r="H55" s="69"/>
      <c r="I55" s="69"/>
      <c r="J55" s="183"/>
      <c r="K55" s="184"/>
    </row>
    <row r="56" spans="1:14" ht="20.25" customHeight="1" x14ac:dyDescent="0.4">
      <c r="A56" s="154"/>
      <c r="B56" s="174"/>
      <c r="C56" s="164" t="s">
        <v>1312</v>
      </c>
      <c r="D56" s="165"/>
      <c r="E56" s="166" t="s">
        <v>909</v>
      </c>
      <c r="F56" s="166"/>
      <c r="G56" s="103" t="s">
        <v>645</v>
      </c>
      <c r="H56" s="70"/>
      <c r="I56" s="70"/>
      <c r="J56" s="167"/>
      <c r="K56" s="168"/>
    </row>
    <row r="57" spans="1:14" ht="20.25" customHeight="1" x14ac:dyDescent="0.4">
      <c r="A57" s="154"/>
      <c r="B57" s="174"/>
      <c r="C57" s="164" t="s">
        <v>1313</v>
      </c>
      <c r="D57" s="165"/>
      <c r="E57" s="166" t="s">
        <v>909</v>
      </c>
      <c r="F57" s="166"/>
      <c r="G57" s="103" t="s">
        <v>539</v>
      </c>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1314</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22" priority="3">
      <formula>LEN(TRIM(C24))=0</formula>
    </cfRule>
  </conditionalFormatting>
  <conditionalFormatting sqref="C9:G11 J9:K11 H11 C27:I27 K27">
    <cfRule type="expression" dxfId="121" priority="2" stopIfTrue="1">
      <formula>$K$4=""</formula>
    </cfRule>
  </conditionalFormatting>
  <conditionalFormatting sqref="E47:K49 C6:G11 H11 C26:I27 K26:K27 G1:H1 I2 C2:C3 K3 C5:E5 G5:K5 J6:K6 J7 H8 C12 C22:F22 C29:E29 G29 G46:K46">
    <cfRule type="containsBlanks" dxfId="12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19" priority="6">
      <formula>LEN(TRIM(J8))=0</formula>
    </cfRule>
  </conditionalFormatting>
  <dataValidations count="2">
    <dataValidation type="whole" operator="greaterThanOrEqual" allowBlank="1" showInputMessage="1" showErrorMessage="1" sqref="E29:K30 C29:D29" xr:uid="{2CAF97BC-BF44-4850-80C2-D1F6CF85D2EC}">
      <formula1>0</formula1>
    </dataValidation>
    <dataValidation type="list" allowBlank="1" showInputMessage="1" showErrorMessage="1" sqref="J2:K2" xr:uid="{0348255B-2FAA-4439-8B08-FA2ED67598CA}">
      <formula1>"保育所,認定こども園,小規模保育事業"</formula1>
    </dataValidation>
  </dataValidations>
  <hyperlinks>
    <hyperlink ref="A1:B1" location="公表用一覧!A1" display=" &lt;戻る" xr:uid="{41B35B88-FD72-411F-8B55-6A2515D8D5F2}"/>
  </hyperlinks>
  <pageMargins left="0.59055118110236227" right="0.39370078740157483" top="0.39370078740157483" bottom="0.39370078740157483" header="0" footer="0"/>
  <pageSetup paperSize="9" scale="85" fitToWidth="0" fitToHeight="0" orientation="portrait" r:id="rId1"/>
  <headerFooter>
    <oddHeader>&amp;L&amp;P / &amp;N ページ</oddHeader>
  </headerFooter>
  <rowBreaks count="2" manualBreakCount="2">
    <brk id="30" max="10" man="1"/>
    <brk id="66" max="10" man="1"/>
  </rowBreaks>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BD8B8E-8309-4736-94EA-910079FAB2B2}">
  <sheetPr codeName="Sheet79"/>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45552</v>
      </c>
      <c r="H1" s="257"/>
      <c r="I1" s="36" t="s">
        <v>370</v>
      </c>
      <c r="J1" s="258">
        <v>45748</v>
      </c>
      <c r="K1" s="259"/>
      <c r="L1" s="37"/>
      <c r="M1" s="37"/>
      <c r="N1" s="37"/>
    </row>
    <row r="2" spans="1:14" ht="27" customHeight="1" x14ac:dyDescent="0.4">
      <c r="A2" s="156" t="s">
        <v>371</v>
      </c>
      <c r="B2" s="155"/>
      <c r="C2" s="260" t="s">
        <v>1254</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361</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1255</v>
      </c>
      <c r="D5" s="293"/>
      <c r="E5" s="294"/>
      <c r="F5" s="43" t="s">
        <v>376</v>
      </c>
      <c r="G5" s="296" t="str">
        <f>HYPERLINK("https://nursery.aiai-cc.co.jp/facility/ootakanomori-2nd/")</f>
        <v>https://nursery.aiai-cc.co.jp/facility/ootakanomori-2nd/</v>
      </c>
      <c r="H5" s="293"/>
      <c r="I5" s="293"/>
      <c r="J5" s="293"/>
      <c r="K5" s="295"/>
      <c r="L5" s="40"/>
      <c r="M5" s="40"/>
      <c r="N5" s="40"/>
    </row>
    <row r="6" spans="1:14" ht="27" customHeight="1" x14ac:dyDescent="0.4">
      <c r="A6" s="209" t="s">
        <v>378</v>
      </c>
      <c r="B6" s="153"/>
      <c r="C6" s="276" t="s">
        <v>1256</v>
      </c>
      <c r="D6" s="277"/>
      <c r="E6" s="277"/>
      <c r="F6" s="277"/>
      <c r="G6" s="277"/>
      <c r="H6" s="282" t="s">
        <v>379</v>
      </c>
      <c r="I6" s="107" t="s">
        <v>380</v>
      </c>
      <c r="J6" s="284">
        <v>3</v>
      </c>
      <c r="K6" s="285"/>
      <c r="L6" s="44"/>
      <c r="M6" s="44"/>
      <c r="N6" s="44"/>
    </row>
    <row r="7" spans="1:14" ht="27" customHeight="1" x14ac:dyDescent="0.4">
      <c r="A7" s="156"/>
      <c r="B7" s="155"/>
      <c r="C7" s="278"/>
      <c r="D7" s="279"/>
      <c r="E7" s="279"/>
      <c r="F7" s="279"/>
      <c r="G7" s="279"/>
      <c r="H7" s="283"/>
      <c r="I7" s="286" t="s">
        <v>381</v>
      </c>
      <c r="J7" s="288" t="s">
        <v>889</v>
      </c>
      <c r="K7" s="289"/>
      <c r="L7" s="44"/>
      <c r="M7" s="44"/>
      <c r="N7" s="44"/>
    </row>
    <row r="8" spans="1:14" ht="27" customHeight="1" x14ac:dyDescent="0.4">
      <c r="A8" s="234"/>
      <c r="B8" s="235"/>
      <c r="C8" s="280"/>
      <c r="D8" s="281"/>
      <c r="E8" s="281"/>
      <c r="F8" s="281"/>
      <c r="G8" s="281"/>
      <c r="H8" s="45"/>
      <c r="I8" s="287"/>
      <c r="J8" s="224">
        <v>18</v>
      </c>
      <c r="K8" s="225"/>
      <c r="L8" s="44"/>
      <c r="M8" s="44"/>
      <c r="N8" s="44"/>
    </row>
    <row r="9" spans="1:14" ht="27" customHeight="1" x14ac:dyDescent="0.4">
      <c r="A9" s="270" t="s">
        <v>384</v>
      </c>
      <c r="B9" s="271"/>
      <c r="C9" s="276" t="s">
        <v>377</v>
      </c>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890</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626</v>
      </c>
      <c r="D22" s="231"/>
      <c r="E22" s="230" t="s">
        <v>503</v>
      </c>
      <c r="F22" s="231"/>
      <c r="G22" s="249" t="s">
        <v>891</v>
      </c>
      <c r="H22" s="250"/>
      <c r="I22" s="46" t="s">
        <v>396</v>
      </c>
      <c r="J22" s="226" t="s">
        <v>377</v>
      </c>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575</v>
      </c>
      <c r="D24" s="231"/>
      <c r="E24" s="230" t="s">
        <v>626</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10</v>
      </c>
      <c r="E26" s="53">
        <v>11</v>
      </c>
      <c r="F26" s="53">
        <v>11</v>
      </c>
      <c r="G26" s="53">
        <v>11</v>
      </c>
      <c r="H26" s="53">
        <v>11</v>
      </c>
      <c r="I26" s="212">
        <f>SUM(C26:H26)</f>
        <v>60</v>
      </c>
      <c r="J26" s="213"/>
      <c r="K26" s="54" t="s">
        <v>892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6</v>
      </c>
      <c r="F29" s="59"/>
      <c r="G29" s="59">
        <v>3</v>
      </c>
      <c r="H29" s="59"/>
      <c r="I29" s="59"/>
      <c r="J29" s="59"/>
      <c r="K29" s="60"/>
      <c r="L29" s="50"/>
      <c r="M29" s="50"/>
      <c r="N29" s="50"/>
    </row>
    <row r="30" spans="1:14" ht="27" customHeight="1" thickBot="1" x14ac:dyDescent="0.45">
      <c r="A30" s="102"/>
      <c r="B30" s="61" t="s">
        <v>424</v>
      </c>
      <c r="C30" s="62" t="s">
        <v>425</v>
      </c>
      <c r="D30" s="62">
        <v>11</v>
      </c>
      <c r="E30" s="62"/>
      <c r="F30" s="62"/>
      <c r="G30" s="62"/>
      <c r="H30" s="62"/>
      <c r="I30" s="62">
        <v>2</v>
      </c>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893</v>
      </c>
      <c r="D32" s="190"/>
      <c r="E32" s="191"/>
      <c r="F32" s="189" t="s">
        <v>1198</v>
      </c>
      <c r="G32" s="190"/>
      <c r="H32" s="191"/>
      <c r="I32" s="189" t="s">
        <v>895</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896</v>
      </c>
      <c r="I46" s="103" t="s">
        <v>448</v>
      </c>
      <c r="J46" s="167" t="s">
        <v>897</v>
      </c>
      <c r="K46" s="168"/>
    </row>
    <row r="47" spans="1:11" ht="20.25" customHeight="1" x14ac:dyDescent="0.4">
      <c r="A47" s="154"/>
      <c r="B47" s="174"/>
      <c r="C47" s="185" t="s">
        <v>450</v>
      </c>
      <c r="D47" s="186"/>
      <c r="E47" s="166" t="s">
        <v>451</v>
      </c>
      <c r="F47" s="166"/>
      <c r="G47" s="103" t="s">
        <v>452</v>
      </c>
      <c r="H47" s="65" t="s">
        <v>687</v>
      </c>
      <c r="I47" s="103" t="s">
        <v>898</v>
      </c>
      <c r="J47" s="167" t="s">
        <v>897</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458</v>
      </c>
      <c r="F49" s="166"/>
      <c r="G49" s="103" t="s">
        <v>459</v>
      </c>
      <c r="H49" s="65" t="s">
        <v>899</v>
      </c>
      <c r="I49" s="103" t="s">
        <v>448</v>
      </c>
      <c r="J49" s="167" t="s">
        <v>900</v>
      </c>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t="s">
        <v>901</v>
      </c>
      <c r="F51" s="188"/>
      <c r="G51" s="103" t="s">
        <v>452</v>
      </c>
      <c r="H51" s="65" t="s">
        <v>902</v>
      </c>
      <c r="I51" s="103" t="s">
        <v>903</v>
      </c>
      <c r="J51" s="167" t="s">
        <v>897</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904</v>
      </c>
      <c r="D55" s="181"/>
      <c r="E55" s="182" t="s">
        <v>905</v>
      </c>
      <c r="F55" s="182"/>
      <c r="G55" s="104" t="s">
        <v>906</v>
      </c>
      <c r="H55" s="69" t="s">
        <v>907</v>
      </c>
      <c r="I55" s="69" t="s">
        <v>377</v>
      </c>
      <c r="J55" s="183" t="s">
        <v>815</v>
      </c>
      <c r="K55" s="184"/>
    </row>
    <row r="56" spans="1:14" ht="20.25" customHeight="1" x14ac:dyDescent="0.4">
      <c r="A56" s="154"/>
      <c r="B56" s="174"/>
      <c r="C56" s="164" t="s">
        <v>908</v>
      </c>
      <c r="D56" s="165"/>
      <c r="E56" s="166" t="s">
        <v>909</v>
      </c>
      <c r="F56" s="166"/>
      <c r="G56" s="103" t="s">
        <v>906</v>
      </c>
      <c r="H56" s="70" t="s">
        <v>910</v>
      </c>
      <c r="I56" s="70" t="s">
        <v>377</v>
      </c>
      <c r="J56" s="167" t="s">
        <v>815</v>
      </c>
      <c r="K56" s="168"/>
    </row>
    <row r="57" spans="1:14" ht="20.25" customHeight="1" x14ac:dyDescent="0.4">
      <c r="A57" s="154"/>
      <c r="B57" s="174"/>
      <c r="C57" s="164" t="s">
        <v>911</v>
      </c>
      <c r="D57" s="165"/>
      <c r="E57" s="166" t="s">
        <v>451</v>
      </c>
      <c r="F57" s="166"/>
      <c r="G57" s="103" t="s">
        <v>459</v>
      </c>
      <c r="H57" s="70" t="s">
        <v>907</v>
      </c>
      <c r="I57" s="70" t="s">
        <v>377</v>
      </c>
      <c r="J57" s="167" t="s">
        <v>815</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1257</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18" priority="3">
      <formula>LEN(TRIM(C24))=0</formula>
    </cfRule>
  </conditionalFormatting>
  <conditionalFormatting sqref="C9:G11 J9:K11 H11 C27:I27 K27">
    <cfRule type="expression" dxfId="117" priority="2" stopIfTrue="1">
      <formula>$K$4=""</formula>
    </cfRule>
  </conditionalFormatting>
  <conditionalFormatting sqref="E47:K49 C6:G11 H11 C26:I27 K26:K27 G1:H1 I2 C2:C3 K3 C5:E5 G5:K5 J6:K6 J7 H8 C12 C22:F22 C29:E29 G29 G46:K46">
    <cfRule type="containsBlanks" dxfId="11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15" priority="6">
      <formula>LEN(TRIM(J8))=0</formula>
    </cfRule>
  </conditionalFormatting>
  <dataValidations count="2">
    <dataValidation type="whole" operator="greaterThanOrEqual" allowBlank="1" showInputMessage="1" showErrorMessage="1" sqref="E29:K30 C29:D29" xr:uid="{EA51E9F8-A13D-4649-8DD8-D7A1DE75E6D3}">
      <formula1>0</formula1>
    </dataValidation>
    <dataValidation type="list" allowBlank="1" showInputMessage="1" showErrorMessage="1" sqref="J2:K2" xr:uid="{8C5EABB9-DB84-4269-B0FC-E84A8C5DD08B}">
      <formula1>"保育所,認定こども園,小規模保育事業"</formula1>
    </dataValidation>
  </dataValidations>
  <hyperlinks>
    <hyperlink ref="A1:B1" location="公表用一覧!A1" display=" &lt;戻る" xr:uid="{E0F90E3E-EE4B-4B45-A713-5C77BFAA252B}"/>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E88DAB-4493-435E-BFAB-3437851275E0}">
  <sheetPr codeName="Sheet80"/>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45552</v>
      </c>
      <c r="H1" s="257"/>
      <c r="I1" s="36" t="s">
        <v>370</v>
      </c>
      <c r="J1" s="258">
        <v>45748</v>
      </c>
      <c r="K1" s="259"/>
      <c r="L1" s="37"/>
      <c r="M1" s="37"/>
      <c r="N1" s="37"/>
    </row>
    <row r="2" spans="1:14" ht="27" customHeight="1" x14ac:dyDescent="0.4">
      <c r="A2" s="156" t="s">
        <v>371</v>
      </c>
      <c r="B2" s="155"/>
      <c r="C2" s="260" t="s">
        <v>913</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362</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914</v>
      </c>
      <c r="D5" s="293"/>
      <c r="E5" s="294"/>
      <c r="F5" s="43" t="s">
        <v>376</v>
      </c>
      <c r="G5" s="296" t="str">
        <f>HYPERLINK("http://kidsroom-arisu.com/")</f>
        <v>http://kidsroom-arisu.com/</v>
      </c>
      <c r="H5" s="293"/>
      <c r="I5" s="293"/>
      <c r="J5" s="293"/>
      <c r="K5" s="295"/>
      <c r="L5" s="40"/>
      <c r="M5" s="40"/>
      <c r="N5" s="40"/>
    </row>
    <row r="6" spans="1:14" ht="27" customHeight="1" x14ac:dyDescent="0.4">
      <c r="A6" s="209" t="s">
        <v>378</v>
      </c>
      <c r="B6" s="153"/>
      <c r="C6" s="276" t="s">
        <v>915</v>
      </c>
      <c r="D6" s="277"/>
      <c r="E6" s="277"/>
      <c r="F6" s="277"/>
      <c r="G6" s="277"/>
      <c r="H6" s="282" t="s">
        <v>379</v>
      </c>
      <c r="I6" s="107" t="s">
        <v>380</v>
      </c>
      <c r="J6" s="284">
        <v>5</v>
      </c>
      <c r="K6" s="285"/>
      <c r="L6" s="44"/>
      <c r="M6" s="44"/>
      <c r="N6" s="44"/>
    </row>
    <row r="7" spans="1:14" ht="27" customHeight="1" x14ac:dyDescent="0.4">
      <c r="A7" s="156"/>
      <c r="B7" s="155"/>
      <c r="C7" s="278"/>
      <c r="D7" s="279"/>
      <c r="E7" s="279"/>
      <c r="F7" s="279"/>
      <c r="G7" s="279"/>
      <c r="H7" s="283"/>
      <c r="I7" s="286" t="s">
        <v>381</v>
      </c>
      <c r="J7" s="288" t="s">
        <v>916</v>
      </c>
      <c r="K7" s="289"/>
      <c r="L7" s="44"/>
      <c r="M7" s="44"/>
      <c r="N7" s="44"/>
    </row>
    <row r="8" spans="1:14" ht="27" customHeight="1" x14ac:dyDescent="0.4">
      <c r="A8" s="234"/>
      <c r="B8" s="235"/>
      <c r="C8" s="280"/>
      <c r="D8" s="281"/>
      <c r="E8" s="281"/>
      <c r="F8" s="281"/>
      <c r="G8" s="281"/>
      <c r="H8" s="45"/>
      <c r="I8" s="287"/>
      <c r="J8" s="224">
        <v>10</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917</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626</v>
      </c>
      <c r="D22" s="231"/>
      <c r="E22" s="230" t="s">
        <v>503</v>
      </c>
      <c r="F22" s="231"/>
      <c r="G22" s="249" t="s">
        <v>918</v>
      </c>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919</v>
      </c>
      <c r="D24" s="231"/>
      <c r="E24" s="230" t="s">
        <v>575</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8</v>
      </c>
      <c r="E26" s="53">
        <v>8</v>
      </c>
      <c r="F26" s="53">
        <v>16</v>
      </c>
      <c r="G26" s="53">
        <v>16</v>
      </c>
      <c r="H26" s="53">
        <v>16</v>
      </c>
      <c r="I26" s="212">
        <f>SUM(C26:H26)</f>
        <v>70</v>
      </c>
      <c r="J26" s="213"/>
      <c r="K26" s="54" t="s">
        <v>920</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9</v>
      </c>
      <c r="F29" s="59"/>
      <c r="G29" s="59"/>
      <c r="H29" s="59">
        <v>1</v>
      </c>
      <c r="I29" s="59"/>
      <c r="J29" s="59"/>
      <c r="K29" s="60"/>
      <c r="L29" s="50"/>
      <c r="M29" s="50"/>
      <c r="N29" s="50"/>
    </row>
    <row r="30" spans="1:14" ht="27" customHeight="1" thickBot="1" x14ac:dyDescent="0.45">
      <c r="A30" s="102"/>
      <c r="B30" s="61" t="s">
        <v>424</v>
      </c>
      <c r="C30" s="62" t="s">
        <v>425</v>
      </c>
      <c r="D30" s="62" t="s">
        <v>425</v>
      </c>
      <c r="E30" s="62">
        <v>8</v>
      </c>
      <c r="F30" s="62"/>
      <c r="G30" s="62">
        <v>2</v>
      </c>
      <c r="H30" s="62">
        <v>4</v>
      </c>
      <c r="I30" s="62">
        <v>1</v>
      </c>
      <c r="J30" s="62"/>
      <c r="K30" s="63">
        <v>1</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921</v>
      </c>
      <c r="D32" s="190"/>
      <c r="E32" s="191"/>
      <c r="F32" s="189" t="s">
        <v>922</v>
      </c>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923</v>
      </c>
      <c r="D39" s="202"/>
      <c r="E39" s="203"/>
      <c r="F39" s="201" t="s">
        <v>924</v>
      </c>
      <c r="G39" s="202"/>
      <c r="H39" s="203"/>
      <c r="I39" s="201" t="s">
        <v>925</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926</v>
      </c>
      <c r="I46" s="103" t="s">
        <v>684</v>
      </c>
      <c r="J46" s="167" t="s">
        <v>927</v>
      </c>
      <c r="K46" s="168"/>
    </row>
    <row r="47" spans="1:11" ht="20.25" customHeight="1" x14ac:dyDescent="0.4">
      <c r="A47" s="154"/>
      <c r="B47" s="174"/>
      <c r="C47" s="185" t="s">
        <v>450</v>
      </c>
      <c r="D47" s="186"/>
      <c r="E47" s="166" t="s">
        <v>451</v>
      </c>
      <c r="F47" s="166"/>
      <c r="G47" s="103" t="s">
        <v>446</v>
      </c>
      <c r="H47" s="65" t="s">
        <v>453</v>
      </c>
      <c r="I47" s="103" t="s">
        <v>928</v>
      </c>
      <c r="J47" s="167" t="s">
        <v>927</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929</v>
      </c>
      <c r="F49" s="166"/>
      <c r="G49" s="103" t="s">
        <v>459</v>
      </c>
      <c r="H49" s="65" t="s">
        <v>460</v>
      </c>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t="s">
        <v>930</v>
      </c>
      <c r="F51" s="188"/>
      <c r="G51" s="103" t="s">
        <v>931</v>
      </c>
      <c r="H51" s="65" t="s">
        <v>739</v>
      </c>
      <c r="I51" s="103" t="s">
        <v>932</v>
      </c>
      <c r="J51" s="167" t="s">
        <v>927</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772</v>
      </c>
      <c r="D55" s="181"/>
      <c r="E55" s="182" t="s">
        <v>665</v>
      </c>
      <c r="F55" s="182"/>
      <c r="G55" s="104" t="s">
        <v>645</v>
      </c>
      <c r="H55" s="69" t="s">
        <v>377</v>
      </c>
      <c r="I55" s="69" t="s">
        <v>377</v>
      </c>
      <c r="J55" s="183" t="s">
        <v>472</v>
      </c>
      <c r="K55" s="184"/>
    </row>
    <row r="56" spans="1:14" ht="20.25" customHeight="1" x14ac:dyDescent="0.4">
      <c r="A56" s="154"/>
      <c r="B56" s="174"/>
      <c r="C56" s="164" t="s">
        <v>933</v>
      </c>
      <c r="D56" s="165"/>
      <c r="E56" s="166" t="s">
        <v>665</v>
      </c>
      <c r="F56" s="166"/>
      <c r="G56" s="103" t="s">
        <v>645</v>
      </c>
      <c r="H56" s="70" t="s">
        <v>377</v>
      </c>
      <c r="I56" s="70" t="s">
        <v>377</v>
      </c>
      <c r="J56" s="167" t="s">
        <v>472</v>
      </c>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934</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14" priority="3">
      <formula>LEN(TRIM(C24))=0</formula>
    </cfRule>
  </conditionalFormatting>
  <conditionalFormatting sqref="C9:G11 J9:K11 H11 C27:I27 K27">
    <cfRule type="expression" dxfId="113" priority="2" stopIfTrue="1">
      <formula>$K$4=""</formula>
    </cfRule>
  </conditionalFormatting>
  <conditionalFormatting sqref="E47:K49 C6:G11 H11 C26:I27 K26:K27 G1:H1 I2 C2:C3 K3 C5:E5 G5:K5 J6:K6 J7 H8 C12 C22:F22 C29:E29 G29 G46:K46">
    <cfRule type="containsBlanks" dxfId="11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11" priority="6">
      <formula>LEN(TRIM(J8))=0</formula>
    </cfRule>
  </conditionalFormatting>
  <dataValidations count="2">
    <dataValidation type="whole" operator="greaterThanOrEqual" allowBlank="1" showInputMessage="1" showErrorMessage="1" sqref="E29:K30 C29:D29" xr:uid="{CC5CE96C-B47B-4455-A0F4-29AF3F2E6159}">
      <formula1>0</formula1>
    </dataValidation>
    <dataValidation type="list" allowBlank="1" showInputMessage="1" showErrorMessage="1" sqref="J2:K2" xr:uid="{C62D945F-0FBA-42FD-B107-C87EC799B72B}">
      <formula1>"保育所,認定こども園,小規模保育事業"</formula1>
    </dataValidation>
  </dataValidations>
  <hyperlinks>
    <hyperlink ref="A1:B1" location="公表用一覧!A1" display=" &lt;戻る" xr:uid="{E7175BD4-4F56-481A-83CB-A1EE45B7E434}"/>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8A506A-41AC-43F8-9820-A774D943626E}">
  <sheetPr codeName="Sheet81"/>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c r="H1" s="257"/>
      <c r="I1" s="36" t="s">
        <v>370</v>
      </c>
      <c r="J1" s="258">
        <v>45748</v>
      </c>
      <c r="K1" s="259"/>
      <c r="L1" s="37"/>
      <c r="M1" s="37"/>
      <c r="N1" s="37"/>
    </row>
    <row r="2" spans="1:14" ht="27" customHeight="1" x14ac:dyDescent="0.4">
      <c r="A2" s="156" t="s">
        <v>371</v>
      </c>
      <c r="B2" s="155"/>
      <c r="C2" s="260" t="s">
        <v>224</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363</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225</v>
      </c>
      <c r="D5" s="293"/>
      <c r="E5" s="294"/>
      <c r="F5" s="43" t="s">
        <v>376</v>
      </c>
      <c r="G5" s="292"/>
      <c r="H5" s="293"/>
      <c r="I5" s="293"/>
      <c r="J5" s="293"/>
      <c r="K5" s="295"/>
      <c r="L5" s="40"/>
      <c r="M5" s="40"/>
      <c r="N5" s="40"/>
    </row>
    <row r="6" spans="1:14" ht="27" customHeight="1" x14ac:dyDescent="0.4">
      <c r="A6" s="209" t="s">
        <v>378</v>
      </c>
      <c r="B6" s="153"/>
      <c r="C6" s="413" t="s">
        <v>226</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386</v>
      </c>
      <c r="K7" s="289"/>
      <c r="L7" s="44"/>
      <c r="M7" s="44"/>
      <c r="N7" s="44"/>
    </row>
    <row r="8" spans="1:14" ht="27" customHeight="1" x14ac:dyDescent="0.4">
      <c r="A8" s="234"/>
      <c r="B8" s="235"/>
      <c r="C8" s="280"/>
      <c r="D8" s="281"/>
      <c r="E8" s="281"/>
      <c r="F8" s="281"/>
      <c r="G8" s="281"/>
      <c r="H8" s="45" t="s">
        <v>643</v>
      </c>
      <c r="I8" s="287"/>
      <c r="J8" s="224" t="s">
        <v>385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672</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400</v>
      </c>
      <c r="D24" s="231"/>
      <c r="E24" s="230" t="s">
        <v>394</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18</v>
      </c>
      <c r="E26" s="53">
        <v>18</v>
      </c>
      <c r="F26" s="53">
        <v>30</v>
      </c>
      <c r="G26" s="53">
        <v>30</v>
      </c>
      <c r="H26" s="53">
        <v>30</v>
      </c>
      <c r="I26" s="212">
        <f>SUM(C26:H26)</f>
        <v>135</v>
      </c>
      <c r="J26" s="213"/>
      <c r="K26" s="54" t="s">
        <v>22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c r="D32" s="190"/>
      <c r="E32" s="191"/>
      <c r="F32" s="189"/>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c r="F47" s="166"/>
      <c r="G47" s="103"/>
      <c r="H47" s="65"/>
      <c r="I47" s="103"/>
      <c r="J47" s="167"/>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110" priority="2" stopIfTrue="1">
      <formula>$K$4=""</formula>
    </cfRule>
  </conditionalFormatting>
  <conditionalFormatting sqref="G1:H1 C5:E5 G5:K5 H8 C6:G11 H11 C22:F22 G29 G46:K46 E47:K49 J6:K6 C2:C3 C26:I27 K26:K27 C12 C29:E29 K3 I2 J8:K8 J7">
    <cfRule type="containsBlanks" dxfId="109"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08" priority="4">
      <formula>LEN(TRIM(C24))=0</formula>
    </cfRule>
  </conditionalFormatting>
  <conditionalFormatting sqref="E24:F24">
    <cfRule type="containsBlanks" dxfId="107" priority="3">
      <formula>LEN(TRIM(E24))=0</formula>
    </cfRule>
  </conditionalFormatting>
  <conditionalFormatting sqref="J9:K9 J11:K11 J10">
    <cfRule type="containsBlanks" dxfId="106"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41C9FE8D-D332-45BC-9DCF-3A9BC3128CA0}">
      <formula1>0</formula1>
    </dataValidation>
    <dataValidation type="list" allowBlank="1" showInputMessage="1" showErrorMessage="1" sqref="J2:K2" xr:uid="{8B897FBC-9DD5-42C2-988E-B9F367A73BA9}">
      <formula1>"保育所,認定こども園,小規模保育事業"</formula1>
    </dataValidation>
  </dataValidations>
  <hyperlinks>
    <hyperlink ref="A1:B1" location="公表用一覧!A1" display="&lt; 戻る" xr:uid="{C182D050-11EC-49CC-B581-F075F3FB645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BE01D9-17D7-462F-BFE8-6EA6B9FAA77D}">
  <sheetPr codeName="Sheet82"/>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45544</v>
      </c>
      <c r="H1" s="257"/>
      <c r="I1" s="36" t="s">
        <v>370</v>
      </c>
      <c r="J1" s="258">
        <v>45748</v>
      </c>
      <c r="K1" s="259"/>
      <c r="L1" s="37"/>
      <c r="M1" s="37"/>
      <c r="N1" s="37"/>
    </row>
    <row r="2" spans="1:14" ht="27" customHeight="1" x14ac:dyDescent="0.4">
      <c r="A2" s="156" t="s">
        <v>371</v>
      </c>
      <c r="B2" s="155"/>
      <c r="C2" s="446" t="s">
        <v>935</v>
      </c>
      <c r="D2" s="261"/>
      <c r="E2" s="261"/>
      <c r="F2" s="261"/>
      <c r="G2" s="261"/>
      <c r="H2" s="262"/>
      <c r="I2" s="39" t="s">
        <v>93</v>
      </c>
      <c r="J2" s="266"/>
      <c r="K2" s="267"/>
      <c r="L2" s="40"/>
      <c r="M2" s="40"/>
      <c r="N2" s="40"/>
    </row>
    <row r="3" spans="1:14" ht="27" customHeight="1" x14ac:dyDescent="0.4">
      <c r="A3" s="156"/>
      <c r="B3" s="155"/>
      <c r="C3" s="260"/>
      <c r="D3" s="261"/>
      <c r="E3" s="261"/>
      <c r="F3" s="261"/>
      <c r="G3" s="261"/>
      <c r="H3" s="262"/>
      <c r="I3" s="268" t="s">
        <v>373</v>
      </c>
      <c r="J3" s="269"/>
      <c r="K3" s="41">
        <v>365</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936</v>
      </c>
      <c r="D5" s="293"/>
      <c r="E5" s="294"/>
      <c r="F5" s="43" t="s">
        <v>376</v>
      </c>
      <c r="G5" s="296" t="str">
        <f>HYPERLINK("https://www.living-platform.com/nursery/4")</f>
        <v>https://www.living-platform.com/nursery/4</v>
      </c>
      <c r="H5" s="293"/>
      <c r="I5" s="293"/>
      <c r="J5" s="293"/>
      <c r="K5" s="295"/>
      <c r="L5" s="40"/>
      <c r="M5" s="40"/>
      <c r="N5" s="40"/>
    </row>
    <row r="6" spans="1:14" ht="27" customHeight="1" x14ac:dyDescent="0.4">
      <c r="A6" s="209" t="s">
        <v>378</v>
      </c>
      <c r="B6" s="153"/>
      <c r="C6" s="413" t="s">
        <v>937</v>
      </c>
      <c r="D6" s="277"/>
      <c r="E6" s="277"/>
      <c r="F6" s="277"/>
      <c r="G6" s="277"/>
      <c r="H6" s="282" t="s">
        <v>379</v>
      </c>
      <c r="I6" s="107" t="s">
        <v>380</v>
      </c>
      <c r="J6" s="284">
        <v>3</v>
      </c>
      <c r="K6" s="285"/>
      <c r="L6" s="44"/>
      <c r="M6" s="44"/>
      <c r="N6" s="44"/>
    </row>
    <row r="7" spans="1:14" ht="27" customHeight="1" x14ac:dyDescent="0.4">
      <c r="A7" s="156"/>
      <c r="B7" s="155"/>
      <c r="C7" s="278"/>
      <c r="D7" s="279"/>
      <c r="E7" s="279"/>
      <c r="F7" s="279"/>
      <c r="G7" s="279"/>
      <c r="H7" s="283"/>
      <c r="I7" s="286" t="s">
        <v>381</v>
      </c>
      <c r="J7" s="288" t="s">
        <v>938</v>
      </c>
      <c r="K7" s="289"/>
      <c r="L7" s="44"/>
      <c r="M7" s="44"/>
      <c r="N7" s="44"/>
    </row>
    <row r="8" spans="1:14" ht="27" customHeight="1" x14ac:dyDescent="0.4">
      <c r="A8" s="234"/>
      <c r="B8" s="235"/>
      <c r="C8" s="280"/>
      <c r="D8" s="281"/>
      <c r="E8" s="281"/>
      <c r="F8" s="281"/>
      <c r="G8" s="281"/>
      <c r="H8" s="45" t="s">
        <v>939</v>
      </c>
      <c r="I8" s="287"/>
      <c r="J8" s="224">
        <v>13</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940</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505</v>
      </c>
      <c r="D22" s="231"/>
      <c r="E22" s="230" t="s">
        <v>502</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941</v>
      </c>
      <c r="D24" s="231"/>
      <c r="E24" s="230" t="s">
        <v>506</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12</v>
      </c>
      <c r="E26" s="53">
        <v>12</v>
      </c>
      <c r="F26" s="53">
        <v>15</v>
      </c>
      <c r="G26" s="53">
        <v>16</v>
      </c>
      <c r="H26" s="53">
        <v>16</v>
      </c>
      <c r="I26" s="212">
        <f>SUM(C26:H26)</f>
        <v>80</v>
      </c>
      <c r="J26" s="213"/>
      <c r="K26" s="54" t="s">
        <v>942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16</v>
      </c>
      <c r="F29" s="59"/>
      <c r="G29" s="59">
        <v>1</v>
      </c>
      <c r="H29" s="59">
        <v>1</v>
      </c>
      <c r="I29" s="59"/>
      <c r="J29" s="59"/>
      <c r="K29" s="60">
        <v>1</v>
      </c>
      <c r="L29" s="50"/>
      <c r="M29" s="50"/>
      <c r="N29" s="50"/>
    </row>
    <row r="30" spans="1:14" ht="27" customHeight="1" thickBot="1" x14ac:dyDescent="0.45">
      <c r="A30" s="102"/>
      <c r="B30" s="61" t="s">
        <v>424</v>
      </c>
      <c r="C30" s="62" t="s">
        <v>425</v>
      </c>
      <c r="D30" s="62" t="s">
        <v>425</v>
      </c>
      <c r="E30" s="62">
        <v>1</v>
      </c>
      <c r="F30" s="62"/>
      <c r="G30" s="62">
        <v>1</v>
      </c>
      <c r="H30" s="62"/>
      <c r="I30" s="62">
        <v>1</v>
      </c>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943</v>
      </c>
      <c r="D32" s="190"/>
      <c r="E32" s="191"/>
      <c r="F32" s="189" t="s">
        <v>944</v>
      </c>
      <c r="G32" s="190"/>
      <c r="H32" s="191"/>
      <c r="I32" s="189" t="s">
        <v>945</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946</v>
      </c>
      <c r="D39" s="202"/>
      <c r="E39" s="203"/>
      <c r="F39" s="201" t="s">
        <v>947</v>
      </c>
      <c r="G39" s="202"/>
      <c r="H39" s="203"/>
      <c r="I39" s="201" t="s">
        <v>948</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v>6500</v>
      </c>
      <c r="I46" s="103" t="s">
        <v>563</v>
      </c>
      <c r="J46" s="167" t="s">
        <v>949</v>
      </c>
      <c r="K46" s="168"/>
    </row>
    <row r="47" spans="1:11" ht="20.25" customHeight="1" x14ac:dyDescent="0.4">
      <c r="A47" s="154"/>
      <c r="B47" s="174"/>
      <c r="C47" s="185" t="s">
        <v>450</v>
      </c>
      <c r="D47" s="186"/>
      <c r="E47" s="166" t="s">
        <v>451</v>
      </c>
      <c r="F47" s="166"/>
      <c r="G47" s="103" t="s">
        <v>446</v>
      </c>
      <c r="H47" s="65" t="s">
        <v>950</v>
      </c>
      <c r="I47" s="77" t="s">
        <v>951</v>
      </c>
      <c r="J47" s="167" t="s">
        <v>949</v>
      </c>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717</v>
      </c>
      <c r="D55" s="181"/>
      <c r="E55" s="182" t="s">
        <v>451</v>
      </c>
      <c r="F55" s="182"/>
      <c r="G55" s="104" t="s">
        <v>567</v>
      </c>
      <c r="H55" s="69" t="s">
        <v>939</v>
      </c>
      <c r="I55" s="69" t="s">
        <v>939</v>
      </c>
      <c r="J55" s="183" t="s">
        <v>472</v>
      </c>
      <c r="K55" s="184"/>
    </row>
    <row r="56" spans="1:14" ht="20.25" customHeight="1" x14ac:dyDescent="0.4">
      <c r="A56" s="154"/>
      <c r="B56" s="174"/>
      <c r="C56" s="164" t="s">
        <v>698</v>
      </c>
      <c r="D56" s="165"/>
      <c r="E56" s="166" t="s">
        <v>952</v>
      </c>
      <c r="F56" s="166"/>
      <c r="G56" s="104" t="s">
        <v>567</v>
      </c>
      <c r="H56" s="69" t="s">
        <v>939</v>
      </c>
      <c r="I56" s="69" t="s">
        <v>939</v>
      </c>
      <c r="J56" s="183" t="s">
        <v>472</v>
      </c>
      <c r="K56" s="184"/>
    </row>
    <row r="57" spans="1:14" ht="20.25" customHeight="1" x14ac:dyDescent="0.4">
      <c r="A57" s="154"/>
      <c r="B57" s="174"/>
      <c r="C57" s="164" t="s">
        <v>953</v>
      </c>
      <c r="D57" s="165"/>
      <c r="E57" s="166" t="s">
        <v>954</v>
      </c>
      <c r="F57" s="166"/>
      <c r="G57" s="104" t="s">
        <v>704</v>
      </c>
      <c r="H57" s="69" t="s">
        <v>939</v>
      </c>
      <c r="I57" s="69" t="s">
        <v>939</v>
      </c>
      <c r="J57" s="183" t="s">
        <v>472</v>
      </c>
      <c r="K57" s="184"/>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955</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05" priority="3">
      <formula>LEN(TRIM(C24))=0</formula>
    </cfRule>
  </conditionalFormatting>
  <conditionalFormatting sqref="C9:G11 J9:K11 H11 C27:I27 K27">
    <cfRule type="expression" dxfId="104" priority="2" stopIfTrue="1">
      <formula>$K$4=""</formula>
    </cfRule>
  </conditionalFormatting>
  <conditionalFormatting sqref="E47:K49 C6:G11 H11 C26:I27 K26:K27 G1:H1 I2 C2:C3 K3 C5:E5 G5:K5 J6:K6 J7 H8 C12 C22:F22 C29:E29 G29 G46:K46">
    <cfRule type="containsBlanks" dxfId="10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60:K64 C55:K57">
    <cfRule type="notContainsErrors" priority="1">
      <formula>NOT(ISERROR(C2))</formula>
    </cfRule>
  </conditionalFormatting>
  <conditionalFormatting sqref="J8:K9 J10 J11:K11">
    <cfRule type="containsBlanks" dxfId="102" priority="6">
      <formula>LEN(TRIM(J8))=0</formula>
    </cfRule>
  </conditionalFormatting>
  <dataValidations count="2">
    <dataValidation type="whole" operator="greaterThanOrEqual" allowBlank="1" showInputMessage="1" showErrorMessage="1" sqref="E29:K30 C29:D29" xr:uid="{262A1C3F-09D2-49D3-9939-8E7335A33FA4}">
      <formula1>0</formula1>
    </dataValidation>
    <dataValidation type="list" allowBlank="1" showInputMessage="1" showErrorMessage="1" sqref="J2:K2" xr:uid="{8003A8FD-9B84-4A03-8DE5-684CD26FF4D3}">
      <formula1>"保育所,認定こども園,小規模保育事業"</formula1>
    </dataValidation>
  </dataValidations>
  <hyperlinks>
    <hyperlink ref="G5" xr:uid="{4D632698-A8E9-4896-8FF7-8E0747E32FB6}"/>
    <hyperlink ref="A1:B1" location="公表用一覧!A1" display=" &lt;戻る" xr:uid="{97FB1932-9F1F-4B48-9736-C304254D8807}"/>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72751C-4548-45EE-B83A-8AD3A8EEA526}">
  <sheetPr codeName="Sheet8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45560</v>
      </c>
      <c r="H1" s="257"/>
      <c r="I1" s="36" t="s">
        <v>370</v>
      </c>
      <c r="J1" s="258">
        <v>45748</v>
      </c>
      <c r="K1" s="259"/>
      <c r="L1" s="37"/>
      <c r="M1" s="37"/>
      <c r="N1" s="37"/>
    </row>
    <row r="2" spans="1:14" ht="27" customHeight="1" x14ac:dyDescent="0.4">
      <c r="A2" s="156" t="s">
        <v>371</v>
      </c>
      <c r="B2" s="155"/>
      <c r="C2" s="260" t="s">
        <v>1516</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366</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1517</v>
      </c>
      <c r="D5" s="293"/>
      <c r="E5" s="294"/>
      <c r="F5" s="43" t="s">
        <v>376</v>
      </c>
      <c r="G5" s="296" t="str">
        <f>HYPERLINK("https://www.coby.jp/institute/minaminagareyama/")</f>
        <v>https://www.coby.jp/institute/minaminagareyama/</v>
      </c>
      <c r="H5" s="293"/>
      <c r="I5" s="293"/>
      <c r="J5" s="293"/>
      <c r="K5" s="295"/>
      <c r="L5" s="40"/>
      <c r="M5" s="40"/>
      <c r="N5" s="40"/>
    </row>
    <row r="6" spans="1:14" ht="27" customHeight="1" x14ac:dyDescent="0.4">
      <c r="A6" s="209" t="s">
        <v>378</v>
      </c>
      <c r="B6" s="153"/>
      <c r="C6" s="276" t="s">
        <v>1518</v>
      </c>
      <c r="D6" s="277"/>
      <c r="E6" s="277"/>
      <c r="F6" s="277"/>
      <c r="G6" s="277"/>
      <c r="H6" s="282" t="s">
        <v>379</v>
      </c>
      <c r="I6" s="107" t="s">
        <v>380</v>
      </c>
      <c r="J6" s="284" t="s">
        <v>1858</v>
      </c>
      <c r="K6" s="285"/>
      <c r="L6" s="44"/>
      <c r="M6" s="44"/>
      <c r="N6" s="44"/>
    </row>
    <row r="7" spans="1:14" ht="27" customHeight="1" x14ac:dyDescent="0.4">
      <c r="A7" s="156"/>
      <c r="B7" s="155"/>
      <c r="C7" s="278"/>
      <c r="D7" s="279"/>
      <c r="E7" s="279"/>
      <c r="F7" s="279"/>
      <c r="G7" s="279"/>
      <c r="H7" s="283"/>
      <c r="I7" s="286" t="s">
        <v>381</v>
      </c>
      <c r="J7" s="288" t="s">
        <v>1258</v>
      </c>
      <c r="K7" s="289"/>
      <c r="L7" s="44"/>
      <c r="M7" s="44"/>
      <c r="N7" s="44"/>
    </row>
    <row r="8" spans="1:14" ht="27" customHeight="1" x14ac:dyDescent="0.4">
      <c r="A8" s="234"/>
      <c r="B8" s="235"/>
      <c r="C8" s="280"/>
      <c r="D8" s="281"/>
      <c r="E8" s="281"/>
      <c r="F8" s="281"/>
      <c r="G8" s="281"/>
      <c r="H8" s="45" t="s">
        <v>499</v>
      </c>
      <c r="I8" s="287"/>
      <c r="J8" s="224">
        <v>13</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1519</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561" t="s">
        <v>626</v>
      </c>
      <c r="D22" s="231"/>
      <c r="E22" s="230" t="s">
        <v>627</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629</v>
      </c>
      <c r="D24" s="231"/>
      <c r="E24" s="230" t="s">
        <v>626</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12</v>
      </c>
      <c r="E26" s="53">
        <v>12</v>
      </c>
      <c r="F26" s="53">
        <v>15</v>
      </c>
      <c r="G26" s="53">
        <v>15</v>
      </c>
      <c r="H26" s="53">
        <v>15</v>
      </c>
      <c r="I26" s="212">
        <f>SUM(C26:H26)</f>
        <v>75</v>
      </c>
      <c r="J26" s="213"/>
      <c r="K26" s="54" t="s">
        <v>653</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11</v>
      </c>
      <c r="F29" s="59">
        <v>1</v>
      </c>
      <c r="G29" s="59">
        <v>4</v>
      </c>
      <c r="H29" s="59">
        <v>1</v>
      </c>
      <c r="I29" s="59">
        <v>1</v>
      </c>
      <c r="J29" s="59">
        <v>1</v>
      </c>
      <c r="K29" s="60"/>
      <c r="L29" s="50"/>
      <c r="M29" s="50"/>
      <c r="N29" s="50"/>
    </row>
    <row r="30" spans="1:14" ht="27" customHeight="1" thickBot="1" x14ac:dyDescent="0.45">
      <c r="A30" s="102"/>
      <c r="B30" s="61" t="s">
        <v>424</v>
      </c>
      <c r="C30" s="62" t="s">
        <v>425</v>
      </c>
      <c r="D30" s="62" t="s">
        <v>425</v>
      </c>
      <c r="E30" s="62">
        <v>2</v>
      </c>
      <c r="F30" s="62"/>
      <c r="G30" s="62"/>
      <c r="H30" s="62">
        <v>3</v>
      </c>
      <c r="I30" s="62"/>
      <c r="J30" s="62"/>
      <c r="K30" s="63">
        <v>2</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1520</v>
      </c>
      <c r="D32" s="190"/>
      <c r="E32" s="191"/>
      <c r="F32" s="189" t="s">
        <v>1521</v>
      </c>
      <c r="G32" s="190"/>
      <c r="H32" s="191"/>
      <c r="I32" s="189" t="s">
        <v>1522</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1523</v>
      </c>
      <c r="D39" s="202"/>
      <c r="E39" s="203"/>
      <c r="F39" s="201"/>
      <c r="G39" s="202"/>
      <c r="H39" s="203"/>
      <c r="I39" s="201" t="s">
        <v>1524</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v>6500</v>
      </c>
      <c r="I46" s="103" t="s">
        <v>563</v>
      </c>
      <c r="J46" s="167" t="s">
        <v>524</v>
      </c>
      <c r="K46" s="168"/>
    </row>
    <row r="47" spans="1:11" ht="20.25" customHeight="1" x14ac:dyDescent="0.4">
      <c r="A47" s="154"/>
      <c r="B47" s="174"/>
      <c r="C47" s="185" t="s">
        <v>450</v>
      </c>
      <c r="D47" s="186"/>
      <c r="E47" s="166" t="s">
        <v>451</v>
      </c>
      <c r="F47" s="166"/>
      <c r="G47" s="103" t="s">
        <v>452</v>
      </c>
      <c r="H47" s="65" t="s">
        <v>1525</v>
      </c>
      <c r="I47" s="103" t="s">
        <v>1526</v>
      </c>
      <c r="J47" s="167" t="s">
        <v>524</v>
      </c>
      <c r="K47" s="168"/>
    </row>
    <row r="48" spans="1:11" ht="20.25" customHeight="1" x14ac:dyDescent="0.4">
      <c r="A48" s="154"/>
      <c r="B48" s="174"/>
      <c r="C48" s="185" t="s">
        <v>456</v>
      </c>
      <c r="D48" s="186"/>
      <c r="E48" s="166" t="s">
        <v>1527</v>
      </c>
      <c r="F48" s="166"/>
      <c r="G48" s="103" t="s">
        <v>521</v>
      </c>
      <c r="H48" s="65">
        <v>18535</v>
      </c>
      <c r="I48" s="103" t="s">
        <v>1528</v>
      </c>
      <c r="J48" s="167" t="s">
        <v>524</v>
      </c>
      <c r="K48" s="168"/>
    </row>
    <row r="49" spans="1:14" ht="20.25" customHeight="1" x14ac:dyDescent="0.4">
      <c r="A49" s="154"/>
      <c r="B49" s="174"/>
      <c r="C49" s="185" t="s">
        <v>457</v>
      </c>
      <c r="D49" s="186"/>
      <c r="E49" s="166" t="s">
        <v>1529</v>
      </c>
      <c r="F49" s="166"/>
      <c r="G49" s="103" t="s">
        <v>446</v>
      </c>
      <c r="H49" s="65">
        <v>3278</v>
      </c>
      <c r="I49" s="103" t="s">
        <v>563</v>
      </c>
      <c r="J49" s="167" t="s">
        <v>524</v>
      </c>
      <c r="K49" s="168"/>
      <c r="L49" s="66"/>
      <c r="M49" s="66"/>
      <c r="N49" s="66"/>
    </row>
    <row r="50" spans="1:14" ht="20.25" customHeight="1" x14ac:dyDescent="0.4">
      <c r="A50" s="154"/>
      <c r="B50" s="174"/>
      <c r="C50" s="185" t="s">
        <v>461</v>
      </c>
      <c r="D50" s="186"/>
      <c r="E50" s="188" t="s">
        <v>1530</v>
      </c>
      <c r="F50" s="188"/>
      <c r="G50" s="103" t="s">
        <v>446</v>
      </c>
      <c r="H50" s="65">
        <v>300</v>
      </c>
      <c r="I50" s="103" t="s">
        <v>563</v>
      </c>
      <c r="J50" s="167" t="s">
        <v>524</v>
      </c>
      <c r="K50" s="168"/>
      <c r="L50" s="66"/>
    </row>
    <row r="51" spans="1:14" ht="20.25" customHeight="1" x14ac:dyDescent="0.4">
      <c r="A51" s="154"/>
      <c r="B51" s="174"/>
      <c r="C51" s="185" t="s">
        <v>462</v>
      </c>
      <c r="D51" s="186"/>
      <c r="E51" s="188" t="s">
        <v>1531</v>
      </c>
      <c r="F51" s="188"/>
      <c r="G51" s="103" t="s">
        <v>521</v>
      </c>
      <c r="H51" s="65" t="s">
        <v>1532</v>
      </c>
      <c r="I51" s="103" t="s">
        <v>1528</v>
      </c>
      <c r="J51" s="167" t="s">
        <v>524</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1533</v>
      </c>
      <c r="D55" s="181"/>
      <c r="E55" s="182" t="s">
        <v>1534</v>
      </c>
      <c r="F55" s="182"/>
      <c r="G55" s="104" t="s">
        <v>1535</v>
      </c>
      <c r="H55" s="69" t="s">
        <v>1469</v>
      </c>
      <c r="I55" s="69" t="s">
        <v>377</v>
      </c>
      <c r="J55" s="183"/>
      <c r="K55" s="184"/>
    </row>
    <row r="56" spans="1:14" ht="20.25" customHeight="1" x14ac:dyDescent="0.4">
      <c r="A56" s="154"/>
      <c r="B56" s="174"/>
      <c r="C56" s="164" t="s">
        <v>1536</v>
      </c>
      <c r="D56" s="165"/>
      <c r="E56" s="166" t="s">
        <v>968</v>
      </c>
      <c r="F56" s="166"/>
      <c r="G56" s="103" t="s">
        <v>1537</v>
      </c>
      <c r="H56" s="70" t="s">
        <v>1469</v>
      </c>
      <c r="I56" s="70" t="s">
        <v>377</v>
      </c>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1538</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01" priority="3">
      <formula>LEN(TRIM(C24))=0</formula>
    </cfRule>
  </conditionalFormatting>
  <conditionalFormatting sqref="C9:G11 J9:K11 H11 C27:I27 K27">
    <cfRule type="expression" dxfId="100" priority="2" stopIfTrue="1">
      <formula>$K$4=""</formula>
    </cfRule>
  </conditionalFormatting>
  <conditionalFormatting sqref="E47:K49 C6:G11 H11 C26:I27 K26:K27 G1:H1 I2 C2:C3 K3 C5:E5 G5:K5 J6:K6 J7 H8 C12 C22:F22 C29:E29 G29 G46:K46">
    <cfRule type="containsBlanks" dxfId="9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98" priority="6">
      <formula>LEN(TRIM(J8))=0</formula>
    </cfRule>
  </conditionalFormatting>
  <dataValidations count="2">
    <dataValidation type="whole" operator="greaterThanOrEqual" allowBlank="1" showInputMessage="1" showErrorMessage="1" sqref="E29:K30 C29:D29" xr:uid="{90337DFE-3111-4EA9-BF51-800EAFC48874}">
      <formula1>0</formula1>
    </dataValidation>
    <dataValidation type="list" allowBlank="1" showInputMessage="1" showErrorMessage="1" sqref="J2:K2" xr:uid="{6878C5C1-5956-4FA0-B018-7E9C685712E4}">
      <formula1>"保育所,認定こども園,小規模保育事業"</formula1>
    </dataValidation>
  </dataValidations>
  <hyperlinks>
    <hyperlink ref="A1:B1" location="公表用一覧!A1" display=" &lt;戻る" xr:uid="{D00C74D8-2250-4DAA-9EDE-8E37DB16E9F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990464-7A11-484E-ACC1-2AFA6CA20E14}">
  <sheetPr codeName="Sheet84"/>
  <dimension ref="A1:N66"/>
  <sheetViews>
    <sheetView view="pageBreakPreview" zoomScale="115" zoomScaleNormal="100" zoomScaleSheetLayoutView="115"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297" t="s">
        <v>541</v>
      </c>
      <c r="B1" s="297"/>
      <c r="C1" s="75"/>
      <c r="D1" s="75"/>
      <c r="E1" s="76"/>
      <c r="F1" s="35" t="s">
        <v>369</v>
      </c>
      <c r="G1" s="256"/>
      <c r="H1" s="257"/>
      <c r="I1" s="36" t="s">
        <v>370</v>
      </c>
      <c r="J1" s="258">
        <v>45748</v>
      </c>
      <c r="K1" s="259"/>
      <c r="L1" s="37"/>
      <c r="M1" s="37"/>
      <c r="N1" s="37"/>
    </row>
    <row r="2" spans="1:14" ht="27" customHeight="1" x14ac:dyDescent="0.4">
      <c r="A2" s="156" t="s">
        <v>371</v>
      </c>
      <c r="B2" s="155"/>
      <c r="C2" s="260" t="s">
        <v>233</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367</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234</v>
      </c>
      <c r="D5" s="293"/>
      <c r="E5" s="294"/>
      <c r="F5" s="43" t="s">
        <v>376</v>
      </c>
      <c r="G5" s="296" t="str">
        <f>HYPERLINK("https://www.akagimanyo.com/dai2gaiyou")</f>
        <v>https://www.akagimanyo.com/dai2gaiyou</v>
      </c>
      <c r="H5" s="293"/>
      <c r="I5" s="293"/>
      <c r="J5" s="293"/>
      <c r="K5" s="295"/>
      <c r="L5" s="40"/>
      <c r="M5" s="40"/>
      <c r="N5" s="40"/>
    </row>
    <row r="6" spans="1:14" ht="27" customHeight="1" x14ac:dyDescent="0.4">
      <c r="A6" s="209" t="s">
        <v>378</v>
      </c>
      <c r="B6" s="153"/>
      <c r="C6" s="276" t="s">
        <v>956</v>
      </c>
      <c r="D6" s="277"/>
      <c r="E6" s="277"/>
      <c r="F6" s="277"/>
      <c r="G6" s="277"/>
      <c r="H6" s="282" t="s">
        <v>379</v>
      </c>
      <c r="I6" s="113" t="s">
        <v>380</v>
      </c>
      <c r="J6" s="284">
        <v>5</v>
      </c>
      <c r="K6" s="285"/>
      <c r="L6" s="44"/>
      <c r="M6" s="44"/>
      <c r="N6" s="44"/>
    </row>
    <row r="7" spans="1:14" ht="27" customHeight="1" x14ac:dyDescent="0.4">
      <c r="A7" s="156"/>
      <c r="B7" s="155"/>
      <c r="C7" s="278"/>
      <c r="D7" s="279"/>
      <c r="E7" s="279"/>
      <c r="F7" s="279"/>
      <c r="G7" s="279"/>
      <c r="H7" s="283"/>
      <c r="I7" s="286" t="s">
        <v>381</v>
      </c>
      <c r="J7" s="288" t="s">
        <v>957</v>
      </c>
      <c r="K7" s="289"/>
      <c r="L7" s="44"/>
      <c r="M7" s="44"/>
      <c r="N7" s="44"/>
    </row>
    <row r="8" spans="1:14" ht="27" customHeight="1" x14ac:dyDescent="0.4">
      <c r="A8" s="234"/>
      <c r="B8" s="235"/>
      <c r="C8" s="280"/>
      <c r="D8" s="281"/>
      <c r="E8" s="281"/>
      <c r="F8" s="281"/>
      <c r="G8" s="281"/>
      <c r="H8" s="45" t="s">
        <v>383</v>
      </c>
      <c r="I8" s="287"/>
      <c r="J8" s="224">
        <v>15</v>
      </c>
      <c r="K8" s="225"/>
      <c r="L8" s="44"/>
      <c r="M8" s="44"/>
      <c r="N8" s="44"/>
    </row>
    <row r="9" spans="1:14" ht="27" customHeight="1" x14ac:dyDescent="0.4">
      <c r="A9" s="270" t="s">
        <v>384</v>
      </c>
      <c r="B9" s="271"/>
      <c r="C9" s="276"/>
      <c r="D9" s="277"/>
      <c r="E9" s="277"/>
      <c r="F9" s="277"/>
      <c r="G9" s="277"/>
      <c r="H9" s="282" t="s">
        <v>379</v>
      </c>
      <c r="I9" s="113"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543</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545</v>
      </c>
      <c r="K22" s="227"/>
      <c r="L22" s="44"/>
      <c r="M22" s="44"/>
      <c r="N22" s="44"/>
    </row>
    <row r="23" spans="1:14" ht="27" customHeight="1" x14ac:dyDescent="0.4">
      <c r="A23" s="156"/>
      <c r="B23" s="155"/>
      <c r="C23" s="228" t="s">
        <v>397</v>
      </c>
      <c r="D23" s="229"/>
      <c r="E23" s="228" t="s">
        <v>398</v>
      </c>
      <c r="F23" s="229"/>
      <c r="G23" s="251"/>
      <c r="H23" s="252"/>
      <c r="I23" s="46" t="s">
        <v>399</v>
      </c>
      <c r="J23" s="226">
        <v>8</v>
      </c>
      <c r="K23" s="227"/>
      <c r="L23" s="44"/>
      <c r="M23" s="44"/>
      <c r="N23" s="44"/>
    </row>
    <row r="24" spans="1:14" ht="27" customHeight="1" x14ac:dyDescent="0.4">
      <c r="A24" s="234"/>
      <c r="B24" s="235"/>
      <c r="C24" s="230" t="s">
        <v>488</v>
      </c>
      <c r="D24" s="231"/>
      <c r="E24" s="230" t="s">
        <v>546</v>
      </c>
      <c r="F24" s="231"/>
      <c r="G24" s="253"/>
      <c r="H24" s="254"/>
      <c r="I24" s="47" t="s">
        <v>401</v>
      </c>
      <c r="J24" s="232" t="s">
        <v>879</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18</v>
      </c>
      <c r="E26" s="53">
        <v>20</v>
      </c>
      <c r="F26" s="53">
        <v>24</v>
      </c>
      <c r="G26" s="53">
        <v>24</v>
      </c>
      <c r="H26" s="53">
        <v>25</v>
      </c>
      <c r="I26" s="212">
        <f>SUM(C26:H26)</f>
        <v>120</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1</v>
      </c>
      <c r="E29" s="59">
        <v>18</v>
      </c>
      <c r="F29" s="59"/>
      <c r="G29" s="59"/>
      <c r="H29" s="59">
        <v>1</v>
      </c>
      <c r="I29" s="59"/>
      <c r="J29" s="59">
        <v>1</v>
      </c>
      <c r="K29" s="60"/>
      <c r="L29" s="50"/>
      <c r="M29" s="50"/>
      <c r="N29" s="50"/>
    </row>
    <row r="30" spans="1:14" ht="27" customHeight="1" thickBot="1" x14ac:dyDescent="0.45">
      <c r="A30" s="120"/>
      <c r="B30" s="61" t="s">
        <v>424</v>
      </c>
      <c r="C30" s="62" t="s">
        <v>425</v>
      </c>
      <c r="D30" s="62" t="s">
        <v>425</v>
      </c>
      <c r="E30" s="62">
        <v>2</v>
      </c>
      <c r="F30" s="62"/>
      <c r="G30" s="62"/>
      <c r="H30" s="62"/>
      <c r="I30" s="62">
        <v>1</v>
      </c>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548</v>
      </c>
      <c r="D32" s="190"/>
      <c r="E32" s="191"/>
      <c r="F32" s="189" t="s">
        <v>958</v>
      </c>
      <c r="G32" s="190"/>
      <c r="H32" s="191"/>
      <c r="I32" s="189" t="s">
        <v>1876</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549</v>
      </c>
      <c r="D39" s="202"/>
      <c r="E39" s="203"/>
      <c r="F39" s="201" t="s">
        <v>436</v>
      </c>
      <c r="G39" s="202"/>
      <c r="H39" s="203"/>
      <c r="I39" s="201" t="s">
        <v>1877</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125" t="s">
        <v>441</v>
      </c>
      <c r="H45" s="125" t="s">
        <v>442</v>
      </c>
      <c r="I45" s="125" t="s">
        <v>93</v>
      </c>
      <c r="J45" s="178" t="s">
        <v>443</v>
      </c>
      <c r="K45" s="179"/>
    </row>
    <row r="46" spans="1:11" ht="20.25" customHeight="1" x14ac:dyDescent="0.4">
      <c r="A46" s="154"/>
      <c r="B46" s="174"/>
      <c r="C46" s="185" t="s">
        <v>444</v>
      </c>
      <c r="D46" s="186"/>
      <c r="E46" s="187" t="s">
        <v>445</v>
      </c>
      <c r="F46" s="187"/>
      <c r="G46" s="126" t="s">
        <v>446</v>
      </c>
      <c r="H46" s="65" t="s">
        <v>551</v>
      </c>
      <c r="I46" s="126" t="s">
        <v>448</v>
      </c>
      <c r="J46" s="167" t="s">
        <v>524</v>
      </c>
      <c r="K46" s="168"/>
    </row>
    <row r="47" spans="1:11" ht="20.25" customHeight="1" x14ac:dyDescent="0.4">
      <c r="A47" s="154"/>
      <c r="B47" s="174"/>
      <c r="C47" s="185" t="s">
        <v>450</v>
      </c>
      <c r="D47" s="186"/>
      <c r="E47" s="166" t="s">
        <v>552</v>
      </c>
      <c r="F47" s="166"/>
      <c r="G47" s="126" t="s">
        <v>446</v>
      </c>
      <c r="H47" s="65" t="s">
        <v>553</v>
      </c>
      <c r="I47" s="126" t="s">
        <v>554</v>
      </c>
      <c r="J47" s="167" t="s">
        <v>524</v>
      </c>
      <c r="K47" s="168"/>
    </row>
    <row r="48" spans="1:11" ht="20.25" customHeight="1" x14ac:dyDescent="0.4">
      <c r="A48" s="154"/>
      <c r="B48" s="174"/>
      <c r="C48" s="185" t="s">
        <v>456</v>
      </c>
      <c r="D48" s="186"/>
      <c r="E48" s="166" t="s">
        <v>445</v>
      </c>
      <c r="F48" s="166"/>
      <c r="G48" s="126" t="s">
        <v>521</v>
      </c>
      <c r="H48" s="65" t="s">
        <v>880</v>
      </c>
      <c r="I48" s="126" t="s">
        <v>557</v>
      </c>
      <c r="J48" s="167" t="s">
        <v>558</v>
      </c>
      <c r="K48" s="168"/>
    </row>
    <row r="49" spans="1:14" ht="20.25" customHeight="1" x14ac:dyDescent="0.4">
      <c r="A49" s="154"/>
      <c r="B49" s="174"/>
      <c r="C49" s="185" t="s">
        <v>457</v>
      </c>
      <c r="D49" s="186"/>
      <c r="E49" s="166" t="s">
        <v>559</v>
      </c>
      <c r="F49" s="166"/>
      <c r="G49" s="126" t="s">
        <v>446</v>
      </c>
      <c r="H49" s="65" t="s">
        <v>560</v>
      </c>
      <c r="I49" s="126" t="s">
        <v>561</v>
      </c>
      <c r="J49" s="167" t="s">
        <v>562</v>
      </c>
      <c r="K49" s="168"/>
      <c r="L49" s="66"/>
      <c r="M49" s="66"/>
      <c r="N49" s="66"/>
    </row>
    <row r="50" spans="1:14" ht="20.25" customHeight="1" x14ac:dyDescent="0.4">
      <c r="A50" s="154"/>
      <c r="B50" s="174"/>
      <c r="C50" s="185" t="s">
        <v>461</v>
      </c>
      <c r="D50" s="186"/>
      <c r="E50" s="188"/>
      <c r="F50" s="188"/>
      <c r="G50" s="126"/>
      <c r="H50" s="65"/>
      <c r="I50" s="126"/>
      <c r="J50" s="167"/>
      <c r="K50" s="168"/>
      <c r="L50" s="66"/>
    </row>
    <row r="51" spans="1:14" ht="20.25" customHeight="1" x14ac:dyDescent="0.4">
      <c r="A51" s="154"/>
      <c r="B51" s="174"/>
      <c r="C51" s="185" t="s">
        <v>462</v>
      </c>
      <c r="D51" s="186"/>
      <c r="E51" s="188"/>
      <c r="F51" s="188"/>
      <c r="G51" s="126"/>
      <c r="H51" s="65"/>
      <c r="I51" s="126"/>
      <c r="J51" s="167"/>
      <c r="K51" s="168"/>
      <c r="L51" s="66"/>
    </row>
    <row r="52" spans="1:14" ht="12" customHeight="1" x14ac:dyDescent="0.4">
      <c r="A52" s="119"/>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125" t="s">
        <v>468</v>
      </c>
      <c r="H54" s="125" t="s">
        <v>448</v>
      </c>
      <c r="I54" s="127" t="s">
        <v>469</v>
      </c>
      <c r="J54" s="178" t="s">
        <v>93</v>
      </c>
      <c r="K54" s="179"/>
    </row>
    <row r="55" spans="1:14" ht="20.25" customHeight="1" x14ac:dyDescent="0.4">
      <c r="A55" s="154"/>
      <c r="B55" s="174"/>
      <c r="C55" s="180" t="s">
        <v>481</v>
      </c>
      <c r="D55" s="181"/>
      <c r="E55" s="182" t="s">
        <v>445</v>
      </c>
      <c r="F55" s="182"/>
      <c r="G55" s="128" t="s">
        <v>564</v>
      </c>
      <c r="H55" s="129" t="s">
        <v>565</v>
      </c>
      <c r="I55" s="129" t="s">
        <v>565</v>
      </c>
      <c r="J55" s="183" t="s">
        <v>472</v>
      </c>
      <c r="K55" s="184"/>
    </row>
    <row r="56" spans="1:14" ht="20.25" customHeight="1" x14ac:dyDescent="0.4">
      <c r="A56" s="154"/>
      <c r="B56" s="174"/>
      <c r="C56" s="164" t="s">
        <v>566</v>
      </c>
      <c r="D56" s="165"/>
      <c r="E56" s="166" t="s">
        <v>445</v>
      </c>
      <c r="F56" s="166"/>
      <c r="G56" s="126" t="s">
        <v>645</v>
      </c>
      <c r="H56" s="130" t="s">
        <v>565</v>
      </c>
      <c r="I56" s="130" t="s">
        <v>565</v>
      </c>
      <c r="J56" s="167" t="s">
        <v>472</v>
      </c>
      <c r="K56" s="168"/>
    </row>
    <row r="57" spans="1:14" ht="20.25" customHeight="1" x14ac:dyDescent="0.4">
      <c r="A57" s="154"/>
      <c r="B57" s="174"/>
      <c r="C57" s="164" t="s">
        <v>568</v>
      </c>
      <c r="D57" s="165"/>
      <c r="E57" s="166" t="s">
        <v>408</v>
      </c>
      <c r="F57" s="166"/>
      <c r="G57" s="126" t="s">
        <v>539</v>
      </c>
      <c r="H57" s="130" t="s">
        <v>565</v>
      </c>
      <c r="I57" s="130" t="s">
        <v>565</v>
      </c>
      <c r="J57" s="167" t="s">
        <v>472</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1878</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97" priority="3">
      <formula>LEN(TRIM(C24))=0</formula>
    </cfRule>
  </conditionalFormatting>
  <conditionalFormatting sqref="C9:G11 J9:K11 H11 C27:I27 K27">
    <cfRule type="expression" dxfId="96"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95" priority="6">
      <formula>LEN(TRIM(J8))=0</formula>
    </cfRule>
  </conditionalFormatting>
  <dataValidations count="2">
    <dataValidation type="whole" operator="greaterThanOrEqual" allowBlank="1" showInputMessage="1" showErrorMessage="1" sqref="E29:K30 C29:D29" xr:uid="{25C76081-EA27-4E32-96FB-9525CD3B9AA6}">
      <formula1>0</formula1>
    </dataValidation>
    <dataValidation type="list" allowBlank="1" showInputMessage="1" showErrorMessage="1" sqref="J2:K2" xr:uid="{9A47F4DC-15BF-4BFD-8654-E9CCEFEEC421}">
      <formula1>"保育所,認定こども園,小規模保育事業"</formula1>
    </dataValidation>
  </dataValidations>
  <hyperlinks>
    <hyperlink ref="A1:B1" location="公表用一覧!A1" display=" &lt;戻る" xr:uid="{D9A18C58-C005-426A-A9F1-522DD1DEEEB0}"/>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5A9E9E-7ACC-4AD5-9EA2-B22B33B1779A}">
  <sheetPr codeName="Sheet85"/>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45553</v>
      </c>
      <c r="H1" s="257"/>
      <c r="I1" s="36" t="s">
        <v>370</v>
      </c>
      <c r="J1" s="258">
        <v>45748</v>
      </c>
      <c r="K1" s="259"/>
      <c r="L1" s="37"/>
      <c r="M1" s="37"/>
      <c r="N1" s="37"/>
    </row>
    <row r="2" spans="1:14" ht="27" customHeight="1" x14ac:dyDescent="0.4">
      <c r="A2" s="156" t="s">
        <v>371</v>
      </c>
      <c r="B2" s="155"/>
      <c r="C2" s="260" t="s">
        <v>1206</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368</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1207</v>
      </c>
      <c r="D5" s="293"/>
      <c r="E5" s="294"/>
      <c r="F5" s="43" t="s">
        <v>376</v>
      </c>
      <c r="G5" s="296" t="str">
        <f>HYPERLINK("https://goodstar-inc.com/leaf/")</f>
        <v>https://goodstar-inc.com/leaf/</v>
      </c>
      <c r="H5" s="293"/>
      <c r="I5" s="293"/>
      <c r="J5" s="293"/>
      <c r="K5" s="295"/>
      <c r="L5" s="40"/>
      <c r="M5" s="40"/>
      <c r="N5" s="40"/>
    </row>
    <row r="6" spans="1:14" ht="27" customHeight="1" x14ac:dyDescent="0.4">
      <c r="A6" s="209" t="s">
        <v>378</v>
      </c>
      <c r="B6" s="153"/>
      <c r="C6" s="276" t="s">
        <v>1208</v>
      </c>
      <c r="D6" s="277"/>
      <c r="E6" s="277"/>
      <c r="F6" s="277"/>
      <c r="G6" s="277"/>
      <c r="H6" s="282" t="s">
        <v>379</v>
      </c>
      <c r="I6" s="107" t="s">
        <v>380</v>
      </c>
      <c r="J6" s="284" t="s">
        <v>1209</v>
      </c>
      <c r="K6" s="285"/>
      <c r="L6" s="44"/>
      <c r="M6" s="44"/>
      <c r="N6" s="44"/>
    </row>
    <row r="7" spans="1:14" ht="27" customHeight="1" x14ac:dyDescent="0.4">
      <c r="A7" s="156"/>
      <c r="B7" s="155"/>
      <c r="C7" s="278"/>
      <c r="D7" s="279"/>
      <c r="E7" s="279"/>
      <c r="F7" s="279"/>
      <c r="G7" s="279"/>
      <c r="H7" s="283"/>
      <c r="I7" s="286" t="s">
        <v>381</v>
      </c>
      <c r="J7" s="441" t="s">
        <v>1859</v>
      </c>
      <c r="K7" s="289"/>
      <c r="L7" s="44"/>
      <c r="M7" s="44"/>
      <c r="N7" s="44"/>
    </row>
    <row r="8" spans="1:14" ht="27" customHeight="1" x14ac:dyDescent="0.4">
      <c r="A8" s="234"/>
      <c r="B8" s="235"/>
      <c r="C8" s="280"/>
      <c r="D8" s="281"/>
      <c r="E8" s="281"/>
      <c r="F8" s="281"/>
      <c r="G8" s="281"/>
      <c r="H8" s="45" t="s">
        <v>499</v>
      </c>
      <c r="I8" s="287"/>
      <c r="J8" s="224">
        <v>15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1148</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1149</v>
      </c>
      <c r="D22" s="231"/>
      <c r="E22" s="230" t="s">
        <v>1150</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1152</v>
      </c>
      <c r="D24" s="231"/>
      <c r="E24" s="230" t="s">
        <v>1149</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12</v>
      </c>
      <c r="E26" s="53">
        <v>12</v>
      </c>
      <c r="F26" s="53">
        <v>16</v>
      </c>
      <c r="G26" s="53">
        <v>16</v>
      </c>
      <c r="H26" s="53">
        <v>16</v>
      </c>
      <c r="I26" s="212">
        <f>SUM(C26:H26)</f>
        <v>75</v>
      </c>
      <c r="J26" s="213"/>
      <c r="K26" s="54" t="s">
        <v>1153</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2</v>
      </c>
      <c r="E29" s="59">
        <v>12</v>
      </c>
      <c r="F29" s="59"/>
      <c r="G29" s="59"/>
      <c r="H29" s="59">
        <v>3</v>
      </c>
      <c r="I29" s="59">
        <v>1</v>
      </c>
      <c r="J29" s="59">
        <v>1</v>
      </c>
      <c r="K29" s="60"/>
      <c r="L29" s="50"/>
      <c r="M29" s="50"/>
      <c r="N29" s="50"/>
    </row>
    <row r="30" spans="1:14" ht="27" customHeight="1" thickBot="1" x14ac:dyDescent="0.45">
      <c r="A30" s="102"/>
      <c r="B30" s="61" t="s">
        <v>424</v>
      </c>
      <c r="C30" s="62" t="s">
        <v>425</v>
      </c>
      <c r="D30" s="62" t="s">
        <v>425</v>
      </c>
      <c r="E30" s="62">
        <v>1</v>
      </c>
      <c r="F30" s="62"/>
      <c r="G30" s="62"/>
      <c r="H30" s="62">
        <v>1</v>
      </c>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1154</v>
      </c>
      <c r="D32" s="190"/>
      <c r="E32" s="191"/>
      <c r="F32" s="189" t="s">
        <v>1210</v>
      </c>
      <c r="G32" s="190"/>
      <c r="H32" s="191"/>
      <c r="I32" s="189" t="s">
        <v>1156</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1211</v>
      </c>
      <c r="D39" s="202"/>
      <c r="E39" s="203"/>
      <c r="F39" s="201" t="s">
        <v>1156</v>
      </c>
      <c r="G39" s="202"/>
      <c r="H39" s="203"/>
      <c r="I39" s="201" t="s">
        <v>1158</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447</v>
      </c>
      <c r="I46" s="103" t="s">
        <v>448</v>
      </c>
      <c r="J46" s="167" t="s">
        <v>1161</v>
      </c>
      <c r="K46" s="168"/>
    </row>
    <row r="47" spans="1:11" ht="20.25" customHeight="1" x14ac:dyDescent="0.4">
      <c r="A47" s="154"/>
      <c r="B47" s="174"/>
      <c r="C47" s="185" t="s">
        <v>450</v>
      </c>
      <c r="D47" s="186"/>
      <c r="E47" s="166" t="s">
        <v>1159</v>
      </c>
      <c r="F47" s="166"/>
      <c r="G47" s="103" t="s">
        <v>452</v>
      </c>
      <c r="H47" s="65" t="s">
        <v>1160</v>
      </c>
      <c r="I47" s="103" t="s">
        <v>951</v>
      </c>
      <c r="J47" s="167" t="s">
        <v>1161</v>
      </c>
      <c r="K47" s="168"/>
    </row>
    <row r="48" spans="1:11" ht="20.25" customHeight="1" x14ac:dyDescent="0.4">
      <c r="A48" s="154"/>
      <c r="B48" s="174"/>
      <c r="C48" s="185" t="s">
        <v>456</v>
      </c>
      <c r="D48" s="186"/>
      <c r="E48" s="166" t="s">
        <v>445</v>
      </c>
      <c r="F48" s="166"/>
      <c r="G48" s="103" t="s">
        <v>1212</v>
      </c>
      <c r="H48" s="65" t="s">
        <v>1213</v>
      </c>
      <c r="I48" s="103" t="s">
        <v>1164</v>
      </c>
      <c r="J48" s="167" t="s">
        <v>1161</v>
      </c>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t="s">
        <v>1162</v>
      </c>
      <c r="F51" s="188"/>
      <c r="G51" s="103" t="s">
        <v>1214</v>
      </c>
      <c r="H51" s="65" t="s">
        <v>1125</v>
      </c>
      <c r="I51" s="103" t="s">
        <v>1164</v>
      </c>
      <c r="J51" s="167" t="s">
        <v>1161</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1215</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94" priority="3">
      <formula>LEN(TRIM(C24))=0</formula>
    </cfRule>
  </conditionalFormatting>
  <conditionalFormatting sqref="C9:G11 J9:K11 H11 C27:I27 K27">
    <cfRule type="expression" dxfId="93" priority="2" stopIfTrue="1">
      <formula>$K$4=""</formula>
    </cfRule>
  </conditionalFormatting>
  <conditionalFormatting sqref="E47:K49 C6:G11 H11 C26:I27 K26:K27 G1:H1 I2 C2:C3 K3 C5:E5 G5:K5 J6:K6 J7 H8 C12 C22:F22 C29:E29 G29 G46:K46">
    <cfRule type="containsBlanks" dxfId="9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91" priority="6">
      <formula>LEN(TRIM(J8))=0</formula>
    </cfRule>
  </conditionalFormatting>
  <dataValidations count="2">
    <dataValidation type="whole" operator="greaterThanOrEqual" allowBlank="1" showInputMessage="1" showErrorMessage="1" sqref="E29:K30 C29:D29" xr:uid="{2D36DDE3-5557-4CFD-BA49-36E7CEC1966A}">
      <formula1>0</formula1>
    </dataValidation>
    <dataValidation type="list" allowBlank="1" showInputMessage="1" showErrorMessage="1" sqref="J2:K2" xr:uid="{E6906C88-93F8-41A7-930B-828791DC4026}">
      <formula1>"保育所,認定こども園,小規模保育事業"</formula1>
    </dataValidation>
  </dataValidations>
  <hyperlinks>
    <hyperlink ref="A1:B1" location="公表用一覧!A1" display=" &lt;戻る" xr:uid="{52F0D768-E06D-454E-8442-809D6DE1689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A0C167-DA72-4DB0-8FED-02C17397D22C}">
  <sheetPr codeName="Sheet86"/>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45544</v>
      </c>
      <c r="H1" s="257"/>
      <c r="I1" s="36" t="s">
        <v>370</v>
      </c>
      <c r="J1" s="258">
        <v>45748</v>
      </c>
      <c r="K1" s="259"/>
      <c r="L1" s="37"/>
      <c r="M1" s="37"/>
      <c r="N1" s="37"/>
    </row>
    <row r="2" spans="1:14" ht="27" customHeight="1" x14ac:dyDescent="0.4">
      <c r="A2" s="156" t="s">
        <v>371</v>
      </c>
      <c r="B2" s="155"/>
      <c r="C2" s="260" t="s">
        <v>959</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369</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960</v>
      </c>
      <c r="D5" s="293"/>
      <c r="E5" s="294"/>
      <c r="F5" s="43" t="s">
        <v>376</v>
      </c>
      <c r="G5" s="296" t="str">
        <f>HYPERLINK("https://chilec.procare.co.jp")</f>
        <v>https://chilec.procare.co.jp</v>
      </c>
      <c r="H5" s="293"/>
      <c r="I5" s="293"/>
      <c r="J5" s="293"/>
      <c r="K5" s="295"/>
      <c r="L5" s="40"/>
      <c r="M5" s="40"/>
      <c r="N5" s="40"/>
    </row>
    <row r="6" spans="1:14" ht="27" customHeight="1" x14ac:dyDescent="0.4">
      <c r="A6" s="209" t="s">
        <v>378</v>
      </c>
      <c r="B6" s="153"/>
      <c r="C6" s="276" t="s">
        <v>961</v>
      </c>
      <c r="D6" s="277"/>
      <c r="E6" s="277"/>
      <c r="F6" s="277"/>
      <c r="G6" s="277"/>
      <c r="H6" s="282" t="s">
        <v>379</v>
      </c>
      <c r="I6" s="107" t="s">
        <v>380</v>
      </c>
      <c r="J6" s="284">
        <v>9</v>
      </c>
      <c r="K6" s="285"/>
      <c r="L6" s="44"/>
      <c r="M6" s="44"/>
      <c r="N6" s="44"/>
    </row>
    <row r="7" spans="1:14" ht="27" customHeight="1" x14ac:dyDescent="0.4">
      <c r="A7" s="156"/>
      <c r="B7" s="155"/>
      <c r="C7" s="278"/>
      <c r="D7" s="279"/>
      <c r="E7" s="279"/>
      <c r="F7" s="279"/>
      <c r="G7" s="279"/>
      <c r="H7" s="283"/>
      <c r="I7" s="286" t="s">
        <v>381</v>
      </c>
      <c r="J7" s="288" t="s">
        <v>486</v>
      </c>
      <c r="K7" s="289"/>
      <c r="L7" s="44"/>
      <c r="M7" s="44"/>
      <c r="N7" s="44"/>
    </row>
    <row r="8" spans="1:14" ht="27" customHeight="1" x14ac:dyDescent="0.4">
      <c r="A8" s="234"/>
      <c r="B8" s="235"/>
      <c r="C8" s="280"/>
      <c r="D8" s="281"/>
      <c r="E8" s="281"/>
      <c r="F8" s="281"/>
      <c r="G8" s="281"/>
      <c r="H8" s="45" t="s">
        <v>499</v>
      </c>
      <c r="I8" s="287"/>
      <c r="J8" s="224">
        <v>8</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1860</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626</v>
      </c>
      <c r="D22" s="231"/>
      <c r="E22" s="230" t="s">
        <v>627</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629</v>
      </c>
      <c r="D24" s="231"/>
      <c r="E24" s="230" t="s">
        <v>962</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12</v>
      </c>
      <c r="E26" s="53">
        <v>12</v>
      </c>
      <c r="F26" s="53">
        <v>15</v>
      </c>
      <c r="G26" s="53">
        <v>15</v>
      </c>
      <c r="H26" s="53">
        <v>15</v>
      </c>
      <c r="I26" s="212">
        <f>SUM(C26:H26)</f>
        <v>78</v>
      </c>
      <c r="J26" s="213"/>
      <c r="K26" s="54">
        <v>53</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10</v>
      </c>
      <c r="F29" s="59">
        <v>1</v>
      </c>
      <c r="G29" s="59">
        <v>1</v>
      </c>
      <c r="H29" s="59">
        <v>2</v>
      </c>
      <c r="I29" s="59">
        <v>0</v>
      </c>
      <c r="J29" s="59">
        <v>0</v>
      </c>
      <c r="K29" s="60">
        <v>0</v>
      </c>
      <c r="L29" s="50"/>
      <c r="M29" s="50"/>
      <c r="N29" s="50"/>
    </row>
    <row r="30" spans="1:14" ht="27" customHeight="1" thickBot="1" x14ac:dyDescent="0.45">
      <c r="A30" s="102"/>
      <c r="B30" s="61" t="s">
        <v>424</v>
      </c>
      <c r="C30" s="62" t="s">
        <v>425</v>
      </c>
      <c r="D30" s="62" t="s">
        <v>425</v>
      </c>
      <c r="E30" s="62">
        <v>5</v>
      </c>
      <c r="F30" s="62">
        <v>0</v>
      </c>
      <c r="G30" s="62">
        <v>1</v>
      </c>
      <c r="H30" s="62">
        <v>0</v>
      </c>
      <c r="I30" s="62">
        <v>0</v>
      </c>
      <c r="J30" s="62">
        <v>1</v>
      </c>
      <c r="K30" s="63">
        <v>0</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963</v>
      </c>
      <c r="D32" s="190"/>
      <c r="E32" s="191"/>
      <c r="F32" s="189" t="s">
        <v>964</v>
      </c>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965</v>
      </c>
      <c r="D39" s="202"/>
      <c r="E39" s="203"/>
      <c r="F39" s="201" t="s">
        <v>966</v>
      </c>
      <c r="G39" s="202"/>
      <c r="H39" s="203"/>
      <c r="I39" s="201" t="s">
        <v>967</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t="s">
        <v>968</v>
      </c>
      <c r="F47" s="166"/>
      <c r="G47" s="103" t="s">
        <v>452</v>
      </c>
      <c r="H47" s="65" t="s">
        <v>739</v>
      </c>
      <c r="I47" s="103" t="s">
        <v>969</v>
      </c>
      <c r="J47" s="167" t="s">
        <v>970</v>
      </c>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t="s">
        <v>971</v>
      </c>
      <c r="F49" s="166"/>
      <c r="G49" s="103" t="s">
        <v>452</v>
      </c>
      <c r="H49" s="65" t="s">
        <v>972</v>
      </c>
      <c r="I49" s="103" t="s">
        <v>448</v>
      </c>
      <c r="J49" s="167" t="s">
        <v>973</v>
      </c>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t="s">
        <v>974</v>
      </c>
      <c r="F51" s="188"/>
      <c r="G51" s="103" t="s">
        <v>975</v>
      </c>
      <c r="H51" s="65" t="s">
        <v>976</v>
      </c>
      <c r="I51" s="103" t="s">
        <v>977</v>
      </c>
      <c r="J51" s="167" t="s">
        <v>973</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531</v>
      </c>
      <c r="D55" s="181"/>
      <c r="E55" s="182" t="s">
        <v>978</v>
      </c>
      <c r="F55" s="182"/>
      <c r="G55" s="104" t="s">
        <v>567</v>
      </c>
      <c r="H55" s="69">
        <v>0</v>
      </c>
      <c r="I55" s="69">
        <v>0</v>
      </c>
      <c r="J55" s="183" t="s">
        <v>472</v>
      </c>
      <c r="K55" s="184"/>
    </row>
    <row r="56" spans="1:14" ht="20.25" customHeight="1" x14ac:dyDescent="0.4">
      <c r="A56" s="154"/>
      <c r="B56" s="174"/>
      <c r="C56" s="164" t="s">
        <v>531</v>
      </c>
      <c r="D56" s="165"/>
      <c r="E56" s="166" t="s">
        <v>979</v>
      </c>
      <c r="F56" s="166"/>
      <c r="G56" s="103" t="s">
        <v>596</v>
      </c>
      <c r="H56" s="70">
        <v>0</v>
      </c>
      <c r="I56" s="70">
        <v>0</v>
      </c>
      <c r="J56" s="167" t="s">
        <v>472</v>
      </c>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980</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90" priority="3">
      <formula>LEN(TRIM(C24))=0</formula>
    </cfRule>
  </conditionalFormatting>
  <conditionalFormatting sqref="C9:G11 J9:K11 H11 C27:I27 K27">
    <cfRule type="expression" dxfId="89" priority="2" stopIfTrue="1">
      <formula>$K$4=""</formula>
    </cfRule>
  </conditionalFormatting>
  <conditionalFormatting sqref="E47:K49 C6:G11 H11 C26:I27 K26:K27 G1:H1 I2 C2:C3 K3 C5:E5 G5:K5 J6:K6 J7 H8 C12 C22:F22 C29:E29 G29 G46:K46">
    <cfRule type="containsBlanks" dxfId="8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7" priority="6">
      <formula>LEN(TRIM(J8))=0</formula>
    </cfRule>
  </conditionalFormatting>
  <dataValidations count="2">
    <dataValidation type="whole" operator="greaterThanOrEqual" allowBlank="1" showInputMessage="1" showErrorMessage="1" sqref="E29:K30 C29:D29" xr:uid="{171A7B43-C6E5-4A7F-94E8-121084A1AC51}">
      <formula1>0</formula1>
    </dataValidation>
    <dataValidation type="list" allowBlank="1" showInputMessage="1" showErrorMessage="1" sqref="J2:K2" xr:uid="{248F361D-C5FA-427E-8381-0E307E6B782A}">
      <formula1>"保育所,認定こども園,小規模保育事業"</formula1>
    </dataValidation>
  </dataValidations>
  <hyperlinks>
    <hyperlink ref="A1:B1" location="公表用一覧!A1" display=" &lt;戻る" xr:uid="{B523A3B4-9A15-4CAA-B5C5-123A88BA034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04AA9A-04F2-449A-97DC-FAE78FCBE026}">
  <sheetPr codeName="Sheet8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45544</v>
      </c>
      <c r="H1" s="257"/>
      <c r="I1" s="36" t="s">
        <v>370</v>
      </c>
      <c r="J1" s="258">
        <v>45748</v>
      </c>
      <c r="K1" s="259"/>
      <c r="L1" s="37"/>
      <c r="M1" s="37"/>
      <c r="N1" s="37"/>
    </row>
    <row r="2" spans="1:14" ht="27" customHeight="1" x14ac:dyDescent="0.4">
      <c r="A2" s="156" t="s">
        <v>371</v>
      </c>
      <c r="B2" s="155"/>
      <c r="C2" s="260" t="s">
        <v>1370</v>
      </c>
      <c r="D2" s="261"/>
      <c r="E2" s="261"/>
      <c r="F2" s="261"/>
      <c r="G2" s="261"/>
      <c r="H2" s="262"/>
      <c r="I2" s="39" t="s">
        <v>93</v>
      </c>
      <c r="J2" s="266"/>
      <c r="K2" s="267"/>
      <c r="L2" s="40"/>
      <c r="M2" s="40"/>
      <c r="N2" s="40"/>
    </row>
    <row r="3" spans="1:14" ht="27" customHeight="1" x14ac:dyDescent="0.4">
      <c r="A3" s="156"/>
      <c r="B3" s="155"/>
      <c r="C3" s="260"/>
      <c r="D3" s="261"/>
      <c r="E3" s="261"/>
      <c r="F3" s="261"/>
      <c r="G3" s="261"/>
      <c r="H3" s="262"/>
      <c r="I3" s="268" t="s">
        <v>373</v>
      </c>
      <c r="J3" s="269"/>
      <c r="K3" s="41">
        <v>370</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1371</v>
      </c>
      <c r="D5" s="293"/>
      <c r="E5" s="294"/>
      <c r="F5" s="43" t="s">
        <v>376</v>
      </c>
      <c r="G5" s="296" t="str">
        <f>HYPERLINK("https://sanpiko.com/nagareyama3/")</f>
        <v>https://sanpiko.com/nagareyama3/</v>
      </c>
      <c r="H5" s="293"/>
      <c r="I5" s="293"/>
      <c r="J5" s="293"/>
      <c r="K5" s="295"/>
      <c r="L5" s="40"/>
      <c r="M5" s="40"/>
      <c r="N5" s="40"/>
    </row>
    <row r="6" spans="1:14" ht="27" customHeight="1" x14ac:dyDescent="0.4">
      <c r="A6" s="209" t="s">
        <v>378</v>
      </c>
      <c r="B6" s="153"/>
      <c r="C6" s="276" t="s">
        <v>1372</v>
      </c>
      <c r="D6" s="277"/>
      <c r="E6" s="277"/>
      <c r="F6" s="277"/>
      <c r="G6" s="277"/>
      <c r="H6" s="282" t="s">
        <v>379</v>
      </c>
      <c r="I6" s="107" t="s">
        <v>380</v>
      </c>
      <c r="J6" s="284">
        <v>8</v>
      </c>
      <c r="K6" s="285"/>
      <c r="L6" s="44"/>
      <c r="M6" s="44"/>
      <c r="N6" s="44"/>
    </row>
    <row r="7" spans="1:14" ht="27" customHeight="1" x14ac:dyDescent="0.4">
      <c r="A7" s="156"/>
      <c r="B7" s="155"/>
      <c r="C7" s="278"/>
      <c r="D7" s="279"/>
      <c r="E7" s="279"/>
      <c r="F7" s="279"/>
      <c r="G7" s="279"/>
      <c r="H7" s="283"/>
      <c r="I7" s="286" t="s">
        <v>381</v>
      </c>
      <c r="J7" s="288" t="s">
        <v>1373</v>
      </c>
      <c r="K7" s="289"/>
      <c r="L7" s="44"/>
      <c r="M7" s="44"/>
      <c r="N7" s="44"/>
    </row>
    <row r="8" spans="1:14" ht="27" customHeight="1" x14ac:dyDescent="0.4">
      <c r="A8" s="234"/>
      <c r="B8" s="235"/>
      <c r="C8" s="280"/>
      <c r="D8" s="281"/>
      <c r="E8" s="281"/>
      <c r="F8" s="281"/>
      <c r="G8" s="281"/>
      <c r="H8" s="45" t="s">
        <v>799</v>
      </c>
      <c r="I8" s="287"/>
      <c r="J8" s="224">
        <v>13</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1353</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1354</v>
      </c>
      <c r="D22" s="231"/>
      <c r="E22" s="230" t="s">
        <v>1355</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1356</v>
      </c>
      <c r="D24" s="231"/>
      <c r="E24" s="230" t="s">
        <v>1356</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6</v>
      </c>
      <c r="E26" s="53">
        <v>8</v>
      </c>
      <c r="F26" s="53">
        <v>10</v>
      </c>
      <c r="G26" s="53">
        <v>10</v>
      </c>
      <c r="H26" s="53">
        <v>10</v>
      </c>
      <c r="I26" s="212">
        <f>SUM(C26:H26)</f>
        <v>50</v>
      </c>
      <c r="J26" s="213"/>
      <c r="K26" s="54" t="s">
        <v>1357</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16</v>
      </c>
      <c r="F29" s="59"/>
      <c r="G29" s="59"/>
      <c r="H29" s="59">
        <v>3</v>
      </c>
      <c r="I29" s="59"/>
      <c r="J29" s="59"/>
      <c r="K29" s="60"/>
      <c r="L29" s="50"/>
      <c r="M29" s="50"/>
      <c r="N29" s="50"/>
    </row>
    <row r="30" spans="1:14" ht="27" customHeight="1" thickBot="1" x14ac:dyDescent="0.45">
      <c r="A30" s="102"/>
      <c r="B30" s="61" t="s">
        <v>424</v>
      </c>
      <c r="C30" s="62" t="s">
        <v>425</v>
      </c>
      <c r="D30" s="62" t="s">
        <v>425</v>
      </c>
      <c r="E30" s="62">
        <v>3</v>
      </c>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1358</v>
      </c>
      <c r="D32" s="190"/>
      <c r="E32" s="191"/>
      <c r="F32" s="189" t="s">
        <v>1359</v>
      </c>
      <c r="G32" s="190"/>
      <c r="H32" s="191"/>
      <c r="I32" s="189" t="s">
        <v>1360</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1360</v>
      </c>
      <c r="D39" s="202"/>
      <c r="E39" s="203"/>
      <c r="F39" s="201" t="s">
        <v>1361</v>
      </c>
      <c r="G39" s="202"/>
      <c r="H39" s="203"/>
      <c r="I39" s="201" t="s">
        <v>1362</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v>6000</v>
      </c>
      <c r="I46" s="103" t="s">
        <v>448</v>
      </c>
      <c r="J46" s="167" t="s">
        <v>664</v>
      </c>
      <c r="K46" s="168"/>
    </row>
    <row r="47" spans="1:11" ht="20.25" customHeight="1" x14ac:dyDescent="0.4">
      <c r="A47" s="154"/>
      <c r="B47" s="174"/>
      <c r="C47" s="185" t="s">
        <v>450</v>
      </c>
      <c r="D47" s="186"/>
      <c r="E47" s="166" t="s">
        <v>1162</v>
      </c>
      <c r="F47" s="166"/>
      <c r="G47" s="103" t="s">
        <v>452</v>
      </c>
      <c r="H47" s="65" t="s">
        <v>1363</v>
      </c>
      <c r="I47" s="103" t="s">
        <v>1364</v>
      </c>
      <c r="J47" s="167" t="s">
        <v>664</v>
      </c>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531</v>
      </c>
      <c r="D55" s="181"/>
      <c r="E55" s="182" t="s">
        <v>445</v>
      </c>
      <c r="F55" s="182"/>
      <c r="G55" s="104" t="s">
        <v>567</v>
      </c>
      <c r="H55" s="69" t="s">
        <v>377</v>
      </c>
      <c r="I55" s="69" t="s">
        <v>377</v>
      </c>
      <c r="J55" s="183" t="s">
        <v>472</v>
      </c>
      <c r="K55" s="184"/>
    </row>
    <row r="56" spans="1:14" ht="20.25" customHeight="1" x14ac:dyDescent="0.4">
      <c r="A56" s="154"/>
      <c r="B56" s="174"/>
      <c r="C56" s="164" t="s">
        <v>772</v>
      </c>
      <c r="D56" s="165"/>
      <c r="E56" s="166" t="s">
        <v>445</v>
      </c>
      <c r="F56" s="166"/>
      <c r="G56" s="103" t="s">
        <v>705</v>
      </c>
      <c r="H56" s="70" t="s">
        <v>377</v>
      </c>
      <c r="I56" s="70" t="s">
        <v>377</v>
      </c>
      <c r="J56" s="167" t="s">
        <v>472</v>
      </c>
      <c r="K56" s="168"/>
    </row>
    <row r="57" spans="1:14" ht="20.25" customHeight="1" x14ac:dyDescent="0.4">
      <c r="A57" s="154"/>
      <c r="B57" s="174"/>
      <c r="C57" s="164" t="s">
        <v>493</v>
      </c>
      <c r="D57" s="165"/>
      <c r="E57" s="166" t="s">
        <v>1365</v>
      </c>
      <c r="F57" s="166"/>
      <c r="G57" s="103" t="s">
        <v>567</v>
      </c>
      <c r="H57" s="70" t="s">
        <v>377</v>
      </c>
      <c r="I57" s="70" t="s">
        <v>377</v>
      </c>
      <c r="J57" s="167" t="s">
        <v>472</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1366</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86" priority="3">
      <formula>LEN(TRIM(C24))=0</formula>
    </cfRule>
  </conditionalFormatting>
  <conditionalFormatting sqref="C9:G11 J9:K11 H11 C27:I27 K27">
    <cfRule type="expression" dxfId="85" priority="2" stopIfTrue="1">
      <formula>$K$4=""</formula>
    </cfRule>
  </conditionalFormatting>
  <conditionalFormatting sqref="E47:K49 C6:G11 H11 C26:I27 K26:K27 G1:H1 I2 C2:C3 K3 C5:E5 G5:K5 J6:K6 J7 H8 C12 C22:F22 C29:E29 G29 G46:K46">
    <cfRule type="containsBlanks" dxfId="8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3" priority="6">
      <formula>LEN(TRIM(J8))=0</formula>
    </cfRule>
  </conditionalFormatting>
  <dataValidations count="2">
    <dataValidation type="whole" operator="greaterThanOrEqual" allowBlank="1" showInputMessage="1" showErrorMessage="1" sqref="E29:K30 C29:D29" xr:uid="{F5CA5C7C-83AB-4552-869E-5920585A7D91}">
      <formula1>0</formula1>
    </dataValidation>
    <dataValidation type="list" allowBlank="1" showInputMessage="1" showErrorMessage="1" sqref="J2:K2" xr:uid="{5307FF97-C8CA-4BF0-BC20-76C210D373DE}">
      <formula1>"保育所,認定こども園,小規模保育事業"</formula1>
    </dataValidation>
  </dataValidations>
  <hyperlinks>
    <hyperlink ref="A1:B1" location="公表用一覧!A1" display=" &lt;戻る" xr:uid="{FF3DB037-A2BD-4A95-9A58-72B8225C22A3}"/>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30" max="10" man="1"/>
    <brk id="66" max="10" man="1"/>
  </rowBreaks>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FC07BC-3235-4687-8452-ED8A020DB4C6}">
  <sheetPr codeName="Sheet88"/>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45547</v>
      </c>
      <c r="H1" s="257"/>
      <c r="I1" s="36" t="s">
        <v>370</v>
      </c>
      <c r="J1" s="258">
        <v>45748</v>
      </c>
      <c r="K1" s="259"/>
      <c r="L1" s="37"/>
      <c r="M1" s="37"/>
      <c r="N1" s="37"/>
    </row>
    <row r="2" spans="1:14" ht="27" customHeight="1" x14ac:dyDescent="0.4">
      <c r="A2" s="156" t="s">
        <v>371</v>
      </c>
      <c r="B2" s="155"/>
      <c r="C2" s="260" t="s">
        <v>1315</v>
      </c>
      <c r="D2" s="261"/>
      <c r="E2" s="261"/>
      <c r="F2" s="261"/>
      <c r="G2" s="261"/>
      <c r="H2" s="262"/>
      <c r="I2" s="39" t="s">
        <v>93</v>
      </c>
      <c r="J2" s="266" t="s">
        <v>882</v>
      </c>
      <c r="K2" s="267"/>
      <c r="L2" s="40"/>
      <c r="M2" s="40"/>
      <c r="N2" s="40"/>
    </row>
    <row r="3" spans="1:14" ht="27" customHeight="1" x14ac:dyDescent="0.4">
      <c r="A3" s="156"/>
      <c r="B3" s="155"/>
      <c r="C3" s="260"/>
      <c r="D3" s="261"/>
      <c r="E3" s="261"/>
      <c r="F3" s="261"/>
      <c r="G3" s="261"/>
      <c r="H3" s="262"/>
      <c r="I3" s="268" t="s">
        <v>373</v>
      </c>
      <c r="J3" s="269"/>
      <c r="K3" s="41">
        <v>371</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1316</v>
      </c>
      <c r="D5" s="293"/>
      <c r="E5" s="294"/>
      <c r="F5" s="43" t="s">
        <v>376</v>
      </c>
      <c r="G5" s="296" t="str">
        <f>HYPERLINK("https://www.morinomachi-childcare.jp/")</f>
        <v>https://www.morinomachi-childcare.jp/</v>
      </c>
      <c r="H5" s="293"/>
      <c r="I5" s="293"/>
      <c r="J5" s="293"/>
      <c r="K5" s="295"/>
      <c r="L5" s="40"/>
      <c r="M5" s="40"/>
      <c r="N5" s="40"/>
    </row>
    <row r="6" spans="1:14" ht="27" customHeight="1" x14ac:dyDescent="0.4">
      <c r="A6" s="209" t="s">
        <v>378</v>
      </c>
      <c r="B6" s="153"/>
      <c r="C6" s="276" t="s">
        <v>1317</v>
      </c>
      <c r="D6" s="277"/>
      <c r="E6" s="277"/>
      <c r="F6" s="277"/>
      <c r="G6" s="277"/>
      <c r="H6" s="282" t="s">
        <v>379</v>
      </c>
      <c r="I6" s="107" t="s">
        <v>380</v>
      </c>
      <c r="J6" s="284">
        <v>4</v>
      </c>
      <c r="K6" s="285"/>
      <c r="L6" s="44"/>
      <c r="M6" s="44"/>
      <c r="N6" s="44"/>
    </row>
    <row r="7" spans="1:14" ht="27" customHeight="1" x14ac:dyDescent="0.4">
      <c r="A7" s="156"/>
      <c r="B7" s="155"/>
      <c r="C7" s="278"/>
      <c r="D7" s="279"/>
      <c r="E7" s="279"/>
      <c r="F7" s="279"/>
      <c r="G7" s="279"/>
      <c r="H7" s="283"/>
      <c r="I7" s="286" t="s">
        <v>381</v>
      </c>
      <c r="J7" s="288" t="s">
        <v>1318</v>
      </c>
      <c r="K7" s="289"/>
      <c r="L7" s="44"/>
      <c r="M7" s="44"/>
      <c r="N7" s="44"/>
    </row>
    <row r="8" spans="1:14" ht="27" customHeight="1" x14ac:dyDescent="0.4">
      <c r="A8" s="234"/>
      <c r="B8" s="235"/>
      <c r="C8" s="280"/>
      <c r="D8" s="281"/>
      <c r="E8" s="281"/>
      <c r="F8" s="281"/>
      <c r="G8" s="281"/>
      <c r="H8" s="45"/>
      <c r="I8" s="287"/>
      <c r="J8" s="224">
        <v>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1319</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501</v>
      </c>
      <c r="D22" s="231"/>
      <c r="E22" s="230" t="s">
        <v>780</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506</v>
      </c>
      <c r="D24" s="231"/>
      <c r="E24" s="230" t="s">
        <v>506</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15</v>
      </c>
      <c r="E26" s="53">
        <v>15</v>
      </c>
      <c r="F26" s="53">
        <v>18</v>
      </c>
      <c r="G26" s="53">
        <v>18</v>
      </c>
      <c r="H26" s="53">
        <v>18</v>
      </c>
      <c r="I26" s="212">
        <f>SUM(C26:H26)</f>
        <v>90</v>
      </c>
      <c r="J26" s="213"/>
      <c r="K26" s="54" t="s">
        <v>1320</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17</v>
      </c>
      <c r="F29" s="59">
        <v>1</v>
      </c>
      <c r="G29" s="59">
        <v>1</v>
      </c>
      <c r="H29" s="59">
        <v>1</v>
      </c>
      <c r="I29" s="59"/>
      <c r="J29" s="59"/>
      <c r="K29" s="60"/>
      <c r="L29" s="50"/>
      <c r="M29" s="50"/>
      <c r="N29" s="50"/>
    </row>
    <row r="30" spans="1:14" ht="27" customHeight="1" thickBot="1" x14ac:dyDescent="0.45">
      <c r="A30" s="102"/>
      <c r="B30" s="61" t="s">
        <v>424</v>
      </c>
      <c r="C30" s="62" t="s">
        <v>425</v>
      </c>
      <c r="D30" s="62" t="s">
        <v>425</v>
      </c>
      <c r="E30" s="62">
        <v>3</v>
      </c>
      <c r="F30" s="62"/>
      <c r="G30" s="62">
        <v>3</v>
      </c>
      <c r="H30" s="62"/>
      <c r="I30" s="62">
        <v>2</v>
      </c>
      <c r="J30" s="62">
        <v>1</v>
      </c>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1321</v>
      </c>
      <c r="D32" s="190"/>
      <c r="E32" s="191"/>
      <c r="F32" s="189" t="s">
        <v>1322</v>
      </c>
      <c r="G32" s="190"/>
      <c r="H32" s="191"/>
      <c r="I32" s="189" t="s">
        <v>1323</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1324</v>
      </c>
      <c r="D39" s="202"/>
      <c r="E39" s="203"/>
      <c r="F39" s="201" t="s">
        <v>1325</v>
      </c>
      <c r="G39" s="202"/>
      <c r="H39" s="203"/>
      <c r="I39" s="201" t="s">
        <v>1326</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926</v>
      </c>
      <c r="I46" s="103" t="s">
        <v>448</v>
      </c>
      <c r="J46" s="167" t="s">
        <v>515</v>
      </c>
      <c r="K46" s="168"/>
    </row>
    <row r="47" spans="1:11" ht="20.25" customHeight="1" x14ac:dyDescent="0.4">
      <c r="A47" s="154"/>
      <c r="B47" s="174"/>
      <c r="C47" s="185" t="s">
        <v>450</v>
      </c>
      <c r="D47" s="186"/>
      <c r="E47" s="166" t="s">
        <v>451</v>
      </c>
      <c r="F47" s="166"/>
      <c r="G47" s="103" t="s">
        <v>452</v>
      </c>
      <c r="H47" s="65" t="s">
        <v>1302</v>
      </c>
      <c r="I47" s="103" t="s">
        <v>448</v>
      </c>
      <c r="J47" s="167" t="s">
        <v>515</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929</v>
      </c>
      <c r="F49" s="166"/>
      <c r="G49" s="103" t="s">
        <v>446</v>
      </c>
      <c r="H49" s="65" t="s">
        <v>1327</v>
      </c>
      <c r="I49" s="103" t="s">
        <v>448</v>
      </c>
      <c r="J49" s="167" t="s">
        <v>1328</v>
      </c>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t="s">
        <v>1329</v>
      </c>
      <c r="F51" s="188"/>
      <c r="G51" s="103" t="s">
        <v>452</v>
      </c>
      <c r="H51" s="65" t="s">
        <v>1310</v>
      </c>
      <c r="I51" s="103" t="s">
        <v>448</v>
      </c>
      <c r="J51" s="167" t="s">
        <v>515</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470</v>
      </c>
      <c r="D55" s="181"/>
      <c r="E55" s="182" t="s">
        <v>665</v>
      </c>
      <c r="F55" s="182"/>
      <c r="G55" s="104" t="s">
        <v>1330</v>
      </c>
      <c r="H55" s="69" t="s">
        <v>377</v>
      </c>
      <c r="I55" s="69" t="s">
        <v>377</v>
      </c>
      <c r="J55" s="183" t="s">
        <v>472</v>
      </c>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1331</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82" priority="3">
      <formula>LEN(TRIM(C24))=0</formula>
    </cfRule>
  </conditionalFormatting>
  <conditionalFormatting sqref="C9:G11 J9:K11 H11 C27:I27 K27">
    <cfRule type="expression" dxfId="81" priority="2" stopIfTrue="1">
      <formula>$K$4=""</formula>
    </cfRule>
  </conditionalFormatting>
  <conditionalFormatting sqref="E47:K49 C6:G11 H11 C26:I27 K26:K27 G1:H1 I2 C2:C3 K3 C5:E5 G5:K5 J6:K6 J7 H8 C12 C22:F22 C29:E29 G29 G46:K46">
    <cfRule type="containsBlanks" dxfId="8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79" priority="6">
      <formula>LEN(TRIM(J8))=0</formula>
    </cfRule>
  </conditionalFormatting>
  <dataValidations count="2">
    <dataValidation type="whole" operator="greaterThanOrEqual" allowBlank="1" showInputMessage="1" showErrorMessage="1" sqref="E29:K30 C29:D29" xr:uid="{D8588CA3-0683-477F-BF52-293AD9D05E6E}">
      <formula1>0</formula1>
    </dataValidation>
    <dataValidation type="list" allowBlank="1" showInputMessage="1" showErrorMessage="1" sqref="J2:K2" xr:uid="{5F9908FC-F321-4408-A490-031AA340A5C4}">
      <formula1>"保育所,認定こども園,小規模保育事業"</formula1>
    </dataValidation>
  </dataValidations>
  <hyperlinks>
    <hyperlink ref="A1:B1" location="公表用一覧!A1" display=" &lt;戻る" xr:uid="{355C6557-0FB8-4CD0-86FA-8C48E0E1679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90997D-7FB0-4D62-BA5D-5E1CB146355E}">
  <sheetPr codeName="Sheet89"/>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v>45546</v>
      </c>
      <c r="H1" s="257"/>
      <c r="I1" s="36" t="s">
        <v>370</v>
      </c>
      <c r="J1" s="258">
        <v>45748</v>
      </c>
      <c r="K1" s="259"/>
      <c r="L1" s="37"/>
      <c r="M1" s="37"/>
      <c r="N1" s="37"/>
    </row>
    <row r="2" spans="1:14" ht="27" customHeight="1" x14ac:dyDescent="0.4">
      <c r="A2" s="156" t="s">
        <v>371</v>
      </c>
      <c r="B2" s="155"/>
      <c r="C2" s="260" t="s">
        <v>248</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372</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249</v>
      </c>
      <c r="D5" s="293"/>
      <c r="E5" s="294"/>
      <c r="F5" s="43" t="s">
        <v>376</v>
      </c>
      <c r="G5" s="296" t="str">
        <f>HYPERLINK("https://kids-home.jp/nest-otakanomori/")</f>
        <v>https://kids-home.jp/nest-otakanomori/</v>
      </c>
      <c r="H5" s="293"/>
      <c r="I5" s="293"/>
      <c r="J5" s="293"/>
      <c r="K5" s="295"/>
      <c r="L5" s="40"/>
      <c r="M5" s="40"/>
      <c r="N5" s="40"/>
    </row>
    <row r="6" spans="1:14" ht="27" customHeight="1" x14ac:dyDescent="0.4">
      <c r="A6" s="209" t="s">
        <v>378</v>
      </c>
      <c r="B6" s="153"/>
      <c r="C6" s="413" t="s">
        <v>250</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981</v>
      </c>
      <c r="K7" s="289"/>
      <c r="L7" s="44"/>
      <c r="M7" s="44"/>
      <c r="N7" s="44"/>
    </row>
    <row r="8" spans="1:14" ht="27" customHeight="1" x14ac:dyDescent="0.4">
      <c r="A8" s="234"/>
      <c r="B8" s="235"/>
      <c r="C8" s="280"/>
      <c r="D8" s="281"/>
      <c r="E8" s="281"/>
      <c r="F8" s="281"/>
      <c r="G8" s="281"/>
      <c r="H8" s="45" t="s">
        <v>643</v>
      </c>
      <c r="I8" s="287"/>
      <c r="J8" s="224">
        <v>1</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982</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983</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488</v>
      </c>
      <c r="D24" s="231"/>
      <c r="E24" s="230" t="s">
        <v>394</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10</v>
      </c>
      <c r="E26" s="53">
        <v>10</v>
      </c>
      <c r="F26" s="53">
        <v>12</v>
      </c>
      <c r="G26" s="53">
        <v>12</v>
      </c>
      <c r="H26" s="53">
        <v>12</v>
      </c>
      <c r="I26" s="212">
        <f>SUM(C26:H26)</f>
        <v>62</v>
      </c>
      <c r="J26" s="213"/>
      <c r="K26" s="54" t="s">
        <v>22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7</v>
      </c>
      <c r="F29" s="59">
        <v>1</v>
      </c>
      <c r="G29" s="59">
        <v>2</v>
      </c>
      <c r="H29" s="59">
        <v>1</v>
      </c>
      <c r="I29" s="59"/>
      <c r="J29" s="59"/>
      <c r="K29" s="60"/>
      <c r="L29" s="50"/>
      <c r="M29" s="50"/>
      <c r="N29" s="50"/>
    </row>
    <row r="30" spans="1:14" ht="27" customHeight="1" thickBot="1" x14ac:dyDescent="0.45">
      <c r="A30" s="102"/>
      <c r="B30" s="61" t="s">
        <v>424</v>
      </c>
      <c r="C30" s="62" t="s">
        <v>425</v>
      </c>
      <c r="D30" s="62" t="s">
        <v>425</v>
      </c>
      <c r="E30" s="62">
        <v>1</v>
      </c>
      <c r="F30" s="62"/>
      <c r="G30" s="62"/>
      <c r="H30" s="62"/>
      <c r="I30" s="62">
        <v>1</v>
      </c>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984</v>
      </c>
      <c r="D32" s="190"/>
      <c r="E32" s="191"/>
      <c r="F32" s="189" t="s">
        <v>985</v>
      </c>
      <c r="G32" s="190"/>
      <c r="H32" s="191"/>
      <c r="I32" s="189" t="s">
        <v>986</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987</v>
      </c>
      <c r="H46" s="65" t="s">
        <v>988</v>
      </c>
      <c r="I46" s="103" t="s">
        <v>451</v>
      </c>
      <c r="J46" s="167" t="s">
        <v>524</v>
      </c>
      <c r="K46" s="168"/>
    </row>
    <row r="47" spans="1:11" ht="20.25" customHeight="1" x14ac:dyDescent="0.4">
      <c r="A47" s="154"/>
      <c r="B47" s="174"/>
      <c r="C47" s="185" t="s">
        <v>450</v>
      </c>
      <c r="D47" s="186"/>
      <c r="E47" s="166" t="s">
        <v>490</v>
      </c>
      <c r="F47" s="166"/>
      <c r="G47" s="103" t="s">
        <v>987</v>
      </c>
      <c r="H47" s="82" t="s">
        <v>989</v>
      </c>
      <c r="I47" s="103" t="s">
        <v>451</v>
      </c>
      <c r="J47" s="167" t="s">
        <v>524</v>
      </c>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t="s">
        <v>990</v>
      </c>
      <c r="F49" s="166"/>
      <c r="G49" s="103" t="s">
        <v>991</v>
      </c>
      <c r="H49" s="65" t="s">
        <v>992</v>
      </c>
      <c r="I49" s="103" t="s">
        <v>790</v>
      </c>
      <c r="J49" s="167" t="s">
        <v>524</v>
      </c>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t="s">
        <v>993</v>
      </c>
      <c r="F51" s="188"/>
      <c r="G51" s="103"/>
      <c r="H51" s="65" t="s">
        <v>994</v>
      </c>
      <c r="I51" s="103" t="s">
        <v>451</v>
      </c>
      <c r="J51" s="167" t="s">
        <v>524</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995</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78" priority="3">
      <formula>LEN(TRIM(C24))=0</formula>
    </cfRule>
  </conditionalFormatting>
  <conditionalFormatting sqref="C9:G11 J9:K11 H11 C27:I27 K27">
    <cfRule type="expression" dxfId="77" priority="2" stopIfTrue="1">
      <formula>$K$4=""</formula>
    </cfRule>
  </conditionalFormatting>
  <conditionalFormatting sqref="E47:K49 C6:G11 H11 C26:I27 K26:K27 G1:H1 I2 C2:C3 K3 C5:E5 G5:K5 J6:K6 J7 H8 C12 C22:F22 C29:E29 G29 G46:K46">
    <cfRule type="containsBlanks" dxfId="7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75" priority="6">
      <formula>LEN(TRIM(J8))=0</formula>
    </cfRule>
  </conditionalFormatting>
  <dataValidations count="2">
    <dataValidation type="whole" operator="greaterThanOrEqual" allowBlank="1" showInputMessage="1" showErrorMessage="1" sqref="E29:K30 C29:D29" xr:uid="{1888EB38-C035-405C-B45F-2FC41D9E0433}">
      <formula1>0</formula1>
    </dataValidation>
    <dataValidation type="list" allowBlank="1" showInputMessage="1" showErrorMessage="1" sqref="J2:K2" xr:uid="{7822C75C-0315-4546-A0B9-73F0153B3B64}">
      <formula1>"保育所,認定こども園,小規模保育事業"</formula1>
    </dataValidation>
  </dataValidations>
  <hyperlinks>
    <hyperlink ref="A1:B1" location="公表用一覧!A1" display="&lt; 戻る" xr:uid="{20998705-6E79-4278-9812-DC421D6873A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B63864-F881-4825-ADC5-B01631260B80}">
  <sheetPr codeName="Sheet90"/>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c r="H1" s="257"/>
      <c r="I1" s="36" t="s">
        <v>370</v>
      </c>
      <c r="J1" s="258">
        <v>45748</v>
      </c>
      <c r="K1" s="259"/>
      <c r="L1" s="37"/>
      <c r="M1" s="37"/>
      <c r="N1" s="37"/>
    </row>
    <row r="2" spans="1:14" ht="27" customHeight="1" x14ac:dyDescent="0.4">
      <c r="A2" s="156" t="s">
        <v>371</v>
      </c>
      <c r="B2" s="155"/>
      <c r="C2" s="260" t="s">
        <v>323</v>
      </c>
      <c r="D2" s="261"/>
      <c r="E2" s="261"/>
      <c r="F2" s="261"/>
      <c r="G2" s="261"/>
      <c r="H2" s="262"/>
      <c r="I2" s="39" t="s">
        <v>93</v>
      </c>
      <c r="J2" s="266" t="s">
        <v>774</v>
      </c>
      <c r="K2" s="267"/>
      <c r="L2" s="40"/>
      <c r="M2" s="40"/>
      <c r="N2" s="40"/>
    </row>
    <row r="3" spans="1:14" ht="27" customHeight="1" x14ac:dyDescent="0.4">
      <c r="A3" s="156"/>
      <c r="B3" s="155"/>
      <c r="C3" s="260"/>
      <c r="D3" s="261"/>
      <c r="E3" s="261"/>
      <c r="F3" s="261"/>
      <c r="G3" s="261"/>
      <c r="H3" s="262"/>
      <c r="I3" s="268" t="s">
        <v>373</v>
      </c>
      <c r="J3" s="269"/>
      <c r="K3" s="41">
        <v>373</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324</v>
      </c>
      <c r="D5" s="293"/>
      <c r="E5" s="294"/>
      <c r="F5" s="43" t="s">
        <v>376</v>
      </c>
      <c r="G5" s="292"/>
      <c r="H5" s="293"/>
      <c r="I5" s="293"/>
      <c r="J5" s="293"/>
      <c r="K5" s="295"/>
      <c r="L5" s="40"/>
      <c r="M5" s="40"/>
      <c r="N5" s="40"/>
    </row>
    <row r="6" spans="1:14" ht="27" customHeight="1" x14ac:dyDescent="0.4">
      <c r="A6" s="209" t="s">
        <v>378</v>
      </c>
      <c r="B6" s="153"/>
      <c r="C6" s="276" t="s">
        <v>325</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386</v>
      </c>
      <c r="K7" s="289"/>
      <c r="L7" s="44"/>
      <c r="M7" s="44"/>
      <c r="N7" s="44"/>
    </row>
    <row r="8" spans="1:14" ht="27" customHeight="1" x14ac:dyDescent="0.4">
      <c r="A8" s="234"/>
      <c r="B8" s="235"/>
      <c r="C8" s="280"/>
      <c r="D8" s="281"/>
      <c r="E8" s="281"/>
      <c r="F8" s="281"/>
      <c r="G8" s="281"/>
      <c r="H8" s="45" t="s">
        <v>383</v>
      </c>
      <c r="I8" s="287"/>
      <c r="J8" s="224" t="s">
        <v>385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672</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400</v>
      </c>
      <c r="D24" s="231"/>
      <c r="E24" s="230" t="s">
        <v>675</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8</v>
      </c>
      <c r="E26" s="53">
        <v>8</v>
      </c>
      <c r="F26" s="53" t="s">
        <v>83</v>
      </c>
      <c r="G26" s="53" t="s">
        <v>83</v>
      </c>
      <c r="H26" s="53" t="s">
        <v>83</v>
      </c>
      <c r="I26" s="212">
        <f>SUM(C26:H26)</f>
        <v>19</v>
      </c>
      <c r="J26" s="213"/>
      <c r="K26" s="54" t="s">
        <v>22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c r="D32" s="190"/>
      <c r="E32" s="191"/>
      <c r="F32" s="189"/>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c r="F47" s="166"/>
      <c r="G47" s="103"/>
      <c r="H47" s="65"/>
      <c r="I47" s="103"/>
      <c r="J47" s="167"/>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74" priority="2" stopIfTrue="1">
      <formula>$K$4=""</formula>
    </cfRule>
  </conditionalFormatting>
  <conditionalFormatting sqref="G1:H1 C5:E5 G5:K5 H8 C6:G11 H11 C22:F22 G29 G46:K46 E47:K49 J6:K6 C2:C3 C26:I27 K26:K27 C12 C29:E29 K3 I2 J8:K8 J7">
    <cfRule type="containsBlanks" dxfId="73"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72" priority="4">
      <formula>LEN(TRIM(C24))=0</formula>
    </cfRule>
  </conditionalFormatting>
  <conditionalFormatting sqref="E24:F24">
    <cfRule type="containsBlanks" dxfId="71" priority="3">
      <formula>LEN(TRIM(E24))=0</formula>
    </cfRule>
  </conditionalFormatting>
  <conditionalFormatting sqref="J9:K9 J11:K11 J10">
    <cfRule type="containsBlanks" dxfId="70"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05AC99FA-3962-4CA3-A67C-69BB2A7AD21B}">
      <formula1>0</formula1>
    </dataValidation>
    <dataValidation type="list" allowBlank="1" showInputMessage="1" showErrorMessage="1" sqref="J2:K2" xr:uid="{06E4C768-B007-408A-807B-C11C74195257}">
      <formula1>"保育所,認定こども園,小規模保育事業"</formula1>
    </dataValidation>
  </dataValidations>
  <hyperlinks>
    <hyperlink ref="A1:B1" location="公表用一覧!A1" display="&lt; 戻る" xr:uid="{31AA6F4A-B5FE-430B-B6CD-B1DE03638F2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E8DED5-144D-44D7-9A6E-CAB7B9F222F9}">
  <sheetPr codeName="Sheet91"/>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c r="H1" s="257"/>
      <c r="I1" s="36" t="s">
        <v>370</v>
      </c>
      <c r="J1" s="258">
        <v>45748</v>
      </c>
      <c r="K1" s="259"/>
      <c r="L1" s="37"/>
      <c r="M1" s="37"/>
      <c r="N1" s="37"/>
    </row>
    <row r="2" spans="1:14" ht="27" customHeight="1" x14ac:dyDescent="0.4">
      <c r="A2" s="156" t="s">
        <v>371</v>
      </c>
      <c r="B2" s="155"/>
      <c r="C2" s="260" t="s">
        <v>326</v>
      </c>
      <c r="D2" s="261"/>
      <c r="E2" s="261"/>
      <c r="F2" s="261"/>
      <c r="G2" s="261"/>
      <c r="H2" s="262"/>
      <c r="I2" s="39" t="s">
        <v>93</v>
      </c>
      <c r="J2" s="266" t="s">
        <v>774</v>
      </c>
      <c r="K2" s="267"/>
      <c r="L2" s="40"/>
      <c r="M2" s="40"/>
      <c r="N2" s="40"/>
    </row>
    <row r="3" spans="1:14" ht="27" customHeight="1" x14ac:dyDescent="0.4">
      <c r="A3" s="156"/>
      <c r="B3" s="155"/>
      <c r="C3" s="260"/>
      <c r="D3" s="261"/>
      <c r="E3" s="261"/>
      <c r="F3" s="261"/>
      <c r="G3" s="261"/>
      <c r="H3" s="262"/>
      <c r="I3" s="268" t="s">
        <v>373</v>
      </c>
      <c r="J3" s="269"/>
      <c r="K3" s="41">
        <v>375</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53</v>
      </c>
      <c r="D5" s="293"/>
      <c r="E5" s="294"/>
      <c r="F5" s="43" t="s">
        <v>376</v>
      </c>
      <c r="G5" s="292"/>
      <c r="H5" s="293"/>
      <c r="I5" s="293"/>
      <c r="J5" s="293"/>
      <c r="K5" s="295"/>
      <c r="L5" s="40"/>
      <c r="M5" s="40"/>
      <c r="N5" s="40"/>
    </row>
    <row r="6" spans="1:14" ht="27" customHeight="1" x14ac:dyDescent="0.4">
      <c r="A6" s="209" t="s">
        <v>378</v>
      </c>
      <c r="B6" s="153"/>
      <c r="C6" s="276" t="s">
        <v>327</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386</v>
      </c>
      <c r="K7" s="289"/>
      <c r="L7" s="44"/>
      <c r="M7" s="44"/>
      <c r="N7" s="44"/>
    </row>
    <row r="8" spans="1:14" ht="27" customHeight="1" x14ac:dyDescent="0.4">
      <c r="A8" s="234"/>
      <c r="B8" s="235"/>
      <c r="C8" s="280"/>
      <c r="D8" s="281"/>
      <c r="E8" s="281"/>
      <c r="F8" s="281"/>
      <c r="G8" s="281"/>
      <c r="H8" s="45" t="s">
        <v>643</v>
      </c>
      <c r="I8" s="287"/>
      <c r="J8" s="224" t="s">
        <v>385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488</v>
      </c>
      <c r="D24" s="231"/>
      <c r="E24" s="230" t="s">
        <v>394</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2</v>
      </c>
      <c r="D26" s="53">
        <v>8</v>
      </c>
      <c r="E26" s="53">
        <v>9</v>
      </c>
      <c r="F26" s="53" t="s">
        <v>83</v>
      </c>
      <c r="G26" s="53" t="s">
        <v>83</v>
      </c>
      <c r="H26" s="53" t="s">
        <v>83</v>
      </c>
      <c r="I26" s="212">
        <f>SUM(C26:H26)</f>
        <v>19</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c r="D32" s="190"/>
      <c r="E32" s="191"/>
      <c r="F32" s="189"/>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c r="F47" s="166"/>
      <c r="G47" s="103"/>
      <c r="H47" s="65"/>
      <c r="I47" s="103"/>
      <c r="J47" s="167"/>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69" priority="2" stopIfTrue="1">
      <formula>$K$4=""</formula>
    </cfRule>
  </conditionalFormatting>
  <conditionalFormatting sqref="G1:H1 C5:E5 G5:K5 H8 C6:G11 H11 C22:F22 G29 G46:K46 E47:K49 J6:K6 C2:C3 C26:I27 K26:K27 C12 C29:E29 K3 I2 J8:K8 J7">
    <cfRule type="containsBlanks" dxfId="68"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67" priority="4">
      <formula>LEN(TRIM(C24))=0</formula>
    </cfRule>
  </conditionalFormatting>
  <conditionalFormatting sqref="E24:F24">
    <cfRule type="containsBlanks" dxfId="66" priority="3">
      <formula>LEN(TRIM(E24))=0</formula>
    </cfRule>
  </conditionalFormatting>
  <conditionalFormatting sqref="J9:K9 J11:K11 J10">
    <cfRule type="containsBlanks" dxfId="6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24AC64BA-53AD-40E5-9D88-693EB3D872FA}">
      <formula1>0</formula1>
    </dataValidation>
    <dataValidation type="list" allowBlank="1" showInputMessage="1" showErrorMessage="1" sqref="J2:K2" xr:uid="{395F07B3-AF7B-4244-870A-05EB6776EF9A}">
      <formula1>"保育所,認定こども園,小規模保育事業"</formula1>
    </dataValidation>
  </dataValidations>
  <hyperlinks>
    <hyperlink ref="A1:B1" location="公表用一覧!A1" display="&lt; 戻る" xr:uid="{58F4AD3B-E43A-4C98-AD32-4D6C6E762C8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B22169-BE5B-4E66-8F64-D095A0FC5B49}">
  <sheetPr codeName="Sheet92"/>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c r="H1" s="257"/>
      <c r="I1" s="36" t="s">
        <v>370</v>
      </c>
      <c r="J1" s="258">
        <v>45748</v>
      </c>
      <c r="K1" s="259"/>
      <c r="L1" s="37"/>
      <c r="M1" s="37"/>
      <c r="N1" s="37"/>
    </row>
    <row r="2" spans="1:14" ht="27" customHeight="1" x14ac:dyDescent="0.4">
      <c r="A2" s="156" t="s">
        <v>371</v>
      </c>
      <c r="B2" s="155"/>
      <c r="C2" s="260" t="s">
        <v>251</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376</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52</v>
      </c>
      <c r="D5" s="293"/>
      <c r="E5" s="294"/>
      <c r="F5" s="43" t="s">
        <v>376</v>
      </c>
      <c r="G5" s="296" t="str">
        <f>HYPERLINK("https://www.coby.jp/institute/otakanomori/")</f>
        <v>https://www.coby.jp/institute/otakanomori/</v>
      </c>
      <c r="H5" s="293"/>
      <c r="I5" s="293"/>
      <c r="J5" s="293"/>
      <c r="K5" s="295"/>
      <c r="L5" s="40"/>
      <c r="M5" s="40"/>
      <c r="N5" s="40"/>
    </row>
    <row r="6" spans="1:14" ht="27" customHeight="1" x14ac:dyDescent="0.4">
      <c r="A6" s="209" t="s">
        <v>378</v>
      </c>
      <c r="B6" s="153"/>
      <c r="C6" s="413" t="s">
        <v>252</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1737</v>
      </c>
      <c r="K7" s="289"/>
      <c r="L7" s="44"/>
      <c r="M7" s="44"/>
      <c r="N7" s="44"/>
    </row>
    <row r="8" spans="1:14" ht="27" customHeight="1" x14ac:dyDescent="0.4">
      <c r="A8" s="234"/>
      <c r="B8" s="235"/>
      <c r="C8" s="280"/>
      <c r="D8" s="281"/>
      <c r="E8" s="281"/>
      <c r="F8" s="281"/>
      <c r="G8" s="281"/>
      <c r="H8" s="45" t="s">
        <v>383</v>
      </c>
      <c r="I8" s="287"/>
      <c r="J8" s="224">
        <v>4</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1519</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488</v>
      </c>
      <c r="D24" s="231"/>
      <c r="E24" s="230" t="s">
        <v>394</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12</v>
      </c>
      <c r="D26" s="53">
        <v>24</v>
      </c>
      <c r="E26" s="53">
        <v>24</v>
      </c>
      <c r="F26" s="53">
        <v>35</v>
      </c>
      <c r="G26" s="53">
        <v>35</v>
      </c>
      <c r="H26" s="53">
        <v>35</v>
      </c>
      <c r="I26" s="212">
        <f>SUM(C26:H26)</f>
        <v>165</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12</v>
      </c>
      <c r="F29" s="59">
        <v>1</v>
      </c>
      <c r="G29" s="59">
        <v>3</v>
      </c>
      <c r="H29" s="59">
        <v>2</v>
      </c>
      <c r="I29" s="59">
        <v>2</v>
      </c>
      <c r="J29" s="59">
        <v>1</v>
      </c>
      <c r="K29" s="60"/>
      <c r="L29" s="50"/>
      <c r="M29" s="50"/>
      <c r="N29" s="50"/>
    </row>
    <row r="30" spans="1:14" ht="27" customHeight="1" thickBot="1" x14ac:dyDescent="0.45">
      <c r="A30" s="102"/>
      <c r="B30" s="61" t="s">
        <v>424</v>
      </c>
      <c r="C30" s="62" t="s">
        <v>425</v>
      </c>
      <c r="D30" s="62" t="s">
        <v>425</v>
      </c>
      <c r="E30" s="62">
        <v>13</v>
      </c>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1520</v>
      </c>
      <c r="D32" s="190"/>
      <c r="E32" s="191"/>
      <c r="F32" s="189" t="s">
        <v>1521</v>
      </c>
      <c r="G32" s="190"/>
      <c r="H32" s="191"/>
      <c r="I32" s="189" t="s">
        <v>1522</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1523</v>
      </c>
      <c r="D39" s="202"/>
      <c r="E39" s="203"/>
      <c r="F39" s="201"/>
      <c r="G39" s="202"/>
      <c r="H39" s="203"/>
      <c r="I39" s="201" t="s">
        <v>1524</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v>6500</v>
      </c>
      <c r="I46" s="103" t="s">
        <v>563</v>
      </c>
      <c r="J46" s="167" t="s">
        <v>524</v>
      </c>
      <c r="K46" s="168"/>
    </row>
    <row r="47" spans="1:11" ht="20.25" customHeight="1" x14ac:dyDescent="0.4">
      <c r="A47" s="154"/>
      <c r="B47" s="174"/>
      <c r="C47" s="185" t="s">
        <v>450</v>
      </c>
      <c r="D47" s="186"/>
      <c r="E47" s="166" t="s">
        <v>451</v>
      </c>
      <c r="F47" s="166"/>
      <c r="G47" s="103" t="s">
        <v>452</v>
      </c>
      <c r="H47" s="65" t="s">
        <v>1738</v>
      </c>
      <c r="I47" s="103" t="s">
        <v>1739</v>
      </c>
      <c r="J47" s="167" t="s">
        <v>524</v>
      </c>
      <c r="K47" s="168"/>
    </row>
    <row r="48" spans="1:11" ht="20.25" customHeight="1" x14ac:dyDescent="0.4">
      <c r="A48" s="154"/>
      <c r="B48" s="174"/>
      <c r="C48" s="185" t="s">
        <v>456</v>
      </c>
      <c r="D48" s="186"/>
      <c r="E48" s="166" t="s">
        <v>1527</v>
      </c>
      <c r="F48" s="166"/>
      <c r="G48" s="103" t="s">
        <v>521</v>
      </c>
      <c r="H48" s="65">
        <v>18535</v>
      </c>
      <c r="I48" s="103" t="s">
        <v>1528</v>
      </c>
      <c r="J48" s="167" t="s">
        <v>524</v>
      </c>
      <c r="K48" s="168"/>
    </row>
    <row r="49" spans="1:14" ht="20.25" customHeight="1" x14ac:dyDescent="0.4">
      <c r="A49" s="154"/>
      <c r="B49" s="174"/>
      <c r="C49" s="185" t="s">
        <v>457</v>
      </c>
      <c r="D49" s="186"/>
      <c r="E49" s="166" t="s">
        <v>1740</v>
      </c>
      <c r="F49" s="166"/>
      <c r="G49" s="103" t="s">
        <v>446</v>
      </c>
      <c r="H49" s="65">
        <v>3278</v>
      </c>
      <c r="I49" s="103" t="s">
        <v>563</v>
      </c>
      <c r="J49" s="167" t="s">
        <v>524</v>
      </c>
      <c r="K49" s="168"/>
      <c r="L49" s="66"/>
      <c r="M49" s="66"/>
      <c r="N49" s="66"/>
    </row>
    <row r="50" spans="1:14" ht="20.25" customHeight="1" x14ac:dyDescent="0.4">
      <c r="A50" s="154"/>
      <c r="B50" s="174"/>
      <c r="C50" s="185" t="s">
        <v>461</v>
      </c>
      <c r="D50" s="186"/>
      <c r="E50" s="188" t="s">
        <v>1741</v>
      </c>
      <c r="F50" s="188"/>
      <c r="G50" s="103" t="s">
        <v>446</v>
      </c>
      <c r="H50" s="65">
        <v>300</v>
      </c>
      <c r="I50" s="103" t="s">
        <v>563</v>
      </c>
      <c r="J50" s="167" t="s">
        <v>524</v>
      </c>
      <c r="K50" s="168"/>
      <c r="L50" s="66"/>
    </row>
    <row r="51" spans="1:14" ht="20.25" customHeight="1" x14ac:dyDescent="0.4">
      <c r="A51" s="154"/>
      <c r="B51" s="174"/>
      <c r="C51" s="185" t="s">
        <v>462</v>
      </c>
      <c r="D51" s="186"/>
      <c r="E51" s="188" t="s">
        <v>1742</v>
      </c>
      <c r="F51" s="188"/>
      <c r="G51" s="103" t="s">
        <v>521</v>
      </c>
      <c r="H51" s="65" t="s">
        <v>1743</v>
      </c>
      <c r="I51" s="103" t="s">
        <v>1528</v>
      </c>
      <c r="J51" s="167" t="s">
        <v>524</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1533</v>
      </c>
      <c r="D55" s="181"/>
      <c r="E55" s="182" t="s">
        <v>1534</v>
      </c>
      <c r="F55" s="182"/>
      <c r="G55" s="104" t="s">
        <v>1535</v>
      </c>
      <c r="H55" s="69" t="s">
        <v>1469</v>
      </c>
      <c r="I55" s="69" t="s">
        <v>377</v>
      </c>
      <c r="J55" s="183"/>
      <c r="K55" s="184"/>
    </row>
    <row r="56" spans="1:14" ht="20.25" customHeight="1" x14ac:dyDescent="0.4">
      <c r="A56" s="154"/>
      <c r="B56" s="174"/>
      <c r="C56" s="164" t="s">
        <v>1536</v>
      </c>
      <c r="D56" s="165"/>
      <c r="E56" s="166" t="s">
        <v>968</v>
      </c>
      <c r="F56" s="166"/>
      <c r="G56" s="103" t="s">
        <v>1537</v>
      </c>
      <c r="H56" s="70" t="s">
        <v>1469</v>
      </c>
      <c r="I56" s="70" t="s">
        <v>377</v>
      </c>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1744</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64" priority="3">
      <formula>LEN(TRIM(C24))=0</formula>
    </cfRule>
  </conditionalFormatting>
  <conditionalFormatting sqref="C9:G11 J9:K11 H11 C27:I27 K27">
    <cfRule type="expression" dxfId="63"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62" priority="6">
      <formula>LEN(TRIM(J8))=0</formula>
    </cfRule>
  </conditionalFormatting>
  <dataValidations count="2">
    <dataValidation type="whole" operator="greaterThanOrEqual" allowBlank="1" showInputMessage="1" showErrorMessage="1" sqref="E29:K30 C29:D29" xr:uid="{B9AE3C35-D192-4488-815B-F9F8E691E076}">
      <formula1>0</formula1>
    </dataValidation>
    <dataValidation type="list" allowBlank="1" showInputMessage="1" showErrorMessage="1" sqref="J2:K2" xr:uid="{AFDABF66-5D14-47F3-A1F0-70FAC65D9F65}">
      <formula1>"保育所,認定こども園,小規模保育事業"</formula1>
    </dataValidation>
  </dataValidations>
  <hyperlinks>
    <hyperlink ref="A1:B1" location="公表用一覧!A1" display="&lt; 戻る" xr:uid="{3C89455F-CECD-4A38-A16F-A7B7583A76D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25AF1D-39AA-4802-8262-808121A99A61}">
  <sheetPr codeName="Sheet9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45553</v>
      </c>
      <c r="H1" s="257"/>
      <c r="I1" s="36" t="s">
        <v>370</v>
      </c>
      <c r="J1" s="258">
        <v>45748</v>
      </c>
      <c r="K1" s="259"/>
      <c r="L1" s="37"/>
      <c r="M1" s="37"/>
      <c r="N1" s="37"/>
    </row>
    <row r="2" spans="1:14" ht="27" customHeight="1" x14ac:dyDescent="0.4">
      <c r="A2" s="156" t="s">
        <v>371</v>
      </c>
      <c r="B2" s="155"/>
      <c r="C2" s="260" t="s">
        <v>1191</v>
      </c>
      <c r="D2" s="261"/>
      <c r="E2" s="261"/>
      <c r="F2" s="261"/>
      <c r="G2" s="261"/>
      <c r="H2" s="262"/>
      <c r="I2" s="39" t="s">
        <v>93</v>
      </c>
      <c r="J2" s="266"/>
      <c r="K2" s="267"/>
      <c r="L2" s="40"/>
      <c r="M2" s="40"/>
      <c r="N2" s="40"/>
    </row>
    <row r="3" spans="1:14" ht="27" customHeight="1" x14ac:dyDescent="0.4">
      <c r="A3" s="156"/>
      <c r="B3" s="155"/>
      <c r="C3" s="260"/>
      <c r="D3" s="261"/>
      <c r="E3" s="261"/>
      <c r="F3" s="261"/>
      <c r="G3" s="261"/>
      <c r="H3" s="262"/>
      <c r="I3" s="268" t="s">
        <v>373</v>
      </c>
      <c r="J3" s="269"/>
      <c r="K3" s="41">
        <v>377</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1192</v>
      </c>
      <c r="D5" s="293"/>
      <c r="E5" s="294"/>
      <c r="F5" s="43" t="s">
        <v>376</v>
      </c>
      <c r="G5" s="296" t="str">
        <f>HYPERLINK("http://nursery.minaminagareyama@aiai-cc.co.jp/")</f>
        <v>http://nursery.minaminagareyama@aiai-cc.co.jp/</v>
      </c>
      <c r="H5" s="293"/>
      <c r="I5" s="293"/>
      <c r="J5" s="293"/>
      <c r="K5" s="295"/>
      <c r="L5" s="40"/>
      <c r="M5" s="40"/>
      <c r="N5" s="40"/>
    </row>
    <row r="6" spans="1:14" ht="27" customHeight="1" x14ac:dyDescent="0.4">
      <c r="A6" s="209" t="s">
        <v>378</v>
      </c>
      <c r="B6" s="153"/>
      <c r="C6" s="276" t="s">
        <v>1193</v>
      </c>
      <c r="D6" s="277"/>
      <c r="E6" s="277"/>
      <c r="F6" s="277"/>
      <c r="G6" s="277"/>
      <c r="H6" s="282" t="s">
        <v>379</v>
      </c>
      <c r="I6" s="107" t="s">
        <v>380</v>
      </c>
      <c r="J6" s="284">
        <v>10</v>
      </c>
      <c r="K6" s="285"/>
      <c r="L6" s="44"/>
      <c r="M6" s="44"/>
      <c r="N6" s="44"/>
    </row>
    <row r="7" spans="1:14" ht="27" customHeight="1" x14ac:dyDescent="0.4">
      <c r="A7" s="156"/>
      <c r="B7" s="155"/>
      <c r="C7" s="278"/>
      <c r="D7" s="279"/>
      <c r="E7" s="279"/>
      <c r="F7" s="279"/>
      <c r="G7" s="279"/>
      <c r="H7" s="283"/>
      <c r="I7" s="286" t="s">
        <v>381</v>
      </c>
      <c r="J7" s="288" t="s">
        <v>1194</v>
      </c>
      <c r="K7" s="289"/>
      <c r="L7" s="44"/>
      <c r="M7" s="44"/>
      <c r="N7" s="44"/>
    </row>
    <row r="8" spans="1:14" ht="27" customHeight="1" x14ac:dyDescent="0.4">
      <c r="A8" s="234"/>
      <c r="B8" s="235"/>
      <c r="C8" s="280"/>
      <c r="D8" s="281"/>
      <c r="E8" s="281"/>
      <c r="F8" s="281"/>
      <c r="G8" s="281"/>
      <c r="H8" s="45" t="s">
        <v>1028</v>
      </c>
      <c r="I8" s="287"/>
      <c r="J8" s="224">
        <v>20</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1195</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1149</v>
      </c>
      <c r="D22" s="231"/>
      <c r="E22" s="230" t="s">
        <v>1150</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1196</v>
      </c>
      <c r="D24" s="231"/>
      <c r="E24" s="230" t="s">
        <v>1149</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5</v>
      </c>
      <c r="D26" s="53">
        <v>9</v>
      </c>
      <c r="E26" s="53">
        <v>10</v>
      </c>
      <c r="F26" s="53">
        <v>12</v>
      </c>
      <c r="G26" s="53">
        <v>12</v>
      </c>
      <c r="H26" s="53">
        <v>12</v>
      </c>
      <c r="I26" s="212">
        <f>SUM(C26:H26)</f>
        <v>60</v>
      </c>
      <c r="J26" s="213"/>
      <c r="K26" s="54" t="s">
        <v>1197</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5</v>
      </c>
      <c r="F29" s="59"/>
      <c r="G29" s="59">
        <v>1</v>
      </c>
      <c r="H29" s="59">
        <v>1</v>
      </c>
      <c r="I29" s="59">
        <v>2</v>
      </c>
      <c r="J29" s="59"/>
      <c r="K29" s="60"/>
      <c r="L29" s="50"/>
      <c r="M29" s="50"/>
      <c r="N29" s="50"/>
    </row>
    <row r="30" spans="1:14" ht="27" customHeight="1" thickBot="1" x14ac:dyDescent="0.45">
      <c r="A30" s="102"/>
      <c r="B30" s="61" t="s">
        <v>424</v>
      </c>
      <c r="C30" s="62" t="s">
        <v>425</v>
      </c>
      <c r="D30" s="62" t="s">
        <v>425</v>
      </c>
      <c r="E30" s="62"/>
      <c r="F30" s="62"/>
      <c r="G30" s="62"/>
      <c r="H30" s="62"/>
      <c r="I30" s="62">
        <v>1</v>
      </c>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893</v>
      </c>
      <c r="D32" s="190"/>
      <c r="E32" s="191"/>
      <c r="F32" s="189" t="s">
        <v>1198</v>
      </c>
      <c r="G32" s="190"/>
      <c r="H32" s="191"/>
      <c r="I32" s="189" t="s">
        <v>895</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896</v>
      </c>
      <c r="I46" s="103" t="s">
        <v>448</v>
      </c>
      <c r="J46" s="167" t="s">
        <v>897</v>
      </c>
      <c r="K46" s="168"/>
    </row>
    <row r="47" spans="1:11" ht="20.25" customHeight="1" x14ac:dyDescent="0.4">
      <c r="A47" s="154"/>
      <c r="B47" s="174"/>
      <c r="C47" s="185" t="s">
        <v>450</v>
      </c>
      <c r="D47" s="186"/>
      <c r="E47" s="166" t="s">
        <v>451</v>
      </c>
      <c r="F47" s="166"/>
      <c r="G47" s="103" t="s">
        <v>452</v>
      </c>
      <c r="H47" s="65" t="s">
        <v>687</v>
      </c>
      <c r="I47" s="103" t="s">
        <v>1199</v>
      </c>
      <c r="J47" s="167" t="s">
        <v>897</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458</v>
      </c>
      <c r="F49" s="166"/>
      <c r="G49" s="103" t="s">
        <v>459</v>
      </c>
      <c r="H49" s="65" t="s">
        <v>899</v>
      </c>
      <c r="I49" s="103" t="s">
        <v>448</v>
      </c>
      <c r="J49" s="167" t="s">
        <v>900</v>
      </c>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t="s">
        <v>1200</v>
      </c>
      <c r="F51" s="188"/>
      <c r="G51" s="103" t="s">
        <v>452</v>
      </c>
      <c r="H51" s="65" t="s">
        <v>902</v>
      </c>
      <c r="I51" s="103" t="s">
        <v>1201</v>
      </c>
      <c r="J51" s="167" t="s">
        <v>897</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1202</v>
      </c>
      <c r="D55" s="181"/>
      <c r="E55" s="182" t="s">
        <v>1203</v>
      </c>
      <c r="F55" s="182"/>
      <c r="G55" s="104" t="s">
        <v>1204</v>
      </c>
      <c r="H55" s="69" t="s">
        <v>907</v>
      </c>
      <c r="I55" s="69" t="s">
        <v>377</v>
      </c>
      <c r="J55" s="183" t="s">
        <v>815</v>
      </c>
      <c r="K55" s="184"/>
    </row>
    <row r="56" spans="1:14" ht="20.25" customHeight="1" x14ac:dyDescent="0.4">
      <c r="A56" s="154"/>
      <c r="B56" s="174"/>
      <c r="C56" s="164" t="s">
        <v>1205</v>
      </c>
      <c r="D56" s="165"/>
      <c r="E56" s="166" t="s">
        <v>909</v>
      </c>
      <c r="F56" s="166"/>
      <c r="G56" s="103" t="s">
        <v>1204</v>
      </c>
      <c r="H56" s="70" t="s">
        <v>910</v>
      </c>
      <c r="I56" s="70" t="s">
        <v>377</v>
      </c>
      <c r="J56" s="167" t="s">
        <v>815</v>
      </c>
      <c r="K56" s="168"/>
    </row>
    <row r="57" spans="1:14" ht="20.25" customHeight="1" x14ac:dyDescent="0.4">
      <c r="A57" s="154"/>
      <c r="B57" s="174"/>
      <c r="C57" s="164" t="s">
        <v>911</v>
      </c>
      <c r="D57" s="165"/>
      <c r="E57" s="166" t="s">
        <v>451</v>
      </c>
      <c r="F57" s="166"/>
      <c r="G57" s="103" t="s">
        <v>459</v>
      </c>
      <c r="H57" s="70" t="s">
        <v>907</v>
      </c>
      <c r="I57" s="70" t="s">
        <v>377</v>
      </c>
      <c r="J57" s="167" t="s">
        <v>815</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1861</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61" priority="3">
      <formula>LEN(TRIM(C24))=0</formula>
    </cfRule>
  </conditionalFormatting>
  <conditionalFormatting sqref="C9:G11 J9:K11 H11 C27:I27 K27">
    <cfRule type="expression" dxfId="60" priority="2" stopIfTrue="1">
      <formula>$K$4=""</formula>
    </cfRule>
  </conditionalFormatting>
  <conditionalFormatting sqref="E47:K49 C6:G11 H11 C26:I27 K26:K27 G1:H1 I2 C2:C3 K3 C5:E5 G5:K5 J6:K6 J7 H8 C12 C22:F22 C29:E29 G29 G46:K46">
    <cfRule type="containsBlanks" dxfId="5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58" priority="6">
      <formula>LEN(TRIM(J8))=0</formula>
    </cfRule>
  </conditionalFormatting>
  <dataValidations count="2">
    <dataValidation type="whole" operator="greaterThanOrEqual" allowBlank="1" showInputMessage="1" showErrorMessage="1" sqref="E29:K30 C29:D29" xr:uid="{63288437-7A60-4C02-B4EA-1F5D6F11B5F8}">
      <formula1>0</formula1>
    </dataValidation>
    <dataValidation type="list" allowBlank="1" showInputMessage="1" showErrorMessage="1" sqref="J2:K2" xr:uid="{5B4AB539-B11F-47A3-9B62-626EE84A216A}">
      <formula1>"保育所,認定こども園,小規模保育事業"</formula1>
    </dataValidation>
  </dataValidations>
  <hyperlinks>
    <hyperlink ref="A1:B1" location="公表用一覧!A1" display=" &lt;戻る" xr:uid="{CB3FE1DF-9F00-44CE-BC85-8893C96BCFA5}"/>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BF9563-D72E-4AA6-A0BA-98A66AABD453}">
  <sheetPr codeName="Sheet94"/>
  <dimension ref="A1:N66"/>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297" t="s">
        <v>541</v>
      </c>
      <c r="B1" s="297"/>
      <c r="C1" s="75"/>
      <c r="D1" s="75"/>
      <c r="E1" s="76"/>
      <c r="F1" s="35" t="s">
        <v>369</v>
      </c>
      <c r="G1" s="256"/>
      <c r="H1" s="257"/>
      <c r="I1" s="36" t="s">
        <v>370</v>
      </c>
      <c r="J1" s="258">
        <v>45748</v>
      </c>
      <c r="K1" s="259"/>
      <c r="L1" s="37"/>
      <c r="M1" s="37"/>
      <c r="N1" s="37"/>
    </row>
    <row r="2" spans="1:14" ht="27" customHeight="1" x14ac:dyDescent="0.4">
      <c r="A2" s="156" t="s">
        <v>371</v>
      </c>
      <c r="B2" s="155"/>
      <c r="C2" s="260" t="s">
        <v>255</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378</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57</v>
      </c>
      <c r="D5" s="293"/>
      <c r="E5" s="294"/>
      <c r="F5" s="43" t="s">
        <v>376</v>
      </c>
      <c r="G5" s="296" t="str">
        <f>HYPERLINK("https://www.akagimanyo.com/bambino")</f>
        <v>https://www.akagimanyo.com/bambino</v>
      </c>
      <c r="H5" s="293"/>
      <c r="I5" s="293"/>
      <c r="J5" s="293"/>
      <c r="K5" s="295"/>
      <c r="L5" s="40"/>
      <c r="M5" s="40"/>
      <c r="N5" s="40"/>
    </row>
    <row r="6" spans="1:14" ht="27" customHeight="1" x14ac:dyDescent="0.4">
      <c r="A6" s="209" t="s">
        <v>378</v>
      </c>
      <c r="B6" s="153"/>
      <c r="C6" s="413" t="s">
        <v>256</v>
      </c>
      <c r="D6" s="277"/>
      <c r="E6" s="277"/>
      <c r="F6" s="277"/>
      <c r="G6" s="277"/>
      <c r="H6" s="282" t="s">
        <v>379</v>
      </c>
      <c r="I6" s="113" t="s">
        <v>380</v>
      </c>
      <c r="J6" s="284">
        <v>0</v>
      </c>
      <c r="K6" s="285"/>
      <c r="L6" s="44"/>
      <c r="M6" s="44"/>
      <c r="N6" s="44"/>
    </row>
    <row r="7" spans="1:14" ht="27" customHeight="1" x14ac:dyDescent="0.4">
      <c r="A7" s="156"/>
      <c r="B7" s="155"/>
      <c r="C7" s="278"/>
      <c r="D7" s="279"/>
      <c r="E7" s="279"/>
      <c r="F7" s="279"/>
      <c r="G7" s="279"/>
      <c r="H7" s="283"/>
      <c r="I7" s="286" t="s">
        <v>381</v>
      </c>
      <c r="J7" s="288" t="s">
        <v>996</v>
      </c>
      <c r="K7" s="289"/>
      <c r="L7" s="44"/>
      <c r="M7" s="44"/>
      <c r="N7" s="44"/>
    </row>
    <row r="8" spans="1:14" ht="27" customHeight="1" x14ac:dyDescent="0.4">
      <c r="A8" s="234"/>
      <c r="B8" s="235"/>
      <c r="C8" s="280"/>
      <c r="D8" s="281"/>
      <c r="E8" s="281"/>
      <c r="F8" s="281"/>
      <c r="G8" s="281"/>
      <c r="H8" s="45" t="s">
        <v>643</v>
      </c>
      <c r="I8" s="287"/>
      <c r="J8" s="224">
        <v>3</v>
      </c>
      <c r="K8" s="225"/>
      <c r="L8" s="44"/>
      <c r="M8" s="44"/>
      <c r="N8" s="44"/>
    </row>
    <row r="9" spans="1:14" ht="27" customHeight="1" x14ac:dyDescent="0.4">
      <c r="A9" s="270" t="s">
        <v>384</v>
      </c>
      <c r="B9" s="271"/>
      <c r="C9" s="276" t="s">
        <v>377</v>
      </c>
      <c r="D9" s="277"/>
      <c r="E9" s="277"/>
      <c r="F9" s="277"/>
      <c r="G9" s="277"/>
      <c r="H9" s="282" t="s">
        <v>379</v>
      </c>
      <c r="I9" s="113"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543</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545</v>
      </c>
      <c r="K22" s="227"/>
      <c r="L22" s="44"/>
      <c r="M22" s="44"/>
      <c r="N22" s="44"/>
    </row>
    <row r="23" spans="1:14" ht="27" customHeight="1" x14ac:dyDescent="0.4">
      <c r="A23" s="156"/>
      <c r="B23" s="155"/>
      <c r="C23" s="228" t="s">
        <v>397</v>
      </c>
      <c r="D23" s="229"/>
      <c r="E23" s="228" t="s">
        <v>398</v>
      </c>
      <c r="F23" s="229"/>
      <c r="G23" s="251"/>
      <c r="H23" s="252"/>
      <c r="I23" s="46" t="s">
        <v>399</v>
      </c>
      <c r="J23" s="226">
        <v>6</v>
      </c>
      <c r="K23" s="227"/>
      <c r="L23" s="44"/>
      <c r="M23" s="44"/>
      <c r="N23" s="44"/>
    </row>
    <row r="24" spans="1:14" ht="27" customHeight="1" x14ac:dyDescent="0.4">
      <c r="A24" s="234"/>
      <c r="B24" s="235"/>
      <c r="C24" s="230" t="s">
        <v>488</v>
      </c>
      <c r="D24" s="231"/>
      <c r="E24" s="230" t="s">
        <v>546</v>
      </c>
      <c r="F24" s="231"/>
      <c r="G24" s="253"/>
      <c r="H24" s="254"/>
      <c r="I24" s="47" t="s">
        <v>401</v>
      </c>
      <c r="J24" s="232" t="s">
        <v>547</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5</v>
      </c>
      <c r="D26" s="53">
        <v>11</v>
      </c>
      <c r="E26" s="53">
        <v>11</v>
      </c>
      <c r="F26" s="53">
        <v>11</v>
      </c>
      <c r="G26" s="53">
        <v>11</v>
      </c>
      <c r="H26" s="53">
        <v>11</v>
      </c>
      <c r="I26" s="212">
        <f>SUM(C26:H26)</f>
        <v>60</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1</v>
      </c>
      <c r="E29" s="59">
        <v>20</v>
      </c>
      <c r="F29" s="59"/>
      <c r="G29" s="59"/>
      <c r="H29" s="59">
        <v>1</v>
      </c>
      <c r="I29" s="59"/>
      <c r="J29" s="59">
        <v>1</v>
      </c>
      <c r="K29" s="60"/>
      <c r="L29" s="50"/>
      <c r="M29" s="50"/>
      <c r="N29" s="50"/>
    </row>
    <row r="30" spans="1:14" ht="27" customHeight="1" thickBot="1" x14ac:dyDescent="0.45">
      <c r="A30" s="120"/>
      <c r="B30" s="61" t="s">
        <v>424</v>
      </c>
      <c r="C30" s="62" t="s">
        <v>425</v>
      </c>
      <c r="D30" s="62" t="s">
        <v>425</v>
      </c>
      <c r="E30" s="62">
        <v>2</v>
      </c>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548</v>
      </c>
      <c r="D32" s="190"/>
      <c r="E32" s="191"/>
      <c r="F32" s="189" t="s">
        <v>997</v>
      </c>
      <c r="G32" s="190"/>
      <c r="H32" s="191"/>
      <c r="I32" s="189" t="s">
        <v>998</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549</v>
      </c>
      <c r="D39" s="202"/>
      <c r="E39" s="203"/>
      <c r="F39" s="201" t="s">
        <v>436</v>
      </c>
      <c r="G39" s="202"/>
      <c r="H39" s="203"/>
      <c r="I39" s="201" t="s">
        <v>999</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125" t="s">
        <v>441</v>
      </c>
      <c r="H45" s="125" t="s">
        <v>442</v>
      </c>
      <c r="I45" s="125" t="s">
        <v>93</v>
      </c>
      <c r="J45" s="178" t="s">
        <v>443</v>
      </c>
      <c r="K45" s="179"/>
    </row>
    <row r="46" spans="1:11" ht="20.25" customHeight="1" x14ac:dyDescent="0.4">
      <c r="A46" s="154"/>
      <c r="B46" s="174"/>
      <c r="C46" s="185" t="s">
        <v>444</v>
      </c>
      <c r="D46" s="186"/>
      <c r="E46" s="187" t="s">
        <v>445</v>
      </c>
      <c r="F46" s="187"/>
      <c r="G46" s="126" t="s">
        <v>446</v>
      </c>
      <c r="H46" s="65" t="s">
        <v>551</v>
      </c>
      <c r="I46" s="126" t="s">
        <v>448</v>
      </c>
      <c r="J46" s="167" t="s">
        <v>524</v>
      </c>
      <c r="K46" s="168"/>
    </row>
    <row r="47" spans="1:11" ht="20.25" customHeight="1" x14ac:dyDescent="0.4">
      <c r="A47" s="154"/>
      <c r="B47" s="174"/>
      <c r="C47" s="185" t="s">
        <v>450</v>
      </c>
      <c r="D47" s="186"/>
      <c r="E47" s="166" t="s">
        <v>552</v>
      </c>
      <c r="F47" s="166"/>
      <c r="G47" s="126" t="s">
        <v>446</v>
      </c>
      <c r="H47" s="65" t="s">
        <v>553</v>
      </c>
      <c r="I47" s="126" t="s">
        <v>554</v>
      </c>
      <c r="J47" s="167" t="s">
        <v>555</v>
      </c>
      <c r="K47" s="168"/>
    </row>
    <row r="48" spans="1:11" ht="20.25" customHeight="1" x14ac:dyDescent="0.4">
      <c r="A48" s="154"/>
      <c r="B48" s="174"/>
      <c r="C48" s="185" t="s">
        <v>456</v>
      </c>
      <c r="D48" s="186"/>
      <c r="E48" s="166" t="s">
        <v>445</v>
      </c>
      <c r="F48" s="166"/>
      <c r="G48" s="126" t="s">
        <v>521</v>
      </c>
      <c r="H48" s="65" t="s">
        <v>556</v>
      </c>
      <c r="I48" s="126" t="s">
        <v>557</v>
      </c>
      <c r="J48" s="167" t="s">
        <v>558</v>
      </c>
      <c r="K48" s="168"/>
    </row>
    <row r="49" spans="1:14" ht="20.25" customHeight="1" x14ac:dyDescent="0.4">
      <c r="A49" s="154"/>
      <c r="B49" s="174"/>
      <c r="C49" s="185" t="s">
        <v>457</v>
      </c>
      <c r="D49" s="186"/>
      <c r="E49" s="166" t="s">
        <v>559</v>
      </c>
      <c r="F49" s="166"/>
      <c r="G49" s="126" t="s">
        <v>446</v>
      </c>
      <c r="H49" s="65" t="s">
        <v>560</v>
      </c>
      <c r="I49" s="126" t="s">
        <v>561</v>
      </c>
      <c r="J49" s="167" t="s">
        <v>562</v>
      </c>
      <c r="K49" s="168"/>
      <c r="L49" s="66"/>
      <c r="M49" s="66"/>
      <c r="N49" s="66"/>
    </row>
    <row r="50" spans="1:14" ht="20.25" customHeight="1" x14ac:dyDescent="0.4">
      <c r="A50" s="154"/>
      <c r="B50" s="174"/>
      <c r="C50" s="185" t="s">
        <v>461</v>
      </c>
      <c r="D50" s="186"/>
      <c r="E50" s="188"/>
      <c r="F50" s="188"/>
      <c r="H50" s="65"/>
      <c r="I50" s="126"/>
      <c r="J50" s="167"/>
      <c r="K50" s="168"/>
      <c r="L50" s="66"/>
    </row>
    <row r="51" spans="1:14" ht="20.25" customHeight="1" x14ac:dyDescent="0.4">
      <c r="A51" s="154"/>
      <c r="B51" s="174"/>
      <c r="C51" s="185" t="s">
        <v>462</v>
      </c>
      <c r="D51" s="186"/>
      <c r="E51" s="188"/>
      <c r="F51" s="188"/>
      <c r="G51" s="126"/>
      <c r="H51" s="65"/>
      <c r="I51" s="126"/>
      <c r="J51" s="167"/>
      <c r="K51" s="168"/>
      <c r="L51" s="66"/>
    </row>
    <row r="52" spans="1:14" ht="12" customHeight="1" x14ac:dyDescent="0.4">
      <c r="A52" s="119"/>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125" t="s">
        <v>468</v>
      </c>
      <c r="H54" s="125" t="s">
        <v>448</v>
      </c>
      <c r="I54" s="127" t="s">
        <v>469</v>
      </c>
      <c r="J54" s="178" t="s">
        <v>93</v>
      </c>
      <c r="K54" s="179"/>
    </row>
    <row r="55" spans="1:14" ht="20.25" customHeight="1" x14ac:dyDescent="0.4">
      <c r="A55" s="154"/>
      <c r="B55" s="174"/>
      <c r="C55" s="180" t="s">
        <v>481</v>
      </c>
      <c r="D55" s="181"/>
      <c r="E55" s="182" t="s">
        <v>445</v>
      </c>
      <c r="F55" s="182"/>
      <c r="G55" s="128" t="s">
        <v>564</v>
      </c>
      <c r="H55" s="130" t="s">
        <v>565</v>
      </c>
      <c r="I55" s="129" t="s">
        <v>565</v>
      </c>
      <c r="J55" s="167" t="s">
        <v>472</v>
      </c>
      <c r="K55" s="168"/>
    </row>
    <row r="56" spans="1:14" ht="20.25" customHeight="1" x14ac:dyDescent="0.4">
      <c r="A56" s="154"/>
      <c r="B56" s="174"/>
      <c r="C56" s="164" t="s">
        <v>566</v>
      </c>
      <c r="D56" s="165"/>
      <c r="E56" s="182" t="s">
        <v>445</v>
      </c>
      <c r="F56" s="182"/>
      <c r="G56" s="128" t="s">
        <v>645</v>
      </c>
      <c r="H56" s="130" t="s">
        <v>565</v>
      </c>
      <c r="I56" s="130" t="s">
        <v>565</v>
      </c>
      <c r="J56" s="167" t="s">
        <v>472</v>
      </c>
      <c r="K56" s="168"/>
    </row>
    <row r="57" spans="1:14" ht="20.25" customHeight="1" x14ac:dyDescent="0.4">
      <c r="A57" s="154"/>
      <c r="B57" s="174"/>
      <c r="C57" s="164" t="s">
        <v>568</v>
      </c>
      <c r="D57" s="165"/>
      <c r="E57" s="166" t="s">
        <v>408</v>
      </c>
      <c r="F57" s="166"/>
      <c r="G57" s="126" t="s">
        <v>539</v>
      </c>
      <c r="H57" s="130" t="s">
        <v>565</v>
      </c>
      <c r="I57" s="130" t="s">
        <v>565</v>
      </c>
      <c r="J57" s="167" t="s">
        <v>472</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1879</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57" priority="3">
      <formula>LEN(TRIM(C24))=0</formula>
    </cfRule>
  </conditionalFormatting>
  <conditionalFormatting sqref="C9:G11 J9:K11 H11 C27:I27 K27">
    <cfRule type="expression" dxfId="56"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E47:F51 C55:K57 C60:K64 G46:K49 H50:K50 G51:K51">
    <cfRule type="notContainsErrors" priority="1">
      <formula>NOT(ISERROR(C2))</formula>
    </cfRule>
  </conditionalFormatting>
  <conditionalFormatting sqref="J8:K9 J10 J11:K11">
    <cfRule type="containsBlanks" dxfId="55" priority="6">
      <formula>LEN(TRIM(J8))=0</formula>
    </cfRule>
  </conditionalFormatting>
  <dataValidations count="2">
    <dataValidation type="list" allowBlank="1" showInputMessage="1" showErrorMessage="1" sqref="J2:K2" xr:uid="{4B8D79A5-CDD2-426C-A280-416DFA44F5C3}">
      <formula1>"保育所,認定こども園,小規模保育事業"</formula1>
    </dataValidation>
    <dataValidation type="whole" operator="greaterThanOrEqual" allowBlank="1" showInputMessage="1" showErrorMessage="1" sqref="E29:K30 C29:D29" xr:uid="{C38650A8-02D6-4A8C-94FD-33A36E5C6143}">
      <formula1>0</formula1>
    </dataValidation>
  </dataValidations>
  <hyperlinks>
    <hyperlink ref="A1:B1" location="公表用一覧!A1" display=" &lt;戻る" xr:uid="{170A8AF9-4084-4DC6-8B61-37FC62ED6D02}"/>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C23B5-EF2B-4D29-95B7-1027596BCE11}">
  <sheetPr codeName="Sheet95"/>
  <dimension ref="A1:N66"/>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59" t="s">
        <v>541</v>
      </c>
      <c r="B1" s="359"/>
      <c r="C1" s="75"/>
      <c r="D1" s="75"/>
      <c r="E1" s="76"/>
      <c r="F1" s="35" t="s">
        <v>369</v>
      </c>
      <c r="G1" s="256">
        <v>45544</v>
      </c>
      <c r="H1" s="257"/>
      <c r="I1" s="36" t="s">
        <v>370</v>
      </c>
      <c r="J1" s="258">
        <v>45748</v>
      </c>
      <c r="K1" s="259"/>
      <c r="L1" s="37"/>
      <c r="M1" s="37"/>
      <c r="N1" s="37"/>
    </row>
    <row r="2" spans="1:14" ht="27" customHeight="1" x14ac:dyDescent="0.4">
      <c r="A2" s="156" t="s">
        <v>371</v>
      </c>
      <c r="B2" s="155"/>
      <c r="C2" s="260" t="s">
        <v>1000</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379</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1001</v>
      </c>
      <c r="D5" s="293"/>
      <c r="E5" s="294"/>
      <c r="F5" s="43" t="s">
        <v>376</v>
      </c>
      <c r="G5" s="296" t="str">
        <f>HYPERLINK("https://cosmo.bz/ed/ootakanomori_seseragi/index.html")</f>
        <v>https://cosmo.bz/ed/ootakanomori_seseragi/index.html</v>
      </c>
      <c r="H5" s="293"/>
      <c r="I5" s="293"/>
      <c r="J5" s="293"/>
      <c r="K5" s="295"/>
      <c r="L5" s="40"/>
      <c r="M5" s="40"/>
      <c r="N5" s="40"/>
    </row>
    <row r="6" spans="1:14" ht="27" customHeight="1" x14ac:dyDescent="0.4">
      <c r="A6" s="209" t="s">
        <v>378</v>
      </c>
      <c r="B6" s="153"/>
      <c r="C6" s="276" t="s">
        <v>1002</v>
      </c>
      <c r="D6" s="277"/>
      <c r="E6" s="277"/>
      <c r="F6" s="277"/>
      <c r="G6" s="277"/>
      <c r="H6" s="282" t="s">
        <v>379</v>
      </c>
      <c r="I6" s="113" t="s">
        <v>380</v>
      </c>
      <c r="J6" s="284">
        <v>5</v>
      </c>
      <c r="K6" s="285"/>
      <c r="L6" s="44"/>
      <c r="M6" s="44"/>
      <c r="N6" s="44"/>
    </row>
    <row r="7" spans="1:14" ht="27" customHeight="1" x14ac:dyDescent="0.4">
      <c r="A7" s="156"/>
      <c r="B7" s="155"/>
      <c r="C7" s="278"/>
      <c r="D7" s="279"/>
      <c r="E7" s="279"/>
      <c r="F7" s="279"/>
      <c r="G7" s="279"/>
      <c r="H7" s="283"/>
      <c r="I7" s="286" t="s">
        <v>381</v>
      </c>
      <c r="J7" s="288" t="s">
        <v>670</v>
      </c>
      <c r="K7" s="289"/>
      <c r="L7" s="44"/>
      <c r="M7" s="44"/>
      <c r="N7" s="44"/>
    </row>
    <row r="8" spans="1:14" ht="27" customHeight="1" x14ac:dyDescent="0.4">
      <c r="A8" s="234"/>
      <c r="B8" s="235"/>
      <c r="C8" s="280"/>
      <c r="D8" s="281"/>
      <c r="E8" s="281"/>
      <c r="F8" s="281"/>
      <c r="G8" s="281"/>
      <c r="H8" s="45" t="s">
        <v>499</v>
      </c>
      <c r="I8" s="287"/>
      <c r="J8" s="224">
        <v>13</v>
      </c>
      <c r="K8" s="225"/>
      <c r="L8" s="44"/>
      <c r="M8" s="44"/>
      <c r="N8" s="44"/>
    </row>
    <row r="9" spans="1:14" ht="27" customHeight="1" x14ac:dyDescent="0.4">
      <c r="A9" s="270" t="s">
        <v>384</v>
      </c>
      <c r="B9" s="271"/>
      <c r="C9" s="276"/>
      <c r="D9" s="277"/>
      <c r="E9" s="277"/>
      <c r="F9" s="277"/>
      <c r="G9" s="277"/>
      <c r="H9" s="282" t="s">
        <v>379</v>
      </c>
      <c r="I9" s="113"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1862</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626</v>
      </c>
      <c r="D22" s="231"/>
      <c r="E22" s="230" t="s">
        <v>627</v>
      </c>
      <c r="F22" s="231"/>
      <c r="G22" s="249"/>
      <c r="H22" s="250"/>
      <c r="I22" s="46" t="s">
        <v>396</v>
      </c>
      <c r="J22" s="226" t="s">
        <v>377</v>
      </c>
      <c r="K22" s="227"/>
      <c r="L22" s="44"/>
      <c r="M22" s="44"/>
      <c r="N22" s="44"/>
    </row>
    <row r="23" spans="1:14" ht="27" customHeight="1" x14ac:dyDescent="0.4">
      <c r="A23" s="156"/>
      <c r="B23" s="155"/>
      <c r="C23" s="228" t="s">
        <v>397</v>
      </c>
      <c r="D23" s="229"/>
      <c r="E23" s="228" t="s">
        <v>398</v>
      </c>
      <c r="F23" s="229"/>
      <c r="G23" s="251"/>
      <c r="H23" s="252"/>
      <c r="I23" s="46" t="s">
        <v>399</v>
      </c>
      <c r="J23" s="226" t="s">
        <v>377</v>
      </c>
      <c r="K23" s="227"/>
      <c r="L23" s="44"/>
      <c r="M23" s="44"/>
      <c r="N23" s="44"/>
    </row>
    <row r="24" spans="1:14" ht="27" customHeight="1" x14ac:dyDescent="0.4">
      <c r="A24" s="234"/>
      <c r="B24" s="235"/>
      <c r="C24" s="230" t="s">
        <v>629</v>
      </c>
      <c r="D24" s="231"/>
      <c r="E24" s="230" t="s">
        <v>629</v>
      </c>
      <c r="F24" s="231"/>
      <c r="G24" s="253"/>
      <c r="H24" s="254"/>
      <c r="I24" s="47" t="s">
        <v>401</v>
      </c>
      <c r="J24" s="232" t="s">
        <v>377</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12</v>
      </c>
      <c r="E26" s="53">
        <v>15</v>
      </c>
      <c r="F26" s="53">
        <v>16</v>
      </c>
      <c r="G26" s="53">
        <v>17</v>
      </c>
      <c r="H26" s="53">
        <v>17</v>
      </c>
      <c r="I26" s="212">
        <f>SUM(C26:H26)</f>
        <v>80</v>
      </c>
      <c r="J26" s="213"/>
      <c r="K26" s="54" t="s">
        <v>653</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1</v>
      </c>
      <c r="E29" s="59">
        <v>14</v>
      </c>
      <c r="F29" s="59">
        <v>0</v>
      </c>
      <c r="G29" s="59">
        <v>0</v>
      </c>
      <c r="H29" s="59">
        <v>3</v>
      </c>
      <c r="I29" s="59">
        <v>2</v>
      </c>
      <c r="J29" s="59">
        <v>0</v>
      </c>
      <c r="K29" s="60">
        <v>0</v>
      </c>
      <c r="L29" s="50"/>
      <c r="M29" s="50"/>
      <c r="N29" s="50"/>
    </row>
    <row r="30" spans="1:14" ht="27" customHeight="1" thickBot="1" x14ac:dyDescent="0.45">
      <c r="A30" s="120"/>
      <c r="B30" s="61" t="s">
        <v>424</v>
      </c>
      <c r="C30" s="62" t="s">
        <v>425</v>
      </c>
      <c r="D30" s="62" t="s">
        <v>425</v>
      </c>
      <c r="E30" s="62">
        <v>1</v>
      </c>
      <c r="F30" s="62">
        <v>0</v>
      </c>
      <c r="G30" s="62">
        <v>0</v>
      </c>
      <c r="H30" s="62">
        <v>0</v>
      </c>
      <c r="I30" s="62">
        <v>0</v>
      </c>
      <c r="J30" s="62">
        <v>0</v>
      </c>
      <c r="K30" s="63">
        <v>0</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1003</v>
      </c>
      <c r="D32" s="190"/>
      <c r="E32" s="191"/>
      <c r="F32" s="189" t="s">
        <v>1004</v>
      </c>
      <c r="G32" s="190"/>
      <c r="H32" s="191"/>
      <c r="I32" s="189" t="s">
        <v>1005</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1006</v>
      </c>
      <c r="D39" s="202"/>
      <c r="E39" s="203"/>
      <c r="F39" s="201" t="s">
        <v>1007</v>
      </c>
      <c r="G39" s="202"/>
      <c r="H39" s="203"/>
      <c r="I39" s="201" t="s">
        <v>1008</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125" t="s">
        <v>441</v>
      </c>
      <c r="H45" s="125" t="s">
        <v>442</v>
      </c>
      <c r="I45" s="125" t="s">
        <v>93</v>
      </c>
      <c r="J45" s="178" t="s">
        <v>443</v>
      </c>
      <c r="K45" s="179"/>
    </row>
    <row r="46" spans="1:11" ht="20.25" customHeight="1" x14ac:dyDescent="0.4">
      <c r="A46" s="154"/>
      <c r="B46" s="174"/>
      <c r="C46" s="185" t="s">
        <v>444</v>
      </c>
      <c r="D46" s="186"/>
      <c r="E46" s="187" t="s">
        <v>445</v>
      </c>
      <c r="F46" s="187"/>
      <c r="G46" s="126" t="s">
        <v>446</v>
      </c>
      <c r="H46" s="65" t="s">
        <v>1009</v>
      </c>
      <c r="I46" s="126" t="s">
        <v>448</v>
      </c>
      <c r="J46" s="167" t="s">
        <v>524</v>
      </c>
      <c r="K46" s="168"/>
    </row>
    <row r="47" spans="1:11" ht="20.25" customHeight="1" x14ac:dyDescent="0.4">
      <c r="A47" s="154"/>
      <c r="B47" s="174"/>
      <c r="C47" s="185" t="s">
        <v>450</v>
      </c>
      <c r="D47" s="186"/>
      <c r="E47" s="166" t="s">
        <v>451</v>
      </c>
      <c r="F47" s="166"/>
      <c r="G47" s="126" t="s">
        <v>452</v>
      </c>
      <c r="H47" s="65" t="s">
        <v>453</v>
      </c>
      <c r="I47" s="126" t="s">
        <v>1010</v>
      </c>
      <c r="J47" s="167" t="s">
        <v>524</v>
      </c>
      <c r="K47" s="168"/>
    </row>
    <row r="48" spans="1:11" ht="20.25" customHeight="1" x14ac:dyDescent="0.4">
      <c r="A48" s="154"/>
      <c r="B48" s="174"/>
      <c r="C48" s="185" t="s">
        <v>456</v>
      </c>
      <c r="D48" s="186"/>
      <c r="E48" s="166" t="s">
        <v>445</v>
      </c>
      <c r="F48" s="166"/>
      <c r="G48" s="126" t="s">
        <v>521</v>
      </c>
      <c r="H48" s="65" t="s">
        <v>1011</v>
      </c>
      <c r="I48" s="126" t="s">
        <v>1012</v>
      </c>
      <c r="J48" s="167" t="s">
        <v>1013</v>
      </c>
      <c r="K48" s="168"/>
    </row>
    <row r="49" spans="1:14" ht="20.25" customHeight="1" x14ac:dyDescent="0.4">
      <c r="A49" s="154"/>
      <c r="B49" s="174"/>
      <c r="C49" s="185" t="s">
        <v>457</v>
      </c>
      <c r="D49" s="186"/>
      <c r="E49" s="166" t="s">
        <v>1014</v>
      </c>
      <c r="F49" s="166"/>
      <c r="G49" s="126" t="s">
        <v>459</v>
      </c>
      <c r="H49" s="65" t="s">
        <v>1015</v>
      </c>
      <c r="I49" s="126" t="s">
        <v>1016</v>
      </c>
      <c r="J49" s="167" t="s">
        <v>524</v>
      </c>
      <c r="K49" s="168"/>
      <c r="L49" s="66"/>
      <c r="M49" s="66"/>
      <c r="N49" s="66"/>
    </row>
    <row r="50" spans="1:14" ht="20.25" customHeight="1" x14ac:dyDescent="0.4">
      <c r="A50" s="154"/>
      <c r="B50" s="174"/>
      <c r="C50" s="185" t="s">
        <v>461</v>
      </c>
      <c r="D50" s="186"/>
      <c r="E50" s="188" t="s">
        <v>1017</v>
      </c>
      <c r="F50" s="188"/>
      <c r="G50" s="126" t="s">
        <v>446</v>
      </c>
      <c r="H50" s="65" t="s">
        <v>1018</v>
      </c>
      <c r="I50" s="126" t="s">
        <v>448</v>
      </c>
      <c r="J50" s="167" t="s">
        <v>524</v>
      </c>
      <c r="K50" s="168"/>
      <c r="L50" s="66"/>
    </row>
    <row r="51" spans="1:14" ht="20.25" customHeight="1" x14ac:dyDescent="0.4">
      <c r="A51" s="154"/>
      <c r="B51" s="174"/>
      <c r="C51" s="185" t="s">
        <v>462</v>
      </c>
      <c r="D51" s="186"/>
      <c r="E51" s="188"/>
      <c r="F51" s="188"/>
      <c r="G51" s="126"/>
      <c r="H51" s="65"/>
      <c r="I51" s="126"/>
      <c r="J51" s="167"/>
      <c r="K51" s="168"/>
      <c r="L51" s="66"/>
    </row>
    <row r="52" spans="1:14" ht="12" customHeight="1" x14ac:dyDescent="0.4">
      <c r="A52" s="119"/>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125" t="s">
        <v>468</v>
      </c>
      <c r="H54" s="125" t="s">
        <v>448</v>
      </c>
      <c r="I54" s="127" t="s">
        <v>469</v>
      </c>
      <c r="J54" s="178" t="s">
        <v>93</v>
      </c>
      <c r="K54" s="179"/>
    </row>
    <row r="55" spans="1:14" ht="20.25" customHeight="1" x14ac:dyDescent="0.4">
      <c r="A55" s="154"/>
      <c r="B55" s="174"/>
      <c r="C55" s="180" t="s">
        <v>1019</v>
      </c>
      <c r="D55" s="181"/>
      <c r="E55" s="182" t="s">
        <v>1020</v>
      </c>
      <c r="F55" s="182"/>
      <c r="G55" s="128" t="s">
        <v>1021</v>
      </c>
      <c r="H55" s="129" t="s">
        <v>377</v>
      </c>
      <c r="I55" s="129" t="s">
        <v>377</v>
      </c>
      <c r="J55" s="183" t="s">
        <v>472</v>
      </c>
      <c r="K55" s="184"/>
    </row>
    <row r="56" spans="1:14" ht="20.25" customHeight="1" x14ac:dyDescent="0.4">
      <c r="A56" s="154"/>
      <c r="B56" s="174"/>
      <c r="C56" s="164" t="s">
        <v>772</v>
      </c>
      <c r="D56" s="165"/>
      <c r="E56" s="166" t="s">
        <v>532</v>
      </c>
      <c r="F56" s="166"/>
      <c r="G56" s="126" t="s">
        <v>1022</v>
      </c>
      <c r="H56" s="130" t="s">
        <v>377</v>
      </c>
      <c r="I56" s="130" t="s">
        <v>377</v>
      </c>
      <c r="J56" s="167" t="s">
        <v>472</v>
      </c>
      <c r="K56" s="168"/>
    </row>
    <row r="57" spans="1:14" ht="20.25" customHeight="1" x14ac:dyDescent="0.4">
      <c r="A57" s="154"/>
      <c r="B57" s="174"/>
      <c r="C57" s="164"/>
      <c r="D57" s="165"/>
      <c r="E57" s="166"/>
      <c r="F57" s="166"/>
      <c r="G57" s="126"/>
      <c r="H57" s="130"/>
      <c r="I57" s="13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1023</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54" priority="3">
      <formula>LEN(TRIM(C24))=0</formula>
    </cfRule>
  </conditionalFormatting>
  <conditionalFormatting sqref="C9:G11 J9:K11 H11 C27:I27 K27">
    <cfRule type="expression" dxfId="53" priority="2" stopIfTrue="1">
      <formula>$K$4=""</formula>
    </cfRule>
  </conditionalFormatting>
  <conditionalFormatting sqref="E47:K49 C6:G11 H11 C26:I27 K26:K27 G1:H1 I2 C2:C3 K3 C5:E5 G5:K5 J6:K6 J7 H8 C12 C22:F22 C29:E29 G29 G46:K46">
    <cfRule type="containsBlanks" dxfId="5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51" priority="6">
      <formula>LEN(TRIM(J8))=0</formula>
    </cfRule>
  </conditionalFormatting>
  <dataValidations count="2">
    <dataValidation type="whole" operator="greaterThanOrEqual" allowBlank="1" showInputMessage="1" showErrorMessage="1" sqref="E29:K30 C29:D29" xr:uid="{7A1BCD00-592E-49D9-A98A-B2A3D7DAE795}">
      <formula1>0</formula1>
    </dataValidation>
    <dataValidation type="list" allowBlank="1" showInputMessage="1" showErrorMessage="1" sqref="J2:K2" xr:uid="{CDBB3954-73DD-475A-A6D5-E41EC2423264}">
      <formula1>"保育所,認定こども園,小規模保育事業"</formula1>
    </dataValidation>
  </dataValidations>
  <hyperlinks>
    <hyperlink ref="A1:B1" location="公表用一覧!A1" display=" &lt;戻る" xr:uid="{64F92BC8-80CC-415C-9BD9-E09986B098F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C4273-F910-4D66-9295-093427E8D6E4}">
  <sheetPr codeName="Sheet96"/>
  <dimension ref="A1:R70"/>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45548</v>
      </c>
      <c r="H1" s="257"/>
      <c r="I1" s="36" t="s">
        <v>370</v>
      </c>
      <c r="J1" s="258">
        <v>45748</v>
      </c>
      <c r="K1" s="259"/>
      <c r="L1" s="37"/>
      <c r="M1" s="37"/>
      <c r="N1" s="37"/>
    </row>
    <row r="2" spans="1:14" ht="27" customHeight="1" x14ac:dyDescent="0.4">
      <c r="A2" s="156" t="s">
        <v>371</v>
      </c>
      <c r="B2" s="155"/>
      <c r="C2" s="260" t="s">
        <v>1024</v>
      </c>
      <c r="D2" s="261"/>
      <c r="E2" s="261"/>
      <c r="F2" s="261"/>
      <c r="G2" s="261"/>
      <c r="H2" s="262"/>
      <c r="I2" s="39" t="s">
        <v>93</v>
      </c>
      <c r="J2" s="266"/>
      <c r="K2" s="267"/>
      <c r="L2" s="40"/>
      <c r="M2" s="40"/>
      <c r="N2" s="40"/>
    </row>
    <row r="3" spans="1:14" ht="27" customHeight="1" x14ac:dyDescent="0.4">
      <c r="A3" s="156"/>
      <c r="B3" s="155"/>
      <c r="C3" s="260"/>
      <c r="D3" s="261"/>
      <c r="E3" s="261"/>
      <c r="F3" s="261"/>
      <c r="G3" s="261"/>
      <c r="H3" s="262"/>
      <c r="I3" s="268" t="s">
        <v>373</v>
      </c>
      <c r="J3" s="269"/>
      <c r="K3" s="41">
        <v>380</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1025</v>
      </c>
      <c r="D5" s="293"/>
      <c r="E5" s="294"/>
      <c r="F5" s="43" t="s">
        <v>376</v>
      </c>
      <c r="G5" s="296" t="str">
        <f>HYPERLINK("https://kusunoki-hoiku.com")</f>
        <v>https://kusunoki-hoiku.com</v>
      </c>
      <c r="H5" s="293"/>
      <c r="I5" s="293"/>
      <c r="J5" s="293"/>
      <c r="K5" s="295"/>
      <c r="L5" s="40"/>
      <c r="M5" s="40"/>
      <c r="N5" s="40"/>
    </row>
    <row r="6" spans="1:14" ht="27" customHeight="1" x14ac:dyDescent="0.4">
      <c r="A6" s="209" t="s">
        <v>378</v>
      </c>
      <c r="B6" s="153"/>
      <c r="C6" s="276" t="s">
        <v>1026</v>
      </c>
      <c r="D6" s="277"/>
      <c r="E6" s="277"/>
      <c r="F6" s="277"/>
      <c r="G6" s="277"/>
      <c r="H6" s="282" t="s">
        <v>379</v>
      </c>
      <c r="I6" s="107" t="s">
        <v>380</v>
      </c>
      <c r="J6" s="284" t="s">
        <v>1027</v>
      </c>
      <c r="K6" s="285"/>
      <c r="L6" s="44"/>
      <c r="M6" s="44"/>
      <c r="N6" s="44"/>
    </row>
    <row r="7" spans="1:14" ht="27" customHeight="1" x14ac:dyDescent="0.4">
      <c r="A7" s="156"/>
      <c r="B7" s="155"/>
      <c r="C7" s="278"/>
      <c r="D7" s="279"/>
      <c r="E7" s="279"/>
      <c r="F7" s="279"/>
      <c r="G7" s="279"/>
      <c r="H7" s="283"/>
      <c r="I7" s="286" t="s">
        <v>381</v>
      </c>
      <c r="J7" s="288" t="s">
        <v>746</v>
      </c>
      <c r="K7" s="289"/>
      <c r="L7" s="44"/>
      <c r="M7" s="44"/>
      <c r="N7" s="44"/>
    </row>
    <row r="8" spans="1:14" ht="27" customHeight="1" x14ac:dyDescent="0.4">
      <c r="A8" s="234"/>
      <c r="B8" s="235"/>
      <c r="C8" s="280"/>
      <c r="D8" s="281"/>
      <c r="E8" s="281"/>
      <c r="F8" s="281"/>
      <c r="G8" s="281"/>
      <c r="H8" s="45" t="s">
        <v>1028</v>
      </c>
      <c r="I8" s="287"/>
      <c r="J8" s="224">
        <v>14</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1029</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626</v>
      </c>
      <c r="D22" s="231"/>
      <c r="E22" s="230" t="s">
        <v>1030</v>
      </c>
      <c r="F22" s="231"/>
      <c r="G22" s="249" t="s">
        <v>1031</v>
      </c>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575</v>
      </c>
      <c r="D24" s="231"/>
      <c r="E24" s="230" t="s">
        <v>1032</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15</v>
      </c>
      <c r="E26" s="53">
        <v>15</v>
      </c>
      <c r="F26" s="53">
        <v>17</v>
      </c>
      <c r="G26" s="53">
        <v>17</v>
      </c>
      <c r="H26" s="53">
        <v>17</v>
      </c>
      <c r="I26" s="212">
        <f>SUM(C26:H26)</f>
        <v>90</v>
      </c>
      <c r="J26" s="213"/>
      <c r="K26" s="54" t="s">
        <v>1033</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16</v>
      </c>
      <c r="F29" s="59"/>
      <c r="G29" s="59"/>
      <c r="H29" s="59">
        <v>3</v>
      </c>
      <c r="I29" s="59"/>
      <c r="J29" s="59"/>
      <c r="K29" s="60"/>
      <c r="L29" s="50"/>
      <c r="M29" s="50"/>
      <c r="N29" s="50"/>
    </row>
    <row r="30" spans="1:14" ht="27" customHeight="1" thickBot="1" x14ac:dyDescent="0.45">
      <c r="A30" s="102"/>
      <c r="B30" s="61" t="s">
        <v>424</v>
      </c>
      <c r="C30" s="62" t="s">
        <v>425</v>
      </c>
      <c r="D30" s="62" t="s">
        <v>425</v>
      </c>
      <c r="E30" s="62">
        <v>1</v>
      </c>
      <c r="F30" s="62"/>
      <c r="G30" s="62"/>
      <c r="H30" s="62"/>
      <c r="I30" s="62">
        <v>4</v>
      </c>
      <c r="J30" s="62">
        <v>1</v>
      </c>
      <c r="K30" s="63">
        <v>7</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1034</v>
      </c>
      <c r="D32" s="190"/>
      <c r="E32" s="191"/>
      <c r="F32" s="189" t="s">
        <v>1035</v>
      </c>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t="s">
        <v>1036</v>
      </c>
      <c r="G39" s="202"/>
      <c r="H39" s="203"/>
      <c r="I39" s="201" t="s">
        <v>1037</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1038</v>
      </c>
      <c r="I46" s="103" t="s">
        <v>448</v>
      </c>
      <c r="J46" s="167" t="s">
        <v>1039</v>
      </c>
      <c r="K46" s="168"/>
    </row>
    <row r="47" spans="1:11" ht="20.25" customHeight="1" x14ac:dyDescent="0.4">
      <c r="A47" s="154"/>
      <c r="B47" s="174"/>
      <c r="C47" s="185" t="s">
        <v>450</v>
      </c>
      <c r="D47" s="186"/>
      <c r="E47" s="166" t="s">
        <v>1040</v>
      </c>
      <c r="F47" s="166"/>
      <c r="G47" s="103" t="s">
        <v>452</v>
      </c>
      <c r="H47" s="65" t="s">
        <v>1041</v>
      </c>
      <c r="I47" s="103" t="s">
        <v>448</v>
      </c>
      <c r="J47" s="167" t="s">
        <v>1042</v>
      </c>
      <c r="K47" s="168"/>
    </row>
    <row r="48" spans="1:11" ht="20.25" customHeight="1" x14ac:dyDescent="0.4">
      <c r="A48" s="154"/>
      <c r="B48" s="174"/>
      <c r="C48" s="185" t="s">
        <v>456</v>
      </c>
      <c r="D48" s="186"/>
      <c r="E48" s="166"/>
      <c r="F48" s="166"/>
      <c r="G48" s="103"/>
      <c r="H48" s="65"/>
      <c r="I48" s="103"/>
      <c r="J48" s="167"/>
      <c r="K48" s="168"/>
    </row>
    <row r="49" spans="1:18" ht="20.25" customHeight="1" x14ac:dyDescent="0.4">
      <c r="A49" s="154"/>
      <c r="B49" s="174"/>
      <c r="C49" s="185" t="s">
        <v>457</v>
      </c>
      <c r="D49" s="186"/>
      <c r="E49" s="166" t="s">
        <v>1043</v>
      </c>
      <c r="F49" s="166"/>
      <c r="G49" s="103" t="s">
        <v>446</v>
      </c>
      <c r="H49" s="65" t="s">
        <v>1044</v>
      </c>
      <c r="I49" s="103" t="s">
        <v>448</v>
      </c>
      <c r="J49" s="167" t="s">
        <v>1042</v>
      </c>
      <c r="K49" s="168"/>
      <c r="L49" s="66"/>
      <c r="M49" s="66"/>
      <c r="N49" s="66"/>
    </row>
    <row r="50" spans="1:18" ht="20.25" customHeight="1" x14ac:dyDescent="0.4">
      <c r="A50" s="154"/>
      <c r="B50" s="174"/>
      <c r="C50" s="185" t="s">
        <v>461</v>
      </c>
      <c r="D50" s="186"/>
      <c r="E50" s="188" t="s">
        <v>1040</v>
      </c>
      <c r="F50" s="188"/>
      <c r="G50" s="103" t="s">
        <v>446</v>
      </c>
      <c r="H50" s="65">
        <v>950</v>
      </c>
      <c r="I50" s="103" t="s">
        <v>448</v>
      </c>
      <c r="J50" s="167" t="s">
        <v>1042</v>
      </c>
      <c r="K50" s="168"/>
      <c r="L50" s="66"/>
    </row>
    <row r="51" spans="1:18" ht="20.25" customHeight="1" x14ac:dyDescent="0.4">
      <c r="A51" s="154"/>
      <c r="B51" s="174"/>
      <c r="C51" s="185" t="s">
        <v>461</v>
      </c>
      <c r="D51" s="186"/>
      <c r="E51" s="188" t="s">
        <v>1822</v>
      </c>
      <c r="F51" s="188"/>
      <c r="G51" s="103" t="s">
        <v>446</v>
      </c>
      <c r="H51" s="65">
        <v>250</v>
      </c>
      <c r="I51" s="103" t="s">
        <v>448</v>
      </c>
      <c r="J51" s="167" t="s">
        <v>1042</v>
      </c>
      <c r="K51" s="168"/>
      <c r="L51" s="66"/>
    </row>
    <row r="52" spans="1:18" ht="20.25" customHeight="1" x14ac:dyDescent="0.4">
      <c r="A52" s="154"/>
      <c r="B52" s="174"/>
      <c r="C52" s="185" t="s">
        <v>1045</v>
      </c>
      <c r="D52" s="186"/>
      <c r="E52" s="343" t="s">
        <v>1823</v>
      </c>
      <c r="F52" s="344"/>
      <c r="G52" s="103" t="s">
        <v>1046</v>
      </c>
      <c r="H52" s="65">
        <v>2840</v>
      </c>
      <c r="I52" s="103" t="s">
        <v>932</v>
      </c>
      <c r="J52" s="345" t="s">
        <v>1042</v>
      </c>
      <c r="K52" s="346"/>
      <c r="L52" s="66"/>
    </row>
    <row r="53" spans="1:18" ht="20.25" customHeight="1" x14ac:dyDescent="0.4">
      <c r="A53" s="154"/>
      <c r="B53" s="174"/>
      <c r="C53" s="185" t="s">
        <v>1045</v>
      </c>
      <c r="D53" s="186"/>
      <c r="E53" s="343" t="s">
        <v>1822</v>
      </c>
      <c r="F53" s="344"/>
      <c r="G53" s="103" t="s">
        <v>1046</v>
      </c>
      <c r="H53" s="65">
        <v>960</v>
      </c>
      <c r="I53" s="103" t="s">
        <v>932</v>
      </c>
      <c r="J53" s="345" t="s">
        <v>1042</v>
      </c>
      <c r="K53" s="346"/>
      <c r="L53" s="66"/>
    </row>
    <row r="54" spans="1:18" ht="12" customHeight="1" x14ac:dyDescent="0.4">
      <c r="A54" s="101"/>
      <c r="B54" s="147" t="s">
        <v>463</v>
      </c>
      <c r="C54" s="149" t="s">
        <v>464</v>
      </c>
      <c r="D54" s="150"/>
      <c r="E54" s="150"/>
      <c r="F54" s="150"/>
      <c r="G54" s="150"/>
      <c r="H54" s="150"/>
      <c r="I54" s="150"/>
      <c r="J54" s="150"/>
      <c r="K54" s="151"/>
      <c r="L54" s="66"/>
    </row>
    <row r="55" spans="1:18" ht="12" customHeight="1" x14ac:dyDescent="0.4">
      <c r="A55" s="67"/>
      <c r="B55" s="169"/>
      <c r="C55" s="170" t="s">
        <v>465</v>
      </c>
      <c r="D55" s="171"/>
      <c r="E55" s="171"/>
      <c r="F55" s="171"/>
      <c r="G55" s="171"/>
      <c r="H55" s="171"/>
      <c r="I55" s="171"/>
      <c r="J55" s="171"/>
      <c r="K55" s="172"/>
      <c r="L55" s="66"/>
      <c r="M55" s="66"/>
      <c r="N55" s="66"/>
    </row>
    <row r="56" spans="1:18" ht="20.25" customHeight="1" x14ac:dyDescent="0.4">
      <c r="A56" s="152" t="s">
        <v>466</v>
      </c>
      <c r="B56" s="173"/>
      <c r="C56" s="175" t="s">
        <v>467</v>
      </c>
      <c r="D56" s="176"/>
      <c r="E56" s="177" t="s">
        <v>440</v>
      </c>
      <c r="F56" s="177"/>
      <c r="G56" s="64" t="s">
        <v>468</v>
      </c>
      <c r="H56" s="64" t="s">
        <v>448</v>
      </c>
      <c r="I56" s="68" t="s">
        <v>469</v>
      </c>
      <c r="J56" s="178" t="s">
        <v>93</v>
      </c>
      <c r="K56" s="179"/>
    </row>
    <row r="57" spans="1:18" ht="20.25" customHeight="1" x14ac:dyDescent="0.4">
      <c r="A57" s="154"/>
      <c r="B57" s="174"/>
      <c r="C57" s="180"/>
      <c r="D57" s="181"/>
      <c r="E57" s="182"/>
      <c r="F57" s="182"/>
      <c r="G57" s="104"/>
      <c r="H57" s="69"/>
      <c r="I57" s="69"/>
      <c r="J57" s="183"/>
      <c r="K57" s="184"/>
    </row>
    <row r="58" spans="1:18" ht="20.25" customHeight="1" x14ac:dyDescent="0.4">
      <c r="A58" s="154"/>
      <c r="B58" s="174"/>
      <c r="C58" s="164"/>
      <c r="D58" s="165"/>
      <c r="E58" s="166"/>
      <c r="F58" s="166"/>
      <c r="G58" s="103"/>
      <c r="H58" s="70"/>
      <c r="I58" s="70"/>
      <c r="J58" s="167"/>
      <c r="K58" s="168"/>
    </row>
    <row r="59" spans="1:18" ht="20.25" customHeight="1" x14ac:dyDescent="0.4">
      <c r="A59" s="154"/>
      <c r="B59" s="174"/>
      <c r="C59" s="164"/>
      <c r="D59" s="165"/>
      <c r="E59" s="166"/>
      <c r="F59" s="166"/>
      <c r="G59" s="103"/>
      <c r="H59" s="70"/>
      <c r="I59" s="70"/>
      <c r="J59" s="167"/>
      <c r="K59" s="168"/>
    </row>
    <row r="60" spans="1:18" ht="11.25" customHeight="1" x14ac:dyDescent="0.4">
      <c r="A60" s="71"/>
      <c r="B60" s="147" t="s">
        <v>463</v>
      </c>
      <c r="C60" s="149" t="s">
        <v>473</v>
      </c>
      <c r="D60" s="150"/>
      <c r="E60" s="150"/>
      <c r="F60" s="150"/>
      <c r="G60" s="150"/>
      <c r="H60" s="150"/>
      <c r="I60" s="150"/>
      <c r="J60" s="150"/>
      <c r="K60" s="151"/>
      <c r="L60" s="66"/>
      <c r="M60" s="66"/>
      <c r="N60" s="66"/>
    </row>
    <row r="61" spans="1:18" ht="11.25" customHeight="1" x14ac:dyDescent="0.4">
      <c r="A61" s="71"/>
      <c r="B61" s="148"/>
      <c r="C61" s="149" t="s">
        <v>474</v>
      </c>
      <c r="D61" s="150"/>
      <c r="E61" s="150"/>
      <c r="F61" s="150"/>
      <c r="G61" s="150"/>
      <c r="H61" s="150"/>
      <c r="I61" s="150"/>
      <c r="J61" s="150"/>
      <c r="K61" s="151"/>
      <c r="L61" s="66"/>
      <c r="M61" s="66"/>
      <c r="N61" s="66"/>
    </row>
    <row r="62" spans="1:18" ht="20.25" customHeight="1" x14ac:dyDescent="0.4">
      <c r="A62" s="152" t="s">
        <v>475</v>
      </c>
      <c r="B62" s="153"/>
      <c r="C62" s="159" t="s">
        <v>1047</v>
      </c>
      <c r="D62" s="160"/>
      <c r="E62" s="160"/>
      <c r="F62" s="160"/>
      <c r="G62" s="160"/>
      <c r="H62" s="160"/>
      <c r="I62" s="160"/>
      <c r="J62" s="160"/>
      <c r="K62" s="161"/>
    </row>
    <row r="63" spans="1:18" ht="20.25" customHeight="1" x14ac:dyDescent="0.4">
      <c r="A63" s="154"/>
      <c r="B63" s="155"/>
      <c r="C63" s="159"/>
      <c r="D63" s="160"/>
      <c r="E63" s="160"/>
      <c r="F63" s="160"/>
      <c r="G63" s="160"/>
      <c r="H63" s="160"/>
      <c r="I63" s="160"/>
      <c r="J63" s="160"/>
      <c r="K63" s="161"/>
    </row>
    <row r="64" spans="1:18" ht="20.25" customHeight="1" x14ac:dyDescent="0.4">
      <c r="A64" s="154"/>
      <c r="B64" s="155"/>
      <c r="C64" s="159"/>
      <c r="D64" s="160"/>
      <c r="E64" s="160"/>
      <c r="F64" s="160"/>
      <c r="G64" s="160"/>
      <c r="H64" s="160"/>
      <c r="I64" s="160"/>
      <c r="J64" s="160"/>
      <c r="K64" s="161"/>
      <c r="R64" s="87"/>
    </row>
    <row r="65" spans="1:11" ht="20.25" customHeight="1" x14ac:dyDescent="0.4">
      <c r="A65" s="156"/>
      <c r="B65" s="155"/>
      <c r="C65" s="160"/>
      <c r="D65" s="160"/>
      <c r="E65" s="160"/>
      <c r="F65" s="160"/>
      <c r="G65" s="160"/>
      <c r="H65" s="160"/>
      <c r="I65" s="160"/>
      <c r="J65" s="160"/>
      <c r="K65" s="161"/>
    </row>
    <row r="66" spans="1:11" ht="7.5" customHeight="1" thickBot="1" x14ac:dyDescent="0.45">
      <c r="A66" s="157"/>
      <c r="B66" s="158"/>
      <c r="C66" s="162"/>
      <c r="D66" s="162"/>
      <c r="E66" s="162"/>
      <c r="F66" s="162"/>
      <c r="G66" s="162"/>
      <c r="H66" s="162"/>
      <c r="I66" s="162"/>
      <c r="J66" s="162"/>
      <c r="K66" s="163"/>
    </row>
    <row r="67" spans="1:11" ht="3.75" customHeight="1" x14ac:dyDescent="0.4">
      <c r="A67" s="72"/>
      <c r="B67" s="73"/>
      <c r="C67" s="73"/>
      <c r="D67" s="73"/>
      <c r="E67" s="73"/>
      <c r="F67" s="73"/>
      <c r="G67" s="73"/>
      <c r="H67" s="73"/>
      <c r="I67" s="73"/>
      <c r="J67" s="73"/>
      <c r="K67" s="74"/>
    </row>
    <row r="68" spans="1:11" ht="10.5" customHeight="1" x14ac:dyDescent="0.4">
      <c r="A68" s="72" t="s">
        <v>477</v>
      </c>
      <c r="B68" s="73"/>
      <c r="C68" s="73"/>
      <c r="D68" s="73"/>
      <c r="E68" s="73"/>
      <c r="F68" s="73"/>
      <c r="G68" s="73"/>
      <c r="H68" s="73"/>
      <c r="I68" s="73"/>
      <c r="J68" s="73"/>
      <c r="K68" s="74"/>
    </row>
    <row r="70" spans="1:11" ht="26.25" customHeight="1" x14ac:dyDescent="0.4">
      <c r="B70"/>
    </row>
  </sheetData>
  <sheetProtection selectLockedCells="1"/>
  <mergeCells count="109">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25:B25"/>
    <mergeCell ref="I25:J25"/>
    <mergeCell ref="I26:J26"/>
    <mergeCell ref="I27:J27"/>
    <mergeCell ref="A28:B28"/>
    <mergeCell ref="A31:B44"/>
    <mergeCell ref="C31:E31"/>
    <mergeCell ref="F31:H31"/>
    <mergeCell ref="I31:K31"/>
    <mergeCell ref="C32:E37"/>
    <mergeCell ref="C50:D50"/>
    <mergeCell ref="E50:F50"/>
    <mergeCell ref="J50:K50"/>
    <mergeCell ref="C51:D51"/>
    <mergeCell ref="F32:H37"/>
    <mergeCell ref="I32:K37"/>
    <mergeCell ref="C38:E38"/>
    <mergeCell ref="F38:H38"/>
    <mergeCell ref="I38:K38"/>
    <mergeCell ref="C39:E44"/>
    <mergeCell ref="F39:H44"/>
    <mergeCell ref="I39:K44"/>
    <mergeCell ref="C45:D45"/>
    <mergeCell ref="E45:F45"/>
    <mergeCell ref="J45:K45"/>
    <mergeCell ref="C46:D46"/>
    <mergeCell ref="E46:F46"/>
    <mergeCell ref="J46:K46"/>
    <mergeCell ref="C47:D47"/>
    <mergeCell ref="E47:F47"/>
    <mergeCell ref="J47:K47"/>
    <mergeCell ref="A1:B1"/>
    <mergeCell ref="C58:D58"/>
    <mergeCell ref="E58:F58"/>
    <mergeCell ref="J58:K58"/>
    <mergeCell ref="C59:D59"/>
    <mergeCell ref="E59:F59"/>
    <mergeCell ref="J59:K59"/>
    <mergeCell ref="B54:B55"/>
    <mergeCell ref="C54:K54"/>
    <mergeCell ref="C55:K55"/>
    <mergeCell ref="A56:B59"/>
    <mergeCell ref="C56:D56"/>
    <mergeCell ref="E56:F56"/>
    <mergeCell ref="J56:K56"/>
    <mergeCell ref="C57:D57"/>
    <mergeCell ref="E57:F57"/>
    <mergeCell ref="J57:K57"/>
    <mergeCell ref="C48:D48"/>
    <mergeCell ref="E48:F48"/>
    <mergeCell ref="J48:K48"/>
    <mergeCell ref="C49:D49"/>
    <mergeCell ref="E49:F49"/>
    <mergeCell ref="J49:K49"/>
    <mergeCell ref="A45:B53"/>
    <mergeCell ref="C52:D52"/>
    <mergeCell ref="E52:F52"/>
    <mergeCell ref="E51:F51"/>
    <mergeCell ref="J51:K51"/>
    <mergeCell ref="B60:B61"/>
    <mergeCell ref="C60:K60"/>
    <mergeCell ref="C61:K61"/>
    <mergeCell ref="A62:B66"/>
    <mergeCell ref="C62:K66"/>
    <mergeCell ref="J52:K52"/>
    <mergeCell ref="C53:D53"/>
    <mergeCell ref="E53:F53"/>
    <mergeCell ref="J53:K53"/>
  </mergeCells>
  <phoneticPr fontId="2"/>
  <conditionalFormatting sqref="C24:F24">
    <cfRule type="containsBlanks" dxfId="50" priority="3">
      <formula>LEN(TRIM(C24))=0</formula>
    </cfRule>
  </conditionalFormatting>
  <conditionalFormatting sqref="C9:G11 J9:K11 H11 C27:I27 K27">
    <cfRule type="expression" dxfId="49" priority="2" stopIfTrue="1">
      <formula>$K$4=""</formula>
    </cfRule>
  </conditionalFormatting>
  <conditionalFormatting sqref="E47:K49 C6:G11 H11 C26:I27 K26:K27 G1:H1 I2 C2:C3 K3 C5:E5 G5:K5 J6:K6 J7 H8 C12 C22:F22 C29:E29 G29 G46:K46">
    <cfRule type="containsBlanks" dxfId="4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E52:E53 G52:J53 C57:K59 C62:K66">
    <cfRule type="notContainsErrors" priority="1">
      <formula>NOT(ISERROR(C2))</formula>
    </cfRule>
  </conditionalFormatting>
  <conditionalFormatting sqref="J8:K9 J10 J11:K11">
    <cfRule type="containsBlanks" dxfId="47" priority="6">
      <formula>LEN(TRIM(J8))=0</formula>
    </cfRule>
  </conditionalFormatting>
  <dataValidations count="2">
    <dataValidation type="whole" operator="greaterThanOrEqual" allowBlank="1" showInputMessage="1" showErrorMessage="1" sqref="E29:K30 C29:D29" xr:uid="{8F0001EA-5C4E-4295-A0A6-0358697F1E3E}">
      <formula1>0</formula1>
    </dataValidation>
    <dataValidation type="list" allowBlank="1" showInputMessage="1" showErrorMessage="1" sqref="J2:K2" xr:uid="{65426AFE-BC87-4E13-B727-6BE27C39FBF2}">
      <formula1>"保育所,認定こども園,小規模保育事業"</formula1>
    </dataValidation>
  </dataValidations>
  <hyperlinks>
    <hyperlink ref="A1:B1" location="公表用一覧!A1" display=" &lt;戻る" xr:uid="{88744F52-43F3-458A-9151-F0C8813DF24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2" manualBreakCount="2">
    <brk id="30" max="10" man="1"/>
    <brk id="68" max="10" man="1"/>
  </rowBreaks>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0F94DF-990C-4962-80E0-8DC628128645}">
  <sheetPr codeName="Sheet9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v>45552</v>
      </c>
      <c r="H1" s="257"/>
      <c r="I1" s="36" t="s">
        <v>370</v>
      </c>
      <c r="J1" s="258">
        <v>45748</v>
      </c>
      <c r="K1" s="259"/>
      <c r="L1" s="37"/>
      <c r="M1" s="37"/>
      <c r="N1" s="37"/>
    </row>
    <row r="2" spans="1:14" ht="27" customHeight="1" x14ac:dyDescent="0.4">
      <c r="A2" s="156" t="s">
        <v>371</v>
      </c>
      <c r="B2" s="155"/>
      <c r="C2" s="260" t="s">
        <v>261</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381</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58</v>
      </c>
      <c r="D5" s="293"/>
      <c r="E5" s="294"/>
      <c r="F5" s="43" t="s">
        <v>376</v>
      </c>
      <c r="G5" s="296" t="str">
        <f>HYPERLINK("https://cocoro-hana.jp/minami_nagareyama.php")</f>
        <v>https://cocoro-hana.jp/minami_nagareyama.php</v>
      </c>
      <c r="H5" s="293"/>
      <c r="I5" s="293"/>
      <c r="J5" s="293"/>
      <c r="K5" s="295"/>
      <c r="L5" s="40"/>
      <c r="M5" s="40"/>
      <c r="N5" s="40"/>
    </row>
    <row r="6" spans="1:14" ht="27" customHeight="1" x14ac:dyDescent="0.4">
      <c r="A6" s="209" t="s">
        <v>378</v>
      </c>
      <c r="B6" s="153"/>
      <c r="C6" s="276" t="s">
        <v>262</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1048</v>
      </c>
      <c r="K7" s="289"/>
      <c r="L7" s="44"/>
      <c r="M7" s="44"/>
      <c r="N7" s="44"/>
    </row>
    <row r="8" spans="1:14" ht="27" customHeight="1" x14ac:dyDescent="0.4">
      <c r="A8" s="234"/>
      <c r="B8" s="235"/>
      <c r="C8" s="280"/>
      <c r="D8" s="281"/>
      <c r="E8" s="281"/>
      <c r="F8" s="281"/>
      <c r="G8" s="281"/>
      <c r="H8" s="45" t="s">
        <v>643</v>
      </c>
      <c r="I8" s="287"/>
      <c r="J8" s="224">
        <v>2</v>
      </c>
      <c r="K8" s="225"/>
      <c r="L8" s="44"/>
      <c r="M8" s="44"/>
      <c r="N8" s="44"/>
    </row>
    <row r="9" spans="1:14" ht="27" customHeight="1" x14ac:dyDescent="0.4">
      <c r="A9" s="270" t="s">
        <v>384</v>
      </c>
      <c r="B9" s="271"/>
      <c r="C9" s="276"/>
      <c r="D9" s="277"/>
      <c r="E9" s="277"/>
      <c r="F9" s="277"/>
      <c r="G9" s="277"/>
      <c r="H9" s="282" t="s">
        <v>379</v>
      </c>
      <c r="I9" s="107" t="s">
        <v>380</v>
      </c>
      <c r="J9" s="284">
        <v>5</v>
      </c>
      <c r="K9" s="285"/>
      <c r="L9" s="44"/>
      <c r="M9" s="44"/>
      <c r="N9" s="44"/>
    </row>
    <row r="10" spans="1:14" ht="27" customHeight="1" x14ac:dyDescent="0.4">
      <c r="A10" s="272"/>
      <c r="B10" s="273"/>
      <c r="C10" s="278"/>
      <c r="D10" s="279"/>
      <c r="E10" s="279"/>
      <c r="F10" s="279"/>
      <c r="G10" s="279"/>
      <c r="H10" s="283"/>
      <c r="I10" s="286" t="s">
        <v>381</v>
      </c>
      <c r="J10" s="288" t="s">
        <v>649</v>
      </c>
      <c r="K10" s="289"/>
      <c r="L10" s="44"/>
      <c r="M10" s="44"/>
      <c r="N10" s="44"/>
    </row>
    <row r="11" spans="1:14" ht="27" customHeight="1" x14ac:dyDescent="0.4">
      <c r="A11" s="274"/>
      <c r="B11" s="275"/>
      <c r="C11" s="280"/>
      <c r="D11" s="281"/>
      <c r="E11" s="281"/>
      <c r="F11" s="281"/>
      <c r="G11" s="281"/>
      <c r="H11" s="45"/>
      <c r="I11" s="287"/>
      <c r="J11" s="224">
        <v>2</v>
      </c>
      <c r="K11" s="225"/>
      <c r="L11" s="44"/>
      <c r="M11" s="44"/>
      <c r="N11" s="44"/>
    </row>
    <row r="12" spans="1:14" ht="27" customHeight="1" x14ac:dyDescent="0.4">
      <c r="A12" s="209" t="s">
        <v>387</v>
      </c>
      <c r="B12" s="153"/>
      <c r="C12" s="236" t="s">
        <v>1049</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1050</v>
      </c>
      <c r="D22" s="231"/>
      <c r="E22" s="230" t="s">
        <v>672</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488</v>
      </c>
      <c r="D24" s="231"/>
      <c r="E24" s="230" t="s">
        <v>394</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12</v>
      </c>
      <c r="E26" s="53">
        <v>12</v>
      </c>
      <c r="F26" s="53">
        <v>16</v>
      </c>
      <c r="G26" s="53">
        <v>17</v>
      </c>
      <c r="H26" s="53">
        <v>17</v>
      </c>
      <c r="I26" s="212">
        <f>SUM(C26:H26)</f>
        <v>80</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3</v>
      </c>
      <c r="F29" s="59">
        <v>1</v>
      </c>
      <c r="G29" s="59"/>
      <c r="H29" s="59">
        <v>1</v>
      </c>
      <c r="I29" s="59"/>
      <c r="J29" s="59"/>
      <c r="K29" s="60"/>
      <c r="L29" s="50"/>
      <c r="M29" s="50"/>
      <c r="N29" s="50"/>
    </row>
    <row r="30" spans="1:14" ht="27" customHeight="1" thickBot="1" x14ac:dyDescent="0.45">
      <c r="A30" s="102"/>
      <c r="B30" s="61" t="s">
        <v>424</v>
      </c>
      <c r="C30" s="62" t="s">
        <v>425</v>
      </c>
      <c r="D30" s="62" t="s">
        <v>425</v>
      </c>
      <c r="E30" s="62">
        <v>6</v>
      </c>
      <c r="F30" s="62"/>
      <c r="G30" s="62">
        <v>2</v>
      </c>
      <c r="H30" s="62"/>
      <c r="I30" s="62">
        <v>3</v>
      </c>
      <c r="J30" s="62">
        <v>1</v>
      </c>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1051</v>
      </c>
      <c r="D32" s="190"/>
      <c r="E32" s="191"/>
      <c r="F32" s="189" t="s">
        <v>1052</v>
      </c>
      <c r="G32" s="190"/>
      <c r="H32" s="191"/>
      <c r="I32" s="189" t="s">
        <v>1053</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1054</v>
      </c>
      <c r="D39" s="202"/>
      <c r="E39" s="203"/>
      <c r="F39" s="201" t="s">
        <v>1055</v>
      </c>
      <c r="G39" s="202"/>
      <c r="H39" s="203"/>
      <c r="I39" s="201" t="s">
        <v>1056</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1057</v>
      </c>
      <c r="H46" s="65">
        <v>6000</v>
      </c>
      <c r="I46" s="103"/>
      <c r="J46" s="167" t="s">
        <v>1058</v>
      </c>
      <c r="K46" s="168"/>
    </row>
    <row r="47" spans="1:11" ht="20.25" customHeight="1" x14ac:dyDescent="0.4">
      <c r="A47" s="154"/>
      <c r="B47" s="174"/>
      <c r="C47" s="185" t="s">
        <v>450</v>
      </c>
      <c r="D47" s="186"/>
      <c r="E47" s="166" t="s">
        <v>552</v>
      </c>
      <c r="F47" s="166"/>
      <c r="G47" s="103"/>
      <c r="H47" s="65">
        <v>150</v>
      </c>
      <c r="I47" s="103"/>
      <c r="J47" s="167" t="s">
        <v>1058</v>
      </c>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1059</v>
      </c>
      <c r="D55" s="181"/>
      <c r="E55" s="182" t="s">
        <v>665</v>
      </c>
      <c r="F55" s="182"/>
      <c r="G55" s="104" t="s">
        <v>705</v>
      </c>
      <c r="H55" s="69">
        <v>0</v>
      </c>
      <c r="I55" s="69">
        <v>0</v>
      </c>
      <c r="J55" s="183"/>
      <c r="K55" s="184"/>
    </row>
    <row r="56" spans="1:14" ht="20.25" customHeight="1" x14ac:dyDescent="0.4">
      <c r="A56" s="154"/>
      <c r="B56" s="174"/>
      <c r="C56" s="164" t="s">
        <v>1060</v>
      </c>
      <c r="D56" s="165"/>
      <c r="E56" s="166" t="s">
        <v>1061</v>
      </c>
      <c r="F56" s="166"/>
      <c r="G56" s="103" t="s">
        <v>705</v>
      </c>
      <c r="H56" s="70">
        <v>0</v>
      </c>
      <c r="I56" s="70">
        <v>0</v>
      </c>
      <c r="J56" s="167"/>
      <c r="K56" s="168"/>
    </row>
    <row r="57" spans="1:14" ht="20.25" customHeight="1" x14ac:dyDescent="0.4">
      <c r="A57" s="154"/>
      <c r="B57" s="174"/>
      <c r="C57" s="164" t="s">
        <v>1062</v>
      </c>
      <c r="D57" s="165"/>
      <c r="E57" s="166" t="s">
        <v>1061</v>
      </c>
      <c r="F57" s="166"/>
      <c r="G57" s="103" t="s">
        <v>705</v>
      </c>
      <c r="H57" s="70">
        <v>0</v>
      </c>
      <c r="I57" s="70">
        <v>0</v>
      </c>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1063</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46" priority="3">
      <formula>LEN(TRIM(C24))=0</formula>
    </cfRule>
  </conditionalFormatting>
  <conditionalFormatting sqref="C9:G11 J9:K11 H11 C27:I27 K27">
    <cfRule type="expression" dxfId="45" priority="2" stopIfTrue="1">
      <formula>$K$4=""</formula>
    </cfRule>
  </conditionalFormatting>
  <conditionalFormatting sqref="E47:K49 C6:G11 H11 C26:I27 K26:K27 G1:H1 I2 C2:C3 K3 C5:E5 G5:K5 J6:K6 J7 H8 C12 C22:F22 C29:E29 G29 G46:K46">
    <cfRule type="containsBlanks" dxfId="4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3" priority="6">
      <formula>LEN(TRIM(J8))=0</formula>
    </cfRule>
  </conditionalFormatting>
  <dataValidations count="2">
    <dataValidation type="whole" operator="greaterThanOrEqual" allowBlank="1" showInputMessage="1" showErrorMessage="1" sqref="E29:K30 C29:D29" xr:uid="{9F215443-3325-4F30-A48A-0AF0CF83ADA6}">
      <formula1>0</formula1>
    </dataValidation>
    <dataValidation type="list" allowBlank="1" showInputMessage="1" showErrorMessage="1" sqref="J2:K2" xr:uid="{2F1F12A4-13E6-4B7D-A5A1-0AB2DEA8ACF6}">
      <formula1>"保育所,認定こども園,小規模保育事業"</formula1>
    </dataValidation>
  </dataValidations>
  <hyperlinks>
    <hyperlink ref="A1:B1" location="公表用一覧!A1" display="&lt; 戻る" xr:uid="{431A36A1-1E87-44D4-8A9E-F5A290E367B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AEC21F-0CA2-4E00-8B53-544315274995}">
  <sheetPr codeName="Sheet98"/>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c r="H1" s="257"/>
      <c r="I1" s="36" t="s">
        <v>370</v>
      </c>
      <c r="J1" s="258">
        <v>45748</v>
      </c>
      <c r="K1" s="259"/>
      <c r="L1" s="37"/>
      <c r="M1" s="37"/>
      <c r="N1" s="37"/>
    </row>
    <row r="2" spans="1:14" ht="27" customHeight="1" x14ac:dyDescent="0.4">
      <c r="A2" s="156" t="s">
        <v>371</v>
      </c>
      <c r="B2" s="155"/>
      <c r="C2" s="260" t="s">
        <v>263</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382</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59</v>
      </c>
      <c r="D5" s="293"/>
      <c r="E5" s="294"/>
      <c r="F5" s="43" t="s">
        <v>376</v>
      </c>
      <c r="G5" s="292"/>
      <c r="H5" s="293"/>
      <c r="I5" s="293"/>
      <c r="J5" s="293"/>
      <c r="K5" s="295"/>
      <c r="L5" s="40"/>
      <c r="M5" s="40"/>
      <c r="N5" s="40"/>
    </row>
    <row r="6" spans="1:14" ht="27" customHeight="1" x14ac:dyDescent="0.4">
      <c r="A6" s="209" t="s">
        <v>378</v>
      </c>
      <c r="B6" s="153"/>
      <c r="C6" s="276" t="s">
        <v>264</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386</v>
      </c>
      <c r="K7" s="289"/>
      <c r="L7" s="44"/>
      <c r="M7" s="44"/>
      <c r="N7" s="44"/>
    </row>
    <row r="8" spans="1:14" ht="27" customHeight="1" x14ac:dyDescent="0.4">
      <c r="A8" s="234"/>
      <c r="B8" s="235"/>
      <c r="C8" s="280"/>
      <c r="D8" s="281"/>
      <c r="E8" s="281"/>
      <c r="F8" s="281"/>
      <c r="G8" s="281"/>
      <c r="H8" s="45" t="s">
        <v>383</v>
      </c>
      <c r="I8" s="287"/>
      <c r="J8" s="224" t="s">
        <v>385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672</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488</v>
      </c>
      <c r="D24" s="231"/>
      <c r="E24" s="230" t="s">
        <v>675</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18</v>
      </c>
      <c r="E26" s="53">
        <v>18</v>
      </c>
      <c r="F26" s="53">
        <v>23</v>
      </c>
      <c r="G26" s="53">
        <v>23</v>
      </c>
      <c r="H26" s="53">
        <v>15</v>
      </c>
      <c r="I26" s="212">
        <f>SUM(C26:H26)</f>
        <v>100</v>
      </c>
      <c r="J26" s="213"/>
      <c r="K26" s="54" t="s">
        <v>22</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c r="D32" s="190"/>
      <c r="E32" s="191"/>
      <c r="F32" s="189"/>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c r="F47" s="166"/>
      <c r="G47" s="103"/>
      <c r="H47" s="65"/>
      <c r="I47" s="103"/>
      <c r="J47" s="167"/>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2" priority="2" stopIfTrue="1">
      <formula>$K$4=""</formula>
    </cfRule>
  </conditionalFormatting>
  <conditionalFormatting sqref="G1:H1 C5:E5 G5:K5 H8 C6:G11 H11 C22:F22 G29 G46:K46 E47:K49 J6:K6 C2:C3 C26:I27 K26:K27 C12 C29:E29 K3 I2 J8:K8 J7">
    <cfRule type="containsBlanks" dxfId="41"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0" priority="4">
      <formula>LEN(TRIM(C24))=0</formula>
    </cfRule>
  </conditionalFormatting>
  <conditionalFormatting sqref="E24:F24">
    <cfRule type="containsBlanks" dxfId="39" priority="3">
      <formula>LEN(TRIM(E24))=0</formula>
    </cfRule>
  </conditionalFormatting>
  <conditionalFormatting sqref="J9:K9 J11:K11 J10">
    <cfRule type="containsBlanks" dxfId="3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DD0CC32-E8F1-49E2-9F0C-C072A74E173A}">
      <formula1>0</formula1>
    </dataValidation>
    <dataValidation type="list" allowBlank="1" showInputMessage="1" showErrorMessage="1" sqref="J2:K2" xr:uid="{2CF37344-ED56-470A-82F9-25D227448CBE}">
      <formula1>"保育所,認定こども園,小規模保育事業"</formula1>
    </dataValidation>
  </dataValidations>
  <hyperlinks>
    <hyperlink ref="A1:B1" location="公表用一覧!A1" display="&lt; 戻る" xr:uid="{F2C0572F-A4ED-4CFF-80B2-25A01FDEC605}"/>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C13DBF-1962-4066-9495-CDC8E229E5AD}">
  <sheetPr codeName="Sheet99">
    <pageSetUpPr fitToPage="1"/>
  </sheetPr>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v>45541</v>
      </c>
      <c r="H1" s="257"/>
      <c r="I1" s="36" t="s">
        <v>370</v>
      </c>
      <c r="J1" s="258">
        <v>45748</v>
      </c>
      <c r="K1" s="259"/>
      <c r="L1" s="37"/>
      <c r="M1" s="37"/>
      <c r="N1" s="37"/>
    </row>
    <row r="2" spans="1:14" ht="27" customHeight="1" x14ac:dyDescent="0.4">
      <c r="A2" s="156" t="s">
        <v>371</v>
      </c>
      <c r="B2" s="155"/>
      <c r="C2" s="260" t="s">
        <v>265</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383</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266</v>
      </c>
      <c r="D5" s="293"/>
      <c r="E5" s="294"/>
      <c r="F5" s="43" t="s">
        <v>376</v>
      </c>
      <c r="G5" s="296" t="str">
        <f>HYPERLINK("https://www.miratz.jp/")</f>
        <v>https://www.miratz.jp/</v>
      </c>
      <c r="H5" s="293"/>
      <c r="I5" s="293"/>
      <c r="J5" s="293"/>
      <c r="K5" s="295"/>
      <c r="L5" s="40"/>
      <c r="M5" s="40"/>
      <c r="N5" s="40"/>
    </row>
    <row r="6" spans="1:14" ht="27" customHeight="1" x14ac:dyDescent="0.4">
      <c r="A6" s="209" t="s">
        <v>378</v>
      </c>
      <c r="B6" s="153"/>
      <c r="C6" s="276" t="s">
        <v>267</v>
      </c>
      <c r="D6" s="277"/>
      <c r="E6" s="277"/>
      <c r="F6" s="277"/>
      <c r="G6" s="277"/>
      <c r="H6" s="282" t="s">
        <v>379</v>
      </c>
      <c r="I6" s="107" t="s">
        <v>380</v>
      </c>
      <c r="J6" s="284">
        <v>7</v>
      </c>
      <c r="K6" s="285"/>
      <c r="L6" s="44"/>
      <c r="M6" s="44"/>
      <c r="N6" s="44"/>
    </row>
    <row r="7" spans="1:14" ht="27" customHeight="1" x14ac:dyDescent="0.4">
      <c r="A7" s="156"/>
      <c r="B7" s="155"/>
      <c r="C7" s="278"/>
      <c r="D7" s="279"/>
      <c r="E7" s="279"/>
      <c r="F7" s="279"/>
      <c r="G7" s="279"/>
      <c r="H7" s="283"/>
      <c r="I7" s="286" t="s">
        <v>381</v>
      </c>
      <c r="J7" s="288" t="s">
        <v>1064</v>
      </c>
      <c r="K7" s="289"/>
      <c r="L7" s="44"/>
      <c r="M7" s="44"/>
      <c r="N7" s="44"/>
    </row>
    <row r="8" spans="1:14" ht="27" customHeight="1" x14ac:dyDescent="0.4">
      <c r="A8" s="234"/>
      <c r="B8" s="235"/>
      <c r="C8" s="280"/>
      <c r="D8" s="281"/>
      <c r="E8" s="281"/>
      <c r="F8" s="281"/>
      <c r="G8" s="281"/>
      <c r="H8" s="88" t="s">
        <v>1065</v>
      </c>
      <c r="I8" s="287"/>
      <c r="J8" s="224">
        <v>20</v>
      </c>
      <c r="K8" s="225"/>
      <c r="L8" s="44"/>
      <c r="M8" s="44"/>
      <c r="N8" s="44"/>
    </row>
    <row r="9" spans="1:14" ht="27" customHeight="1" x14ac:dyDescent="0.4">
      <c r="A9" s="270" t="s">
        <v>384</v>
      </c>
      <c r="B9" s="271"/>
      <c r="C9" s="276" t="s">
        <v>377</v>
      </c>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1066</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672</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400</v>
      </c>
      <c r="D24" s="231"/>
      <c r="E24" s="230" t="s">
        <v>394</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3</v>
      </c>
      <c r="E26" s="53">
        <v>3</v>
      </c>
      <c r="F26" s="53">
        <v>11</v>
      </c>
      <c r="G26" s="53">
        <v>6</v>
      </c>
      <c r="H26" s="53">
        <v>4</v>
      </c>
      <c r="I26" s="212">
        <f>SUM(C26:H26)</f>
        <v>30</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4</v>
      </c>
      <c r="F29" s="59"/>
      <c r="G29" s="59">
        <v>0</v>
      </c>
      <c r="H29" s="59">
        <v>1</v>
      </c>
      <c r="I29" s="59"/>
      <c r="J29" s="59"/>
      <c r="K29" s="60"/>
      <c r="L29" s="50"/>
      <c r="M29" s="50"/>
      <c r="N29" s="50"/>
    </row>
    <row r="30" spans="1:14" ht="27" customHeight="1" thickBot="1" x14ac:dyDescent="0.45">
      <c r="A30" s="102"/>
      <c r="B30" s="61" t="s">
        <v>424</v>
      </c>
      <c r="C30" s="62" t="s">
        <v>425</v>
      </c>
      <c r="D30" s="62" t="s">
        <v>425</v>
      </c>
      <c r="E30" s="62">
        <v>3</v>
      </c>
      <c r="F30" s="62"/>
      <c r="G30" s="62">
        <v>1</v>
      </c>
      <c r="H30" s="62"/>
      <c r="I30" s="62">
        <v>1</v>
      </c>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1067</v>
      </c>
      <c r="D32" s="190"/>
      <c r="E32" s="191"/>
      <c r="F32" s="189" t="s">
        <v>1068</v>
      </c>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1069</v>
      </c>
      <c r="D39" s="202"/>
      <c r="E39" s="203"/>
      <c r="F39" s="201" t="s">
        <v>1070</v>
      </c>
      <c r="G39" s="202"/>
      <c r="H39" s="203"/>
      <c r="I39" s="201" t="s">
        <v>1071</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78" t="s">
        <v>1072</v>
      </c>
      <c r="I46" s="103" t="s">
        <v>448</v>
      </c>
      <c r="J46" s="167" t="s">
        <v>515</v>
      </c>
      <c r="K46" s="168"/>
    </row>
    <row r="47" spans="1:11" ht="20.25" customHeight="1" x14ac:dyDescent="0.4">
      <c r="A47" s="154"/>
      <c r="B47" s="174"/>
      <c r="C47" s="185" t="s">
        <v>450</v>
      </c>
      <c r="D47" s="186"/>
      <c r="E47" s="166" t="s">
        <v>451</v>
      </c>
      <c r="F47" s="166"/>
      <c r="G47" s="103" t="s">
        <v>452</v>
      </c>
      <c r="H47" s="65" t="s">
        <v>1073</v>
      </c>
      <c r="I47" s="103" t="s">
        <v>1074</v>
      </c>
      <c r="J47" s="167" t="s">
        <v>515</v>
      </c>
      <c r="K47" s="168"/>
    </row>
    <row r="48" spans="1:11" ht="20.25" customHeight="1" x14ac:dyDescent="0.4">
      <c r="A48" s="154"/>
      <c r="B48" s="174"/>
      <c r="C48" s="185" t="s">
        <v>456</v>
      </c>
      <c r="D48" s="186"/>
      <c r="E48" s="166" t="s">
        <v>445</v>
      </c>
      <c r="F48" s="166"/>
      <c r="G48" s="103" t="s">
        <v>521</v>
      </c>
      <c r="H48" s="78" t="s">
        <v>1075</v>
      </c>
      <c r="I48" s="103" t="s">
        <v>1076</v>
      </c>
      <c r="J48" s="167" t="s">
        <v>515</v>
      </c>
      <c r="K48" s="168"/>
    </row>
    <row r="49" spans="1:14" ht="20.25" customHeight="1" x14ac:dyDescent="0.4">
      <c r="A49" s="154"/>
      <c r="B49" s="174"/>
      <c r="C49" s="185" t="s">
        <v>457</v>
      </c>
      <c r="D49" s="186"/>
      <c r="E49" s="166" t="s">
        <v>860</v>
      </c>
      <c r="F49" s="166"/>
      <c r="G49" s="103" t="s">
        <v>1077</v>
      </c>
      <c r="H49" s="78" t="s">
        <v>1072</v>
      </c>
      <c r="I49" s="103" t="s">
        <v>1078</v>
      </c>
      <c r="J49" s="167" t="s">
        <v>515</v>
      </c>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531</v>
      </c>
      <c r="D55" s="181"/>
      <c r="E55" s="182" t="s">
        <v>694</v>
      </c>
      <c r="F55" s="182"/>
      <c r="G55" s="104" t="s">
        <v>567</v>
      </c>
      <c r="H55" s="69" t="s">
        <v>377</v>
      </c>
      <c r="I55" s="69" t="s">
        <v>377</v>
      </c>
      <c r="J55" s="183" t="s">
        <v>472</v>
      </c>
      <c r="K55" s="184"/>
    </row>
    <row r="56" spans="1:14" ht="20.25" customHeight="1" x14ac:dyDescent="0.4">
      <c r="A56" s="154"/>
      <c r="B56" s="174"/>
      <c r="C56" s="164" t="s">
        <v>772</v>
      </c>
      <c r="D56" s="165"/>
      <c r="E56" s="166" t="s">
        <v>445</v>
      </c>
      <c r="F56" s="166"/>
      <c r="G56" s="103" t="s">
        <v>705</v>
      </c>
      <c r="H56" s="70" t="s">
        <v>377</v>
      </c>
      <c r="I56" s="70" t="s">
        <v>1079</v>
      </c>
      <c r="J56" s="167" t="s">
        <v>472</v>
      </c>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1080</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7" priority="3">
      <formula>LEN(TRIM(C24))=0</formula>
    </cfRule>
  </conditionalFormatting>
  <conditionalFormatting sqref="C9:G11 J9:K11 H11 C27:I27 K27">
    <cfRule type="expression" dxfId="36" priority="2" stopIfTrue="1">
      <formula>$K$4=""</formula>
    </cfRule>
  </conditionalFormatting>
  <conditionalFormatting sqref="E47:K49 C6:G11 H11 C26:I27 K26:K27 G1:H1 I2 C2:C3 K3 C5:E5 G5:K5 J6:K6 J7 H8 C12 C22:F22 C29:E29 G29 G46:K46">
    <cfRule type="containsBlanks" dxfId="3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4" priority="6">
      <formula>LEN(TRIM(J8))=0</formula>
    </cfRule>
  </conditionalFormatting>
  <dataValidations count="2">
    <dataValidation type="whole" operator="greaterThanOrEqual" allowBlank="1" showInputMessage="1" showErrorMessage="1" sqref="E29:K30 C29:D29" xr:uid="{E7EBA034-75E9-42E9-B305-CE904BAB7FC6}">
      <formula1>0</formula1>
    </dataValidation>
    <dataValidation type="list" allowBlank="1" showInputMessage="1" showErrorMessage="1" sqref="J2:K2" xr:uid="{F9FF7926-9066-4443-975E-2B631D4C390F}">
      <formula1>"保育所,認定こども園,小規模保育事業"</formula1>
    </dataValidation>
  </dataValidations>
  <hyperlinks>
    <hyperlink ref="A1:B1" location="公表用一覧!A1" display="&lt; 戻る" xr:uid="{EF6DB480-AF9E-45FB-BB71-389C15CD504D}"/>
  </hyperlinks>
  <printOptions horizontalCentered="1"/>
  <pageMargins left="0.19685039370078741" right="0.19685039370078741" top="0.39370078740157483" bottom="0.39370078740157483" header="0" footer="0"/>
  <pageSetup paperSize="9" scale="51" orientation="portrait" r:id="rId1"/>
  <headerFooter>
    <oddHeader>&amp;L&amp;P / &amp;N ページ</oddHeader>
  </headerFooter>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6052AA-0297-44E8-9259-17D2E4349C1E}">
  <sheetPr codeName="Sheet100"/>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c r="H1" s="257"/>
      <c r="I1" s="36" t="s">
        <v>370</v>
      </c>
      <c r="J1" s="258">
        <v>45748</v>
      </c>
      <c r="K1" s="259"/>
      <c r="L1" s="37"/>
      <c r="M1" s="37"/>
      <c r="N1" s="37"/>
    </row>
    <row r="2" spans="1:14" ht="27" customHeight="1" x14ac:dyDescent="0.4">
      <c r="A2" s="156" t="s">
        <v>371</v>
      </c>
      <c r="B2" s="155"/>
      <c r="C2" s="260" t="s">
        <v>328</v>
      </c>
      <c r="D2" s="261"/>
      <c r="E2" s="261"/>
      <c r="F2" s="261"/>
      <c r="G2" s="261"/>
      <c r="H2" s="262"/>
      <c r="I2" s="39" t="s">
        <v>93</v>
      </c>
      <c r="J2" s="266" t="s">
        <v>774</v>
      </c>
      <c r="K2" s="267"/>
      <c r="L2" s="40"/>
      <c r="M2" s="40"/>
      <c r="N2" s="40"/>
    </row>
    <row r="3" spans="1:14" ht="27" customHeight="1" x14ac:dyDescent="0.4">
      <c r="A3" s="156"/>
      <c r="B3" s="155"/>
      <c r="C3" s="260"/>
      <c r="D3" s="261"/>
      <c r="E3" s="261"/>
      <c r="F3" s="261"/>
      <c r="G3" s="261"/>
      <c r="H3" s="262"/>
      <c r="I3" s="268" t="s">
        <v>373</v>
      </c>
      <c r="J3" s="269"/>
      <c r="K3" s="41">
        <v>384</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86</v>
      </c>
      <c r="D5" s="293"/>
      <c r="E5" s="294"/>
      <c r="F5" s="43" t="s">
        <v>376</v>
      </c>
      <c r="G5" s="292"/>
      <c r="H5" s="293"/>
      <c r="I5" s="293"/>
      <c r="J5" s="293"/>
      <c r="K5" s="295"/>
      <c r="L5" s="40"/>
      <c r="M5" s="40"/>
      <c r="N5" s="40"/>
    </row>
    <row r="6" spans="1:14" ht="27" customHeight="1" x14ac:dyDescent="0.4">
      <c r="A6" s="209" t="s">
        <v>378</v>
      </c>
      <c r="B6" s="153"/>
      <c r="C6" s="276" t="s">
        <v>329</v>
      </c>
      <c r="D6" s="277"/>
      <c r="E6" s="277"/>
      <c r="F6" s="277"/>
      <c r="G6" s="277"/>
      <c r="H6" s="282" t="s">
        <v>379</v>
      </c>
      <c r="I6" s="107" t="s">
        <v>380</v>
      </c>
      <c r="J6" s="284">
        <v>0</v>
      </c>
      <c r="K6" s="285"/>
      <c r="L6" s="44"/>
      <c r="M6" s="44"/>
      <c r="N6" s="44"/>
    </row>
    <row r="7" spans="1:14" ht="27" customHeight="1" x14ac:dyDescent="0.4">
      <c r="A7" s="156"/>
      <c r="B7" s="155"/>
      <c r="C7" s="278"/>
      <c r="D7" s="279"/>
      <c r="E7" s="279"/>
      <c r="F7" s="279"/>
      <c r="G7" s="279"/>
      <c r="H7" s="283"/>
      <c r="I7" s="286" t="s">
        <v>381</v>
      </c>
      <c r="J7" s="288" t="s">
        <v>386</v>
      </c>
      <c r="K7" s="289"/>
      <c r="L7" s="44"/>
      <c r="M7" s="44"/>
      <c r="N7" s="44"/>
    </row>
    <row r="8" spans="1:14" ht="27" customHeight="1" x14ac:dyDescent="0.4">
      <c r="A8" s="234"/>
      <c r="B8" s="235"/>
      <c r="C8" s="280"/>
      <c r="D8" s="281"/>
      <c r="E8" s="281"/>
      <c r="F8" s="281"/>
      <c r="G8" s="281"/>
      <c r="H8" s="45" t="s">
        <v>643</v>
      </c>
      <c r="I8" s="287"/>
      <c r="J8" s="224" t="s">
        <v>385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488</v>
      </c>
      <c r="D24" s="231"/>
      <c r="E24" s="230" t="s">
        <v>394</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2</v>
      </c>
      <c r="D26" s="53">
        <v>8</v>
      </c>
      <c r="E26" s="53">
        <v>8</v>
      </c>
      <c r="F26" s="53" t="s">
        <v>83</v>
      </c>
      <c r="G26" s="53" t="s">
        <v>83</v>
      </c>
      <c r="H26" s="53" t="s">
        <v>83</v>
      </c>
      <c r="I26" s="212">
        <f>SUM(C26:H26)</f>
        <v>18</v>
      </c>
      <c r="J26" s="213"/>
      <c r="K26" s="54" t="s">
        <v>16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c r="D32" s="190"/>
      <c r="E32" s="191"/>
      <c r="F32" s="189"/>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c r="G39" s="202"/>
      <c r="H39" s="203"/>
      <c r="I39" s="201"/>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c r="H46" s="65"/>
      <c r="I46" s="103"/>
      <c r="J46" s="167"/>
      <c r="K46" s="168"/>
    </row>
    <row r="47" spans="1:11" ht="20.25" customHeight="1" x14ac:dyDescent="0.4">
      <c r="A47" s="154"/>
      <c r="B47" s="174"/>
      <c r="C47" s="185" t="s">
        <v>450</v>
      </c>
      <c r="D47" s="186"/>
      <c r="E47" s="166"/>
      <c r="F47" s="166"/>
      <c r="G47" s="103"/>
      <c r="H47" s="65"/>
      <c r="I47" s="103"/>
      <c r="J47" s="167"/>
      <c r="K47" s="168"/>
    </row>
    <row r="48" spans="1:11" ht="20.25" customHeight="1" x14ac:dyDescent="0.4">
      <c r="A48" s="154"/>
      <c r="B48" s="174"/>
      <c r="C48" s="185" t="s">
        <v>456</v>
      </c>
      <c r="D48" s="186"/>
      <c r="E48" s="166"/>
      <c r="F48" s="166"/>
      <c r="G48" s="103"/>
      <c r="H48" s="65"/>
      <c r="I48" s="103"/>
      <c r="J48" s="167"/>
      <c r="K48" s="168"/>
    </row>
    <row r="49" spans="1:14" ht="20.25" customHeight="1" x14ac:dyDescent="0.4">
      <c r="A49" s="154"/>
      <c r="B49" s="174"/>
      <c r="C49" s="185" t="s">
        <v>457</v>
      </c>
      <c r="D49" s="186"/>
      <c r="E49" s="166"/>
      <c r="F49" s="166"/>
      <c r="G49" s="103"/>
      <c r="H49" s="65"/>
      <c r="I49" s="103"/>
      <c r="J49" s="167"/>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33" priority="2" stopIfTrue="1">
      <formula>$K$4=""</formula>
    </cfRule>
  </conditionalFormatting>
  <conditionalFormatting sqref="G1:H1 C5:E5 G5:K5 H8 C6:G11 H11 C22:F22 G29 G46:K46 E47:K49 J6:K6 C2:C3 C26:I27 K26:K27 C12 C29:E29 K3 I2 J8:K8 J7">
    <cfRule type="containsBlanks" dxfId="32"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1" priority="4">
      <formula>LEN(TRIM(C24))=0</formula>
    </cfRule>
  </conditionalFormatting>
  <conditionalFormatting sqref="E24:F24">
    <cfRule type="containsBlanks" dxfId="30" priority="3">
      <formula>LEN(TRIM(E24))=0</formula>
    </cfRule>
  </conditionalFormatting>
  <conditionalFormatting sqref="J9:K9 J11:K11 J10">
    <cfRule type="containsBlanks" dxfId="29"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AD136B6D-EE31-4909-8A83-FDD531BA47CD}">
      <formula1>0</formula1>
    </dataValidation>
    <dataValidation type="list" allowBlank="1" showInputMessage="1" showErrorMessage="1" sqref="J2:K2" xr:uid="{A88FE044-C182-4750-9E7A-0BF94CC42133}">
      <formula1>"保育所,認定こども園,小規模保育事業"</formula1>
    </dataValidation>
  </dataValidations>
  <hyperlinks>
    <hyperlink ref="A1:B1" location="公表用一覧!A1" display="&lt; 戻る" xr:uid="{2D9E3C10-D430-45FE-A15F-A962E225C79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6C8496-B0C3-4E04-A3F2-A29E359918EE}">
  <sheetPr codeName="Sheet101">
    <pageSetUpPr fitToPage="1"/>
  </sheetPr>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45545</v>
      </c>
      <c r="H1" s="257"/>
      <c r="I1" s="36" t="s">
        <v>370</v>
      </c>
      <c r="J1" s="258">
        <v>45748</v>
      </c>
      <c r="K1" s="259"/>
      <c r="L1" s="37"/>
      <c r="M1" s="37"/>
      <c r="N1" s="37"/>
    </row>
    <row r="2" spans="1:14" ht="27" customHeight="1" x14ac:dyDescent="0.4">
      <c r="A2" s="156" t="s">
        <v>371</v>
      </c>
      <c r="B2" s="155"/>
      <c r="C2" s="260" t="s">
        <v>1332</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385</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1333</v>
      </c>
      <c r="D5" s="293"/>
      <c r="E5" s="294"/>
      <c r="F5" s="43" t="s">
        <v>376</v>
      </c>
      <c r="G5" s="296" t="str">
        <f>HYPERLINK("https://www.morinomachi-childcare.jp/index.html")</f>
        <v>https://www.morinomachi-childcare.jp/index.html</v>
      </c>
      <c r="H5" s="293"/>
      <c r="I5" s="293"/>
      <c r="J5" s="293"/>
      <c r="K5" s="295"/>
      <c r="L5" s="40"/>
      <c r="M5" s="40"/>
      <c r="N5" s="40"/>
    </row>
    <row r="6" spans="1:14" ht="27" customHeight="1" x14ac:dyDescent="0.4">
      <c r="A6" s="209" t="s">
        <v>378</v>
      </c>
      <c r="B6" s="153"/>
      <c r="C6" s="413" t="s">
        <v>1334</v>
      </c>
      <c r="D6" s="277"/>
      <c r="E6" s="277"/>
      <c r="F6" s="277"/>
      <c r="G6" s="277"/>
      <c r="H6" s="282" t="s">
        <v>379</v>
      </c>
      <c r="I6" s="107" t="s">
        <v>380</v>
      </c>
      <c r="J6" s="284">
        <v>8</v>
      </c>
      <c r="K6" s="285"/>
      <c r="L6" s="44"/>
      <c r="M6" s="44"/>
      <c r="N6" s="44"/>
    </row>
    <row r="7" spans="1:14" ht="27" customHeight="1" x14ac:dyDescent="0.4">
      <c r="A7" s="156"/>
      <c r="B7" s="155"/>
      <c r="C7" s="278"/>
      <c r="D7" s="279"/>
      <c r="E7" s="279"/>
      <c r="F7" s="279"/>
      <c r="G7" s="279"/>
      <c r="H7" s="283"/>
      <c r="I7" s="286" t="s">
        <v>381</v>
      </c>
      <c r="J7" s="288" t="s">
        <v>1335</v>
      </c>
      <c r="K7" s="289"/>
      <c r="L7" s="44"/>
      <c r="M7" s="44"/>
      <c r="N7" s="44"/>
    </row>
    <row r="8" spans="1:14" ht="27" customHeight="1" x14ac:dyDescent="0.4">
      <c r="A8" s="234"/>
      <c r="B8" s="235"/>
      <c r="C8" s="280"/>
      <c r="D8" s="281"/>
      <c r="E8" s="281"/>
      <c r="F8" s="281"/>
      <c r="G8" s="281"/>
      <c r="H8" s="45" t="s">
        <v>1336</v>
      </c>
      <c r="I8" s="287"/>
      <c r="J8" s="224">
        <v>4</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1337</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503</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488</v>
      </c>
      <c r="D24" s="231"/>
      <c r="E24" s="230" t="s">
        <v>400</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10</v>
      </c>
      <c r="E26" s="53">
        <v>11</v>
      </c>
      <c r="F26" s="53">
        <v>12</v>
      </c>
      <c r="G26" s="53">
        <v>12</v>
      </c>
      <c r="H26" s="53">
        <v>12</v>
      </c>
      <c r="I26" s="212">
        <f>SUM(C26:H26)</f>
        <v>60</v>
      </c>
      <c r="J26" s="213"/>
      <c r="K26" s="54" t="s">
        <v>17</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15</v>
      </c>
      <c r="F29" s="59">
        <v>0</v>
      </c>
      <c r="G29" s="59">
        <v>0</v>
      </c>
      <c r="H29" s="59">
        <v>1</v>
      </c>
      <c r="I29" s="59">
        <v>0</v>
      </c>
      <c r="J29" s="59">
        <v>0</v>
      </c>
      <c r="K29" s="60"/>
      <c r="L29" s="50"/>
      <c r="M29" s="50"/>
      <c r="N29" s="50"/>
    </row>
    <row r="30" spans="1:14" ht="27" customHeight="1" thickBot="1" x14ac:dyDescent="0.45">
      <c r="A30" s="102"/>
      <c r="B30" s="61" t="s">
        <v>424</v>
      </c>
      <c r="C30" s="62" t="s">
        <v>425</v>
      </c>
      <c r="D30" s="62" t="s">
        <v>425</v>
      </c>
      <c r="E30" s="62">
        <v>5</v>
      </c>
      <c r="F30" s="62">
        <v>0</v>
      </c>
      <c r="G30" s="62">
        <v>4</v>
      </c>
      <c r="H30" s="62">
        <v>0</v>
      </c>
      <c r="I30" s="62">
        <v>4</v>
      </c>
      <c r="J30" s="62">
        <v>1</v>
      </c>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1338</v>
      </c>
      <c r="D32" s="190"/>
      <c r="E32" s="191"/>
      <c r="F32" s="189" t="s">
        <v>1339</v>
      </c>
      <c r="G32" s="190"/>
      <c r="H32" s="191"/>
      <c r="I32" s="189" t="s">
        <v>1340</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1341</v>
      </c>
      <c r="D39" s="202"/>
      <c r="E39" s="203"/>
      <c r="F39" s="201" t="s">
        <v>1342</v>
      </c>
      <c r="G39" s="202"/>
      <c r="H39" s="203"/>
      <c r="I39" s="201" t="s">
        <v>1343</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683</v>
      </c>
      <c r="I46" s="103" t="s">
        <v>448</v>
      </c>
      <c r="J46" s="167" t="s">
        <v>524</v>
      </c>
      <c r="K46" s="168"/>
    </row>
    <row r="47" spans="1:11" ht="20.25" customHeight="1" x14ac:dyDescent="0.4">
      <c r="A47" s="154"/>
      <c r="B47" s="174"/>
      <c r="C47" s="185" t="s">
        <v>450</v>
      </c>
      <c r="D47" s="186"/>
      <c r="E47" s="166" t="s">
        <v>451</v>
      </c>
      <c r="F47" s="166"/>
      <c r="G47" s="103" t="s">
        <v>452</v>
      </c>
      <c r="H47" s="65" t="s">
        <v>1268</v>
      </c>
      <c r="I47" s="103" t="s">
        <v>688</v>
      </c>
      <c r="J47" s="167" t="s">
        <v>524</v>
      </c>
      <c r="K47" s="168"/>
    </row>
    <row r="48" spans="1:11" ht="20.25" customHeight="1" x14ac:dyDescent="0.4">
      <c r="A48" s="154"/>
      <c r="B48" s="174"/>
      <c r="C48" s="185" t="s">
        <v>456</v>
      </c>
      <c r="D48" s="186"/>
      <c r="E48" s="166" t="s">
        <v>445</v>
      </c>
      <c r="F48" s="166"/>
      <c r="G48" s="103" t="s">
        <v>521</v>
      </c>
      <c r="H48" s="65" t="s">
        <v>1344</v>
      </c>
      <c r="I48" s="103" t="s">
        <v>557</v>
      </c>
      <c r="J48" s="167" t="s">
        <v>524</v>
      </c>
      <c r="K48" s="168"/>
    </row>
    <row r="49" spans="1:14" ht="20.25" customHeight="1" x14ac:dyDescent="0.4">
      <c r="A49" s="154"/>
      <c r="B49" s="174"/>
      <c r="C49" s="185" t="s">
        <v>457</v>
      </c>
      <c r="D49" s="186"/>
      <c r="E49" s="166" t="s">
        <v>458</v>
      </c>
      <c r="F49" s="166"/>
      <c r="G49" s="103" t="s">
        <v>446</v>
      </c>
      <c r="H49" s="65" t="s">
        <v>1345</v>
      </c>
      <c r="I49" s="103" t="s">
        <v>448</v>
      </c>
      <c r="J49" s="167" t="s">
        <v>524</v>
      </c>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1346</v>
      </c>
      <c r="D55" s="181"/>
      <c r="E55" s="182" t="s">
        <v>445</v>
      </c>
      <c r="F55" s="182"/>
      <c r="G55" s="104" t="s">
        <v>1347</v>
      </c>
      <c r="H55" s="69" t="s">
        <v>1347</v>
      </c>
      <c r="I55" s="69" t="s">
        <v>1347</v>
      </c>
      <c r="J55" s="183" t="s">
        <v>1348</v>
      </c>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1349</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8" priority="3">
      <formula>LEN(TRIM(C24))=0</formula>
    </cfRule>
  </conditionalFormatting>
  <conditionalFormatting sqref="C9:G11 J9:K11 H11 C27:I27 K27">
    <cfRule type="expression" dxfId="27" priority="2" stopIfTrue="1">
      <formula>$K$4=""</formula>
    </cfRule>
  </conditionalFormatting>
  <conditionalFormatting sqref="E47:K49 C6:G11 H11 C26:I27 K26:K27 G1:H1 I2 C2:C3 K3 C5:E5 G5:K5 J6:K6 J7 H8 C12 C22:F22 C29:E29 G29 G46:K46">
    <cfRule type="containsBlanks" dxfId="2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5" priority="6">
      <formula>LEN(TRIM(J8))=0</formula>
    </cfRule>
  </conditionalFormatting>
  <dataValidations count="2">
    <dataValidation type="whole" operator="greaterThanOrEqual" allowBlank="1" showInputMessage="1" showErrorMessage="1" sqref="E29:K30 C29:D29" xr:uid="{44F9A7F9-70E3-4B29-83F8-83B992096018}">
      <formula1>0</formula1>
    </dataValidation>
    <dataValidation type="list" allowBlank="1" showInputMessage="1" showErrorMessage="1" sqref="J2:K2" xr:uid="{C20B61C3-926D-4D82-B1DF-696510AAB904}">
      <formula1>"保育所,認定こども園,小規模保育事業"</formula1>
    </dataValidation>
  </dataValidations>
  <hyperlinks>
    <hyperlink ref="A1:B1" location="公表用一覧!A1" display=" &lt;戻る" xr:uid="{681E1134-112F-4A91-9F82-728540FACDB2}"/>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F3F838-B570-43EF-8FE1-9670C73A385A}">
  <sheetPr codeName="Sheet102"/>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c r="H1" s="257"/>
      <c r="I1" s="36" t="s">
        <v>370</v>
      </c>
      <c r="J1" s="258">
        <v>45748</v>
      </c>
      <c r="K1" s="259"/>
      <c r="L1" s="37"/>
      <c r="M1" s="37"/>
      <c r="N1" s="37"/>
    </row>
    <row r="2" spans="1:14" ht="27" customHeight="1" x14ac:dyDescent="0.4">
      <c r="A2" s="156" t="s">
        <v>371</v>
      </c>
      <c r="B2" s="155"/>
      <c r="C2" s="260" t="s">
        <v>1611</v>
      </c>
      <c r="D2" s="261"/>
      <c r="E2" s="261"/>
      <c r="F2" s="261"/>
      <c r="G2" s="261"/>
      <c r="H2" s="262"/>
      <c r="I2" s="39" t="s">
        <v>93</v>
      </c>
      <c r="J2" s="266"/>
      <c r="K2" s="267"/>
      <c r="L2" s="40"/>
      <c r="M2" s="40"/>
      <c r="N2" s="40"/>
    </row>
    <row r="3" spans="1:14" ht="27" customHeight="1" x14ac:dyDescent="0.4">
      <c r="A3" s="156"/>
      <c r="B3" s="155"/>
      <c r="C3" s="260"/>
      <c r="D3" s="261"/>
      <c r="E3" s="261"/>
      <c r="F3" s="261"/>
      <c r="G3" s="261"/>
      <c r="H3" s="262"/>
      <c r="I3" s="268" t="s">
        <v>373</v>
      </c>
      <c r="J3" s="269"/>
      <c r="K3" s="41">
        <v>386</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1612</v>
      </c>
      <c r="D5" s="293"/>
      <c r="E5" s="294"/>
      <c r="F5" s="43" t="s">
        <v>376</v>
      </c>
      <c r="G5" s="296" t="str">
        <f>HYPERLINK("https://www.serio-corp.com/")</f>
        <v>https://www.serio-corp.com/</v>
      </c>
      <c r="H5" s="293"/>
      <c r="I5" s="293"/>
      <c r="J5" s="293"/>
      <c r="K5" s="295"/>
      <c r="L5" s="40"/>
      <c r="M5" s="40"/>
      <c r="N5" s="40"/>
    </row>
    <row r="6" spans="1:14" ht="27" customHeight="1" x14ac:dyDescent="0.4">
      <c r="A6" s="209" t="s">
        <v>378</v>
      </c>
      <c r="B6" s="153"/>
      <c r="C6" s="276" t="s">
        <v>1613</v>
      </c>
      <c r="D6" s="277"/>
      <c r="E6" s="277"/>
      <c r="F6" s="277"/>
      <c r="G6" s="277"/>
      <c r="H6" s="282" t="s">
        <v>379</v>
      </c>
      <c r="I6" s="107" t="s">
        <v>380</v>
      </c>
      <c r="J6" s="284">
        <v>5</v>
      </c>
      <c r="K6" s="285"/>
      <c r="L6" s="44"/>
      <c r="M6" s="44"/>
      <c r="N6" s="44"/>
    </row>
    <row r="7" spans="1:14" ht="27" customHeight="1" x14ac:dyDescent="0.4">
      <c r="A7" s="156"/>
      <c r="B7" s="155"/>
      <c r="C7" s="278"/>
      <c r="D7" s="279"/>
      <c r="E7" s="279"/>
      <c r="F7" s="279"/>
      <c r="G7" s="279"/>
      <c r="H7" s="283"/>
      <c r="I7" s="286" t="s">
        <v>381</v>
      </c>
      <c r="J7" s="288" t="s">
        <v>1082</v>
      </c>
      <c r="K7" s="289"/>
      <c r="L7" s="44"/>
      <c r="M7" s="44"/>
      <c r="N7" s="44"/>
    </row>
    <row r="8" spans="1:14" ht="27" customHeight="1" x14ac:dyDescent="0.4">
      <c r="A8" s="234"/>
      <c r="B8" s="235"/>
      <c r="C8" s="280"/>
      <c r="D8" s="281"/>
      <c r="E8" s="281"/>
      <c r="F8" s="281"/>
      <c r="G8" s="281"/>
      <c r="H8" s="45" t="s">
        <v>499</v>
      </c>
      <c r="I8" s="287"/>
      <c r="J8" s="224">
        <v>12</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1614</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501</v>
      </c>
      <c r="D22" s="231"/>
      <c r="E22" s="230" t="s">
        <v>502</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505</v>
      </c>
      <c r="D24" s="231"/>
      <c r="E24" s="230" t="s">
        <v>506</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3</v>
      </c>
      <c r="D26" s="53">
        <v>10</v>
      </c>
      <c r="E26" s="53">
        <v>11</v>
      </c>
      <c r="F26" s="53">
        <v>11</v>
      </c>
      <c r="G26" s="53">
        <v>12</v>
      </c>
      <c r="H26" s="53">
        <v>5</v>
      </c>
      <c r="I26" s="212">
        <f>SUM(C26:H26)</f>
        <v>52</v>
      </c>
      <c r="J26" s="213"/>
      <c r="K26" s="54" t="s">
        <v>1615</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13</v>
      </c>
      <c r="F29" s="59">
        <v>3</v>
      </c>
      <c r="G29" s="59">
        <v>3</v>
      </c>
      <c r="H29" s="59">
        <v>1</v>
      </c>
      <c r="I29" s="59">
        <v>3</v>
      </c>
      <c r="J29" s="59"/>
      <c r="K29" s="60"/>
      <c r="L29" s="50"/>
      <c r="M29" s="50"/>
      <c r="N29" s="50"/>
    </row>
    <row r="30" spans="1:14" ht="27" customHeight="1" thickBot="1" x14ac:dyDescent="0.45">
      <c r="A30" s="102"/>
      <c r="B30" s="61" t="s">
        <v>424</v>
      </c>
      <c r="C30" s="62" t="s">
        <v>425</v>
      </c>
      <c r="D30" s="62" t="s">
        <v>425</v>
      </c>
      <c r="E30" s="62">
        <v>5</v>
      </c>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1616</v>
      </c>
      <c r="D32" s="190"/>
      <c r="E32" s="191"/>
      <c r="F32" s="189" t="s">
        <v>1617</v>
      </c>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c r="D39" s="202"/>
      <c r="E39" s="203"/>
      <c r="F39" s="201" t="s">
        <v>1618</v>
      </c>
      <c r="G39" s="202"/>
      <c r="H39" s="203"/>
      <c r="I39" s="201" t="s">
        <v>1619</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1620</v>
      </c>
      <c r="H46" s="65" t="s">
        <v>1621</v>
      </c>
      <c r="I46" s="103" t="s">
        <v>448</v>
      </c>
      <c r="J46" s="167" t="s">
        <v>524</v>
      </c>
      <c r="K46" s="168"/>
    </row>
    <row r="47" spans="1:11" ht="20.25" customHeight="1" x14ac:dyDescent="0.4">
      <c r="A47" s="154"/>
      <c r="B47" s="174"/>
      <c r="C47" s="185" t="s">
        <v>450</v>
      </c>
      <c r="D47" s="186"/>
      <c r="E47" s="166" t="s">
        <v>451</v>
      </c>
      <c r="F47" s="166"/>
      <c r="G47" s="103" t="s">
        <v>452</v>
      </c>
      <c r="H47" s="65" t="s">
        <v>553</v>
      </c>
      <c r="I47" s="103" t="s">
        <v>1199</v>
      </c>
      <c r="J47" s="167" t="s">
        <v>524</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458</v>
      </c>
      <c r="F49" s="166"/>
      <c r="G49" s="103" t="s">
        <v>459</v>
      </c>
      <c r="H49" s="65" t="s">
        <v>460</v>
      </c>
      <c r="I49" s="103"/>
      <c r="J49" s="167"/>
      <c r="K49" s="168"/>
      <c r="L49" s="66"/>
      <c r="M49" s="66"/>
      <c r="N49" s="66"/>
    </row>
    <row r="50" spans="1:14" ht="20.25" customHeight="1" x14ac:dyDescent="0.4">
      <c r="A50" s="154"/>
      <c r="B50" s="174"/>
      <c r="C50" s="185" t="s">
        <v>461</v>
      </c>
      <c r="D50" s="186"/>
      <c r="E50" s="188" t="s">
        <v>1622</v>
      </c>
      <c r="F50" s="188"/>
      <c r="G50" s="103" t="s">
        <v>1620</v>
      </c>
      <c r="H50" s="65" t="s">
        <v>1623</v>
      </c>
      <c r="I50" s="103" t="s">
        <v>448</v>
      </c>
      <c r="J50" s="167" t="s">
        <v>524</v>
      </c>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531</v>
      </c>
      <c r="D55" s="181"/>
      <c r="E55" s="182" t="s">
        <v>694</v>
      </c>
      <c r="F55" s="182"/>
      <c r="G55" s="104" t="s">
        <v>1624</v>
      </c>
      <c r="H55" s="69" t="s">
        <v>1625</v>
      </c>
      <c r="I55" s="69"/>
      <c r="J55" s="183" t="s">
        <v>815</v>
      </c>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1626</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24" priority="2" stopIfTrue="1">
      <formula>$K$4=""</formula>
    </cfRule>
  </conditionalFormatting>
  <conditionalFormatting sqref="G1:H1 C5:E5 G5:K5 H8 C6:G11 H11 C22:F22 G29 G46:K46 E47:K49 J6:K6 C2:C3 C26:I27 K26:K27 C12 C29:E29 K3 I2 J8:K8 J7">
    <cfRule type="containsBlanks" dxfId="23"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2" priority="4">
      <formula>LEN(TRIM(C24))=0</formula>
    </cfRule>
  </conditionalFormatting>
  <conditionalFormatting sqref="E24:F24">
    <cfRule type="containsBlanks" dxfId="21" priority="3">
      <formula>LEN(TRIM(E24))=0</formula>
    </cfRule>
  </conditionalFormatting>
  <conditionalFormatting sqref="J9:K9 J11:K11 J10">
    <cfRule type="containsBlanks" dxfId="20"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9B4AC0A0-B270-490E-BEF8-117A1CA97979}">
      <formula1>0</formula1>
    </dataValidation>
    <dataValidation type="list" allowBlank="1" showInputMessage="1" showErrorMessage="1" sqref="J2:K2" xr:uid="{BFCFC7E3-F69B-456B-9B11-2DD1C37E9740}">
      <formula1>"保育所,認定こども園,小規模保育事業"</formula1>
    </dataValidation>
  </dataValidations>
  <hyperlinks>
    <hyperlink ref="A1:B1" location="公表用一覧!A1" display=" &lt;戻る" xr:uid="{6ED9FAF8-31CD-41AE-96B7-F061E965601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4871F8-BAC5-4D02-A9A3-1AC9AA635222}">
  <sheetPr codeName="Sheet10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255" t="s">
        <v>368</v>
      </c>
      <c r="B1" s="255"/>
      <c r="C1" s="75"/>
      <c r="D1" s="75"/>
      <c r="E1" s="76"/>
      <c r="F1" s="35" t="s">
        <v>369</v>
      </c>
      <c r="G1" s="256">
        <v>45555</v>
      </c>
      <c r="H1" s="257"/>
      <c r="I1" s="36" t="s">
        <v>370</v>
      </c>
      <c r="J1" s="258">
        <v>45748</v>
      </c>
      <c r="K1" s="259"/>
      <c r="L1" s="37"/>
      <c r="M1" s="37"/>
      <c r="N1" s="37"/>
    </row>
    <row r="2" spans="1:14" ht="27" customHeight="1" x14ac:dyDescent="0.4">
      <c r="A2" s="156" t="s">
        <v>371</v>
      </c>
      <c r="B2" s="155"/>
      <c r="C2" s="260" t="s">
        <v>1681</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387</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1682</v>
      </c>
      <c r="D5" s="293"/>
      <c r="E5" s="294"/>
      <c r="F5" s="43" t="s">
        <v>376</v>
      </c>
      <c r="G5" s="296" t="str">
        <f>HYPERLINK("https://otakanomori.pluskids-hoikuen.com/")</f>
        <v>https://otakanomori.pluskids-hoikuen.com/</v>
      </c>
      <c r="H5" s="293"/>
      <c r="I5" s="293"/>
      <c r="J5" s="293"/>
      <c r="K5" s="295"/>
      <c r="L5" s="40"/>
      <c r="M5" s="40"/>
      <c r="N5" s="40"/>
    </row>
    <row r="6" spans="1:14" ht="27" customHeight="1" x14ac:dyDescent="0.4">
      <c r="A6" s="209" t="s">
        <v>378</v>
      </c>
      <c r="B6" s="153"/>
      <c r="C6" s="413" t="s">
        <v>1683</v>
      </c>
      <c r="D6" s="277"/>
      <c r="E6" s="277"/>
      <c r="F6" s="277"/>
      <c r="G6" s="277"/>
      <c r="H6" s="282" t="s">
        <v>379</v>
      </c>
      <c r="I6" s="107" t="s">
        <v>380</v>
      </c>
      <c r="J6" s="284">
        <v>2</v>
      </c>
      <c r="K6" s="285"/>
      <c r="L6" s="44"/>
      <c r="M6" s="44"/>
      <c r="N6" s="44"/>
    </row>
    <row r="7" spans="1:14" ht="27" customHeight="1" x14ac:dyDescent="0.4">
      <c r="A7" s="156"/>
      <c r="B7" s="155"/>
      <c r="C7" s="278"/>
      <c r="D7" s="279"/>
      <c r="E7" s="279"/>
      <c r="F7" s="279"/>
      <c r="G7" s="279"/>
      <c r="H7" s="283"/>
      <c r="I7" s="286" t="s">
        <v>381</v>
      </c>
      <c r="J7" s="288" t="s">
        <v>1684</v>
      </c>
      <c r="K7" s="289"/>
      <c r="L7" s="44"/>
      <c r="M7" s="44"/>
      <c r="N7" s="44"/>
    </row>
    <row r="8" spans="1:14" ht="27" customHeight="1" x14ac:dyDescent="0.4">
      <c r="A8" s="234"/>
      <c r="B8" s="235"/>
      <c r="C8" s="280"/>
      <c r="D8" s="281"/>
      <c r="E8" s="281"/>
      <c r="F8" s="281"/>
      <c r="G8" s="281"/>
      <c r="H8" s="45" t="s">
        <v>643</v>
      </c>
      <c r="I8" s="287"/>
      <c r="J8" s="224">
        <v>1</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1685</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83</v>
      </c>
      <c r="K22" s="227"/>
      <c r="L22" s="44"/>
      <c r="M22" s="44"/>
      <c r="N22" s="44"/>
    </row>
    <row r="23" spans="1:14" ht="27" customHeight="1" x14ac:dyDescent="0.4">
      <c r="A23" s="156"/>
      <c r="B23" s="155"/>
      <c r="C23" s="228" t="s">
        <v>397</v>
      </c>
      <c r="D23" s="229"/>
      <c r="E23" s="228" t="s">
        <v>398</v>
      </c>
      <c r="F23" s="229"/>
      <c r="G23" s="251"/>
      <c r="H23" s="252"/>
      <c r="I23" s="46" t="s">
        <v>399</v>
      </c>
      <c r="J23" s="226" t="s">
        <v>83</v>
      </c>
      <c r="K23" s="227"/>
      <c r="L23" s="44"/>
      <c r="M23" s="44"/>
      <c r="N23" s="44"/>
    </row>
    <row r="24" spans="1:14" ht="27" customHeight="1" x14ac:dyDescent="0.4">
      <c r="A24" s="234"/>
      <c r="B24" s="235"/>
      <c r="C24" s="230" t="s">
        <v>488</v>
      </c>
      <c r="D24" s="231"/>
      <c r="E24" s="230" t="s">
        <v>400</v>
      </c>
      <c r="F24" s="231"/>
      <c r="G24" s="253"/>
      <c r="H24" s="254"/>
      <c r="I24" s="47" t="s">
        <v>401</v>
      </c>
      <c r="J24" s="232" t="s">
        <v>83</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0</v>
      </c>
      <c r="D26" s="53">
        <v>8</v>
      </c>
      <c r="E26" s="53">
        <v>8</v>
      </c>
      <c r="F26" s="53">
        <v>10</v>
      </c>
      <c r="G26" s="53">
        <v>10</v>
      </c>
      <c r="H26" s="53">
        <v>10</v>
      </c>
      <c r="I26" s="212">
        <f>SUM(C26:H26)</f>
        <v>46</v>
      </c>
      <c r="J26" s="213"/>
      <c r="K26" s="54" t="s">
        <v>276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12</v>
      </c>
      <c r="F29" s="59">
        <v>1</v>
      </c>
      <c r="G29" s="59">
        <v>1</v>
      </c>
      <c r="H29" s="59">
        <v>1</v>
      </c>
      <c r="I29" s="59"/>
      <c r="J29" s="59">
        <v>2</v>
      </c>
      <c r="K29" s="60"/>
      <c r="L29" s="50"/>
      <c r="M29" s="50"/>
      <c r="N29" s="50"/>
    </row>
    <row r="30" spans="1:14" ht="27" customHeight="1" thickBot="1" x14ac:dyDescent="0.45">
      <c r="A30" s="102"/>
      <c r="B30" s="61" t="s">
        <v>424</v>
      </c>
      <c r="C30" s="62" t="s">
        <v>425</v>
      </c>
      <c r="D30" s="62" t="s">
        <v>425</v>
      </c>
      <c r="E30" s="62">
        <v>3</v>
      </c>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1686</v>
      </c>
      <c r="D32" s="190"/>
      <c r="E32" s="191"/>
      <c r="F32" s="189" t="s">
        <v>1296</v>
      </c>
      <c r="G32" s="190"/>
      <c r="H32" s="191"/>
      <c r="I32" s="189" t="s">
        <v>1687</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1688</v>
      </c>
      <c r="D39" s="202"/>
      <c r="E39" s="203"/>
      <c r="F39" s="201" t="s">
        <v>1689</v>
      </c>
      <c r="G39" s="202"/>
      <c r="H39" s="203"/>
      <c r="I39" s="201" t="s">
        <v>1690</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1691</v>
      </c>
      <c r="I46" s="103" t="s">
        <v>448</v>
      </c>
      <c r="J46" s="167" t="s">
        <v>1692</v>
      </c>
      <c r="K46" s="168"/>
    </row>
    <row r="47" spans="1:11" ht="20.25" customHeight="1" x14ac:dyDescent="0.4">
      <c r="A47" s="154"/>
      <c r="B47" s="174"/>
      <c r="C47" s="185" t="s">
        <v>450</v>
      </c>
      <c r="D47" s="186"/>
      <c r="E47" s="166" t="s">
        <v>1693</v>
      </c>
      <c r="F47" s="166"/>
      <c r="G47" s="103" t="s">
        <v>1694</v>
      </c>
      <c r="H47" s="65" t="s">
        <v>1695</v>
      </c>
      <c r="I47" s="103" t="s">
        <v>688</v>
      </c>
      <c r="J47" s="167" t="s">
        <v>455</v>
      </c>
      <c r="K47" s="168"/>
    </row>
    <row r="48" spans="1:11" ht="20.25" customHeight="1" x14ac:dyDescent="0.4">
      <c r="A48" s="154"/>
      <c r="B48" s="174"/>
      <c r="C48" s="185" t="s">
        <v>456</v>
      </c>
      <c r="D48" s="186"/>
      <c r="E48" s="166" t="s">
        <v>377</v>
      </c>
      <c r="F48" s="166"/>
      <c r="G48" s="103"/>
      <c r="H48" s="65"/>
      <c r="I48" s="103"/>
      <c r="J48" s="167"/>
      <c r="K48" s="168"/>
    </row>
    <row r="49" spans="1:14" ht="20.25" customHeight="1" x14ac:dyDescent="0.4">
      <c r="A49" s="154"/>
      <c r="B49" s="174"/>
      <c r="C49" s="185" t="s">
        <v>457</v>
      </c>
      <c r="D49" s="186"/>
      <c r="E49" s="166" t="s">
        <v>1696</v>
      </c>
      <c r="F49" s="166"/>
      <c r="G49" s="103" t="s">
        <v>446</v>
      </c>
      <c r="H49" s="65" t="s">
        <v>1697</v>
      </c>
      <c r="I49" s="103" t="s">
        <v>448</v>
      </c>
      <c r="J49" s="167" t="s">
        <v>1698</v>
      </c>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531</v>
      </c>
      <c r="D55" s="181"/>
      <c r="E55" s="182" t="s">
        <v>1699</v>
      </c>
      <c r="F55" s="182"/>
      <c r="G55" s="104" t="s">
        <v>695</v>
      </c>
      <c r="H55" s="69">
        <v>2400</v>
      </c>
      <c r="I55" s="69">
        <v>0</v>
      </c>
      <c r="J55" s="183" t="s">
        <v>1700</v>
      </c>
      <c r="K55" s="184"/>
    </row>
    <row r="56" spans="1:14" ht="20.25" customHeight="1" x14ac:dyDescent="0.4">
      <c r="A56" s="154"/>
      <c r="B56" s="174"/>
      <c r="C56" s="164" t="s">
        <v>1701</v>
      </c>
      <c r="D56" s="165"/>
      <c r="E56" s="166" t="s">
        <v>1699</v>
      </c>
      <c r="F56" s="166"/>
      <c r="G56" s="103" t="s">
        <v>695</v>
      </c>
      <c r="H56" s="70">
        <v>1400</v>
      </c>
      <c r="I56" s="70">
        <v>3300</v>
      </c>
      <c r="J56" s="167" t="s">
        <v>1700</v>
      </c>
      <c r="K56" s="168"/>
    </row>
    <row r="57" spans="1:14" ht="20.25" customHeight="1" x14ac:dyDescent="0.4">
      <c r="A57" s="154"/>
      <c r="B57" s="174"/>
      <c r="C57" s="164" t="s">
        <v>493</v>
      </c>
      <c r="D57" s="165"/>
      <c r="E57" s="166" t="s">
        <v>1702</v>
      </c>
      <c r="F57" s="166"/>
      <c r="G57" s="103" t="s">
        <v>1703</v>
      </c>
      <c r="H57" s="70" t="s">
        <v>377</v>
      </c>
      <c r="I57" s="70" t="s">
        <v>377</v>
      </c>
      <c r="J57" s="167" t="s">
        <v>472</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1704</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9" priority="3">
      <formula>LEN(TRIM(C24))=0</formula>
    </cfRule>
  </conditionalFormatting>
  <conditionalFormatting sqref="C9:G11 J9:K11 H11 C27:I27 K27">
    <cfRule type="expression" dxfId="18" priority="2" stopIfTrue="1">
      <formula>$K$4=""</formula>
    </cfRule>
  </conditionalFormatting>
  <conditionalFormatting sqref="E47:K49 C6:G11 H11 C26:I27 K26:K27 G1:H1 I2 C2:C3 K3 C5:E5 G5:K5 J6:K6 J7 H8 C12 C22:F22 C29:E29 G29 G46:K46">
    <cfRule type="containsBlanks" dxfId="1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 priority="6">
      <formula>LEN(TRIM(J8))=0</formula>
    </cfRule>
  </conditionalFormatting>
  <dataValidations count="2">
    <dataValidation type="whole" operator="greaterThanOrEqual" allowBlank="1" showInputMessage="1" showErrorMessage="1" sqref="E29:K30 C29:D29" xr:uid="{27617E35-FCC0-436F-909D-1670839C7490}">
      <formula1>0</formula1>
    </dataValidation>
    <dataValidation type="list" allowBlank="1" showInputMessage="1" showErrorMessage="1" sqref="J2:K2" xr:uid="{F26FA7C9-82E5-4F3D-944F-56E530D85AC5}">
      <formula1>"保育所,認定こども園,小規模保育事業"</formula1>
    </dataValidation>
  </dataValidations>
  <hyperlinks>
    <hyperlink ref="A1:B1" location="公表用一覧!A1" display="&lt; 戻る" xr:uid="{F6EEA730-E52F-40AA-BC58-35E3BFEE66A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DF80EF-91C1-4992-8A7F-AB4DA02E05C0}">
  <sheetPr codeName="Sheet104"/>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c r="H1" s="257"/>
      <c r="I1" s="36" t="s">
        <v>370</v>
      </c>
      <c r="J1" s="258">
        <v>45748</v>
      </c>
      <c r="K1" s="259"/>
      <c r="L1" s="37"/>
      <c r="M1" s="37"/>
      <c r="N1" s="37"/>
    </row>
    <row r="2" spans="1:14" ht="27" customHeight="1" x14ac:dyDescent="0.4">
      <c r="A2" s="156" t="s">
        <v>371</v>
      </c>
      <c r="B2" s="155"/>
      <c r="C2" s="260" t="s">
        <v>1539</v>
      </c>
      <c r="D2" s="261"/>
      <c r="E2" s="261"/>
      <c r="F2" s="261"/>
      <c r="G2" s="261"/>
      <c r="H2" s="262"/>
      <c r="I2" s="39" t="s">
        <v>93</v>
      </c>
      <c r="J2" s="266" t="s">
        <v>372</v>
      </c>
      <c r="K2" s="267"/>
      <c r="L2" s="40"/>
      <c r="M2" s="40"/>
      <c r="N2" s="40"/>
    </row>
    <row r="3" spans="1:14" ht="27" customHeight="1" x14ac:dyDescent="0.4">
      <c r="A3" s="156"/>
      <c r="B3" s="155"/>
      <c r="C3" s="260"/>
      <c r="D3" s="261"/>
      <c r="E3" s="261"/>
      <c r="F3" s="261"/>
      <c r="G3" s="261"/>
      <c r="H3" s="262"/>
      <c r="I3" s="268" t="s">
        <v>373</v>
      </c>
      <c r="J3" s="269"/>
      <c r="K3" s="41">
        <v>388</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1540</v>
      </c>
      <c r="D5" s="293"/>
      <c r="E5" s="294"/>
      <c r="F5" s="43" t="s">
        <v>376</v>
      </c>
      <c r="G5" s="296" t="str">
        <f>HYPERLINK("http://www.makoto-hoikuen.jp/")</f>
        <v>http://www.makoto-hoikuen.jp/</v>
      </c>
      <c r="H5" s="293"/>
      <c r="I5" s="293"/>
      <c r="J5" s="293"/>
      <c r="K5" s="295"/>
      <c r="L5" s="40"/>
      <c r="M5" s="40"/>
      <c r="N5" s="40"/>
    </row>
    <row r="6" spans="1:14" ht="27" customHeight="1" x14ac:dyDescent="0.4">
      <c r="A6" s="209" t="s">
        <v>378</v>
      </c>
      <c r="B6" s="153"/>
      <c r="C6" s="276" t="s">
        <v>1541</v>
      </c>
      <c r="D6" s="277"/>
      <c r="E6" s="277"/>
      <c r="F6" s="277"/>
      <c r="G6" s="277"/>
      <c r="H6" s="282" t="s">
        <v>379</v>
      </c>
      <c r="I6" s="107" t="s">
        <v>380</v>
      </c>
      <c r="J6" s="284">
        <v>30</v>
      </c>
      <c r="K6" s="285"/>
      <c r="L6" s="44"/>
      <c r="M6" s="44"/>
      <c r="N6" s="44"/>
    </row>
    <row r="7" spans="1:14" ht="27" customHeight="1" x14ac:dyDescent="0.4">
      <c r="A7" s="156"/>
      <c r="B7" s="155"/>
      <c r="C7" s="278"/>
      <c r="D7" s="279"/>
      <c r="E7" s="279"/>
      <c r="F7" s="279"/>
      <c r="G7" s="279"/>
      <c r="H7" s="283"/>
      <c r="I7" s="286" t="s">
        <v>381</v>
      </c>
      <c r="J7" s="288" t="s">
        <v>1542</v>
      </c>
      <c r="K7" s="289"/>
      <c r="L7" s="44"/>
      <c r="M7" s="44"/>
      <c r="N7" s="44"/>
    </row>
    <row r="8" spans="1:14" ht="27" customHeight="1" x14ac:dyDescent="0.4">
      <c r="A8" s="234"/>
      <c r="B8" s="235"/>
      <c r="C8" s="280"/>
      <c r="D8" s="281"/>
      <c r="E8" s="281"/>
      <c r="F8" s="281"/>
      <c r="G8" s="281"/>
      <c r="H8" s="45" t="s">
        <v>1543</v>
      </c>
      <c r="I8" s="287"/>
      <c r="J8" s="224">
        <v>15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1544</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626</v>
      </c>
      <c r="D22" s="231"/>
      <c r="E22" s="230" t="s">
        <v>503</v>
      </c>
      <c r="F22" s="231"/>
      <c r="G22" s="249"/>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1545</v>
      </c>
      <c r="D24" s="231"/>
      <c r="E24" s="230" t="s">
        <v>1479</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9</v>
      </c>
      <c r="E26" s="53">
        <v>9</v>
      </c>
      <c r="F26" s="53">
        <v>12</v>
      </c>
      <c r="G26" s="53">
        <v>12</v>
      </c>
      <c r="H26" s="53">
        <v>12</v>
      </c>
      <c r="I26" s="212">
        <f>SUM(C26:H26)</f>
        <v>60</v>
      </c>
      <c r="J26" s="213"/>
      <c r="K26" s="54" t="s">
        <v>1546</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6</v>
      </c>
      <c r="F29" s="59">
        <v>1</v>
      </c>
      <c r="G29" s="59">
        <v>2</v>
      </c>
      <c r="H29" s="59">
        <v>1</v>
      </c>
      <c r="I29" s="59">
        <v>2</v>
      </c>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1547</v>
      </c>
      <c r="D32" s="190"/>
      <c r="E32" s="191"/>
      <c r="F32" s="189" t="s">
        <v>1548</v>
      </c>
      <c r="G32" s="190"/>
      <c r="H32" s="191"/>
      <c r="I32" s="189" t="s">
        <v>1549</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1550</v>
      </c>
      <c r="D39" s="202"/>
      <c r="E39" s="203"/>
      <c r="F39" s="201" t="s">
        <v>1551</v>
      </c>
      <c r="G39" s="202"/>
      <c r="H39" s="203"/>
      <c r="I39" s="201" t="s">
        <v>1552</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v>7000</v>
      </c>
      <c r="I46" s="103" t="s">
        <v>563</v>
      </c>
      <c r="J46" s="167" t="s">
        <v>515</v>
      </c>
      <c r="K46" s="168"/>
    </row>
    <row r="47" spans="1:11" ht="20.25" customHeight="1" x14ac:dyDescent="0.4">
      <c r="A47" s="154"/>
      <c r="B47" s="174"/>
      <c r="C47" s="185" t="s">
        <v>450</v>
      </c>
      <c r="D47" s="186"/>
      <c r="E47" s="166" t="s">
        <v>968</v>
      </c>
      <c r="F47" s="166"/>
      <c r="G47" s="103" t="s">
        <v>452</v>
      </c>
      <c r="H47" s="65" t="s">
        <v>1553</v>
      </c>
      <c r="I47" s="103" t="s">
        <v>1554</v>
      </c>
      <c r="J47" s="167" t="s">
        <v>515</v>
      </c>
      <c r="K47" s="168"/>
    </row>
    <row r="48" spans="1:11" ht="20.25" customHeight="1" x14ac:dyDescent="0.4">
      <c r="A48" s="154"/>
      <c r="B48" s="174"/>
      <c r="C48" s="185" t="s">
        <v>456</v>
      </c>
      <c r="D48" s="186"/>
      <c r="E48" s="166" t="s">
        <v>1134</v>
      </c>
      <c r="F48" s="166"/>
      <c r="G48" s="103"/>
      <c r="H48" s="65"/>
      <c r="I48" s="103"/>
      <c r="J48" s="167"/>
      <c r="K48" s="168"/>
    </row>
    <row r="49" spans="1:14" ht="20.25" customHeight="1" x14ac:dyDescent="0.4">
      <c r="A49" s="154"/>
      <c r="B49" s="174"/>
      <c r="C49" s="185" t="s">
        <v>457</v>
      </c>
      <c r="D49" s="186"/>
      <c r="E49" s="166" t="s">
        <v>1348</v>
      </c>
      <c r="F49" s="166"/>
      <c r="G49" s="103" t="s">
        <v>446</v>
      </c>
      <c r="H49" s="65">
        <v>2508</v>
      </c>
      <c r="I49" s="103" t="s">
        <v>563</v>
      </c>
      <c r="J49" s="167" t="s">
        <v>1555</v>
      </c>
      <c r="K49" s="168"/>
      <c r="L49" s="66"/>
      <c r="M49" s="66"/>
      <c r="N49" s="66"/>
    </row>
    <row r="50" spans="1:14" ht="20.25" customHeight="1" x14ac:dyDescent="0.4">
      <c r="A50" s="154"/>
      <c r="B50" s="174"/>
      <c r="C50" s="185" t="s">
        <v>461</v>
      </c>
      <c r="D50" s="186"/>
      <c r="E50" s="188" t="s">
        <v>1556</v>
      </c>
      <c r="F50" s="188"/>
      <c r="G50" s="103" t="s">
        <v>446</v>
      </c>
      <c r="H50" s="65">
        <v>500</v>
      </c>
      <c r="I50" s="103" t="s">
        <v>563</v>
      </c>
      <c r="J50" s="167" t="s">
        <v>515</v>
      </c>
      <c r="K50" s="168"/>
      <c r="L50" s="66"/>
    </row>
    <row r="51" spans="1:14" ht="20.25" customHeight="1" x14ac:dyDescent="0.4">
      <c r="A51" s="154"/>
      <c r="B51" s="174"/>
      <c r="C51" s="185" t="s">
        <v>462</v>
      </c>
      <c r="D51" s="186"/>
      <c r="E51" s="188" t="s">
        <v>1557</v>
      </c>
      <c r="F51" s="188"/>
      <c r="G51" s="103" t="s">
        <v>446</v>
      </c>
      <c r="H51" s="65">
        <v>1265</v>
      </c>
      <c r="I51" s="103" t="s">
        <v>563</v>
      </c>
      <c r="J51" s="167" t="s">
        <v>515</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1558</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5" priority="3">
      <formula>LEN(TRIM(C24))=0</formula>
    </cfRule>
  </conditionalFormatting>
  <conditionalFormatting sqref="C9:G11 J9:K11 H11 C27:I27 K27">
    <cfRule type="expression" dxfId="14" priority="2" stopIfTrue="1">
      <formula>$K$4=""</formula>
    </cfRule>
  </conditionalFormatting>
  <conditionalFormatting sqref="E47:K49 C6:G11 H11 C26:I27 K26:K27 G1:H1 I2 C2:C3 K3 C5:E5 G5:K5 J6:K6 J7 H8 C12 C22:F22 C29:E29 G29 G46:K46">
    <cfRule type="containsBlanks" dxfId="1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 priority="6">
      <formula>LEN(TRIM(J8))=0</formula>
    </cfRule>
  </conditionalFormatting>
  <dataValidations count="2">
    <dataValidation type="whole" operator="greaterThanOrEqual" allowBlank="1" showInputMessage="1" showErrorMessage="1" sqref="E29:K30 C29:D29" xr:uid="{BE63D85C-68DD-4AA3-A7F4-88AB3813BA6A}">
      <formula1>0</formula1>
    </dataValidation>
    <dataValidation type="list" allowBlank="1" showInputMessage="1" showErrorMessage="1" sqref="J2:K2" xr:uid="{FF54FC97-8346-436A-9AF7-5F7F14737D6B}">
      <formula1>"保育所,認定こども園,小規模保育事業"</formula1>
    </dataValidation>
  </dataValidations>
  <hyperlinks>
    <hyperlink ref="A1:B1" location="公表用一覧!A1" display=" &lt;戻る" xr:uid="{B14C0867-A310-49E8-96A8-241E447C7EE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DD3969-023F-4FC8-BDF2-23F689AA0D44}">
  <sheetPr codeName="Sheet105"/>
  <dimension ref="A1:N122"/>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45566</v>
      </c>
      <c r="H1" s="257"/>
      <c r="I1" s="36" t="s">
        <v>370</v>
      </c>
      <c r="J1" s="258">
        <v>45748</v>
      </c>
      <c r="K1" s="259"/>
      <c r="L1" s="37"/>
      <c r="M1" s="37"/>
      <c r="N1" s="37"/>
    </row>
    <row r="2" spans="1:14" ht="27" customHeight="1" x14ac:dyDescent="0.4">
      <c r="A2" s="156" t="s">
        <v>371</v>
      </c>
      <c r="B2" s="155"/>
      <c r="C2" s="260" t="s">
        <v>1801</v>
      </c>
      <c r="D2" s="261"/>
      <c r="E2" s="261"/>
      <c r="F2" s="261"/>
      <c r="G2" s="261"/>
      <c r="H2" s="262"/>
      <c r="I2" s="39" t="s">
        <v>93</v>
      </c>
      <c r="J2" s="266"/>
      <c r="K2" s="267"/>
      <c r="L2" s="40"/>
      <c r="M2" s="40"/>
      <c r="N2" s="40"/>
    </row>
    <row r="3" spans="1:14" ht="27" customHeight="1" x14ac:dyDescent="0.4">
      <c r="A3" s="156"/>
      <c r="B3" s="155"/>
      <c r="C3" s="260"/>
      <c r="D3" s="261"/>
      <c r="E3" s="261"/>
      <c r="F3" s="261"/>
      <c r="G3" s="261"/>
      <c r="H3" s="262"/>
      <c r="I3" s="268" t="s">
        <v>373</v>
      </c>
      <c r="J3" s="269"/>
      <c r="K3" s="41">
        <v>389</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1802</v>
      </c>
      <c r="D5" s="293"/>
      <c r="E5" s="294"/>
      <c r="F5" s="43" t="s">
        <v>376</v>
      </c>
      <c r="G5" s="296" t="str">
        <f>HYPERLINK("https://minami-nagareyama.tksg.ed.jp/")</f>
        <v>https://minami-nagareyama.tksg.ed.jp/</v>
      </c>
      <c r="H5" s="293"/>
      <c r="I5" s="293"/>
      <c r="J5" s="293"/>
      <c r="K5" s="295"/>
      <c r="L5" s="40"/>
      <c r="M5" s="40"/>
      <c r="N5" s="40"/>
    </row>
    <row r="6" spans="1:14" ht="27" customHeight="1" x14ac:dyDescent="0.4">
      <c r="A6" s="209" t="s">
        <v>378</v>
      </c>
      <c r="B6" s="153"/>
      <c r="C6" s="413" t="s">
        <v>1803</v>
      </c>
      <c r="D6" s="277"/>
      <c r="E6" s="277"/>
      <c r="F6" s="277"/>
      <c r="G6" s="277"/>
      <c r="H6" s="282" t="s">
        <v>379</v>
      </c>
      <c r="I6" s="107" t="s">
        <v>380</v>
      </c>
      <c r="J6" s="284">
        <v>4</v>
      </c>
      <c r="K6" s="285"/>
      <c r="L6" s="44"/>
      <c r="M6" s="44"/>
      <c r="N6" s="44"/>
    </row>
    <row r="7" spans="1:14" ht="27" customHeight="1" x14ac:dyDescent="0.4">
      <c r="A7" s="156"/>
      <c r="B7" s="155"/>
      <c r="C7" s="278"/>
      <c r="D7" s="279"/>
      <c r="E7" s="279"/>
      <c r="F7" s="279"/>
      <c r="G7" s="279"/>
      <c r="H7" s="283"/>
      <c r="I7" s="286" t="s">
        <v>381</v>
      </c>
      <c r="J7" s="288" t="s">
        <v>649</v>
      </c>
      <c r="K7" s="289"/>
      <c r="L7" s="44"/>
      <c r="M7" s="44"/>
      <c r="N7" s="44"/>
    </row>
    <row r="8" spans="1:14" ht="27" customHeight="1" x14ac:dyDescent="0.4">
      <c r="A8" s="234"/>
      <c r="B8" s="235"/>
      <c r="C8" s="280"/>
      <c r="D8" s="281"/>
      <c r="E8" s="281"/>
      <c r="F8" s="281"/>
      <c r="G8" s="281"/>
      <c r="H8" s="45" t="s">
        <v>1543</v>
      </c>
      <c r="I8" s="287"/>
      <c r="J8" s="224">
        <v>5</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541" t="s">
        <v>1804</v>
      </c>
      <c r="D12" s="564"/>
      <c r="E12" s="564"/>
      <c r="F12" s="564"/>
      <c r="G12" s="564"/>
      <c r="H12" s="564"/>
      <c r="I12" s="564"/>
      <c r="J12" s="564"/>
      <c r="K12" s="565"/>
      <c r="L12" s="44"/>
      <c r="M12" s="44"/>
      <c r="N12" s="44"/>
    </row>
    <row r="13" spans="1:14" ht="27" customHeight="1" x14ac:dyDescent="0.4">
      <c r="A13" s="156"/>
      <c r="B13" s="155"/>
      <c r="C13" s="192"/>
      <c r="D13" s="193"/>
      <c r="E13" s="193"/>
      <c r="F13" s="193"/>
      <c r="G13" s="193"/>
      <c r="H13" s="193"/>
      <c r="I13" s="193"/>
      <c r="J13" s="193"/>
      <c r="K13" s="196"/>
      <c r="L13" s="44"/>
      <c r="M13" s="44"/>
      <c r="N13" s="44"/>
    </row>
    <row r="14" spans="1:14" ht="27" customHeight="1" x14ac:dyDescent="0.4">
      <c r="A14" s="156"/>
      <c r="B14" s="155"/>
      <c r="C14" s="192"/>
      <c r="D14" s="193"/>
      <c r="E14" s="193"/>
      <c r="F14" s="193"/>
      <c r="G14" s="193"/>
      <c r="H14" s="193"/>
      <c r="I14" s="193"/>
      <c r="J14" s="193"/>
      <c r="K14" s="196"/>
      <c r="L14" s="44"/>
      <c r="M14" s="44"/>
      <c r="N14" s="44"/>
    </row>
    <row r="15" spans="1:14" ht="27" customHeight="1" x14ac:dyDescent="0.4">
      <c r="A15" s="156"/>
      <c r="B15" s="155"/>
      <c r="C15" s="192"/>
      <c r="D15" s="193"/>
      <c r="E15" s="193"/>
      <c r="F15" s="193"/>
      <c r="G15" s="193"/>
      <c r="H15" s="193"/>
      <c r="I15" s="193"/>
      <c r="J15" s="193"/>
      <c r="K15" s="196"/>
      <c r="L15" s="44"/>
      <c r="M15" s="44"/>
      <c r="N15" s="44"/>
    </row>
    <row r="16" spans="1:14" ht="27" customHeight="1" x14ac:dyDescent="0.4">
      <c r="A16" s="156"/>
      <c r="B16" s="155"/>
      <c r="C16" s="192"/>
      <c r="D16" s="193"/>
      <c r="E16" s="193"/>
      <c r="F16" s="193"/>
      <c r="G16" s="193"/>
      <c r="H16" s="193"/>
      <c r="I16" s="193"/>
      <c r="J16" s="193"/>
      <c r="K16" s="196"/>
      <c r="L16" s="44"/>
      <c r="M16" s="44"/>
      <c r="N16" s="44"/>
    </row>
    <row r="17" spans="1:14" ht="27" customHeight="1" x14ac:dyDescent="0.4">
      <c r="A17" s="156"/>
      <c r="B17" s="155"/>
      <c r="C17" s="192"/>
      <c r="D17" s="193"/>
      <c r="E17" s="193"/>
      <c r="F17" s="193"/>
      <c r="G17" s="193"/>
      <c r="H17" s="193"/>
      <c r="I17" s="193"/>
      <c r="J17" s="193"/>
      <c r="K17" s="196"/>
      <c r="L17" s="44"/>
      <c r="M17" s="44"/>
      <c r="N17" s="44"/>
    </row>
    <row r="18" spans="1:14" ht="27" customHeight="1" x14ac:dyDescent="0.4">
      <c r="A18" s="156"/>
      <c r="B18" s="155"/>
      <c r="C18" s="192"/>
      <c r="D18" s="193"/>
      <c r="E18" s="193"/>
      <c r="F18" s="193"/>
      <c r="G18" s="193"/>
      <c r="H18" s="193"/>
      <c r="I18" s="193"/>
      <c r="J18" s="193"/>
      <c r="K18" s="196"/>
      <c r="L18" s="44"/>
      <c r="M18" s="44"/>
      <c r="N18" s="44"/>
    </row>
    <row r="19" spans="1:14" ht="27" customHeight="1" x14ac:dyDescent="0.4">
      <c r="A19" s="156"/>
      <c r="B19" s="155"/>
      <c r="C19" s="192"/>
      <c r="D19" s="193"/>
      <c r="E19" s="193"/>
      <c r="F19" s="193"/>
      <c r="G19" s="193"/>
      <c r="H19" s="193"/>
      <c r="I19" s="193"/>
      <c r="J19" s="193"/>
      <c r="K19" s="196"/>
      <c r="L19" s="44"/>
      <c r="M19" s="44"/>
      <c r="N19" s="44"/>
    </row>
    <row r="20" spans="1:14" ht="27" customHeight="1" x14ac:dyDescent="0.4">
      <c r="A20" s="234"/>
      <c r="B20" s="235"/>
      <c r="C20" s="482"/>
      <c r="D20" s="483"/>
      <c r="E20" s="483"/>
      <c r="F20" s="483"/>
      <c r="G20" s="483"/>
      <c r="H20" s="483"/>
      <c r="I20" s="483"/>
      <c r="J20" s="483"/>
      <c r="K20" s="566"/>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501</v>
      </c>
      <c r="D22" s="231"/>
      <c r="E22" s="230" t="s">
        <v>502</v>
      </c>
      <c r="F22" s="231"/>
      <c r="G22" s="249"/>
      <c r="H22" s="250"/>
      <c r="I22" s="46" t="s">
        <v>396</v>
      </c>
      <c r="J22" s="226" t="s">
        <v>1260</v>
      </c>
      <c r="K22" s="227"/>
      <c r="L22" s="44"/>
      <c r="M22" s="44"/>
      <c r="N22" s="44"/>
    </row>
    <row r="23" spans="1:14" ht="27" customHeight="1" x14ac:dyDescent="0.4">
      <c r="A23" s="156"/>
      <c r="B23" s="155"/>
      <c r="C23" s="228" t="s">
        <v>397</v>
      </c>
      <c r="D23" s="229"/>
      <c r="E23" s="228" t="s">
        <v>398</v>
      </c>
      <c r="F23" s="229"/>
      <c r="G23" s="251"/>
      <c r="H23" s="252"/>
      <c r="I23" s="46" t="s">
        <v>399</v>
      </c>
      <c r="J23" s="226" t="s">
        <v>452</v>
      </c>
      <c r="K23" s="227"/>
      <c r="L23" s="44"/>
      <c r="M23" s="44"/>
      <c r="N23" s="44"/>
    </row>
    <row r="24" spans="1:14" ht="27" customHeight="1" x14ac:dyDescent="0.4">
      <c r="A24" s="234"/>
      <c r="B24" s="235"/>
      <c r="C24" s="230" t="s">
        <v>1805</v>
      </c>
      <c r="D24" s="231"/>
      <c r="E24" s="230" t="s">
        <v>506</v>
      </c>
      <c r="F24" s="231"/>
      <c r="G24" s="253"/>
      <c r="H24" s="254"/>
      <c r="I24" s="47" t="s">
        <v>401</v>
      </c>
      <c r="J24" s="562" t="s">
        <v>1806</v>
      </c>
      <c r="K24" s="56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15</v>
      </c>
      <c r="E26" s="53">
        <v>15</v>
      </c>
      <c r="F26" s="53">
        <v>18</v>
      </c>
      <c r="G26" s="53">
        <v>18</v>
      </c>
      <c r="H26" s="53">
        <v>18</v>
      </c>
      <c r="I26" s="212">
        <f>SUM(C26:H26)</f>
        <v>90</v>
      </c>
      <c r="J26" s="213"/>
      <c r="K26" s="54" t="s">
        <v>653</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2</v>
      </c>
      <c r="E29" s="59">
        <v>10</v>
      </c>
      <c r="F29" s="59">
        <v>0</v>
      </c>
      <c r="G29" s="59">
        <v>1</v>
      </c>
      <c r="H29" s="59">
        <v>1</v>
      </c>
      <c r="I29" s="59">
        <v>0</v>
      </c>
      <c r="J29" s="59">
        <v>1</v>
      </c>
      <c r="K29" s="60">
        <v>0</v>
      </c>
      <c r="L29" s="50"/>
      <c r="M29" s="50"/>
      <c r="N29" s="50"/>
    </row>
    <row r="30" spans="1:14" ht="27" customHeight="1" thickBot="1" x14ac:dyDescent="0.45">
      <c r="A30" s="102"/>
      <c r="B30" s="61" t="s">
        <v>424</v>
      </c>
      <c r="C30" s="62" t="s">
        <v>425</v>
      </c>
      <c r="D30" s="62" t="s">
        <v>425</v>
      </c>
      <c r="E30" s="62">
        <v>5</v>
      </c>
      <c r="F30" s="62">
        <v>0</v>
      </c>
      <c r="G30" s="62">
        <v>0</v>
      </c>
      <c r="H30" s="62">
        <v>1</v>
      </c>
      <c r="I30" s="62">
        <v>2</v>
      </c>
      <c r="J30" s="62">
        <v>0</v>
      </c>
      <c r="K30" s="63">
        <v>0</v>
      </c>
      <c r="L30" s="50"/>
      <c r="M30" s="50"/>
      <c r="N30" s="50"/>
    </row>
    <row r="31" spans="1:14" ht="20.25" customHeight="1" x14ac:dyDescent="0.4">
      <c r="A31" s="154" t="s">
        <v>426</v>
      </c>
      <c r="B31" s="174"/>
      <c r="C31" s="218" t="s">
        <v>427</v>
      </c>
      <c r="D31" s="219"/>
      <c r="E31" s="220"/>
      <c r="F31" s="218" t="s">
        <v>428</v>
      </c>
      <c r="G31" s="219"/>
      <c r="H31" s="220"/>
      <c r="I31" s="218" t="s">
        <v>429</v>
      </c>
      <c r="J31" s="219"/>
      <c r="K31" s="520"/>
    </row>
    <row r="32" spans="1:14" ht="20.25" customHeight="1" x14ac:dyDescent="0.4">
      <c r="A32" s="154"/>
      <c r="B32" s="174"/>
      <c r="C32" s="189" t="s">
        <v>1807</v>
      </c>
      <c r="D32" s="190"/>
      <c r="E32" s="191"/>
      <c r="F32" s="189" t="s">
        <v>1808</v>
      </c>
      <c r="G32" s="190"/>
      <c r="H32" s="191"/>
      <c r="I32" s="189" t="s">
        <v>1809</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1810</v>
      </c>
      <c r="D39" s="202"/>
      <c r="E39" s="203"/>
      <c r="F39" s="201"/>
      <c r="G39" s="202"/>
      <c r="H39" s="203"/>
      <c r="I39" s="201" t="s">
        <v>1811</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1792</v>
      </c>
      <c r="F46" s="187"/>
      <c r="G46" s="103" t="s">
        <v>446</v>
      </c>
      <c r="H46" s="91" t="s">
        <v>1505</v>
      </c>
      <c r="I46" s="103" t="s">
        <v>448</v>
      </c>
      <c r="J46" s="167" t="s">
        <v>524</v>
      </c>
      <c r="K46" s="168"/>
    </row>
    <row r="47" spans="1:11" ht="20.25" customHeight="1" x14ac:dyDescent="0.4">
      <c r="A47" s="154"/>
      <c r="B47" s="174"/>
      <c r="C47" s="185" t="s">
        <v>450</v>
      </c>
      <c r="D47" s="186"/>
      <c r="E47" s="166" t="s">
        <v>451</v>
      </c>
      <c r="F47" s="166"/>
      <c r="G47" s="103" t="s">
        <v>446</v>
      </c>
      <c r="H47" s="91" t="s">
        <v>553</v>
      </c>
      <c r="I47" s="103" t="s">
        <v>448</v>
      </c>
      <c r="J47" s="167" t="s">
        <v>524</v>
      </c>
      <c r="K47" s="168"/>
    </row>
    <row r="48" spans="1:11" ht="20.25" customHeight="1" x14ac:dyDescent="0.4">
      <c r="A48" s="154"/>
      <c r="B48" s="174"/>
      <c r="C48" s="185" t="s">
        <v>456</v>
      </c>
      <c r="D48" s="186"/>
      <c r="E48" s="166" t="s">
        <v>1812</v>
      </c>
      <c r="F48" s="166"/>
      <c r="G48" s="103" t="s">
        <v>521</v>
      </c>
      <c r="H48" s="91" t="s">
        <v>1813</v>
      </c>
      <c r="I48" s="103" t="s">
        <v>557</v>
      </c>
      <c r="J48" s="167" t="s">
        <v>1814</v>
      </c>
      <c r="K48" s="168"/>
    </row>
    <row r="49" spans="1:14" ht="20.25" customHeight="1" x14ac:dyDescent="0.4">
      <c r="A49" s="154"/>
      <c r="B49" s="174"/>
      <c r="C49" s="185" t="s">
        <v>457</v>
      </c>
      <c r="D49" s="186"/>
      <c r="E49" s="166" t="s">
        <v>1815</v>
      </c>
      <c r="F49" s="166"/>
      <c r="G49" s="103" t="s">
        <v>446</v>
      </c>
      <c r="H49" s="91" t="s">
        <v>1345</v>
      </c>
      <c r="I49" s="103" t="s">
        <v>448</v>
      </c>
      <c r="J49" s="167" t="s">
        <v>561</v>
      </c>
      <c r="K49" s="168"/>
      <c r="L49" s="66"/>
      <c r="M49" s="66"/>
      <c r="N49" s="66"/>
    </row>
    <row r="50" spans="1:14" ht="20.25" customHeight="1" x14ac:dyDescent="0.4">
      <c r="A50" s="154"/>
      <c r="B50" s="174"/>
      <c r="C50" s="185" t="s">
        <v>461</v>
      </c>
      <c r="D50" s="186"/>
      <c r="E50" s="188"/>
      <c r="F50" s="188"/>
      <c r="G50" s="103"/>
      <c r="H50" s="65"/>
      <c r="I50" s="103"/>
      <c r="J50" s="167"/>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1816</v>
      </c>
      <c r="D55" s="181"/>
      <c r="E55" s="182" t="s">
        <v>1812</v>
      </c>
      <c r="F55" s="182"/>
      <c r="G55" s="104" t="s">
        <v>567</v>
      </c>
      <c r="H55" s="552" t="s">
        <v>1511</v>
      </c>
      <c r="I55" s="104" t="s">
        <v>1817</v>
      </c>
      <c r="J55" s="554" t="s">
        <v>720</v>
      </c>
      <c r="K55" s="555"/>
    </row>
    <row r="56" spans="1:14" ht="20.25" customHeight="1" x14ac:dyDescent="0.4">
      <c r="A56" s="154"/>
      <c r="B56" s="174"/>
      <c r="C56" s="164" t="s">
        <v>1818</v>
      </c>
      <c r="D56" s="165"/>
      <c r="E56" s="166" t="s">
        <v>1812</v>
      </c>
      <c r="F56" s="166"/>
      <c r="G56" s="103" t="s">
        <v>705</v>
      </c>
      <c r="H56" s="553"/>
      <c r="I56" s="103" t="s">
        <v>1817</v>
      </c>
      <c r="J56" s="556"/>
      <c r="K56" s="557"/>
    </row>
    <row r="57" spans="1:14" ht="20.25" customHeight="1" x14ac:dyDescent="0.4">
      <c r="A57" s="154"/>
      <c r="B57" s="174"/>
      <c r="C57" s="164" t="s">
        <v>1819</v>
      </c>
      <c r="D57" s="165"/>
      <c r="E57" s="166" t="s">
        <v>1812</v>
      </c>
      <c r="F57" s="166"/>
      <c r="G57" s="103" t="s">
        <v>567</v>
      </c>
      <c r="H57" s="183"/>
      <c r="I57" s="103" t="s">
        <v>1817</v>
      </c>
      <c r="J57" s="558"/>
      <c r="K57" s="559"/>
      <c r="N57"/>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1820</v>
      </c>
      <c r="D59" s="150"/>
      <c r="E59" s="150"/>
      <c r="F59" s="150"/>
      <c r="G59" s="150"/>
      <c r="H59" s="150"/>
      <c r="I59" s="150"/>
      <c r="J59" s="150"/>
      <c r="K59" s="151"/>
      <c r="L59" s="66"/>
      <c r="M59" s="66"/>
      <c r="N59"/>
    </row>
    <row r="60" spans="1:14" ht="20.25" customHeight="1" x14ac:dyDescent="0.4">
      <c r="A60" s="152" t="s">
        <v>475</v>
      </c>
      <c r="B60" s="153"/>
      <c r="C60" s="159" t="s">
        <v>1821</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thickBot="1" x14ac:dyDescent="0.45">
      <c r="A66" s="72" t="s">
        <v>477</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06"/>
    </row>
    <row r="69" spans="1:11" ht="26.25" customHeight="1" x14ac:dyDescent="0.4">
      <c r="A69" s="95"/>
      <c r="K69" s="106"/>
    </row>
    <row r="70" spans="1:11" ht="26.25" customHeight="1" x14ac:dyDescent="0.4">
      <c r="A70" s="95"/>
      <c r="K70" s="106"/>
    </row>
    <row r="71" spans="1:11" ht="26.25" customHeight="1" x14ac:dyDescent="0.4">
      <c r="A71" s="95"/>
      <c r="K71" s="106"/>
    </row>
    <row r="72" spans="1:11" ht="26.25" customHeight="1" x14ac:dyDescent="0.4">
      <c r="A72" s="95"/>
      <c r="K72" s="106"/>
    </row>
    <row r="73" spans="1:11" ht="26.25" customHeight="1" x14ac:dyDescent="0.4">
      <c r="A73" s="95"/>
      <c r="K73" s="106"/>
    </row>
    <row r="74" spans="1:11" ht="26.25" customHeight="1" x14ac:dyDescent="0.4">
      <c r="A74" s="95"/>
      <c r="K74" s="106"/>
    </row>
    <row r="75" spans="1:11" ht="26.25" customHeight="1" x14ac:dyDescent="0.4">
      <c r="A75" s="95"/>
      <c r="K75" s="106"/>
    </row>
    <row r="76" spans="1:11" ht="26.25" customHeight="1" x14ac:dyDescent="0.4">
      <c r="A76" s="95"/>
      <c r="K76" s="106"/>
    </row>
    <row r="77" spans="1:11" ht="26.25" customHeight="1" x14ac:dyDescent="0.4">
      <c r="A77" s="95"/>
      <c r="K77" s="106"/>
    </row>
    <row r="78" spans="1:11" ht="26.25" customHeight="1" x14ac:dyDescent="0.4">
      <c r="A78" s="95"/>
      <c r="K78" s="106"/>
    </row>
    <row r="79" spans="1:11" ht="26.25" customHeight="1" x14ac:dyDescent="0.4">
      <c r="A79" s="95"/>
      <c r="K79" s="106"/>
    </row>
    <row r="80" spans="1:11" ht="26.25" customHeight="1" x14ac:dyDescent="0.4">
      <c r="A80" s="95"/>
      <c r="K80" s="106"/>
    </row>
    <row r="81" spans="1:11" ht="26.25" customHeight="1" x14ac:dyDescent="0.4">
      <c r="A81" s="95"/>
      <c r="K81" s="106"/>
    </row>
    <row r="82" spans="1:11" ht="26.25" customHeight="1" x14ac:dyDescent="0.4">
      <c r="A82" s="95"/>
      <c r="K82" s="106"/>
    </row>
    <row r="83" spans="1:11" ht="26.25" customHeight="1" x14ac:dyDescent="0.4">
      <c r="A83" s="95"/>
      <c r="K83" s="106"/>
    </row>
    <row r="84" spans="1:11" ht="26.25" customHeight="1" x14ac:dyDescent="0.4">
      <c r="A84" s="95"/>
      <c r="K84" s="106"/>
    </row>
    <row r="85" spans="1:11" ht="26.25" customHeight="1" x14ac:dyDescent="0.4">
      <c r="A85" s="95"/>
      <c r="K85" s="106"/>
    </row>
    <row r="86" spans="1:11" ht="26.25" customHeight="1" x14ac:dyDescent="0.4">
      <c r="A86" s="95"/>
      <c r="K86" s="106"/>
    </row>
    <row r="87" spans="1:11" ht="26.25" customHeight="1" x14ac:dyDescent="0.4">
      <c r="A87" s="95"/>
      <c r="K87" s="106"/>
    </row>
    <row r="88" spans="1:11" ht="26.25" customHeight="1" x14ac:dyDescent="0.4">
      <c r="A88" s="95"/>
      <c r="K88" s="106"/>
    </row>
    <row r="89" spans="1:11" ht="26.25" customHeight="1" x14ac:dyDescent="0.4">
      <c r="A89" s="95"/>
      <c r="K89" s="106"/>
    </row>
    <row r="90" spans="1:11" ht="26.25" customHeight="1" x14ac:dyDescent="0.4">
      <c r="A90" s="95"/>
      <c r="K90" s="106"/>
    </row>
    <row r="91" spans="1:11" ht="26.25" customHeight="1" x14ac:dyDescent="0.4">
      <c r="A91" s="95"/>
      <c r="K91" s="106"/>
    </row>
    <row r="92" spans="1:11" ht="26.25" customHeight="1" x14ac:dyDescent="0.4">
      <c r="A92" s="95"/>
      <c r="K92" s="106"/>
    </row>
    <row r="93" spans="1:11" ht="26.25" customHeight="1" x14ac:dyDescent="0.4">
      <c r="A93" s="95"/>
      <c r="K93" s="106"/>
    </row>
    <row r="94" spans="1:11" ht="26.25" customHeight="1" thickBot="1" x14ac:dyDescent="0.45">
      <c r="A94" s="96"/>
      <c r="B94" s="97"/>
      <c r="C94" s="97"/>
      <c r="D94" s="97"/>
      <c r="E94" s="97"/>
      <c r="F94" s="97"/>
      <c r="G94" s="97"/>
      <c r="H94" s="97"/>
      <c r="I94" s="97"/>
      <c r="J94" s="97"/>
      <c r="K94" s="98"/>
    </row>
    <row r="95" spans="1:11" ht="26.25" customHeight="1" x14ac:dyDescent="0.4">
      <c r="A95" s="92"/>
      <c r="B95" s="93"/>
      <c r="C95" s="93"/>
      <c r="D95" s="93"/>
      <c r="E95" s="93"/>
      <c r="F95" s="93"/>
      <c r="G95" s="93"/>
      <c r="H95" s="93"/>
      <c r="I95" s="93"/>
      <c r="J95" s="93"/>
      <c r="K95" s="94"/>
    </row>
    <row r="96" spans="1:11" ht="26.25" customHeight="1" x14ac:dyDescent="0.4">
      <c r="A96" s="95"/>
      <c r="K96" s="106"/>
    </row>
    <row r="97" spans="1:11" ht="26.25" customHeight="1" x14ac:dyDescent="0.4">
      <c r="A97" s="95"/>
      <c r="K97" s="106"/>
    </row>
    <row r="98" spans="1:11" ht="26.25" customHeight="1" x14ac:dyDescent="0.4">
      <c r="A98" s="95"/>
      <c r="K98" s="106"/>
    </row>
    <row r="99" spans="1:11" ht="26.25" customHeight="1" x14ac:dyDescent="0.4">
      <c r="A99" s="95"/>
      <c r="K99" s="106"/>
    </row>
    <row r="100" spans="1:11" ht="26.25" customHeight="1" x14ac:dyDescent="0.4">
      <c r="A100" s="95"/>
      <c r="K100" s="106"/>
    </row>
    <row r="101" spans="1:11" ht="26.25" customHeight="1" x14ac:dyDescent="0.4">
      <c r="A101" s="95"/>
      <c r="K101" s="106"/>
    </row>
    <row r="102" spans="1:11" ht="26.25" customHeight="1" x14ac:dyDescent="0.4">
      <c r="A102" s="95"/>
      <c r="K102" s="106"/>
    </row>
    <row r="103" spans="1:11" ht="26.25" customHeight="1" x14ac:dyDescent="0.4">
      <c r="A103" s="95"/>
      <c r="K103" s="106"/>
    </row>
    <row r="104" spans="1:11" ht="26.25" customHeight="1" x14ac:dyDescent="0.4">
      <c r="A104" s="95"/>
      <c r="K104" s="106"/>
    </row>
    <row r="105" spans="1:11" ht="26.25" customHeight="1" x14ac:dyDescent="0.4">
      <c r="A105" s="95"/>
      <c r="K105" s="106"/>
    </row>
    <row r="106" spans="1:11" ht="26.25" customHeight="1" x14ac:dyDescent="0.4">
      <c r="A106" s="95"/>
      <c r="K106" s="106"/>
    </row>
    <row r="107" spans="1:11" ht="26.25" customHeight="1" x14ac:dyDescent="0.4">
      <c r="A107" s="95"/>
      <c r="K107" s="106"/>
    </row>
    <row r="108" spans="1:11" ht="26.25" customHeight="1" x14ac:dyDescent="0.4">
      <c r="A108" s="95"/>
      <c r="K108" s="106"/>
    </row>
    <row r="109" spans="1:11" ht="26.25" customHeight="1" x14ac:dyDescent="0.4">
      <c r="A109" s="95"/>
      <c r="K109" s="106"/>
    </row>
    <row r="110" spans="1:11" ht="26.25" customHeight="1" x14ac:dyDescent="0.4">
      <c r="A110" s="95"/>
      <c r="K110" s="106"/>
    </row>
    <row r="111" spans="1:11" ht="26.25" customHeight="1" x14ac:dyDescent="0.4">
      <c r="A111" s="95"/>
      <c r="K111" s="106"/>
    </row>
    <row r="112" spans="1:11" ht="26.25" customHeight="1" x14ac:dyDescent="0.4">
      <c r="A112" s="95"/>
      <c r="K112" s="106"/>
    </row>
    <row r="113" spans="1:11" ht="26.25" customHeight="1" x14ac:dyDescent="0.4">
      <c r="A113" s="95"/>
      <c r="K113" s="106"/>
    </row>
    <row r="114" spans="1:11" ht="26.25" customHeight="1" x14ac:dyDescent="0.4">
      <c r="A114" s="95"/>
      <c r="K114" s="106"/>
    </row>
    <row r="115" spans="1:11" ht="26.25" customHeight="1" x14ac:dyDescent="0.4">
      <c r="A115" s="95"/>
      <c r="K115" s="106"/>
    </row>
    <row r="116" spans="1:11" ht="26.25" customHeight="1" x14ac:dyDescent="0.4">
      <c r="A116" s="95"/>
      <c r="K116" s="106"/>
    </row>
    <row r="117" spans="1:11" ht="26.25" customHeight="1" x14ac:dyDescent="0.4">
      <c r="A117" s="95"/>
      <c r="K117" s="106"/>
    </row>
    <row r="118" spans="1:11" ht="26.25" customHeight="1" x14ac:dyDescent="0.4">
      <c r="A118" s="95"/>
      <c r="K118" s="106"/>
    </row>
    <row r="119" spans="1:11" ht="26.25" customHeight="1" x14ac:dyDescent="0.4">
      <c r="A119" s="95"/>
      <c r="K119" s="106"/>
    </row>
    <row r="120" spans="1:11" ht="26.25" customHeight="1" x14ac:dyDescent="0.4">
      <c r="A120" s="95"/>
      <c r="K120" s="106"/>
    </row>
    <row r="121" spans="1:11" ht="26.25" customHeight="1" x14ac:dyDescent="0.4">
      <c r="A121" s="95"/>
      <c r="K121" s="106"/>
    </row>
    <row r="122" spans="1:11" ht="26.25" customHeight="1" thickBot="1" x14ac:dyDescent="0.45">
      <c r="A122" s="96"/>
      <c r="B122" s="97"/>
      <c r="C122" s="97"/>
      <c r="D122" s="97"/>
      <c r="E122" s="97"/>
      <c r="F122" s="97"/>
      <c r="G122" s="97"/>
      <c r="H122" s="97"/>
      <c r="I122" s="97"/>
      <c r="J122" s="97"/>
      <c r="K122" s="98"/>
    </row>
  </sheetData>
  <sheetProtection selectLockedCells="1"/>
  <mergeCells count="102">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1:D51"/>
    <mergeCell ref="E51:F51"/>
    <mergeCell ref="J51:K51"/>
    <mergeCell ref="C48:D48"/>
    <mergeCell ref="E48:F48"/>
    <mergeCell ref="J48:K48"/>
    <mergeCell ref="C49:D49"/>
    <mergeCell ref="E49:F49"/>
    <mergeCell ref="J49:K49"/>
    <mergeCell ref="A60:B64"/>
    <mergeCell ref="C60:K64"/>
    <mergeCell ref="A1:B1"/>
    <mergeCell ref="J55:K57"/>
    <mergeCell ref="C56:D56"/>
    <mergeCell ref="E56:F56"/>
    <mergeCell ref="C57:D57"/>
    <mergeCell ref="E57:F57"/>
    <mergeCell ref="B58:B59"/>
    <mergeCell ref="C58:K58"/>
    <mergeCell ref="C59:K59"/>
    <mergeCell ref="B52:B53"/>
    <mergeCell ref="C52:K52"/>
    <mergeCell ref="C53:K53"/>
    <mergeCell ref="A54:B57"/>
    <mergeCell ref="C54:D54"/>
    <mergeCell ref="E54:F54"/>
    <mergeCell ref="J54:K54"/>
    <mergeCell ref="C55:D55"/>
    <mergeCell ref="E55:F55"/>
    <mergeCell ref="H55:H57"/>
    <mergeCell ref="C50:D50"/>
    <mergeCell ref="E50:F50"/>
    <mergeCell ref="J50:K50"/>
  </mergeCells>
  <phoneticPr fontId="2"/>
  <conditionalFormatting sqref="C24:F24">
    <cfRule type="containsBlanks" dxfId="11" priority="3">
      <formula>LEN(TRIM(C24))=0</formula>
    </cfRule>
  </conditionalFormatting>
  <conditionalFormatting sqref="C9:G11 J9:K11 H11 C27:I27 K27">
    <cfRule type="expression" dxfId="10" priority="2" stopIfTrue="1">
      <formula>$K$4=""</formula>
    </cfRule>
  </conditionalFormatting>
  <conditionalFormatting sqref="E47:K49 C6:G11 H11 C26:I27 K26:K27 G1:H1 I2 C2:C3 K3 C5:E5 G5:K5 J6:K6 J7 H8 C12 C22:F22 C29:E29 G29 G46:K46">
    <cfRule type="containsBlanks" dxfId="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J55 C56:G57 I56:I57 C60:K64">
    <cfRule type="notContainsErrors" priority="1">
      <formula>NOT(ISERROR(C2))</formula>
    </cfRule>
  </conditionalFormatting>
  <conditionalFormatting sqref="J8:K9 J10 J11:K11">
    <cfRule type="containsBlanks" dxfId="8" priority="6">
      <formula>LEN(TRIM(J8))=0</formula>
    </cfRule>
  </conditionalFormatting>
  <dataValidations count="2">
    <dataValidation type="whole" operator="greaterThanOrEqual" allowBlank="1" showInputMessage="1" showErrorMessage="1" sqref="E29:K30 C29:D29" xr:uid="{EEC17695-9CC9-46DA-9E5B-E7E4931E0E67}">
      <formula1>0</formula1>
    </dataValidation>
    <dataValidation type="list" allowBlank="1" showInputMessage="1" showErrorMessage="1" sqref="J2:K2" xr:uid="{92AFE831-F266-4DFB-A115-43B2257497AB}">
      <formula1>"保育所,認定こども園,小規模保育事業"</formula1>
    </dataValidation>
  </dataValidations>
  <hyperlinks>
    <hyperlink ref="G5" xr:uid="{CA74AB4E-3BB1-4B59-B7A7-48535DAD7385}"/>
    <hyperlink ref="A1:B1" location="公表用一覧!A1" display=" &lt;戻る" xr:uid="{392BCF7A-5306-4651-B95F-9C4C86136DE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2" manualBreakCount="2">
    <brk id="30" max="10" man="1"/>
    <brk id="66" max="10" man="1"/>
  </rowBreaks>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71A84D-E6B2-4C1F-8665-602399DAC609}">
  <sheetPr codeName="Sheet106"/>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45560</v>
      </c>
      <c r="H1" s="257"/>
      <c r="I1" s="36" t="s">
        <v>370</v>
      </c>
      <c r="J1" s="258">
        <v>45748</v>
      </c>
      <c r="K1" s="259"/>
      <c r="L1" s="37"/>
      <c r="M1" s="37"/>
      <c r="N1" s="37"/>
    </row>
    <row r="2" spans="1:14" ht="27" customHeight="1" x14ac:dyDescent="0.4">
      <c r="A2" s="156" t="s">
        <v>371</v>
      </c>
      <c r="B2" s="155"/>
      <c r="C2" s="260" t="s">
        <v>1657</v>
      </c>
      <c r="D2" s="261"/>
      <c r="E2" s="261"/>
      <c r="F2" s="261"/>
      <c r="G2" s="261"/>
      <c r="H2" s="262"/>
      <c r="I2" s="39" t="s">
        <v>93</v>
      </c>
      <c r="J2" s="266" t="s">
        <v>818</v>
      </c>
      <c r="K2" s="267"/>
      <c r="L2" s="40"/>
      <c r="M2" s="40"/>
      <c r="N2" s="40"/>
    </row>
    <row r="3" spans="1:14" ht="27" customHeight="1" x14ac:dyDescent="0.4">
      <c r="A3" s="156"/>
      <c r="B3" s="155"/>
      <c r="C3" s="260"/>
      <c r="D3" s="261"/>
      <c r="E3" s="261"/>
      <c r="F3" s="261"/>
      <c r="G3" s="261"/>
      <c r="H3" s="262"/>
      <c r="I3" s="268" t="s">
        <v>373</v>
      </c>
      <c r="J3" s="269"/>
      <c r="K3" s="41">
        <v>390</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1658</v>
      </c>
      <c r="D5" s="293"/>
      <c r="E5" s="294"/>
      <c r="F5" s="43" t="s">
        <v>376</v>
      </c>
      <c r="G5" s="296" t="str">
        <f>HYPERLINK("https://kids-lab.co.jp/minaminagareyamaninteikodomoen/")</f>
        <v>https://kids-lab.co.jp/minaminagareyamaninteikodomoen/</v>
      </c>
      <c r="H5" s="293"/>
      <c r="I5" s="293"/>
      <c r="J5" s="293"/>
      <c r="K5" s="295"/>
      <c r="L5" s="40"/>
      <c r="M5" s="40"/>
      <c r="N5" s="40"/>
    </row>
    <row r="6" spans="1:14" ht="27" customHeight="1" x14ac:dyDescent="0.4">
      <c r="A6" s="209" t="s">
        <v>378</v>
      </c>
      <c r="B6" s="153"/>
      <c r="C6" s="276" t="s">
        <v>1659</v>
      </c>
      <c r="D6" s="277"/>
      <c r="E6" s="277"/>
      <c r="F6" s="277"/>
      <c r="G6" s="277"/>
      <c r="H6" s="282" t="s">
        <v>379</v>
      </c>
      <c r="I6" s="107" t="s">
        <v>380</v>
      </c>
      <c r="J6" s="284">
        <v>5</v>
      </c>
      <c r="K6" s="285"/>
      <c r="L6" s="44"/>
      <c r="M6" s="44"/>
      <c r="N6" s="44"/>
    </row>
    <row r="7" spans="1:14" ht="27" customHeight="1" x14ac:dyDescent="0.4">
      <c r="A7" s="156"/>
      <c r="B7" s="155"/>
      <c r="C7" s="278"/>
      <c r="D7" s="279"/>
      <c r="E7" s="279"/>
      <c r="F7" s="279"/>
      <c r="G7" s="279"/>
      <c r="H7" s="283"/>
      <c r="I7" s="286" t="s">
        <v>381</v>
      </c>
      <c r="J7" s="288" t="s">
        <v>1660</v>
      </c>
      <c r="K7" s="289"/>
      <c r="L7" s="44"/>
      <c r="M7" s="44"/>
      <c r="N7" s="44"/>
    </row>
    <row r="8" spans="1:14" ht="27" customHeight="1" x14ac:dyDescent="0.4">
      <c r="A8" s="234"/>
      <c r="B8" s="235"/>
      <c r="C8" s="280"/>
      <c r="D8" s="281"/>
      <c r="E8" s="281"/>
      <c r="F8" s="281"/>
      <c r="G8" s="281"/>
      <c r="H8" s="45" t="s">
        <v>1543</v>
      </c>
      <c r="I8" s="287"/>
      <c r="J8" s="224">
        <v>20</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1661</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626</v>
      </c>
      <c r="D22" s="231"/>
      <c r="E22" s="230" t="s">
        <v>627</v>
      </c>
      <c r="F22" s="231"/>
      <c r="G22" s="249" t="s">
        <v>1662</v>
      </c>
      <c r="H22" s="250"/>
      <c r="I22" s="46" t="s">
        <v>396</v>
      </c>
      <c r="J22" s="226"/>
      <c r="K22" s="227"/>
      <c r="L22" s="44"/>
      <c r="M22" s="44"/>
      <c r="N22" s="44"/>
    </row>
    <row r="23" spans="1:14" ht="27" customHeight="1" x14ac:dyDescent="0.4">
      <c r="A23" s="156"/>
      <c r="B23" s="155"/>
      <c r="C23" s="228" t="s">
        <v>397</v>
      </c>
      <c r="D23" s="229"/>
      <c r="E23" s="228" t="s">
        <v>398</v>
      </c>
      <c r="F23" s="229"/>
      <c r="G23" s="251"/>
      <c r="H23" s="252"/>
      <c r="I23" s="46" t="s">
        <v>399</v>
      </c>
      <c r="J23" s="226"/>
      <c r="K23" s="227"/>
      <c r="L23" s="44"/>
      <c r="M23" s="44"/>
      <c r="N23" s="44"/>
    </row>
    <row r="24" spans="1:14" ht="27" customHeight="1" x14ac:dyDescent="0.4">
      <c r="A24" s="234"/>
      <c r="B24" s="235"/>
      <c r="C24" s="230" t="s">
        <v>629</v>
      </c>
      <c r="D24" s="231"/>
      <c r="E24" s="230" t="s">
        <v>626</v>
      </c>
      <c r="F24" s="231"/>
      <c r="G24" s="253"/>
      <c r="H24" s="254"/>
      <c r="I24" s="47" t="s">
        <v>401</v>
      </c>
      <c r="J24" s="232"/>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6</v>
      </c>
      <c r="D26" s="53">
        <v>12</v>
      </c>
      <c r="E26" s="53">
        <v>12</v>
      </c>
      <c r="F26" s="53">
        <v>16</v>
      </c>
      <c r="G26" s="53">
        <v>17</v>
      </c>
      <c r="H26" s="53">
        <v>17</v>
      </c>
      <c r="I26" s="212">
        <f>SUM(C26:H26)</f>
        <v>80</v>
      </c>
      <c r="J26" s="213"/>
      <c r="K26" s="54" t="s">
        <v>1663</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11</v>
      </c>
      <c r="F29" s="59">
        <v>1</v>
      </c>
      <c r="G29" s="59">
        <v>1</v>
      </c>
      <c r="H29" s="59">
        <v>2</v>
      </c>
      <c r="I29" s="59"/>
      <c r="J29" s="59"/>
      <c r="K29" s="60"/>
      <c r="L29" s="50"/>
      <c r="M29" s="50"/>
      <c r="N29" s="50"/>
    </row>
    <row r="30" spans="1:14" ht="27" customHeight="1" thickBot="1" x14ac:dyDescent="0.45">
      <c r="A30" s="102"/>
      <c r="B30" s="61" t="s">
        <v>424</v>
      </c>
      <c r="C30" s="62" t="s">
        <v>425</v>
      </c>
      <c r="D30" s="62" t="s">
        <v>425</v>
      </c>
      <c r="E30" s="62">
        <v>6</v>
      </c>
      <c r="F30" s="62"/>
      <c r="G30" s="62">
        <v>1</v>
      </c>
      <c r="H30" s="62"/>
      <c r="I30" s="62"/>
      <c r="J30" s="62"/>
      <c r="K30" s="63"/>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1664</v>
      </c>
      <c r="D32" s="190"/>
      <c r="E32" s="191"/>
      <c r="F32" s="189" t="s">
        <v>1665</v>
      </c>
      <c r="G32" s="190"/>
      <c r="H32" s="191"/>
      <c r="I32" s="189"/>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1666</v>
      </c>
      <c r="D39" s="202"/>
      <c r="E39" s="203"/>
      <c r="F39" s="201" t="s">
        <v>1667</v>
      </c>
      <c r="G39" s="202"/>
      <c r="H39" s="203"/>
      <c r="I39" s="201" t="s">
        <v>1668</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1669</v>
      </c>
      <c r="I46" s="103" t="s">
        <v>448</v>
      </c>
      <c r="J46" s="167" t="s">
        <v>1670</v>
      </c>
      <c r="K46" s="168"/>
    </row>
    <row r="47" spans="1:11" ht="20.25" customHeight="1" x14ac:dyDescent="0.4">
      <c r="A47" s="154"/>
      <c r="B47" s="174"/>
      <c r="C47" s="185" t="s">
        <v>450</v>
      </c>
      <c r="D47" s="186"/>
      <c r="E47" s="166" t="s">
        <v>451</v>
      </c>
      <c r="F47" s="166"/>
      <c r="G47" s="83" t="s">
        <v>1671</v>
      </c>
      <c r="H47" s="82" t="s">
        <v>1672</v>
      </c>
      <c r="I47" s="83" t="s">
        <v>1673</v>
      </c>
      <c r="J47" s="167" t="s">
        <v>1674</v>
      </c>
      <c r="K47" s="168"/>
    </row>
    <row r="48" spans="1:11" ht="20.25" customHeight="1" x14ac:dyDescent="0.4">
      <c r="A48" s="154"/>
      <c r="B48" s="174"/>
      <c r="C48" s="185" t="s">
        <v>456</v>
      </c>
      <c r="D48" s="186"/>
      <c r="E48" s="166" t="s">
        <v>1675</v>
      </c>
      <c r="F48" s="166"/>
      <c r="G48" s="103"/>
      <c r="H48" s="65"/>
      <c r="I48" s="103"/>
      <c r="J48" s="167"/>
      <c r="K48" s="168"/>
    </row>
    <row r="49" spans="1:14" ht="20.25" customHeight="1" x14ac:dyDescent="0.4">
      <c r="A49" s="154"/>
      <c r="B49" s="174"/>
      <c r="C49" s="185" t="s">
        <v>457</v>
      </c>
      <c r="D49" s="186"/>
      <c r="E49" s="166" t="s">
        <v>1676</v>
      </c>
      <c r="F49" s="166"/>
      <c r="G49" s="103"/>
      <c r="H49" s="65"/>
      <c r="I49" s="103"/>
      <c r="J49" s="167"/>
      <c r="K49" s="168"/>
      <c r="L49" s="66"/>
      <c r="M49" s="66"/>
      <c r="N49" s="66"/>
    </row>
    <row r="50" spans="1:14" ht="20.25" customHeight="1" x14ac:dyDescent="0.4">
      <c r="A50" s="154"/>
      <c r="B50" s="174"/>
      <c r="C50" s="185" t="s">
        <v>461</v>
      </c>
      <c r="D50" s="186"/>
      <c r="E50" s="188" t="s">
        <v>1677</v>
      </c>
      <c r="F50" s="188"/>
      <c r="G50" s="103" t="s">
        <v>446</v>
      </c>
      <c r="H50" s="65" t="s">
        <v>1678</v>
      </c>
      <c r="I50" s="103" t="s">
        <v>448</v>
      </c>
      <c r="J50" s="167" t="s">
        <v>1679</v>
      </c>
      <c r="K50" s="168"/>
      <c r="L50" s="66"/>
    </row>
    <row r="51" spans="1:14" ht="20.25" customHeight="1" x14ac:dyDescent="0.4">
      <c r="A51" s="154"/>
      <c r="B51" s="174"/>
      <c r="C51" s="185" t="s">
        <v>462</v>
      </c>
      <c r="D51" s="186"/>
      <c r="E51" s="188"/>
      <c r="F51" s="188"/>
      <c r="G51" s="103"/>
      <c r="H51" s="65"/>
      <c r="I51" s="103"/>
      <c r="J51" s="167"/>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c r="D55" s="181"/>
      <c r="E55" s="182"/>
      <c r="F55" s="182"/>
      <c r="G55" s="104"/>
      <c r="H55" s="69"/>
      <c r="I55" s="69"/>
      <c r="J55" s="183"/>
      <c r="K55" s="184"/>
    </row>
    <row r="56" spans="1:14" ht="20.25" customHeight="1" x14ac:dyDescent="0.4">
      <c r="A56" s="154"/>
      <c r="B56" s="174"/>
      <c r="C56" s="164"/>
      <c r="D56" s="165"/>
      <c r="E56" s="166"/>
      <c r="F56" s="166"/>
      <c r="G56" s="103"/>
      <c r="H56" s="70"/>
      <c r="I56" s="70"/>
      <c r="J56" s="167"/>
      <c r="K56" s="168"/>
    </row>
    <row r="57" spans="1:14" ht="20.25" customHeight="1" x14ac:dyDescent="0.4">
      <c r="A57" s="154"/>
      <c r="B57" s="174"/>
      <c r="C57" s="164"/>
      <c r="D57" s="165"/>
      <c r="E57" s="166"/>
      <c r="F57" s="166"/>
      <c r="G57" s="103"/>
      <c r="H57" s="70"/>
      <c r="I57" s="70"/>
      <c r="J57" s="167"/>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1680</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7" priority="3">
      <formula>LEN(TRIM(C24))=0</formula>
    </cfRule>
  </conditionalFormatting>
  <conditionalFormatting sqref="C9:G11 J9:K11 H11 C27:I27 K27">
    <cfRule type="expression" dxfId="6" priority="2" stopIfTrue="1">
      <formula>$K$4=""</formula>
    </cfRule>
  </conditionalFormatting>
  <conditionalFormatting sqref="E47:K49 C6:G11 H11 C26:I27 K26:K27 G1:H1 I2 C2:C3 K3 C5:E5 G5:K5 J6:K6 J7 H8 C12 C22:F22 C29:E29 G29 G46:K46">
    <cfRule type="containsBlanks" dxfId="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 priority="6">
      <formula>LEN(TRIM(J8))=0</formula>
    </cfRule>
  </conditionalFormatting>
  <dataValidations count="2">
    <dataValidation type="whole" operator="greaterThanOrEqual" allowBlank="1" showInputMessage="1" showErrorMessage="1" sqref="E29:K30 C29:D29" xr:uid="{489DBC71-C07F-413F-A4AE-B0DF0A4F3447}">
      <formula1>0</formula1>
    </dataValidation>
    <dataValidation type="list" allowBlank="1" showInputMessage="1" showErrorMessage="1" sqref="J2:K2" xr:uid="{4C50B884-D520-4016-95BE-59609CE3A662}">
      <formula1>"保育所,認定こども園,小規模保育事業"</formula1>
    </dataValidation>
  </dataValidations>
  <hyperlinks>
    <hyperlink ref="A1:B1" location="公表用一覧!A1" display=" &lt;戻る" xr:uid="{C06A7BC1-4F1C-4906-8282-418AE42FDBB2}"/>
  </hyperlinks>
  <pageMargins left="0.59055118110236227" right="0"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7DADF2-56C1-4133-986F-AE9B1A285887}">
  <sheetPr codeName="Sheet107"/>
  <dimension ref="A1:N66"/>
  <sheetViews>
    <sheetView view="pageBreakPreview" zoomScaleNormal="100" zoomScaleSheetLayoutView="100" workbookViewId="0">
      <selection activeCell="G5" sqref="G5:K5"/>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59" t="s">
        <v>541</v>
      </c>
      <c r="B1" s="359"/>
      <c r="C1" s="75"/>
      <c r="D1" s="75"/>
      <c r="E1" s="76"/>
      <c r="F1" s="35" t="s">
        <v>369</v>
      </c>
      <c r="G1" s="256">
        <v>45562</v>
      </c>
      <c r="H1" s="257"/>
      <c r="I1" s="36" t="s">
        <v>370</v>
      </c>
      <c r="J1" s="258">
        <v>45748</v>
      </c>
      <c r="K1" s="259"/>
      <c r="L1" s="37"/>
      <c r="M1" s="37"/>
      <c r="N1" s="37"/>
    </row>
    <row r="2" spans="1:14" ht="27" customHeight="1" x14ac:dyDescent="0.4">
      <c r="A2" s="156" t="s">
        <v>371</v>
      </c>
      <c r="B2" s="155"/>
      <c r="C2" s="260" t="s">
        <v>1745</v>
      </c>
      <c r="D2" s="261"/>
      <c r="E2" s="261"/>
      <c r="F2" s="261"/>
      <c r="G2" s="261"/>
      <c r="H2" s="262"/>
      <c r="I2" s="39" t="s">
        <v>93</v>
      </c>
      <c r="J2" s="266" t="s">
        <v>818</v>
      </c>
      <c r="K2" s="267"/>
      <c r="L2" s="40"/>
      <c r="M2" s="40"/>
      <c r="N2" s="40"/>
    </row>
    <row r="3" spans="1:14" ht="27" customHeight="1" x14ac:dyDescent="0.4">
      <c r="A3" s="156"/>
      <c r="B3" s="155"/>
      <c r="C3" s="260"/>
      <c r="D3" s="261"/>
      <c r="E3" s="261"/>
      <c r="F3" s="261"/>
      <c r="G3" s="261"/>
      <c r="H3" s="262"/>
      <c r="I3" s="268" t="s">
        <v>373</v>
      </c>
      <c r="J3" s="269"/>
      <c r="K3" s="41">
        <v>391</v>
      </c>
      <c r="L3" s="40"/>
      <c r="M3" s="40"/>
      <c r="N3" s="40"/>
    </row>
    <row r="4" spans="1:14" ht="27" customHeight="1" x14ac:dyDescent="0.4">
      <c r="A4" s="234"/>
      <c r="B4" s="235"/>
      <c r="C4" s="263"/>
      <c r="D4" s="264"/>
      <c r="E4" s="264"/>
      <c r="F4" s="264"/>
      <c r="G4" s="264"/>
      <c r="H4" s="265"/>
      <c r="I4" s="268" t="s">
        <v>374</v>
      </c>
      <c r="J4" s="269"/>
      <c r="K4" s="42"/>
      <c r="L4" s="40"/>
      <c r="M4" s="40"/>
      <c r="N4" s="40"/>
    </row>
    <row r="5" spans="1:14" ht="27" customHeight="1" x14ac:dyDescent="0.4">
      <c r="A5" s="290" t="s">
        <v>375</v>
      </c>
      <c r="B5" s="291"/>
      <c r="C5" s="292" t="s">
        <v>1746</v>
      </c>
      <c r="D5" s="293"/>
      <c r="E5" s="294"/>
      <c r="F5" s="43" t="s">
        <v>376</v>
      </c>
      <c r="G5" s="296" t="str">
        <f>HYPERLINK("https://www.kouhoku.ed.jp/minami-nagareyama/")</f>
        <v>https://www.kouhoku.ed.jp/minami-nagareyama/</v>
      </c>
      <c r="H5" s="293"/>
      <c r="I5" s="293"/>
      <c r="J5" s="293"/>
      <c r="K5" s="295"/>
      <c r="L5" s="40"/>
      <c r="M5" s="40"/>
      <c r="N5" s="40"/>
    </row>
    <row r="6" spans="1:14" ht="27" customHeight="1" x14ac:dyDescent="0.4">
      <c r="A6" s="209" t="s">
        <v>378</v>
      </c>
      <c r="B6" s="153"/>
      <c r="C6" s="276" t="s">
        <v>1747</v>
      </c>
      <c r="D6" s="277"/>
      <c r="E6" s="277"/>
      <c r="F6" s="277"/>
      <c r="G6" s="277"/>
      <c r="H6" s="282" t="s">
        <v>379</v>
      </c>
      <c r="I6" s="107" t="s">
        <v>380</v>
      </c>
      <c r="J6" s="284">
        <v>4</v>
      </c>
      <c r="K6" s="285"/>
      <c r="L6" s="44"/>
      <c r="M6" s="44"/>
      <c r="N6" s="44"/>
    </row>
    <row r="7" spans="1:14" ht="27" customHeight="1" x14ac:dyDescent="0.4">
      <c r="A7" s="156"/>
      <c r="B7" s="155"/>
      <c r="C7" s="278"/>
      <c r="D7" s="279"/>
      <c r="E7" s="279"/>
      <c r="F7" s="279"/>
      <c r="G7" s="279"/>
      <c r="H7" s="283"/>
      <c r="I7" s="286" t="s">
        <v>381</v>
      </c>
      <c r="J7" s="288" t="s">
        <v>1748</v>
      </c>
      <c r="K7" s="289"/>
      <c r="L7" s="44"/>
      <c r="M7" s="44"/>
      <c r="N7" s="44"/>
    </row>
    <row r="8" spans="1:14" ht="27" customHeight="1" x14ac:dyDescent="0.4">
      <c r="A8" s="234"/>
      <c r="B8" s="235"/>
      <c r="C8" s="280"/>
      <c r="D8" s="281"/>
      <c r="E8" s="281"/>
      <c r="F8" s="281"/>
      <c r="G8" s="281"/>
      <c r="H8" s="45" t="s">
        <v>499</v>
      </c>
      <c r="I8" s="287"/>
      <c r="J8" s="224">
        <v>11</v>
      </c>
      <c r="K8" s="225"/>
      <c r="L8" s="44"/>
      <c r="M8" s="44"/>
      <c r="N8" s="44"/>
    </row>
    <row r="9" spans="1:14" ht="27" customHeight="1" x14ac:dyDescent="0.4">
      <c r="A9" s="270" t="s">
        <v>384</v>
      </c>
      <c r="B9" s="271"/>
      <c r="C9" s="276"/>
      <c r="D9" s="277"/>
      <c r="E9" s="277"/>
      <c r="F9" s="277"/>
      <c r="G9" s="277"/>
      <c r="H9" s="282" t="s">
        <v>379</v>
      </c>
      <c r="I9" s="107" t="s">
        <v>380</v>
      </c>
      <c r="J9" s="284" t="s">
        <v>385</v>
      </c>
      <c r="K9" s="285"/>
      <c r="L9" s="44"/>
      <c r="M9" s="44"/>
      <c r="N9" s="44"/>
    </row>
    <row r="10" spans="1:14" ht="27" customHeight="1" x14ac:dyDescent="0.4">
      <c r="A10" s="272"/>
      <c r="B10" s="273"/>
      <c r="C10" s="278"/>
      <c r="D10" s="279"/>
      <c r="E10" s="279"/>
      <c r="F10" s="279"/>
      <c r="G10" s="279"/>
      <c r="H10" s="283"/>
      <c r="I10" s="286" t="s">
        <v>381</v>
      </c>
      <c r="J10" s="288" t="s">
        <v>386</v>
      </c>
      <c r="K10" s="289"/>
      <c r="L10" s="44"/>
      <c r="M10" s="44"/>
      <c r="N10" s="44"/>
    </row>
    <row r="11" spans="1:14" ht="27" customHeight="1" x14ac:dyDescent="0.4">
      <c r="A11" s="274"/>
      <c r="B11" s="275"/>
      <c r="C11" s="280"/>
      <c r="D11" s="281"/>
      <c r="E11" s="281"/>
      <c r="F11" s="281"/>
      <c r="G11" s="281"/>
      <c r="H11" s="45"/>
      <c r="I11" s="287"/>
      <c r="J11" s="224" t="s">
        <v>385</v>
      </c>
      <c r="K11" s="225"/>
      <c r="L11" s="44"/>
      <c r="M11" s="44"/>
      <c r="N11" s="44"/>
    </row>
    <row r="12" spans="1:14" ht="27" customHeight="1" x14ac:dyDescent="0.4">
      <c r="A12" s="209" t="s">
        <v>387</v>
      </c>
      <c r="B12" s="153"/>
      <c r="C12" s="236" t="s">
        <v>1749</v>
      </c>
      <c r="D12" s="237"/>
      <c r="E12" s="237"/>
      <c r="F12" s="237"/>
      <c r="G12" s="237"/>
      <c r="H12" s="237"/>
      <c r="I12" s="237"/>
      <c r="J12" s="237"/>
      <c r="K12" s="238"/>
      <c r="L12" s="44"/>
      <c r="M12" s="44"/>
      <c r="N12" s="44"/>
    </row>
    <row r="13" spans="1:14" ht="27" customHeight="1" x14ac:dyDescent="0.4">
      <c r="A13" s="156"/>
      <c r="B13" s="155"/>
      <c r="C13" s="239"/>
      <c r="D13" s="240"/>
      <c r="E13" s="240"/>
      <c r="F13" s="240"/>
      <c r="G13" s="240"/>
      <c r="H13" s="240"/>
      <c r="I13" s="240"/>
      <c r="J13" s="240"/>
      <c r="K13" s="241"/>
      <c r="L13" s="44"/>
      <c r="M13" s="44"/>
      <c r="N13" s="44"/>
    </row>
    <row r="14" spans="1:14" ht="27" customHeight="1" x14ac:dyDescent="0.4">
      <c r="A14" s="156"/>
      <c r="B14" s="155"/>
      <c r="C14" s="239"/>
      <c r="D14" s="240"/>
      <c r="E14" s="240"/>
      <c r="F14" s="240"/>
      <c r="G14" s="240"/>
      <c r="H14" s="240"/>
      <c r="I14" s="240"/>
      <c r="J14" s="240"/>
      <c r="K14" s="241"/>
      <c r="L14" s="44"/>
      <c r="M14" s="44"/>
      <c r="N14" s="44"/>
    </row>
    <row r="15" spans="1:14" ht="27" customHeight="1" x14ac:dyDescent="0.4">
      <c r="A15" s="156"/>
      <c r="B15" s="155"/>
      <c r="C15" s="239"/>
      <c r="D15" s="240"/>
      <c r="E15" s="240"/>
      <c r="F15" s="240"/>
      <c r="G15" s="240"/>
      <c r="H15" s="240"/>
      <c r="I15" s="240"/>
      <c r="J15" s="240"/>
      <c r="K15" s="241"/>
      <c r="L15" s="44"/>
      <c r="M15" s="44"/>
      <c r="N15" s="44"/>
    </row>
    <row r="16" spans="1:14" ht="27" customHeight="1" x14ac:dyDescent="0.4">
      <c r="A16" s="156"/>
      <c r="B16" s="155"/>
      <c r="C16" s="239"/>
      <c r="D16" s="240"/>
      <c r="E16" s="240"/>
      <c r="F16" s="240"/>
      <c r="G16" s="240"/>
      <c r="H16" s="240"/>
      <c r="I16" s="240"/>
      <c r="J16" s="240"/>
      <c r="K16" s="241"/>
      <c r="L16" s="44"/>
      <c r="M16" s="44"/>
      <c r="N16" s="44"/>
    </row>
    <row r="17" spans="1:14" ht="27" customHeight="1" x14ac:dyDescent="0.4">
      <c r="A17" s="156"/>
      <c r="B17" s="155"/>
      <c r="C17" s="239"/>
      <c r="D17" s="240"/>
      <c r="E17" s="240"/>
      <c r="F17" s="240"/>
      <c r="G17" s="240"/>
      <c r="H17" s="240"/>
      <c r="I17" s="240"/>
      <c r="J17" s="240"/>
      <c r="K17" s="241"/>
      <c r="L17" s="44"/>
      <c r="M17" s="44"/>
      <c r="N17" s="44"/>
    </row>
    <row r="18" spans="1:14" ht="27" customHeight="1" x14ac:dyDescent="0.4">
      <c r="A18" s="156"/>
      <c r="B18" s="155"/>
      <c r="C18" s="239"/>
      <c r="D18" s="240"/>
      <c r="E18" s="240"/>
      <c r="F18" s="240"/>
      <c r="G18" s="240"/>
      <c r="H18" s="240"/>
      <c r="I18" s="240"/>
      <c r="J18" s="240"/>
      <c r="K18" s="241"/>
      <c r="L18" s="44"/>
      <c r="M18" s="44"/>
      <c r="N18" s="44"/>
    </row>
    <row r="19" spans="1:14" ht="27" customHeight="1" x14ac:dyDescent="0.4">
      <c r="A19" s="156"/>
      <c r="B19" s="155"/>
      <c r="C19" s="239"/>
      <c r="D19" s="240"/>
      <c r="E19" s="240"/>
      <c r="F19" s="240"/>
      <c r="G19" s="240"/>
      <c r="H19" s="240"/>
      <c r="I19" s="240"/>
      <c r="J19" s="240"/>
      <c r="K19" s="241"/>
      <c r="L19" s="44"/>
      <c r="M19" s="44"/>
      <c r="N19" s="44"/>
    </row>
    <row r="20" spans="1:14" ht="27" customHeight="1" x14ac:dyDescent="0.4">
      <c r="A20" s="234"/>
      <c r="B20" s="235"/>
      <c r="C20" s="242"/>
      <c r="D20" s="243"/>
      <c r="E20" s="243"/>
      <c r="F20" s="243"/>
      <c r="G20" s="243"/>
      <c r="H20" s="243"/>
      <c r="I20" s="243"/>
      <c r="J20" s="243"/>
      <c r="K20" s="244"/>
      <c r="L20" s="44"/>
      <c r="M20" s="44"/>
      <c r="N20" s="44"/>
    </row>
    <row r="21" spans="1:14" ht="27" customHeight="1" x14ac:dyDescent="0.4">
      <c r="A21" s="209" t="s">
        <v>389</v>
      </c>
      <c r="B21" s="153"/>
      <c r="C21" s="228" t="s">
        <v>390</v>
      </c>
      <c r="D21" s="229"/>
      <c r="E21" s="228" t="s">
        <v>391</v>
      </c>
      <c r="F21" s="229"/>
      <c r="G21" s="228" t="s">
        <v>392</v>
      </c>
      <c r="H21" s="245"/>
      <c r="I21" s="246" t="s">
        <v>393</v>
      </c>
      <c r="J21" s="247"/>
      <c r="K21" s="248"/>
      <c r="L21" s="44"/>
      <c r="M21" s="44"/>
      <c r="N21" s="44"/>
    </row>
    <row r="22" spans="1:14" ht="27" customHeight="1" x14ac:dyDescent="0.4">
      <c r="A22" s="156"/>
      <c r="B22" s="155"/>
      <c r="C22" s="230" t="s">
        <v>394</v>
      </c>
      <c r="D22" s="231"/>
      <c r="E22" s="230" t="s">
        <v>395</v>
      </c>
      <c r="F22" s="231"/>
      <c r="G22" s="249"/>
      <c r="H22" s="250"/>
      <c r="I22" s="46" t="s">
        <v>396</v>
      </c>
      <c r="J22" s="226" t="s">
        <v>1750</v>
      </c>
      <c r="K22" s="227"/>
      <c r="L22" s="44"/>
      <c r="M22" s="44"/>
      <c r="N22" s="44"/>
    </row>
    <row r="23" spans="1:14" ht="27" customHeight="1" x14ac:dyDescent="0.4">
      <c r="A23" s="156"/>
      <c r="B23" s="155"/>
      <c r="C23" s="228" t="s">
        <v>397</v>
      </c>
      <c r="D23" s="229"/>
      <c r="E23" s="228" t="s">
        <v>398</v>
      </c>
      <c r="F23" s="229"/>
      <c r="G23" s="251"/>
      <c r="H23" s="252"/>
      <c r="I23" s="46" t="s">
        <v>399</v>
      </c>
      <c r="J23" s="226" t="s">
        <v>1751</v>
      </c>
      <c r="K23" s="227"/>
      <c r="L23" s="44"/>
      <c r="M23" s="44"/>
      <c r="N23" s="44"/>
    </row>
    <row r="24" spans="1:14" ht="27" customHeight="1" x14ac:dyDescent="0.4">
      <c r="A24" s="234"/>
      <c r="B24" s="235"/>
      <c r="C24" s="230" t="s">
        <v>400</v>
      </c>
      <c r="D24" s="231"/>
      <c r="E24" s="230" t="s">
        <v>675</v>
      </c>
      <c r="F24" s="231"/>
      <c r="G24" s="253"/>
      <c r="H24" s="254"/>
      <c r="I24" s="47" t="s">
        <v>401</v>
      </c>
      <c r="J24" s="232" t="s">
        <v>1752</v>
      </c>
      <c r="K24" s="233"/>
      <c r="L24" s="44"/>
      <c r="M24" s="44"/>
      <c r="N24" s="44"/>
    </row>
    <row r="25" spans="1:14" ht="27" customHeight="1" x14ac:dyDescent="0.4">
      <c r="A25" s="209" t="s">
        <v>402</v>
      </c>
      <c r="B25" s="153"/>
      <c r="C25" s="48" t="s">
        <v>403</v>
      </c>
      <c r="D25" s="48" t="s">
        <v>404</v>
      </c>
      <c r="E25" s="48" t="s">
        <v>405</v>
      </c>
      <c r="F25" s="48" t="s">
        <v>406</v>
      </c>
      <c r="G25" s="48" t="s">
        <v>407</v>
      </c>
      <c r="H25" s="48" t="s">
        <v>408</v>
      </c>
      <c r="I25" s="210" t="s">
        <v>409</v>
      </c>
      <c r="J25" s="211"/>
      <c r="K25" s="49" t="s">
        <v>410</v>
      </c>
      <c r="L25" s="50"/>
      <c r="M25" s="50"/>
      <c r="N25" s="50"/>
    </row>
    <row r="26" spans="1:14" ht="27" customHeight="1" x14ac:dyDescent="0.4">
      <c r="A26" s="51"/>
      <c r="B26" s="52" t="s">
        <v>411</v>
      </c>
      <c r="C26" s="53">
        <v>9</v>
      </c>
      <c r="D26" s="53">
        <v>18</v>
      </c>
      <c r="E26" s="53">
        <v>18</v>
      </c>
      <c r="F26" s="53">
        <v>27</v>
      </c>
      <c r="G26" s="53">
        <v>27</v>
      </c>
      <c r="H26" s="53">
        <v>27</v>
      </c>
      <c r="I26" s="212">
        <f>SUM(C26:H26)</f>
        <v>126</v>
      </c>
      <c r="J26" s="213"/>
      <c r="K26" s="54" t="s">
        <v>1294</v>
      </c>
      <c r="L26" s="50"/>
      <c r="M26" s="50"/>
      <c r="N26" s="50"/>
    </row>
    <row r="27" spans="1:14" ht="27" customHeight="1" x14ac:dyDescent="0.4">
      <c r="A27" s="55"/>
      <c r="B27" s="56" t="s">
        <v>412</v>
      </c>
      <c r="C27" s="45"/>
      <c r="D27" s="45"/>
      <c r="E27" s="45"/>
      <c r="F27" s="45"/>
      <c r="G27" s="45"/>
      <c r="H27" s="45"/>
      <c r="I27" s="214">
        <f>SUM(C27:H27)</f>
        <v>0</v>
      </c>
      <c r="J27" s="215"/>
      <c r="K27" s="57"/>
      <c r="L27" s="50"/>
      <c r="M27" s="50"/>
      <c r="N27" s="50"/>
    </row>
    <row r="28" spans="1:14" ht="27" customHeight="1" x14ac:dyDescent="0.4">
      <c r="A28" s="209" t="s">
        <v>413</v>
      </c>
      <c r="B28" s="153"/>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13</v>
      </c>
      <c r="F29" s="59"/>
      <c r="G29" s="59">
        <v>3</v>
      </c>
      <c r="H29" s="59"/>
      <c r="I29" s="59"/>
      <c r="J29" s="59"/>
      <c r="K29" s="60"/>
      <c r="L29" s="50"/>
      <c r="M29" s="50"/>
      <c r="N29" s="50"/>
    </row>
    <row r="30" spans="1:14" ht="27" customHeight="1" thickBot="1" x14ac:dyDescent="0.45">
      <c r="A30" s="102"/>
      <c r="B30" s="61" t="s">
        <v>424</v>
      </c>
      <c r="C30" s="62" t="s">
        <v>425</v>
      </c>
      <c r="D30" s="62" t="s">
        <v>425</v>
      </c>
      <c r="E30" s="62">
        <v>3</v>
      </c>
      <c r="F30" s="62"/>
      <c r="G30" s="62"/>
      <c r="H30" s="62"/>
      <c r="I30" s="62">
        <v>4</v>
      </c>
      <c r="J30" s="62">
        <v>1</v>
      </c>
      <c r="K30" s="63">
        <v>3</v>
      </c>
      <c r="L30" s="50"/>
      <c r="M30" s="50"/>
      <c r="N30" s="50"/>
    </row>
    <row r="31" spans="1:14" ht="20.25" customHeight="1" x14ac:dyDescent="0.4">
      <c r="A31" s="154" t="s">
        <v>426</v>
      </c>
      <c r="B31" s="174"/>
      <c r="C31" s="218" t="s">
        <v>427</v>
      </c>
      <c r="D31" s="219"/>
      <c r="E31" s="220"/>
      <c r="F31" s="218" t="s">
        <v>428</v>
      </c>
      <c r="G31" s="219"/>
      <c r="H31" s="220"/>
      <c r="I31" s="221" t="s">
        <v>429</v>
      </c>
      <c r="J31" s="222"/>
      <c r="K31" s="223"/>
    </row>
    <row r="32" spans="1:14" ht="20.25" customHeight="1" x14ac:dyDescent="0.4">
      <c r="A32" s="154"/>
      <c r="B32" s="174"/>
      <c r="C32" s="189" t="s">
        <v>1753</v>
      </c>
      <c r="D32" s="190"/>
      <c r="E32" s="191"/>
      <c r="F32" s="189" t="s">
        <v>1754</v>
      </c>
      <c r="G32" s="190"/>
      <c r="H32" s="191"/>
      <c r="I32" s="189" t="s">
        <v>1755</v>
      </c>
      <c r="J32" s="190"/>
      <c r="K32" s="195"/>
    </row>
    <row r="33" spans="1:11" ht="20.25" customHeight="1" x14ac:dyDescent="0.4">
      <c r="A33" s="154"/>
      <c r="B33" s="174"/>
      <c r="C33" s="192"/>
      <c r="D33" s="193"/>
      <c r="E33" s="194"/>
      <c r="F33" s="192"/>
      <c r="G33" s="193"/>
      <c r="H33" s="194"/>
      <c r="I33" s="192"/>
      <c r="J33" s="193"/>
      <c r="K33" s="196"/>
    </row>
    <row r="34" spans="1:11" ht="20.25" customHeight="1" x14ac:dyDescent="0.4">
      <c r="A34" s="154"/>
      <c r="B34" s="174"/>
      <c r="C34" s="192"/>
      <c r="D34" s="193"/>
      <c r="E34" s="194"/>
      <c r="F34" s="192"/>
      <c r="G34" s="193"/>
      <c r="H34" s="194"/>
      <c r="I34" s="192"/>
      <c r="J34" s="193"/>
      <c r="K34" s="196"/>
    </row>
    <row r="35" spans="1:11" ht="20.25" customHeight="1" x14ac:dyDescent="0.4">
      <c r="A35" s="154"/>
      <c r="B35" s="174"/>
      <c r="C35" s="192"/>
      <c r="D35" s="193"/>
      <c r="E35" s="194"/>
      <c r="F35" s="192"/>
      <c r="G35" s="193"/>
      <c r="H35" s="194"/>
      <c r="I35" s="192"/>
      <c r="J35" s="193"/>
      <c r="K35" s="196"/>
    </row>
    <row r="36" spans="1:11" ht="20.25" customHeight="1" x14ac:dyDescent="0.4">
      <c r="A36" s="154"/>
      <c r="B36" s="174"/>
      <c r="C36" s="192"/>
      <c r="D36" s="193"/>
      <c r="E36" s="194"/>
      <c r="F36" s="192"/>
      <c r="G36" s="193"/>
      <c r="H36" s="194"/>
      <c r="I36" s="192"/>
      <c r="J36" s="193"/>
      <c r="K36" s="196"/>
    </row>
    <row r="37" spans="1:11" ht="20.25" customHeight="1" x14ac:dyDescent="0.4">
      <c r="A37" s="154"/>
      <c r="B37" s="174"/>
      <c r="C37" s="192"/>
      <c r="D37" s="193"/>
      <c r="E37" s="194"/>
      <c r="F37" s="192"/>
      <c r="G37" s="193"/>
      <c r="H37" s="194"/>
      <c r="I37" s="192"/>
      <c r="J37" s="193"/>
      <c r="K37" s="196"/>
    </row>
    <row r="38" spans="1:11" ht="20.25" customHeight="1" x14ac:dyDescent="0.4">
      <c r="A38" s="154"/>
      <c r="B38" s="174"/>
      <c r="C38" s="197" t="s">
        <v>433</v>
      </c>
      <c r="D38" s="198"/>
      <c r="E38" s="199"/>
      <c r="F38" s="197" t="s">
        <v>434</v>
      </c>
      <c r="G38" s="198"/>
      <c r="H38" s="199"/>
      <c r="I38" s="197" t="s">
        <v>422</v>
      </c>
      <c r="J38" s="198"/>
      <c r="K38" s="200"/>
    </row>
    <row r="39" spans="1:11" ht="20.25" customHeight="1" x14ac:dyDescent="0.4">
      <c r="A39" s="154"/>
      <c r="B39" s="174"/>
      <c r="C39" s="201" t="s">
        <v>1756</v>
      </c>
      <c r="D39" s="202"/>
      <c r="E39" s="203"/>
      <c r="F39" s="201" t="s">
        <v>1757</v>
      </c>
      <c r="G39" s="202"/>
      <c r="H39" s="203"/>
      <c r="I39" s="201" t="s">
        <v>1758</v>
      </c>
      <c r="J39" s="202"/>
      <c r="K39" s="207"/>
    </row>
    <row r="40" spans="1:11" ht="20.25" customHeight="1" x14ac:dyDescent="0.4">
      <c r="A40" s="154"/>
      <c r="B40" s="174"/>
      <c r="C40" s="201"/>
      <c r="D40" s="202"/>
      <c r="E40" s="203"/>
      <c r="F40" s="201"/>
      <c r="G40" s="202"/>
      <c r="H40" s="203"/>
      <c r="I40" s="201"/>
      <c r="J40" s="202"/>
      <c r="K40" s="207"/>
    </row>
    <row r="41" spans="1:11" ht="20.25" customHeight="1" x14ac:dyDescent="0.4">
      <c r="A41" s="154"/>
      <c r="B41" s="174"/>
      <c r="C41" s="201"/>
      <c r="D41" s="202"/>
      <c r="E41" s="203"/>
      <c r="F41" s="201"/>
      <c r="G41" s="202"/>
      <c r="H41" s="203"/>
      <c r="I41" s="201"/>
      <c r="J41" s="202"/>
      <c r="K41" s="207"/>
    </row>
    <row r="42" spans="1:11" ht="20.25" customHeight="1" x14ac:dyDescent="0.4">
      <c r="A42" s="154"/>
      <c r="B42" s="174"/>
      <c r="C42" s="201"/>
      <c r="D42" s="202"/>
      <c r="E42" s="203"/>
      <c r="F42" s="201"/>
      <c r="G42" s="202"/>
      <c r="H42" s="203"/>
      <c r="I42" s="201"/>
      <c r="J42" s="202"/>
      <c r="K42" s="207"/>
    </row>
    <row r="43" spans="1:11" ht="20.25" customHeight="1" x14ac:dyDescent="0.4">
      <c r="A43" s="154"/>
      <c r="B43" s="174"/>
      <c r="C43" s="201"/>
      <c r="D43" s="202"/>
      <c r="E43" s="203"/>
      <c r="F43" s="201"/>
      <c r="G43" s="202"/>
      <c r="H43" s="203"/>
      <c r="I43" s="201"/>
      <c r="J43" s="202"/>
      <c r="K43" s="207"/>
    </row>
    <row r="44" spans="1:11" ht="20.25" customHeight="1" x14ac:dyDescent="0.4">
      <c r="A44" s="216"/>
      <c r="B44" s="217"/>
      <c r="C44" s="204"/>
      <c r="D44" s="205"/>
      <c r="E44" s="206"/>
      <c r="F44" s="204"/>
      <c r="G44" s="205"/>
      <c r="H44" s="206"/>
      <c r="I44" s="204"/>
      <c r="J44" s="205"/>
      <c r="K44" s="208"/>
    </row>
    <row r="45" spans="1:11" ht="20.25" customHeight="1" x14ac:dyDescent="0.4">
      <c r="A45" s="152" t="s">
        <v>438</v>
      </c>
      <c r="B45" s="173"/>
      <c r="C45" s="175" t="s">
        <v>439</v>
      </c>
      <c r="D45" s="176"/>
      <c r="E45" s="177" t="s">
        <v>440</v>
      </c>
      <c r="F45" s="177"/>
      <c r="G45" s="64" t="s">
        <v>441</v>
      </c>
      <c r="H45" s="64" t="s">
        <v>442</v>
      </c>
      <c r="I45" s="64" t="s">
        <v>93</v>
      </c>
      <c r="J45" s="178" t="s">
        <v>443</v>
      </c>
      <c r="K45" s="179"/>
    </row>
    <row r="46" spans="1:11" ht="20.25" customHeight="1" x14ac:dyDescent="0.4">
      <c r="A46" s="154"/>
      <c r="B46" s="174"/>
      <c r="C46" s="185" t="s">
        <v>444</v>
      </c>
      <c r="D46" s="186"/>
      <c r="E46" s="187" t="s">
        <v>445</v>
      </c>
      <c r="F46" s="187"/>
      <c r="G46" s="103" t="s">
        <v>446</v>
      </c>
      <c r="H46" s="65" t="s">
        <v>1759</v>
      </c>
      <c r="I46" s="103" t="s">
        <v>448</v>
      </c>
      <c r="J46" s="167" t="s">
        <v>524</v>
      </c>
      <c r="K46" s="168"/>
    </row>
    <row r="47" spans="1:11" ht="20.25" customHeight="1" x14ac:dyDescent="0.4">
      <c r="A47" s="154"/>
      <c r="B47" s="174"/>
      <c r="C47" s="185" t="s">
        <v>450</v>
      </c>
      <c r="D47" s="186"/>
      <c r="E47" s="166" t="s">
        <v>451</v>
      </c>
      <c r="F47" s="166"/>
      <c r="G47" s="103" t="s">
        <v>452</v>
      </c>
      <c r="H47" s="65" t="s">
        <v>1760</v>
      </c>
      <c r="I47" s="103" t="s">
        <v>1405</v>
      </c>
      <c r="J47" s="167" t="s">
        <v>524</v>
      </c>
      <c r="K47" s="168"/>
    </row>
    <row r="48" spans="1:11" ht="20.25" customHeight="1" x14ac:dyDescent="0.4">
      <c r="A48" s="154"/>
      <c r="B48" s="174"/>
      <c r="C48" s="185" t="s">
        <v>456</v>
      </c>
      <c r="D48" s="186"/>
      <c r="E48" s="166" t="s">
        <v>665</v>
      </c>
      <c r="F48" s="166"/>
      <c r="G48" s="103" t="s">
        <v>836</v>
      </c>
      <c r="H48" s="65" t="s">
        <v>1761</v>
      </c>
      <c r="I48" s="103" t="s">
        <v>1762</v>
      </c>
      <c r="J48" s="167" t="s">
        <v>524</v>
      </c>
      <c r="K48" s="168"/>
    </row>
    <row r="49" spans="1:14" ht="20.25" customHeight="1" x14ac:dyDescent="0.4">
      <c r="A49" s="154"/>
      <c r="B49" s="174"/>
      <c r="C49" s="185" t="s">
        <v>457</v>
      </c>
      <c r="D49" s="186"/>
      <c r="E49" s="166" t="s">
        <v>458</v>
      </c>
      <c r="F49" s="166"/>
      <c r="G49" s="103" t="s">
        <v>459</v>
      </c>
      <c r="H49" s="65" t="s">
        <v>460</v>
      </c>
      <c r="I49" s="103"/>
      <c r="J49" s="167"/>
      <c r="K49" s="168"/>
      <c r="L49" s="66"/>
      <c r="M49" s="66"/>
      <c r="N49" s="66"/>
    </row>
    <row r="50" spans="1:14" ht="20.25" customHeight="1" x14ac:dyDescent="0.4">
      <c r="A50" s="154"/>
      <c r="B50" s="174"/>
      <c r="C50" s="185" t="s">
        <v>461</v>
      </c>
      <c r="D50" s="186"/>
      <c r="E50" s="188" t="s">
        <v>1763</v>
      </c>
      <c r="F50" s="188"/>
      <c r="G50" s="103" t="s">
        <v>446</v>
      </c>
      <c r="H50" s="65" t="s">
        <v>1764</v>
      </c>
      <c r="I50" s="103" t="s">
        <v>448</v>
      </c>
      <c r="J50" s="167" t="s">
        <v>524</v>
      </c>
      <c r="K50" s="168"/>
      <c r="L50" s="66"/>
    </row>
    <row r="51" spans="1:14" ht="20.25" customHeight="1" x14ac:dyDescent="0.4">
      <c r="A51" s="154"/>
      <c r="B51" s="174"/>
      <c r="C51" s="185" t="s">
        <v>462</v>
      </c>
      <c r="D51" s="186"/>
      <c r="E51" s="188" t="s">
        <v>1765</v>
      </c>
      <c r="F51" s="188"/>
      <c r="G51" s="103" t="s">
        <v>786</v>
      </c>
      <c r="H51" s="65" t="s">
        <v>1766</v>
      </c>
      <c r="I51" s="103" t="s">
        <v>1767</v>
      </c>
      <c r="J51" s="167" t="s">
        <v>524</v>
      </c>
      <c r="K51" s="168"/>
      <c r="L51" s="66"/>
    </row>
    <row r="52" spans="1:14" ht="12" customHeight="1" x14ac:dyDescent="0.4">
      <c r="A52" s="101"/>
      <c r="B52" s="147" t="s">
        <v>463</v>
      </c>
      <c r="C52" s="149" t="s">
        <v>464</v>
      </c>
      <c r="D52" s="150"/>
      <c r="E52" s="150"/>
      <c r="F52" s="150"/>
      <c r="G52" s="150"/>
      <c r="H52" s="150"/>
      <c r="I52" s="150"/>
      <c r="J52" s="150"/>
      <c r="K52" s="151"/>
      <c r="L52" s="66"/>
    </row>
    <row r="53" spans="1:14" ht="12" customHeight="1" x14ac:dyDescent="0.4">
      <c r="A53" s="67"/>
      <c r="B53" s="169"/>
      <c r="C53" s="170" t="s">
        <v>465</v>
      </c>
      <c r="D53" s="171"/>
      <c r="E53" s="171"/>
      <c r="F53" s="171"/>
      <c r="G53" s="171"/>
      <c r="H53" s="171"/>
      <c r="I53" s="171"/>
      <c r="J53" s="171"/>
      <c r="K53" s="172"/>
      <c r="L53" s="66"/>
      <c r="M53" s="66"/>
      <c r="N53" s="66"/>
    </row>
    <row r="54" spans="1:14" ht="20.25" customHeight="1" x14ac:dyDescent="0.4">
      <c r="A54" s="152" t="s">
        <v>466</v>
      </c>
      <c r="B54" s="173"/>
      <c r="C54" s="175" t="s">
        <v>467</v>
      </c>
      <c r="D54" s="176"/>
      <c r="E54" s="177" t="s">
        <v>440</v>
      </c>
      <c r="F54" s="177"/>
      <c r="G54" s="64" t="s">
        <v>468</v>
      </c>
      <c r="H54" s="64" t="s">
        <v>448</v>
      </c>
      <c r="I54" s="68" t="s">
        <v>469</v>
      </c>
      <c r="J54" s="178" t="s">
        <v>93</v>
      </c>
      <c r="K54" s="179"/>
    </row>
    <row r="55" spans="1:14" ht="20.25" customHeight="1" x14ac:dyDescent="0.4">
      <c r="A55" s="154"/>
      <c r="B55" s="174"/>
      <c r="C55" s="180" t="s">
        <v>1768</v>
      </c>
      <c r="D55" s="181"/>
      <c r="E55" s="182" t="s">
        <v>445</v>
      </c>
      <c r="F55" s="182"/>
      <c r="G55" s="104" t="s">
        <v>1330</v>
      </c>
      <c r="H55" s="69" t="s">
        <v>377</v>
      </c>
      <c r="I55" s="69" t="s">
        <v>377</v>
      </c>
      <c r="J55" s="183" t="s">
        <v>472</v>
      </c>
      <c r="K55" s="184"/>
    </row>
    <row r="56" spans="1:14" ht="20.25" customHeight="1" x14ac:dyDescent="0.4">
      <c r="A56" s="154"/>
      <c r="B56" s="174"/>
      <c r="C56" s="164" t="s">
        <v>1769</v>
      </c>
      <c r="D56" s="165"/>
      <c r="E56" s="166" t="s">
        <v>445</v>
      </c>
      <c r="F56" s="166"/>
      <c r="G56" s="103" t="s">
        <v>1330</v>
      </c>
      <c r="H56" s="70" t="s">
        <v>377</v>
      </c>
      <c r="I56" s="70" t="s">
        <v>377</v>
      </c>
      <c r="J56" s="167" t="s">
        <v>472</v>
      </c>
      <c r="K56" s="168"/>
    </row>
    <row r="57" spans="1:14" ht="20.25" customHeight="1" x14ac:dyDescent="0.4">
      <c r="A57" s="154"/>
      <c r="B57" s="174"/>
      <c r="C57" s="164" t="s">
        <v>1770</v>
      </c>
      <c r="D57" s="165"/>
      <c r="E57" s="166" t="s">
        <v>445</v>
      </c>
      <c r="F57" s="166"/>
      <c r="G57" s="103" t="s">
        <v>1330</v>
      </c>
      <c r="H57" s="70" t="s">
        <v>988</v>
      </c>
      <c r="I57" s="70" t="s">
        <v>1691</v>
      </c>
      <c r="J57" s="167" t="s">
        <v>815</v>
      </c>
      <c r="K57" s="168"/>
    </row>
    <row r="58" spans="1:14" ht="11.25" customHeight="1" x14ac:dyDescent="0.4">
      <c r="A58" s="71"/>
      <c r="B58" s="147" t="s">
        <v>463</v>
      </c>
      <c r="C58" s="149" t="s">
        <v>473</v>
      </c>
      <c r="D58" s="150"/>
      <c r="E58" s="150"/>
      <c r="F58" s="150"/>
      <c r="G58" s="150"/>
      <c r="H58" s="150"/>
      <c r="I58" s="150"/>
      <c r="J58" s="150"/>
      <c r="K58" s="151"/>
      <c r="L58" s="66"/>
      <c r="M58" s="66"/>
      <c r="N58" s="66"/>
    </row>
    <row r="59" spans="1:14" ht="11.25" customHeight="1" x14ac:dyDescent="0.4">
      <c r="A59" s="71"/>
      <c r="B59" s="148"/>
      <c r="C59" s="149" t="s">
        <v>474</v>
      </c>
      <c r="D59" s="150"/>
      <c r="E59" s="150"/>
      <c r="F59" s="150"/>
      <c r="G59" s="150"/>
      <c r="H59" s="150"/>
      <c r="I59" s="150"/>
      <c r="J59" s="150"/>
      <c r="K59" s="151"/>
      <c r="L59" s="66"/>
      <c r="M59" s="66"/>
      <c r="N59" s="66"/>
    </row>
    <row r="60" spans="1:14" ht="20.25" customHeight="1" x14ac:dyDescent="0.4">
      <c r="A60" s="152" t="s">
        <v>475</v>
      </c>
      <c r="B60" s="153"/>
      <c r="C60" s="159" t="s">
        <v>1771</v>
      </c>
      <c r="D60" s="160"/>
      <c r="E60" s="160"/>
      <c r="F60" s="160"/>
      <c r="G60" s="160"/>
      <c r="H60" s="160"/>
      <c r="I60" s="160"/>
      <c r="J60" s="160"/>
      <c r="K60" s="161"/>
    </row>
    <row r="61" spans="1:14" ht="20.25" customHeight="1" x14ac:dyDescent="0.4">
      <c r="A61" s="154"/>
      <c r="B61" s="155"/>
      <c r="C61" s="159"/>
      <c r="D61" s="160"/>
      <c r="E61" s="160"/>
      <c r="F61" s="160"/>
      <c r="G61" s="160"/>
      <c r="H61" s="160"/>
      <c r="I61" s="160"/>
      <c r="J61" s="160"/>
      <c r="K61" s="161"/>
    </row>
    <row r="62" spans="1:14" ht="20.25" customHeight="1" x14ac:dyDescent="0.4">
      <c r="A62" s="154"/>
      <c r="B62" s="155"/>
      <c r="C62" s="159"/>
      <c r="D62" s="160"/>
      <c r="E62" s="160"/>
      <c r="F62" s="160"/>
      <c r="G62" s="160"/>
      <c r="H62" s="160"/>
      <c r="I62" s="160"/>
      <c r="J62" s="160"/>
      <c r="K62" s="161"/>
    </row>
    <row r="63" spans="1:14" ht="20.25" customHeight="1" x14ac:dyDescent="0.4">
      <c r="A63" s="156"/>
      <c r="B63" s="155"/>
      <c r="C63" s="160"/>
      <c r="D63" s="160"/>
      <c r="E63" s="160"/>
      <c r="F63" s="160"/>
      <c r="G63" s="160"/>
      <c r="H63" s="160"/>
      <c r="I63" s="160"/>
      <c r="J63" s="160"/>
      <c r="K63" s="161"/>
    </row>
    <row r="64" spans="1:14" ht="20.25" customHeight="1" thickBot="1" x14ac:dyDescent="0.45">
      <c r="A64" s="157"/>
      <c r="B64" s="158"/>
      <c r="C64" s="162"/>
      <c r="D64" s="162"/>
      <c r="E64" s="162"/>
      <c r="F64" s="162"/>
      <c r="G64" s="162"/>
      <c r="H64" s="162"/>
      <c r="I64" s="162"/>
      <c r="J64" s="162"/>
      <c r="K64" s="16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 priority="3">
      <formula>LEN(TRIM(C24))=0</formula>
    </cfRule>
  </conditionalFormatting>
  <conditionalFormatting sqref="C9:G11 J9:K11 H11 C27:I27 K27">
    <cfRule type="expression" dxfId="2" priority="2" stopIfTrue="1">
      <formula>$K$4=""</formula>
    </cfRule>
  </conditionalFormatting>
  <conditionalFormatting sqref="E47:K49 C6:G11 H11 C26:I27 K26:K27 G1:H1 I2 C2:C3 K3 C5:E5 G5:K5 J6:K6 J7 H8 C12 C22:F22 C29:E29 G29 G46:K46">
    <cfRule type="containsBlanks" dxfId="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0" priority="6">
      <formula>LEN(TRIM(J8))=0</formula>
    </cfRule>
  </conditionalFormatting>
  <dataValidations count="2">
    <dataValidation type="whole" operator="greaterThanOrEqual" allowBlank="1" showInputMessage="1" showErrorMessage="1" sqref="E29:K30 C29:D29" xr:uid="{C6AB55CE-25A9-4BEF-82E1-96C54129EE64}">
      <formula1>0</formula1>
    </dataValidation>
    <dataValidation type="list" allowBlank="1" showInputMessage="1" showErrorMessage="1" sqref="J2:K2" xr:uid="{9B18F1C9-C344-4B93-9AE9-CA94EA853206}">
      <formula1>"保育所,認定こども園,小規模保育事業"</formula1>
    </dataValidation>
  </dataValidations>
  <hyperlinks>
    <hyperlink ref="A1:B1" location="公表用一覧!A1" display=" &lt;戻る" xr:uid="{3F68BB82-3448-41C6-A179-DAF34ECD7CB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105</vt:i4>
      </vt:variant>
      <vt:variant>
        <vt:lpstr>名前付き一覧</vt:lpstr>
      </vt:variant>
      <vt:variant>
        <vt:i4>207</vt:i4>
      </vt:variant>
    </vt:vector>
  </HeadingPairs>
  <TitlesOfParts>
    <vt:vector size="312" baseType="lpstr">
      <vt:lpstr>公表用一覧</vt:lpstr>
      <vt:lpstr>1</vt:lpstr>
      <vt:lpstr>2</vt:lpstr>
      <vt:lpstr>3</vt:lpstr>
      <vt:lpstr>7</vt:lpstr>
      <vt:lpstr>8</vt:lpstr>
      <vt:lpstr>11</vt:lpstr>
      <vt:lpstr>12</vt:lpstr>
      <vt:lpstr>14</vt:lpstr>
      <vt:lpstr>16</vt:lpstr>
      <vt:lpstr>17</vt:lpstr>
      <vt:lpstr>18</vt:lpstr>
      <vt:lpstr>19</vt:lpstr>
      <vt:lpstr>116</vt:lpstr>
      <vt:lpstr>117</vt:lpstr>
      <vt:lpstr>119</vt:lpstr>
      <vt:lpstr>120</vt:lpstr>
      <vt:lpstr>121</vt:lpstr>
      <vt:lpstr>122</vt:lpstr>
      <vt:lpstr>123</vt:lpstr>
      <vt:lpstr>124</vt:lpstr>
      <vt:lpstr>125</vt:lpstr>
      <vt:lpstr>126</vt:lpstr>
      <vt:lpstr>300</vt:lpstr>
      <vt:lpstr>301</vt:lpstr>
      <vt:lpstr>302</vt:lpstr>
      <vt:lpstr>303</vt:lpstr>
      <vt:lpstr>304</vt:lpstr>
      <vt:lpstr>305</vt:lpstr>
      <vt:lpstr>306</vt:lpstr>
      <vt:lpstr>308</vt:lpstr>
      <vt:lpstr>309</vt:lpstr>
      <vt:lpstr>310</vt:lpstr>
      <vt:lpstr>311</vt:lpstr>
      <vt:lpstr>312</vt:lpstr>
      <vt:lpstr>313</vt:lpstr>
      <vt:lpstr>314</vt:lpstr>
      <vt:lpstr>315</vt:lpstr>
      <vt:lpstr>316</vt:lpstr>
      <vt:lpstr>317</vt:lpstr>
      <vt:lpstr>318</vt:lpstr>
      <vt:lpstr>319</vt:lpstr>
      <vt:lpstr>320</vt:lpstr>
      <vt:lpstr>321</vt:lpstr>
      <vt:lpstr>322</vt:lpstr>
      <vt:lpstr>323</vt:lpstr>
      <vt:lpstr>324</vt:lpstr>
      <vt:lpstr>325</vt:lpstr>
      <vt:lpstr>326</vt:lpstr>
      <vt:lpstr>327</vt:lpstr>
      <vt:lpstr>328</vt:lpstr>
      <vt:lpstr>329</vt:lpstr>
      <vt:lpstr>330</vt:lpstr>
      <vt:lpstr>332</vt:lpstr>
      <vt:lpstr>333</vt:lpstr>
      <vt:lpstr>334</vt:lpstr>
      <vt:lpstr>335</vt:lpstr>
      <vt:lpstr>336</vt:lpstr>
      <vt:lpstr>337</vt:lpstr>
      <vt:lpstr>340</vt:lpstr>
      <vt:lpstr>341</vt:lpstr>
      <vt:lpstr>342</vt:lpstr>
      <vt:lpstr>343</vt:lpstr>
      <vt:lpstr>344</vt:lpstr>
      <vt:lpstr>345</vt:lpstr>
      <vt:lpstr>346</vt:lpstr>
      <vt:lpstr>348</vt:lpstr>
      <vt:lpstr>349</vt:lpstr>
      <vt:lpstr>351</vt:lpstr>
      <vt:lpstr>352</vt:lpstr>
      <vt:lpstr>353</vt:lpstr>
      <vt:lpstr>354</vt:lpstr>
      <vt:lpstr>355</vt:lpstr>
      <vt:lpstr>356</vt:lpstr>
      <vt:lpstr>357</vt:lpstr>
      <vt:lpstr>358</vt:lpstr>
      <vt:lpstr>361</vt:lpstr>
      <vt:lpstr>362</vt:lpstr>
      <vt:lpstr>363</vt:lpstr>
      <vt:lpstr>365</vt:lpstr>
      <vt:lpstr>366</vt:lpstr>
      <vt:lpstr>367</vt:lpstr>
      <vt:lpstr>368</vt:lpstr>
      <vt:lpstr>369</vt:lpstr>
      <vt:lpstr>370</vt:lpstr>
      <vt:lpstr>371</vt:lpstr>
      <vt:lpstr>372</vt:lpstr>
      <vt:lpstr>373</vt:lpstr>
      <vt:lpstr>375</vt:lpstr>
      <vt:lpstr>376</vt:lpstr>
      <vt:lpstr>377</vt:lpstr>
      <vt:lpstr>378</vt:lpstr>
      <vt:lpstr>379</vt:lpstr>
      <vt:lpstr>380</vt:lpstr>
      <vt:lpstr>381</vt:lpstr>
      <vt:lpstr>382</vt:lpstr>
      <vt:lpstr>383</vt:lpstr>
      <vt:lpstr>384</vt:lpstr>
      <vt:lpstr>385</vt:lpstr>
      <vt:lpstr>386</vt:lpstr>
      <vt:lpstr>387</vt:lpstr>
      <vt:lpstr>388</vt:lpstr>
      <vt:lpstr>389</vt:lpstr>
      <vt:lpstr>390</vt:lpstr>
      <vt:lpstr>391</vt:lpstr>
      <vt:lpstr>'1'!Print_Area</vt:lpstr>
      <vt:lpstr>'11'!Print_Area</vt:lpstr>
      <vt:lpstr>'116'!Print_Area</vt:lpstr>
      <vt:lpstr>'117'!Print_Area</vt:lpstr>
      <vt:lpstr>'119'!Print_Area</vt:lpstr>
      <vt:lpstr>'12'!Print_Area</vt:lpstr>
      <vt:lpstr>'120'!Print_Area</vt:lpstr>
      <vt:lpstr>'121'!Print_Area</vt:lpstr>
      <vt:lpstr>'122'!Print_Area</vt:lpstr>
      <vt:lpstr>'123'!Print_Area</vt:lpstr>
      <vt:lpstr>'124'!Print_Area</vt:lpstr>
      <vt:lpstr>'125'!Print_Area</vt:lpstr>
      <vt:lpstr>'126'!Print_Area</vt:lpstr>
      <vt:lpstr>'14'!Print_Area</vt:lpstr>
      <vt:lpstr>'17'!Print_Area</vt:lpstr>
      <vt:lpstr>'18'!Print_Area</vt:lpstr>
      <vt:lpstr>'19'!Print_Area</vt:lpstr>
      <vt:lpstr>'2'!Print_Area</vt:lpstr>
      <vt:lpstr>'3'!Print_Area</vt:lpstr>
      <vt:lpstr>'300'!Print_Area</vt:lpstr>
      <vt:lpstr>'301'!Print_Area</vt:lpstr>
      <vt:lpstr>'302'!Print_Area</vt:lpstr>
      <vt:lpstr>'303'!Print_Area</vt:lpstr>
      <vt:lpstr>'304'!Print_Area</vt:lpstr>
      <vt:lpstr>'305'!Print_Area</vt:lpstr>
      <vt:lpstr>'306'!Print_Area</vt:lpstr>
      <vt:lpstr>'308'!Print_Area</vt:lpstr>
      <vt:lpstr>'309'!Print_Area</vt:lpstr>
      <vt:lpstr>'310'!Print_Area</vt:lpstr>
      <vt:lpstr>'311'!Print_Area</vt:lpstr>
      <vt:lpstr>'312'!Print_Area</vt:lpstr>
      <vt:lpstr>'313'!Print_Area</vt:lpstr>
      <vt:lpstr>'314'!Print_Area</vt:lpstr>
      <vt:lpstr>'315'!Print_Area</vt:lpstr>
      <vt:lpstr>'316'!Print_Area</vt:lpstr>
      <vt:lpstr>'317'!Print_Area</vt:lpstr>
      <vt:lpstr>'318'!Print_Area</vt:lpstr>
      <vt:lpstr>'319'!Print_Area</vt:lpstr>
      <vt:lpstr>'320'!Print_Area</vt:lpstr>
      <vt:lpstr>'321'!Print_Area</vt:lpstr>
      <vt:lpstr>'322'!Print_Area</vt:lpstr>
      <vt:lpstr>'323'!Print_Area</vt:lpstr>
      <vt:lpstr>'324'!Print_Area</vt:lpstr>
      <vt:lpstr>'325'!Print_Area</vt:lpstr>
      <vt:lpstr>'326'!Print_Area</vt:lpstr>
      <vt:lpstr>'327'!Print_Area</vt:lpstr>
      <vt:lpstr>'328'!Print_Area</vt:lpstr>
      <vt:lpstr>'329'!Print_Area</vt:lpstr>
      <vt:lpstr>'330'!Print_Area</vt:lpstr>
      <vt:lpstr>'332'!Print_Area</vt:lpstr>
      <vt:lpstr>'333'!Print_Area</vt:lpstr>
      <vt:lpstr>'334'!Print_Area</vt:lpstr>
      <vt:lpstr>'335'!Print_Area</vt:lpstr>
      <vt:lpstr>'336'!Print_Area</vt:lpstr>
      <vt:lpstr>'337'!Print_Area</vt:lpstr>
      <vt:lpstr>'340'!Print_Area</vt:lpstr>
      <vt:lpstr>'341'!Print_Area</vt:lpstr>
      <vt:lpstr>'342'!Print_Area</vt:lpstr>
      <vt:lpstr>'343'!Print_Area</vt:lpstr>
      <vt:lpstr>'345'!Print_Area</vt:lpstr>
      <vt:lpstr>'346'!Print_Area</vt:lpstr>
      <vt:lpstr>'348'!Print_Area</vt:lpstr>
      <vt:lpstr>'349'!Print_Area</vt:lpstr>
      <vt:lpstr>'351'!Print_Area</vt:lpstr>
      <vt:lpstr>'352'!Print_Area</vt:lpstr>
      <vt:lpstr>'353'!Print_Area</vt:lpstr>
      <vt:lpstr>'354'!Print_Area</vt:lpstr>
      <vt:lpstr>'355'!Print_Area</vt:lpstr>
      <vt:lpstr>'356'!Print_Area</vt:lpstr>
      <vt:lpstr>'357'!Print_Area</vt:lpstr>
      <vt:lpstr>'358'!Print_Area</vt:lpstr>
      <vt:lpstr>'361'!Print_Area</vt:lpstr>
      <vt:lpstr>'362'!Print_Area</vt:lpstr>
      <vt:lpstr>'363'!Print_Area</vt:lpstr>
      <vt:lpstr>'365'!Print_Area</vt:lpstr>
      <vt:lpstr>'366'!Print_Area</vt:lpstr>
      <vt:lpstr>'367'!Print_Area</vt:lpstr>
      <vt:lpstr>'368'!Print_Area</vt:lpstr>
      <vt:lpstr>'369'!Print_Area</vt:lpstr>
      <vt:lpstr>'370'!Print_Area</vt:lpstr>
      <vt:lpstr>'371'!Print_Area</vt:lpstr>
      <vt:lpstr>'372'!Print_Area</vt:lpstr>
      <vt:lpstr>'373'!Print_Area</vt:lpstr>
      <vt:lpstr>'375'!Print_Area</vt:lpstr>
      <vt:lpstr>'376'!Print_Area</vt:lpstr>
      <vt:lpstr>'377'!Print_Area</vt:lpstr>
      <vt:lpstr>'378'!Print_Area</vt:lpstr>
      <vt:lpstr>'379'!Print_Area</vt:lpstr>
      <vt:lpstr>'380'!Print_Area</vt:lpstr>
      <vt:lpstr>'381'!Print_Area</vt:lpstr>
      <vt:lpstr>'382'!Print_Area</vt:lpstr>
      <vt:lpstr>'383'!Print_Area</vt:lpstr>
      <vt:lpstr>'384'!Print_Area</vt:lpstr>
      <vt:lpstr>'385'!Print_Area</vt:lpstr>
      <vt:lpstr>'386'!Print_Area</vt:lpstr>
      <vt:lpstr>'387'!Print_Area</vt:lpstr>
      <vt:lpstr>'388'!Print_Area</vt:lpstr>
      <vt:lpstr>'389'!Print_Area</vt:lpstr>
      <vt:lpstr>'390'!Print_Area</vt:lpstr>
      <vt:lpstr>'391'!Print_Area</vt:lpstr>
      <vt:lpstr>'7'!Print_Area</vt:lpstr>
      <vt:lpstr>'8'!Print_Area</vt:lpstr>
      <vt:lpstr>公表用一覧!Print_Area</vt:lpstr>
      <vt:lpstr>'1'!Print_Titles</vt:lpstr>
      <vt:lpstr>'11'!Print_Titles</vt:lpstr>
      <vt:lpstr>'116'!Print_Titles</vt:lpstr>
      <vt:lpstr>'117'!Print_Titles</vt:lpstr>
      <vt:lpstr>'119'!Print_Titles</vt:lpstr>
      <vt:lpstr>'12'!Print_Titles</vt:lpstr>
      <vt:lpstr>'120'!Print_Titles</vt:lpstr>
      <vt:lpstr>'121'!Print_Titles</vt:lpstr>
      <vt:lpstr>'122'!Print_Titles</vt:lpstr>
      <vt:lpstr>'123'!Print_Titles</vt:lpstr>
      <vt:lpstr>'124'!Print_Titles</vt:lpstr>
      <vt:lpstr>'125'!Print_Titles</vt:lpstr>
      <vt:lpstr>'126'!Print_Titles</vt:lpstr>
      <vt:lpstr>'14'!Print_Titles</vt:lpstr>
      <vt:lpstr>'16'!Print_Titles</vt:lpstr>
      <vt:lpstr>'17'!Print_Titles</vt:lpstr>
      <vt:lpstr>'18'!Print_Titles</vt:lpstr>
      <vt:lpstr>'19'!Print_Titles</vt:lpstr>
      <vt:lpstr>'2'!Print_Titles</vt:lpstr>
      <vt:lpstr>'3'!Print_Titles</vt:lpstr>
      <vt:lpstr>'300'!Print_Titles</vt:lpstr>
      <vt:lpstr>'301'!Print_Titles</vt:lpstr>
      <vt:lpstr>'302'!Print_Titles</vt:lpstr>
      <vt:lpstr>'303'!Print_Titles</vt:lpstr>
      <vt:lpstr>'304'!Print_Titles</vt:lpstr>
      <vt:lpstr>'305'!Print_Titles</vt:lpstr>
      <vt:lpstr>'306'!Print_Titles</vt:lpstr>
      <vt:lpstr>'308'!Print_Titles</vt:lpstr>
      <vt:lpstr>'309'!Print_Titles</vt:lpstr>
      <vt:lpstr>'310'!Print_Titles</vt:lpstr>
      <vt:lpstr>'311'!Print_Titles</vt:lpstr>
      <vt:lpstr>'312'!Print_Titles</vt:lpstr>
      <vt:lpstr>'313'!Print_Titles</vt:lpstr>
      <vt:lpstr>'314'!Print_Titles</vt:lpstr>
      <vt:lpstr>'315'!Print_Titles</vt:lpstr>
      <vt:lpstr>'316'!Print_Titles</vt:lpstr>
      <vt:lpstr>'317'!Print_Titles</vt:lpstr>
      <vt:lpstr>'318'!Print_Titles</vt:lpstr>
      <vt:lpstr>'319'!Print_Titles</vt:lpstr>
      <vt:lpstr>'320'!Print_Titles</vt:lpstr>
      <vt:lpstr>'321'!Print_Titles</vt:lpstr>
      <vt:lpstr>'322'!Print_Titles</vt:lpstr>
      <vt:lpstr>'323'!Print_Titles</vt:lpstr>
      <vt:lpstr>'324'!Print_Titles</vt:lpstr>
      <vt:lpstr>'325'!Print_Titles</vt:lpstr>
      <vt:lpstr>'326'!Print_Titles</vt:lpstr>
      <vt:lpstr>'327'!Print_Titles</vt:lpstr>
      <vt:lpstr>'328'!Print_Titles</vt:lpstr>
      <vt:lpstr>'329'!Print_Titles</vt:lpstr>
      <vt:lpstr>'330'!Print_Titles</vt:lpstr>
      <vt:lpstr>'332'!Print_Titles</vt:lpstr>
      <vt:lpstr>'333'!Print_Titles</vt:lpstr>
      <vt:lpstr>'334'!Print_Titles</vt:lpstr>
      <vt:lpstr>'335'!Print_Titles</vt:lpstr>
      <vt:lpstr>'336'!Print_Titles</vt:lpstr>
      <vt:lpstr>'337'!Print_Titles</vt:lpstr>
      <vt:lpstr>'340'!Print_Titles</vt:lpstr>
      <vt:lpstr>'341'!Print_Titles</vt:lpstr>
      <vt:lpstr>'342'!Print_Titles</vt:lpstr>
      <vt:lpstr>'343'!Print_Titles</vt:lpstr>
      <vt:lpstr>'345'!Print_Titles</vt:lpstr>
      <vt:lpstr>'346'!Print_Titles</vt:lpstr>
      <vt:lpstr>'348'!Print_Titles</vt:lpstr>
      <vt:lpstr>'349'!Print_Titles</vt:lpstr>
      <vt:lpstr>'351'!Print_Titles</vt:lpstr>
      <vt:lpstr>'352'!Print_Titles</vt:lpstr>
      <vt:lpstr>'353'!Print_Titles</vt:lpstr>
      <vt:lpstr>'354'!Print_Titles</vt:lpstr>
      <vt:lpstr>'355'!Print_Titles</vt:lpstr>
      <vt:lpstr>'356'!Print_Titles</vt:lpstr>
      <vt:lpstr>'357'!Print_Titles</vt:lpstr>
      <vt:lpstr>'358'!Print_Titles</vt:lpstr>
      <vt:lpstr>'361'!Print_Titles</vt:lpstr>
      <vt:lpstr>'362'!Print_Titles</vt:lpstr>
      <vt:lpstr>'363'!Print_Titles</vt:lpstr>
      <vt:lpstr>'365'!Print_Titles</vt:lpstr>
      <vt:lpstr>'366'!Print_Titles</vt:lpstr>
      <vt:lpstr>'367'!Print_Titles</vt:lpstr>
      <vt:lpstr>'368'!Print_Titles</vt:lpstr>
      <vt:lpstr>'369'!Print_Titles</vt:lpstr>
      <vt:lpstr>'370'!Print_Titles</vt:lpstr>
      <vt:lpstr>'371'!Print_Titles</vt:lpstr>
      <vt:lpstr>'372'!Print_Titles</vt:lpstr>
      <vt:lpstr>'373'!Print_Titles</vt:lpstr>
      <vt:lpstr>'375'!Print_Titles</vt:lpstr>
      <vt:lpstr>'376'!Print_Titles</vt:lpstr>
      <vt:lpstr>'377'!Print_Titles</vt:lpstr>
      <vt:lpstr>'378'!Print_Titles</vt:lpstr>
      <vt:lpstr>'379'!Print_Titles</vt:lpstr>
      <vt:lpstr>'380'!Print_Titles</vt:lpstr>
      <vt:lpstr>'381'!Print_Titles</vt:lpstr>
      <vt:lpstr>'382'!Print_Titles</vt:lpstr>
      <vt:lpstr>'383'!Print_Titles</vt:lpstr>
      <vt:lpstr>'384'!Print_Titles</vt:lpstr>
      <vt:lpstr>'385'!Print_Titles</vt:lpstr>
      <vt:lpstr>'386'!Print_Titles</vt:lpstr>
      <vt:lpstr>'387'!Print_Titles</vt:lpstr>
      <vt:lpstr>'388'!Print_Titles</vt:lpstr>
      <vt:lpstr>'389'!Print_Titles</vt:lpstr>
      <vt:lpstr>'390'!Print_Titles</vt:lpstr>
      <vt:lpstr>'391'!Print_Titles</vt:lpstr>
      <vt:lpstr>'7'!Print_Titles</vt:lpstr>
      <vt:lpstr>'8'!Print_Titles</vt:lpstr>
      <vt:lpstr>公表用一覧!Print_Titles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中里 友希</dc:creator>
  <cp:lastModifiedBy>須賀 直樹</cp:lastModifiedBy>
  <cp:lastPrinted>2025-08-26T07:34:30Z</cp:lastPrinted>
  <dcterms:created xsi:type="dcterms:W3CDTF">2021-10-04T05:34:50Z</dcterms:created>
  <dcterms:modified xsi:type="dcterms:W3CDTF">2025-08-26T07:34:43Z</dcterms:modified>
</cp:coreProperties>
</file>