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4332"/>
  <workbookPr codeName="ThisWorkbook"/>
  <xr:revisionPtr xr6:coauthVersionLast="47" xr6:coauthVersionMax="47" documentId="13_ncr:1_{595403DC-34E4-4200-AB7B-96F33B5055FC}" revIDLastSave="0" xr10:uidLastSave="{00000000-0000-0000-0000-000000000000}"/>
  <bookViews>
    <workbookView tabRatio="779" xr2:uid="{00000000-000D-0000-FFFF-FFFF00000000}" windowHeight="15840" windowWidth="29040" xWindow="-120" yWindow="-120"/>
  </bookViews>
  <sheets>
    <sheet r:id="rId1" name="流山市の給与・定員管理について" sheetId="1"/>
    <sheet r:id="rId2" name="１（１）" sheetId="2"/>
    <sheet r:id="rId3" name="１（２）" sheetId="3"/>
    <sheet r:id="rId4" name="１（３）" sheetId="4"/>
    <sheet r:id="rId5" name="１（４）" sheetId="40"/>
    <sheet r:id="rId6" name="１（４）②" sheetId="43"/>
    <sheet r:id="rId7" name="１（４）③" sheetId="42"/>
    <sheet r:id="rId8" name="２（１）①" sheetId="5"/>
    <sheet r:id="rId9" name="２（１）②" sheetId="6"/>
    <sheet r:id="rId10" name="２（１）② -2" sheetId="7"/>
    <sheet r:id="rId11" name="２（１）③" sheetId="8"/>
    <sheet r:id="rId12" name="２（２）" sheetId="9"/>
    <sheet r:id="rId13" name="２（３）" sheetId="10"/>
    <sheet r:id="rId14" name="３（１）" sheetId="11"/>
    <sheet r:id="rId15" name="３（２）" sheetId="12"/>
    <sheet r:id="rId16" name="３（３）" sheetId="13"/>
    <sheet r:id="rId17" name="４（１）-1" sheetId="14"/>
    <sheet r:id="rId18" name="４（１）-2" sheetId="15"/>
    <sheet r:id="rId19" name="４（２）" sheetId="16"/>
    <sheet r:id="rId20" name="４（３）" sheetId="17"/>
    <sheet r:id="rId21" name="４（４）" sheetId="18"/>
    <sheet r:id="rId22" name="４（４）-2" sheetId="19"/>
    <sheet r:id="rId23" name="４（５）" sheetId="20"/>
    <sheet r:id="rId24" name="４（６）" sheetId="21"/>
    <sheet r:id="rId25" name="５" sheetId="22"/>
    <sheet r:id="rId26" name="６（１）" sheetId="26"/>
    <sheet r:id="rId27" name="６（２）（３）" sheetId="41"/>
    <sheet r:id="rId28" name="７（１）①-1" sheetId="30"/>
    <sheet r:id="rId29" name="７（１） ③イ" sheetId="34"/>
    <sheet r:id="rId30" name="７（１）③ウ" sheetId="35"/>
    <sheet r:id="rId31" name="７（１）③エ-1" sheetId="36"/>
    <sheet r:id="rId32" name="７（１）③エ-2" sheetId="37"/>
    <sheet r:id="rId33" name="７（１）③オ" sheetId="39"/>
    <sheet r:id="rId34" name="７（１）③カ" sheetId="38"/>
  </sheets>
  <definedNames>
    <definedName localSheetId="0" name="_xlnm.Print_Area">流山市の給与・定員管理について!$A$1:$N$986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43" l="1"/>
  <c r="G19" i="26" l="1"/>
  <c r="G16" i="26"/>
  <c r="K6" i="6"/>
  <c r="K5" i="6"/>
  <c r="A9" i="8" l="1"/>
  <c r="F2" i="38"/>
  <c r="F2" i="21"/>
  <c r="E2" i="38"/>
  <c r="E2" i="21"/>
  <c r="A2" i="14"/>
  <c r="C2" i="37"/>
  <c r="A1" i="38"/>
  <c r="A5" i="39"/>
  <c r="A3" i="39"/>
  <c r="A4" i="39"/>
  <c r="A2" i="39"/>
  <c r="A5" i="36"/>
  <c r="A4" i="36"/>
  <c r="A3" i="36"/>
  <c r="A1" i="36"/>
  <c r="A3" i="35"/>
  <c r="A2" i="35"/>
  <c r="A1" i="35"/>
  <c r="A10" i="34"/>
  <c r="A1" i="34"/>
  <c r="A34" i="30"/>
  <c r="A31" i="30"/>
  <c r="A30" i="30"/>
  <c r="A18" i="30"/>
  <c r="B11" i="30"/>
  <c r="B7" i="30"/>
  <c r="B6" i="30"/>
  <c r="G5" i="30"/>
  <c r="G3" i="2"/>
  <c r="B33" i="41"/>
  <c r="C33" i="41"/>
  <c r="D33" i="41"/>
  <c r="E33" i="41"/>
  <c r="F33" i="41"/>
  <c r="G33" i="41"/>
  <c r="A30" i="41"/>
  <c r="A1" i="41"/>
  <c r="A26" i="26"/>
  <c r="G24" i="26"/>
  <c r="G12" i="26"/>
  <c r="G2" i="26"/>
  <c r="C10" i="22"/>
  <c r="C9" i="22"/>
  <c r="A1" i="22"/>
  <c r="E2" i="19"/>
  <c r="A1" i="21"/>
  <c r="A5" i="20"/>
  <c r="A3" i="20"/>
  <c r="A4" i="20"/>
  <c r="A2" i="20"/>
  <c r="A3" i="18"/>
  <c r="A2" i="18"/>
  <c r="A5" i="18"/>
  <c r="A4" i="18"/>
  <c r="A3" i="17"/>
  <c r="A2" i="17"/>
  <c r="A11" i="16"/>
  <c r="A1" i="16"/>
  <c r="A1" i="17"/>
  <c r="A2" i="15"/>
  <c r="A2" i="13"/>
  <c r="A1" i="12"/>
  <c r="A2" i="11"/>
  <c r="A1" i="10"/>
  <c r="A1" i="9"/>
  <c r="A2" i="5"/>
  <c r="B6" i="3"/>
  <c r="A4" i="3"/>
  <c r="B3" i="2"/>
  <c r="F4" i="2" l="1"/>
  <c r="G38" i="41"/>
  <c r="D36" i="11"/>
  <c r="D42" i="11" l="1"/>
  <c r="D43" i="11"/>
  <c r="C29" i="11"/>
  <c r="E29" i="11"/>
  <c r="F29" i="11"/>
  <c r="G29" i="11"/>
  <c r="D37" i="11" s="1"/>
  <c r="D29" i="11"/>
  <c r="D20" i="11"/>
  <c r="E20" i="11" s="1"/>
  <c r="F20" i="11" s="1"/>
  <c r="G20" i="11" s="1"/>
  <c r="B12" i="30"/>
  <c r="F38" i="41"/>
  <c r="E38" i="41"/>
  <c r="D38" i="41"/>
  <c r="C38" i="41"/>
  <c r="B38" i="41"/>
  <c r="E7" i="7"/>
  <c r="E6" i="7"/>
  <c r="C37" i="11" l="1"/>
  <c r="C36" i="11"/>
  <c r="C38" i="11"/>
  <c r="C39" i="11"/>
  <c r="C40" i="11"/>
  <c r="C41" i="11"/>
  <c r="C42" i="11"/>
  <c r="C43" i="11"/>
  <c r="D38" i="11"/>
  <c r="D41" i="11"/>
  <c r="D40" i="11"/>
  <c r="D39" i="11"/>
  <c r="C40" i="41"/>
  <c r="D40" i="41"/>
  <c r="E40" i="41"/>
  <c r="F40" i="41"/>
  <c r="B40" i="41"/>
  <c r="G40" i="41"/>
  <c r="N28" i="41" l="1"/>
  <c r="M29" i="41" s="1"/>
  <c r="F29" i="41" l="1"/>
  <c r="G29" i="41"/>
  <c r="H29" i="41"/>
  <c r="I29" i="41"/>
  <c r="B29" i="41"/>
  <c r="J29" i="41"/>
  <c r="C29" i="41"/>
  <c r="K29" i="41"/>
  <c r="D29" i="41"/>
  <c r="L29" i="41"/>
  <c r="E29" i="41"/>
  <c r="F8" i="2"/>
  <c r="G12" i="30" l="1"/>
  <c r="H12" i="30" s="1"/>
  <c r="G11" i="30"/>
  <c r="H11" i="30" s="1"/>
  <c r="F7" i="30"/>
  <c r="F6" i="30"/>
  <c r="F5" i="2" l="1"/>
  <c r="F6" i="2" l="1"/>
  <c r="F7" i="2"/>
  <c r="F9" i="2"/>
  <c r="H36" i="41" l="1"/>
  <c r="I36" i="41" s="1"/>
  <c r="H37" i="41"/>
  <c r="I37" i="41" s="1"/>
  <c r="H38" i="41"/>
  <c r="I38" i="41" s="1"/>
  <c r="H39" i="41"/>
  <c r="I39" i="41" s="1"/>
  <c r="H40" i="41"/>
  <c r="I40" i="41" s="1"/>
  <c r="H35" i="41"/>
  <c r="I35" i="41" s="1"/>
  <c r="C12" i="11" l="1"/>
  <c r="D5" i="11" l="1"/>
  <c r="B37" i="11" s="1"/>
  <c r="D7" i="11"/>
  <c r="B39" i="11" s="1"/>
  <c r="D8" i="11"/>
  <c r="B40" i="11" s="1"/>
  <c r="D9" i="11"/>
  <c r="B41" i="11" s="1"/>
  <c r="D10" i="11"/>
  <c r="B42" i="11" s="1"/>
  <c r="D4" i="11"/>
  <c r="B36" i="11" s="1"/>
  <c r="D6" i="11"/>
  <c r="B38" i="11" s="1"/>
  <c r="D11" i="11"/>
  <c r="B43" i="11" s="1"/>
  <c r="N25" i="41"/>
  <c r="N24" i="41"/>
  <c r="N22" i="41" l="1"/>
  <c r="M30" i="41" s="1"/>
  <c r="N30" i="41" l="1"/>
  <c r="G30" i="41"/>
  <c r="I30" i="41"/>
  <c r="B30" i="41"/>
  <c r="F30" i="41"/>
  <c r="H30" i="41"/>
  <c r="C30" i="41"/>
  <c r="K30" i="41"/>
  <c r="N29" i="41"/>
  <c r="J30" i="41"/>
  <c r="D30" i="41"/>
  <c r="L30" i="41"/>
  <c r="E30" i="41"/>
  <c r="F4" i="3" l="1"/>
  <c r="G4" i="3" s="1"/>
</calcChain>
</file>

<file path=xl/sharedStrings.xml><?xml version="1.0" encoding="utf-8"?>
<sst xmlns="http://schemas.openxmlformats.org/spreadsheetml/2006/main" count="894" uniqueCount="524">
  <si>
    <t>区分</t>
    <rPh sb="0" eb="2">
      <t>クブン</t>
    </rPh>
    <phoneticPr fontId="1"/>
  </si>
  <si>
    <t>流山市</t>
    <rPh sb="0" eb="3">
      <t>ナガレヤマシ</t>
    </rPh>
    <phoneticPr fontId="1"/>
  </si>
  <si>
    <t>我孫子市</t>
    <rPh sb="0" eb="4">
      <t>アビコシ</t>
    </rPh>
    <phoneticPr fontId="1"/>
  </si>
  <si>
    <t>野田市</t>
    <rPh sb="0" eb="3">
      <t>ノダシ</t>
    </rPh>
    <phoneticPr fontId="1"/>
  </si>
  <si>
    <t>柏市</t>
    <rPh sb="0" eb="2">
      <t>カシワシ</t>
    </rPh>
    <phoneticPr fontId="1"/>
  </si>
  <si>
    <t>松戸市</t>
    <rPh sb="0" eb="3">
      <t>マツドシ</t>
    </rPh>
    <phoneticPr fontId="1"/>
  </si>
  <si>
    <t>鎌ケ谷市</t>
    <rPh sb="0" eb="4">
      <t>カマガヤシ</t>
    </rPh>
    <phoneticPr fontId="1"/>
  </si>
  <si>
    <t>給料</t>
    <rPh sb="0" eb="2">
      <t>キュウリョウ</t>
    </rPh>
    <phoneticPr fontId="1"/>
  </si>
  <si>
    <t>給与費</t>
    <rPh sb="0" eb="2">
      <t>キュウヨ</t>
    </rPh>
    <rPh sb="2" eb="3">
      <t>ヒ</t>
    </rPh>
    <phoneticPr fontId="1"/>
  </si>
  <si>
    <t>類似団体平均１人当たり給与費</t>
    <rPh sb="0" eb="2">
      <t>ルイジ</t>
    </rPh>
    <rPh sb="2" eb="4">
      <t>ダンタイ</t>
    </rPh>
    <rPh sb="4" eb="6">
      <t>ヘイキン</t>
    </rPh>
    <rPh sb="7" eb="8">
      <t>ニン</t>
    </rPh>
    <rPh sb="8" eb="9">
      <t>ア</t>
    </rPh>
    <rPh sb="11" eb="13">
      <t>キュウヨ</t>
    </rPh>
    <rPh sb="13" eb="14">
      <t>ヒ</t>
    </rPh>
    <phoneticPr fontId="1"/>
  </si>
  <si>
    <t>千葉県</t>
    <rPh sb="0" eb="3">
      <t>チバケン</t>
    </rPh>
    <phoneticPr fontId="1"/>
  </si>
  <si>
    <t>国</t>
    <rPh sb="0" eb="1">
      <t>クニ</t>
    </rPh>
    <phoneticPr fontId="1"/>
  </si>
  <si>
    <t>類似団体</t>
    <rPh sb="0" eb="2">
      <t>ルイジ</t>
    </rPh>
    <rPh sb="2" eb="4">
      <t>ダンタイ</t>
    </rPh>
    <phoneticPr fontId="1"/>
  </si>
  <si>
    <t>職員数</t>
    <rPh sb="0" eb="3">
      <t>ショクインスウ</t>
    </rPh>
    <phoneticPr fontId="1"/>
  </si>
  <si>
    <t>公務員</t>
    <rPh sb="0" eb="3">
      <t>コウムイン</t>
    </rPh>
    <phoneticPr fontId="1"/>
  </si>
  <si>
    <t>対応する民間の類似職種</t>
    <rPh sb="0" eb="2">
      <t>タイオウ</t>
    </rPh>
    <rPh sb="4" eb="6">
      <t>ミンカン</t>
    </rPh>
    <rPh sb="7" eb="9">
      <t>ルイジ</t>
    </rPh>
    <rPh sb="9" eb="11">
      <t>ショクシュ</t>
    </rPh>
    <phoneticPr fontId="1"/>
  </si>
  <si>
    <t>参考</t>
    <rPh sb="0" eb="2">
      <t>サンコウ</t>
    </rPh>
    <phoneticPr fontId="1"/>
  </si>
  <si>
    <t>A/B</t>
    <phoneticPr fontId="1"/>
  </si>
  <si>
    <t>民間</t>
    <rPh sb="0" eb="2">
      <t>ミンカン</t>
    </rPh>
    <phoneticPr fontId="1"/>
  </si>
  <si>
    <t>うち学校給食員</t>
    <rPh sb="2" eb="4">
      <t>ガッコウ</t>
    </rPh>
    <rPh sb="4" eb="6">
      <t>キュウショク</t>
    </rPh>
    <rPh sb="6" eb="7">
      <t>イン</t>
    </rPh>
    <phoneticPr fontId="1"/>
  </si>
  <si>
    <t>うち清掃職員</t>
    <rPh sb="2" eb="4">
      <t>セイソウ</t>
    </rPh>
    <rPh sb="4" eb="6">
      <t>ショクイン</t>
    </rPh>
    <phoneticPr fontId="1"/>
  </si>
  <si>
    <t>年収ベース（試算値）の比較</t>
    <rPh sb="0" eb="2">
      <t>ネンシュウ</t>
    </rPh>
    <rPh sb="6" eb="9">
      <t>シサンチ</t>
    </rPh>
    <rPh sb="11" eb="13">
      <t>ヒカク</t>
    </rPh>
    <phoneticPr fontId="1"/>
  </si>
  <si>
    <t>C/D</t>
    <phoneticPr fontId="1"/>
  </si>
  <si>
    <t>大学卒</t>
    <rPh sb="0" eb="3">
      <t>ダイガクソツ</t>
    </rPh>
    <phoneticPr fontId="1"/>
  </si>
  <si>
    <t>高校卒</t>
    <rPh sb="0" eb="3">
      <t>コウコウソツ</t>
    </rPh>
    <phoneticPr fontId="1"/>
  </si>
  <si>
    <t>大学卒　総合職</t>
    <rPh sb="0" eb="3">
      <t>ダイガクソツ</t>
    </rPh>
    <rPh sb="4" eb="6">
      <t>ソウゴウ</t>
    </rPh>
    <rPh sb="6" eb="7">
      <t>ショク</t>
    </rPh>
    <phoneticPr fontId="1"/>
  </si>
  <si>
    <t>大学卒　一般職</t>
    <rPh sb="0" eb="3">
      <t>ダイガクソツ</t>
    </rPh>
    <rPh sb="4" eb="6">
      <t>イッパン</t>
    </rPh>
    <rPh sb="6" eb="7">
      <t>ショク</t>
    </rPh>
    <phoneticPr fontId="1"/>
  </si>
  <si>
    <t>高校卒　一般職</t>
    <rPh sb="0" eb="3">
      <t>コウコウソツ</t>
    </rPh>
    <rPh sb="4" eb="6">
      <t>イッパン</t>
    </rPh>
    <rPh sb="6" eb="7">
      <t>ショク</t>
    </rPh>
    <phoneticPr fontId="1"/>
  </si>
  <si>
    <t>一般行政職</t>
    <rPh sb="0" eb="2">
      <t>イッパン</t>
    </rPh>
    <rPh sb="2" eb="4">
      <t>ギョウセイ</t>
    </rPh>
    <rPh sb="4" eb="5">
      <t>ショク</t>
    </rPh>
    <phoneticPr fontId="1"/>
  </si>
  <si>
    <t>技能労務職</t>
    <rPh sb="0" eb="2">
      <t>ギノウ</t>
    </rPh>
    <rPh sb="2" eb="4">
      <t>ロウム</t>
    </rPh>
    <rPh sb="4" eb="5">
      <t>ショク</t>
    </rPh>
    <phoneticPr fontId="1"/>
  </si>
  <si>
    <t>経験年数10年</t>
    <rPh sb="0" eb="2">
      <t>ケイケン</t>
    </rPh>
    <rPh sb="2" eb="4">
      <t>ネンスウ</t>
    </rPh>
    <rPh sb="6" eb="7">
      <t>ネン</t>
    </rPh>
    <phoneticPr fontId="1"/>
  </si>
  <si>
    <t>経験年数20年</t>
    <rPh sb="0" eb="2">
      <t>ケイケン</t>
    </rPh>
    <rPh sb="2" eb="4">
      <t>ネンスウ</t>
    </rPh>
    <rPh sb="6" eb="7">
      <t>ネン</t>
    </rPh>
    <phoneticPr fontId="1"/>
  </si>
  <si>
    <t>経験年数25年</t>
    <rPh sb="0" eb="2">
      <t>ケイケン</t>
    </rPh>
    <rPh sb="2" eb="4">
      <t>ネンスウ</t>
    </rPh>
    <rPh sb="6" eb="7">
      <t>ネン</t>
    </rPh>
    <phoneticPr fontId="1"/>
  </si>
  <si>
    <t>経験年数30年</t>
    <rPh sb="0" eb="2">
      <t>ケイケン</t>
    </rPh>
    <rPh sb="2" eb="4">
      <t>ネンスウ</t>
    </rPh>
    <rPh sb="6" eb="7">
      <t>ネン</t>
    </rPh>
    <phoneticPr fontId="1"/>
  </si>
  <si>
    <t>消防職</t>
    <rPh sb="0" eb="2">
      <t>ショウボウ</t>
    </rPh>
    <rPh sb="2" eb="3">
      <t>ショク</t>
    </rPh>
    <phoneticPr fontId="1"/>
  </si>
  <si>
    <t>１級</t>
    <rPh sb="1" eb="2">
      <t>キュウ</t>
    </rPh>
    <phoneticPr fontId="1"/>
  </si>
  <si>
    <t>２級</t>
    <rPh sb="1" eb="2">
      <t>キュウ</t>
    </rPh>
    <phoneticPr fontId="1"/>
  </si>
  <si>
    <t>３級</t>
    <rPh sb="1" eb="2">
      <t>キュウ</t>
    </rPh>
    <phoneticPr fontId="1"/>
  </si>
  <si>
    <t>４級</t>
    <rPh sb="1" eb="2">
      <t>キュウ</t>
    </rPh>
    <phoneticPr fontId="1"/>
  </si>
  <si>
    <t>５級</t>
    <rPh sb="1" eb="2">
      <t>キュウ</t>
    </rPh>
    <phoneticPr fontId="1"/>
  </si>
  <si>
    <t>６級</t>
    <rPh sb="1" eb="2">
      <t>キュウ</t>
    </rPh>
    <phoneticPr fontId="1"/>
  </si>
  <si>
    <t>７級</t>
    <rPh sb="1" eb="2">
      <t>キュウ</t>
    </rPh>
    <phoneticPr fontId="1"/>
  </si>
  <si>
    <t>８級</t>
    <rPh sb="1" eb="2">
      <t>キュウ</t>
    </rPh>
    <phoneticPr fontId="1"/>
  </si>
  <si>
    <t>合計</t>
    <rPh sb="0" eb="2">
      <t>ゴウケイ</t>
    </rPh>
    <phoneticPr fontId="1"/>
  </si>
  <si>
    <t>標準的な職務内容</t>
    <rPh sb="0" eb="3">
      <t>ヒョウジュンテキ</t>
    </rPh>
    <rPh sb="4" eb="6">
      <t>ショクム</t>
    </rPh>
    <rPh sb="6" eb="8">
      <t>ナイヨウ</t>
    </rPh>
    <phoneticPr fontId="1"/>
  </si>
  <si>
    <t>構成比</t>
    <rPh sb="0" eb="3">
      <t>コウセイヒ</t>
    </rPh>
    <phoneticPr fontId="1"/>
  </si>
  <si>
    <t>イ　人事評価を活用している</t>
    <rPh sb="2" eb="4">
      <t>ジンジ</t>
    </rPh>
    <rPh sb="4" eb="6">
      <t>ヒョウカ</t>
    </rPh>
    <rPh sb="7" eb="9">
      <t>カツヨウ</t>
    </rPh>
    <phoneticPr fontId="1"/>
  </si>
  <si>
    <t>活用している昇給区分</t>
    <rPh sb="0" eb="2">
      <t>カツヨウ</t>
    </rPh>
    <rPh sb="6" eb="8">
      <t>ショウキュウ</t>
    </rPh>
    <rPh sb="8" eb="10">
      <t>クブン</t>
    </rPh>
    <phoneticPr fontId="1"/>
  </si>
  <si>
    <t>昇給可能な区分</t>
    <rPh sb="0" eb="2">
      <t>ショウキュウ</t>
    </rPh>
    <rPh sb="2" eb="4">
      <t>カノウ</t>
    </rPh>
    <rPh sb="5" eb="7">
      <t>クブン</t>
    </rPh>
    <phoneticPr fontId="1"/>
  </si>
  <si>
    <t>昇給実績がある区分</t>
    <rPh sb="0" eb="2">
      <t>ショウキュウ</t>
    </rPh>
    <rPh sb="2" eb="4">
      <t>ジッセキ</t>
    </rPh>
    <rPh sb="7" eb="9">
      <t>クブン</t>
    </rPh>
    <phoneticPr fontId="1"/>
  </si>
  <si>
    <t>管理職員</t>
    <rPh sb="0" eb="2">
      <t>カンリ</t>
    </rPh>
    <rPh sb="2" eb="4">
      <t>ショクイン</t>
    </rPh>
    <phoneticPr fontId="1"/>
  </si>
  <si>
    <t>一般職員</t>
    <rPh sb="0" eb="2">
      <t>イッパン</t>
    </rPh>
    <rPh sb="2" eb="4">
      <t>ショクイン</t>
    </rPh>
    <phoneticPr fontId="1"/>
  </si>
  <si>
    <t>上位、標準、下位の区分</t>
    <rPh sb="0" eb="2">
      <t>ジョウイ</t>
    </rPh>
    <rPh sb="3" eb="5">
      <t>ヒョウジュン</t>
    </rPh>
    <rPh sb="6" eb="8">
      <t>カイ</t>
    </rPh>
    <rPh sb="9" eb="11">
      <t>クブン</t>
    </rPh>
    <phoneticPr fontId="1"/>
  </si>
  <si>
    <t>上位、標準の区分</t>
    <rPh sb="0" eb="2">
      <t>ジョウイ</t>
    </rPh>
    <rPh sb="3" eb="5">
      <t>ヒョウジュン</t>
    </rPh>
    <rPh sb="6" eb="8">
      <t>クブン</t>
    </rPh>
    <phoneticPr fontId="1"/>
  </si>
  <si>
    <t>標準、下位の区分</t>
    <rPh sb="0" eb="2">
      <t>ヒョウジュン</t>
    </rPh>
    <rPh sb="3" eb="5">
      <t>カイ</t>
    </rPh>
    <rPh sb="6" eb="8">
      <t>クブン</t>
    </rPh>
    <phoneticPr fontId="1"/>
  </si>
  <si>
    <t>標準の区分のみ（一律）</t>
    <rPh sb="0" eb="2">
      <t>ヒョウジュン</t>
    </rPh>
    <rPh sb="3" eb="5">
      <t>クブン</t>
    </rPh>
    <rPh sb="8" eb="10">
      <t>イチリツ</t>
    </rPh>
    <phoneticPr fontId="1"/>
  </si>
  <si>
    <t>ロ　人事評価を活用していない</t>
    <rPh sb="2" eb="4">
      <t>ジンジ</t>
    </rPh>
    <rPh sb="4" eb="6">
      <t>ヒョウカ</t>
    </rPh>
    <rPh sb="7" eb="9">
      <t>カツヨウ</t>
    </rPh>
    <phoneticPr fontId="1"/>
  </si>
  <si>
    <t>（支給率）</t>
    <rPh sb="1" eb="4">
      <t>シキュウリツ</t>
    </rPh>
    <phoneticPr fontId="1"/>
  </si>
  <si>
    <t>勤続20年</t>
    <rPh sb="0" eb="2">
      <t>キンゾク</t>
    </rPh>
    <rPh sb="4" eb="5">
      <t>ネン</t>
    </rPh>
    <phoneticPr fontId="1"/>
  </si>
  <si>
    <t>勤続25年</t>
    <rPh sb="0" eb="2">
      <t>キンゾク</t>
    </rPh>
    <rPh sb="4" eb="5">
      <t>ネン</t>
    </rPh>
    <phoneticPr fontId="1"/>
  </si>
  <si>
    <t>勤続35年</t>
    <rPh sb="0" eb="2">
      <t>キンゾク</t>
    </rPh>
    <rPh sb="4" eb="5">
      <t>ネン</t>
    </rPh>
    <phoneticPr fontId="1"/>
  </si>
  <si>
    <t>最高限度額</t>
    <rPh sb="0" eb="2">
      <t>サイコウ</t>
    </rPh>
    <rPh sb="2" eb="4">
      <t>ゲンド</t>
    </rPh>
    <rPh sb="4" eb="5">
      <t>ガク</t>
    </rPh>
    <phoneticPr fontId="1"/>
  </si>
  <si>
    <t>その他の加算措置</t>
    <rPh sb="2" eb="3">
      <t>タ</t>
    </rPh>
    <rPh sb="4" eb="6">
      <t>カサン</t>
    </rPh>
    <rPh sb="6" eb="8">
      <t>ソチ</t>
    </rPh>
    <phoneticPr fontId="1"/>
  </si>
  <si>
    <t>１人当たり平均支給額</t>
    <rPh sb="1" eb="2">
      <t>ニン</t>
    </rPh>
    <rPh sb="2" eb="3">
      <t>ア</t>
    </rPh>
    <rPh sb="5" eb="7">
      <t>ヘイキン</t>
    </rPh>
    <rPh sb="7" eb="10">
      <t>シキュウガク</t>
    </rPh>
    <phoneticPr fontId="1"/>
  </si>
  <si>
    <t>自己都合</t>
    <rPh sb="0" eb="2">
      <t>ジコ</t>
    </rPh>
    <rPh sb="2" eb="4">
      <t>ツゴウ</t>
    </rPh>
    <phoneticPr fontId="1"/>
  </si>
  <si>
    <t>支給対象地域</t>
    <rPh sb="0" eb="2">
      <t>シキュウ</t>
    </rPh>
    <rPh sb="2" eb="4">
      <t>タイショウ</t>
    </rPh>
    <rPh sb="4" eb="6">
      <t>チイキ</t>
    </rPh>
    <phoneticPr fontId="1"/>
  </si>
  <si>
    <t>支給対象職員数</t>
    <rPh sb="0" eb="2">
      <t>シキュウ</t>
    </rPh>
    <rPh sb="2" eb="4">
      <t>タイショウ</t>
    </rPh>
    <rPh sb="4" eb="6">
      <t>ショクイン</t>
    </rPh>
    <rPh sb="6" eb="7">
      <t>スウ</t>
    </rPh>
    <phoneticPr fontId="1"/>
  </si>
  <si>
    <t>手当の名称</t>
    <rPh sb="0" eb="2">
      <t>テアテ</t>
    </rPh>
    <rPh sb="3" eb="5">
      <t>メイショウ</t>
    </rPh>
    <phoneticPr fontId="1"/>
  </si>
  <si>
    <t>主な対象職員及び支給対象業務</t>
    <rPh sb="0" eb="1">
      <t>オモ</t>
    </rPh>
    <rPh sb="2" eb="4">
      <t>タイショウ</t>
    </rPh>
    <rPh sb="4" eb="6">
      <t>ショクイン</t>
    </rPh>
    <rPh sb="6" eb="7">
      <t>オヨ</t>
    </rPh>
    <rPh sb="8" eb="10">
      <t>シキュウ</t>
    </rPh>
    <rPh sb="10" eb="12">
      <t>タイショウ</t>
    </rPh>
    <rPh sb="12" eb="14">
      <t>ギョウム</t>
    </rPh>
    <phoneticPr fontId="1"/>
  </si>
  <si>
    <t>左記職員に対する支給単価</t>
    <rPh sb="0" eb="2">
      <t>サキ</t>
    </rPh>
    <rPh sb="2" eb="4">
      <t>ショクイン</t>
    </rPh>
    <rPh sb="5" eb="6">
      <t>タイ</t>
    </rPh>
    <rPh sb="8" eb="10">
      <t>シキュウ</t>
    </rPh>
    <rPh sb="10" eb="12">
      <t>タンカ</t>
    </rPh>
    <phoneticPr fontId="1"/>
  </si>
  <si>
    <t>市税の滞納整理又は国民健康保険料、し尿の汲取り手数料若しくは市営住宅の家賃等の徴収に従事した者</t>
    <phoneticPr fontId="1"/>
  </si>
  <si>
    <t>徴収手当</t>
    <rPh sb="0" eb="2">
      <t>チョウシュウ</t>
    </rPh>
    <rPh sb="2" eb="4">
      <t>テアテ</t>
    </rPh>
    <phoneticPr fontId="1"/>
  </si>
  <si>
    <t>税務調査手当</t>
    <rPh sb="0" eb="2">
      <t>ゼイム</t>
    </rPh>
    <rPh sb="2" eb="4">
      <t>チョウサ</t>
    </rPh>
    <rPh sb="4" eb="6">
      <t>テアテ</t>
    </rPh>
    <phoneticPr fontId="1"/>
  </si>
  <si>
    <t>市税の課税調査に従事した者</t>
    <phoneticPr fontId="1"/>
  </si>
  <si>
    <t>用地交渉手当</t>
    <rPh sb="0" eb="2">
      <t>ヨウチ</t>
    </rPh>
    <rPh sb="2" eb="4">
      <t>コウショウ</t>
    </rPh>
    <rPh sb="4" eb="6">
      <t>テアテ</t>
    </rPh>
    <phoneticPr fontId="1"/>
  </si>
  <si>
    <t>用地交渉の業務に従事した者</t>
    <phoneticPr fontId="1"/>
  </si>
  <si>
    <t>電気主任技術者又はボイラータービン主任技術者である者</t>
    <phoneticPr fontId="1"/>
  </si>
  <si>
    <t>電気等主任技術者手当</t>
    <rPh sb="0" eb="3">
      <t>デンキトウ</t>
    </rPh>
    <rPh sb="3" eb="5">
      <t>シュニン</t>
    </rPh>
    <rPh sb="5" eb="8">
      <t>ギジュツシャ</t>
    </rPh>
    <rPh sb="8" eb="10">
      <t>テアテ</t>
    </rPh>
    <phoneticPr fontId="1"/>
  </si>
  <si>
    <t>病害虫の防除作業に従事した者</t>
    <phoneticPr fontId="1"/>
  </si>
  <si>
    <t>病害虫防除等手当</t>
    <rPh sb="0" eb="3">
      <t>ビョウガイチュウ</t>
    </rPh>
    <rPh sb="3" eb="5">
      <t>ボウジョ</t>
    </rPh>
    <rPh sb="5" eb="6">
      <t>トウ</t>
    </rPh>
    <rPh sb="6" eb="8">
      <t>テアテ</t>
    </rPh>
    <phoneticPr fontId="1"/>
  </si>
  <si>
    <t>火災出動手当</t>
    <rPh sb="0" eb="2">
      <t>カサイ</t>
    </rPh>
    <rPh sb="2" eb="4">
      <t>シュツドウ</t>
    </rPh>
    <rPh sb="4" eb="6">
      <t>テアテ</t>
    </rPh>
    <phoneticPr fontId="1"/>
  </si>
  <si>
    <t xml:space="preserve">消防職員で火災・救助のため出動した者(高所作業手当の支給対象となる者を除く。)
</t>
    <phoneticPr fontId="1"/>
  </si>
  <si>
    <t>上記以外の時間の出動</t>
    <phoneticPr fontId="1"/>
  </si>
  <si>
    <t>機関員である者</t>
    <rPh sb="0" eb="2">
      <t>キカン</t>
    </rPh>
    <rPh sb="2" eb="3">
      <t>イン</t>
    </rPh>
    <rPh sb="6" eb="7">
      <t>モノ</t>
    </rPh>
    <phoneticPr fontId="1"/>
  </si>
  <si>
    <t>機関員でない者</t>
    <rPh sb="0" eb="2">
      <t>キカン</t>
    </rPh>
    <rPh sb="2" eb="3">
      <t>イン</t>
    </rPh>
    <rPh sb="6" eb="7">
      <t>モノ</t>
    </rPh>
    <phoneticPr fontId="1"/>
  </si>
  <si>
    <t>救急出動手当</t>
    <rPh sb="0" eb="2">
      <t>キュウキュウ</t>
    </rPh>
    <rPh sb="2" eb="4">
      <t>シュツドウ</t>
    </rPh>
    <rPh sb="4" eb="6">
      <t>テアテ</t>
    </rPh>
    <phoneticPr fontId="1"/>
  </si>
  <si>
    <t>消防職員で救急のため出動した者</t>
    <rPh sb="0" eb="2">
      <t>ショウボウ</t>
    </rPh>
    <rPh sb="2" eb="4">
      <t>ショクイン</t>
    </rPh>
    <rPh sb="5" eb="7">
      <t>キュウキュウ</t>
    </rPh>
    <rPh sb="10" eb="12">
      <t>シュツドウ</t>
    </rPh>
    <rPh sb="14" eb="15">
      <t>モノ</t>
    </rPh>
    <phoneticPr fontId="1"/>
  </si>
  <si>
    <t>救急救命士手当</t>
    <rPh sb="0" eb="2">
      <t>キュウキュウ</t>
    </rPh>
    <rPh sb="2" eb="5">
      <t>キュウメイシ</t>
    </rPh>
    <rPh sb="5" eb="7">
      <t>テアテ</t>
    </rPh>
    <phoneticPr fontId="1"/>
  </si>
  <si>
    <t>消防職員で救急救命処置に従事する者</t>
    <rPh sb="0" eb="2">
      <t>ショウボウ</t>
    </rPh>
    <rPh sb="2" eb="4">
      <t>ショクイン</t>
    </rPh>
    <rPh sb="5" eb="7">
      <t>キュウキュウ</t>
    </rPh>
    <rPh sb="7" eb="9">
      <t>キュウメイ</t>
    </rPh>
    <rPh sb="9" eb="11">
      <t>ショチ</t>
    </rPh>
    <rPh sb="12" eb="14">
      <t>ジュウジ</t>
    </rPh>
    <rPh sb="16" eb="17">
      <t>モノ</t>
    </rPh>
    <phoneticPr fontId="1"/>
  </si>
  <si>
    <t>高所作業手当</t>
    <rPh sb="0" eb="2">
      <t>コウショ</t>
    </rPh>
    <rPh sb="2" eb="4">
      <t>サギョウ</t>
    </rPh>
    <rPh sb="4" eb="6">
      <t>テアテ</t>
    </rPh>
    <phoneticPr fontId="1"/>
  </si>
  <si>
    <t>消防職員で地上10メートル以上の高所において消火若しくは救助の作業又は高度な訓練に従事した者</t>
    <phoneticPr fontId="1"/>
  </si>
  <si>
    <t>消火又は救助の作業に従事した者</t>
    <phoneticPr fontId="1"/>
  </si>
  <si>
    <t>高度な訓練に従事した者</t>
    <phoneticPr fontId="1"/>
  </si>
  <si>
    <t>上記以外の時間の出動</t>
    <phoneticPr fontId="1"/>
  </si>
  <si>
    <t>危険手当</t>
    <rPh sb="0" eb="2">
      <t>キケン</t>
    </rPh>
    <rPh sb="2" eb="4">
      <t>テアテ</t>
    </rPh>
    <phoneticPr fontId="1"/>
  </si>
  <si>
    <t>人体に危険を及ぼす業務に従事した者</t>
    <phoneticPr fontId="1"/>
  </si>
  <si>
    <t>災害等危険作業手当</t>
    <phoneticPr fontId="1"/>
  </si>
  <si>
    <t>震災、風水害の警戒、応急・復旧措置並びに救難、事故処理等の危険な業務に従事した者(防疫手当及び清掃業務手当の支給対象となる者を除く。)</t>
    <phoneticPr fontId="1"/>
  </si>
  <si>
    <t>行旅病人取扱手当</t>
    <phoneticPr fontId="1"/>
  </si>
  <si>
    <t>行旅病人の取扱いをした者</t>
    <phoneticPr fontId="1"/>
  </si>
  <si>
    <t>行旅死亡人取扱手当</t>
    <phoneticPr fontId="1"/>
  </si>
  <si>
    <t>行旅死亡人の取扱いをした者</t>
    <phoneticPr fontId="1"/>
  </si>
  <si>
    <t>社会福祉手当</t>
    <phoneticPr fontId="1"/>
  </si>
  <si>
    <t>社会福祉法(昭和26年法律第45号)第15条に定める者</t>
    <phoneticPr fontId="1"/>
  </si>
  <si>
    <t>防疫手当</t>
    <phoneticPr fontId="1"/>
  </si>
  <si>
    <t>防疫業務に従事した者</t>
    <phoneticPr fontId="1"/>
  </si>
  <si>
    <t>清掃業務手当</t>
    <phoneticPr fontId="1"/>
  </si>
  <si>
    <t>清掃作業の自動車の運転に従事した運転士</t>
    <phoneticPr fontId="1"/>
  </si>
  <si>
    <t>塵芥処理に従事した機械管理員又は作業員</t>
    <phoneticPr fontId="1"/>
  </si>
  <si>
    <t>し尿処理に従事した機械管理員</t>
    <phoneticPr fontId="1"/>
  </si>
  <si>
    <t>特殊車両等運転手当</t>
    <phoneticPr fontId="1"/>
  </si>
  <si>
    <t>トラクター、ショベルカー、ロードローラー又はブルドーザー等の特殊車両(以下「特殊車両」という。)の運転に従事した者</t>
    <phoneticPr fontId="1"/>
  </si>
  <si>
    <t>本務として乗車定員30人以上又は最大積載量6,500キログラム以上の自動車(以下「大型自動車」という。)の運転に従事した者</t>
    <phoneticPr fontId="1"/>
  </si>
  <si>
    <t>本務として自動車(特殊車両及び大型自動車を除く。)の運転に従事した者</t>
    <phoneticPr fontId="1"/>
  </si>
  <si>
    <t>廃棄物処理施設技術管理者手当</t>
    <phoneticPr fontId="1"/>
  </si>
  <si>
    <t>廃棄物処理施設技術管理者である者</t>
    <phoneticPr fontId="1"/>
  </si>
  <si>
    <t>臨時運転手当</t>
    <phoneticPr fontId="1"/>
  </si>
  <si>
    <t>日額</t>
    <rPh sb="0" eb="2">
      <t>ニチガク</t>
    </rPh>
    <phoneticPr fontId="1"/>
  </si>
  <si>
    <t>月額</t>
    <rPh sb="0" eb="2">
      <t>ゲツガク</t>
    </rPh>
    <phoneticPr fontId="1"/>
  </si>
  <si>
    <t>１回</t>
    <rPh sb="1" eb="2">
      <t>カイ</t>
    </rPh>
    <phoneticPr fontId="1"/>
  </si>
  <si>
    <t>１件</t>
    <rPh sb="1" eb="2">
      <t>ケン</t>
    </rPh>
    <phoneticPr fontId="1"/>
  </si>
  <si>
    <t>手当名</t>
    <rPh sb="0" eb="2">
      <t>テアテ</t>
    </rPh>
    <rPh sb="2" eb="3">
      <t>メイ</t>
    </rPh>
    <phoneticPr fontId="1"/>
  </si>
  <si>
    <t>扶養手当</t>
    <rPh sb="0" eb="2">
      <t>フヨウ</t>
    </rPh>
    <rPh sb="2" eb="4">
      <t>テアテ</t>
    </rPh>
    <phoneticPr fontId="1"/>
  </si>
  <si>
    <t>同じ</t>
    <rPh sb="0" eb="1">
      <t>オナ</t>
    </rPh>
    <phoneticPr fontId="1"/>
  </si>
  <si>
    <t>住居手当</t>
    <rPh sb="0" eb="2">
      <t>ジュウキョ</t>
    </rPh>
    <rPh sb="2" eb="4">
      <t>テアテ</t>
    </rPh>
    <phoneticPr fontId="1"/>
  </si>
  <si>
    <t>借家の場合（家賃16,000円を超える場合に限る）家賃の額に応じて28,000円を限度に支給</t>
    <rPh sb="0" eb="2">
      <t>シャクヤ</t>
    </rPh>
    <rPh sb="3" eb="5">
      <t>バアイ</t>
    </rPh>
    <rPh sb="6" eb="8">
      <t>ヤチン</t>
    </rPh>
    <rPh sb="14" eb="15">
      <t>エン</t>
    </rPh>
    <rPh sb="16" eb="17">
      <t>コ</t>
    </rPh>
    <rPh sb="19" eb="21">
      <t>バアイ</t>
    </rPh>
    <rPh sb="22" eb="23">
      <t>カギ</t>
    </rPh>
    <rPh sb="25" eb="27">
      <t>ヤチン</t>
    </rPh>
    <rPh sb="28" eb="29">
      <t>ガク</t>
    </rPh>
    <rPh sb="30" eb="31">
      <t>オウ</t>
    </rPh>
    <rPh sb="39" eb="40">
      <t>エン</t>
    </rPh>
    <rPh sb="41" eb="43">
      <t>ゲンド</t>
    </rPh>
    <rPh sb="44" eb="46">
      <t>シキュウ</t>
    </rPh>
    <phoneticPr fontId="1"/>
  </si>
  <si>
    <t>通勤手当</t>
    <rPh sb="0" eb="2">
      <t>ツウキン</t>
    </rPh>
    <rPh sb="2" eb="4">
      <t>テアテ</t>
    </rPh>
    <phoneticPr fontId="1"/>
  </si>
  <si>
    <t>管理職手当</t>
    <rPh sb="0" eb="2">
      <t>カンリ</t>
    </rPh>
    <rPh sb="2" eb="3">
      <t>ショク</t>
    </rPh>
    <rPh sb="3" eb="5">
      <t>テアテ</t>
    </rPh>
    <phoneticPr fontId="1"/>
  </si>
  <si>
    <t>〇管理又は監督の地位にある職員の官職のうち、規則で指定する官職を占める職員に対し支給
〇俸給の特別調整額における職務の級や区分に応じて46,300円～139,300円を支給</t>
    <rPh sb="1" eb="3">
      <t>カンリ</t>
    </rPh>
    <rPh sb="3" eb="4">
      <t>マタ</t>
    </rPh>
    <rPh sb="5" eb="7">
      <t>カントク</t>
    </rPh>
    <rPh sb="8" eb="10">
      <t>チイ</t>
    </rPh>
    <rPh sb="13" eb="15">
      <t>ショクイン</t>
    </rPh>
    <rPh sb="16" eb="18">
      <t>カンショク</t>
    </rPh>
    <rPh sb="22" eb="24">
      <t>キソク</t>
    </rPh>
    <rPh sb="25" eb="27">
      <t>シテイ</t>
    </rPh>
    <rPh sb="29" eb="31">
      <t>カンショク</t>
    </rPh>
    <rPh sb="32" eb="33">
      <t>シ</t>
    </rPh>
    <rPh sb="35" eb="37">
      <t>ショクイン</t>
    </rPh>
    <rPh sb="38" eb="39">
      <t>タイ</t>
    </rPh>
    <rPh sb="40" eb="42">
      <t>シキュウ</t>
    </rPh>
    <rPh sb="44" eb="46">
      <t>ホウキュウ</t>
    </rPh>
    <rPh sb="47" eb="49">
      <t>トクベツ</t>
    </rPh>
    <rPh sb="49" eb="51">
      <t>チョウセイ</t>
    </rPh>
    <rPh sb="51" eb="52">
      <t>ガク</t>
    </rPh>
    <rPh sb="56" eb="58">
      <t>ショクム</t>
    </rPh>
    <rPh sb="59" eb="60">
      <t>キュウ</t>
    </rPh>
    <rPh sb="61" eb="63">
      <t>クブン</t>
    </rPh>
    <rPh sb="64" eb="65">
      <t>オウ</t>
    </rPh>
    <rPh sb="73" eb="74">
      <t>エン</t>
    </rPh>
    <rPh sb="82" eb="83">
      <t>エン</t>
    </rPh>
    <rPh sb="84" eb="86">
      <t>シキュウ</t>
    </rPh>
    <phoneticPr fontId="1"/>
  </si>
  <si>
    <t>休日勤務手当</t>
    <rPh sb="0" eb="2">
      <t>キュウジツ</t>
    </rPh>
    <rPh sb="2" eb="4">
      <t>キンム</t>
    </rPh>
    <rPh sb="4" eb="6">
      <t>テアテ</t>
    </rPh>
    <phoneticPr fontId="1"/>
  </si>
  <si>
    <t>〇祝日に勤務した職員に通常の時間単価に135/100を乗じた額を支給
〇年末年始に勤務した職員に通常の時間単価に150/100を乗じた額を支給</t>
    <rPh sb="1" eb="3">
      <t>シュクジツ</t>
    </rPh>
    <rPh sb="4" eb="6">
      <t>キンム</t>
    </rPh>
    <rPh sb="8" eb="10">
      <t>ショクイン</t>
    </rPh>
    <rPh sb="11" eb="13">
      <t>ツウジョウ</t>
    </rPh>
    <rPh sb="14" eb="16">
      <t>ジカン</t>
    </rPh>
    <rPh sb="16" eb="18">
      <t>タンカ</t>
    </rPh>
    <rPh sb="27" eb="28">
      <t>ジョウ</t>
    </rPh>
    <rPh sb="30" eb="31">
      <t>ガク</t>
    </rPh>
    <rPh sb="32" eb="34">
      <t>シキュウ</t>
    </rPh>
    <rPh sb="36" eb="38">
      <t>ネンマツ</t>
    </rPh>
    <rPh sb="38" eb="40">
      <t>ネンシ</t>
    </rPh>
    <rPh sb="41" eb="43">
      <t>キンム</t>
    </rPh>
    <rPh sb="45" eb="47">
      <t>ショクイン</t>
    </rPh>
    <rPh sb="48" eb="50">
      <t>ツウジョウ</t>
    </rPh>
    <rPh sb="51" eb="53">
      <t>ジカン</t>
    </rPh>
    <rPh sb="53" eb="55">
      <t>タンカ</t>
    </rPh>
    <rPh sb="64" eb="65">
      <t>ジョウ</t>
    </rPh>
    <rPh sb="67" eb="68">
      <t>ガク</t>
    </rPh>
    <rPh sb="69" eb="71">
      <t>シキュウ</t>
    </rPh>
    <phoneticPr fontId="1"/>
  </si>
  <si>
    <t>〇祝日及び年末年始に勤務した職員に通常の時間単価に135/100を乗じた額を支給</t>
    <rPh sb="3" eb="4">
      <t>オヨ</t>
    </rPh>
    <rPh sb="5" eb="7">
      <t>ネンマツ</t>
    </rPh>
    <rPh sb="7" eb="9">
      <t>ネンシ</t>
    </rPh>
    <phoneticPr fontId="1"/>
  </si>
  <si>
    <t>夜間勤務手当</t>
    <rPh sb="0" eb="2">
      <t>ヤカン</t>
    </rPh>
    <rPh sb="2" eb="4">
      <t>キンム</t>
    </rPh>
    <rPh sb="4" eb="6">
      <t>テアテ</t>
    </rPh>
    <phoneticPr fontId="1"/>
  </si>
  <si>
    <t>管理職員特別勤務手当</t>
    <rPh sb="0" eb="2">
      <t>カンリ</t>
    </rPh>
    <rPh sb="2" eb="4">
      <t>ショクイン</t>
    </rPh>
    <rPh sb="4" eb="6">
      <t>トクベツ</t>
    </rPh>
    <rPh sb="6" eb="8">
      <t>キンム</t>
    </rPh>
    <rPh sb="8" eb="10">
      <t>テアテ</t>
    </rPh>
    <phoneticPr fontId="1"/>
  </si>
  <si>
    <t>〇俸給の特別調整額の区分等に応じて、週休日等の勤務については勤務１回につき6,000円～18,000円（６時間を超える勤務は５割増）、平日深夜については3,000円～6,000円を支給</t>
    <rPh sb="1" eb="3">
      <t>ホウキュウ</t>
    </rPh>
    <rPh sb="4" eb="6">
      <t>トクベツ</t>
    </rPh>
    <rPh sb="6" eb="8">
      <t>チョウセイ</t>
    </rPh>
    <rPh sb="8" eb="9">
      <t>ガク</t>
    </rPh>
    <rPh sb="10" eb="12">
      <t>クブン</t>
    </rPh>
    <rPh sb="12" eb="13">
      <t>トウ</t>
    </rPh>
    <rPh sb="14" eb="15">
      <t>オウ</t>
    </rPh>
    <rPh sb="18" eb="20">
      <t>シュウキュウ</t>
    </rPh>
    <rPh sb="20" eb="21">
      <t>ビ</t>
    </rPh>
    <rPh sb="21" eb="22">
      <t>トウ</t>
    </rPh>
    <rPh sb="23" eb="25">
      <t>キンム</t>
    </rPh>
    <rPh sb="30" eb="32">
      <t>キンム</t>
    </rPh>
    <rPh sb="33" eb="34">
      <t>カイ</t>
    </rPh>
    <rPh sb="42" eb="43">
      <t>エン</t>
    </rPh>
    <rPh sb="50" eb="51">
      <t>エン</t>
    </rPh>
    <rPh sb="53" eb="55">
      <t>ジカン</t>
    </rPh>
    <rPh sb="56" eb="57">
      <t>コ</t>
    </rPh>
    <rPh sb="59" eb="61">
      <t>キンム</t>
    </rPh>
    <rPh sb="63" eb="64">
      <t>ワリ</t>
    </rPh>
    <rPh sb="64" eb="65">
      <t>マ</t>
    </rPh>
    <rPh sb="67" eb="69">
      <t>ヘイジツ</t>
    </rPh>
    <rPh sb="69" eb="71">
      <t>シンヤ</t>
    </rPh>
    <rPh sb="81" eb="82">
      <t>エン</t>
    </rPh>
    <rPh sb="88" eb="89">
      <t>エン</t>
    </rPh>
    <rPh sb="90" eb="92">
      <t>シキュウ</t>
    </rPh>
    <phoneticPr fontId="1"/>
  </si>
  <si>
    <t>市長</t>
    <rPh sb="0" eb="2">
      <t>シチョウ</t>
    </rPh>
    <phoneticPr fontId="1"/>
  </si>
  <si>
    <t>副市長</t>
    <rPh sb="0" eb="3">
      <t>フクシチョウ</t>
    </rPh>
    <phoneticPr fontId="1"/>
  </si>
  <si>
    <t>議長</t>
    <rPh sb="0" eb="2">
      <t>ギチョウ</t>
    </rPh>
    <phoneticPr fontId="1"/>
  </si>
  <si>
    <t>副議長</t>
    <rPh sb="0" eb="3">
      <t>フクギチョウ</t>
    </rPh>
    <phoneticPr fontId="1"/>
  </si>
  <si>
    <t>議員</t>
    <rPh sb="0" eb="2">
      <t>ギイン</t>
    </rPh>
    <phoneticPr fontId="1"/>
  </si>
  <si>
    <t>報酬</t>
    <rPh sb="0" eb="2">
      <t>ホウシュウ</t>
    </rPh>
    <phoneticPr fontId="1"/>
  </si>
  <si>
    <t>給料月額等</t>
    <rPh sb="0" eb="2">
      <t>キュウリョウ</t>
    </rPh>
    <rPh sb="2" eb="4">
      <t>ゲツガク</t>
    </rPh>
    <rPh sb="4" eb="5">
      <t>トウ</t>
    </rPh>
    <phoneticPr fontId="1"/>
  </si>
  <si>
    <t>期末手当</t>
    <rPh sb="0" eb="2">
      <t>キマツ</t>
    </rPh>
    <rPh sb="2" eb="4">
      <t>テアテ</t>
    </rPh>
    <phoneticPr fontId="1"/>
  </si>
  <si>
    <t>算定方法</t>
    <rPh sb="0" eb="2">
      <t>サンテイ</t>
    </rPh>
    <rPh sb="2" eb="4">
      <t>ホウホウ</t>
    </rPh>
    <phoneticPr fontId="1"/>
  </si>
  <si>
    <t>１期の手当額</t>
    <rPh sb="1" eb="2">
      <t>キ</t>
    </rPh>
    <rPh sb="3" eb="6">
      <t>テアテガク</t>
    </rPh>
    <phoneticPr fontId="1"/>
  </si>
  <si>
    <t>支給時期</t>
    <rPh sb="0" eb="2">
      <t>シキュウ</t>
    </rPh>
    <rPh sb="2" eb="4">
      <t>ジキ</t>
    </rPh>
    <phoneticPr fontId="1"/>
  </si>
  <si>
    <t>（参考）類似団体における最高/最低額</t>
    <rPh sb="1" eb="3">
      <t>サンコウ</t>
    </rPh>
    <rPh sb="4" eb="6">
      <t>ルイジ</t>
    </rPh>
    <rPh sb="6" eb="8">
      <t>ダンタイ</t>
    </rPh>
    <rPh sb="12" eb="14">
      <t>サイコウ</t>
    </rPh>
    <rPh sb="15" eb="18">
      <t>サイテイガク</t>
    </rPh>
    <phoneticPr fontId="1"/>
  </si>
  <si>
    <t>議会</t>
    <rPh sb="0" eb="2">
      <t>ギカイ</t>
    </rPh>
    <phoneticPr fontId="1"/>
  </si>
  <si>
    <t>総務</t>
    <rPh sb="0" eb="2">
      <t>ソウム</t>
    </rPh>
    <phoneticPr fontId="1"/>
  </si>
  <si>
    <t>税務</t>
    <rPh sb="0" eb="2">
      <t>ゼイム</t>
    </rPh>
    <phoneticPr fontId="1"/>
  </si>
  <si>
    <t>労働</t>
    <rPh sb="0" eb="2">
      <t>ロウドウ</t>
    </rPh>
    <phoneticPr fontId="1"/>
  </si>
  <si>
    <t>農水</t>
    <rPh sb="0" eb="2">
      <t>ノウスイ</t>
    </rPh>
    <phoneticPr fontId="1"/>
  </si>
  <si>
    <t>土木</t>
    <rPh sb="0" eb="2">
      <t>ドボク</t>
    </rPh>
    <phoneticPr fontId="1"/>
  </si>
  <si>
    <t>商工</t>
    <rPh sb="0" eb="2">
      <t>ショウコウ</t>
    </rPh>
    <phoneticPr fontId="1"/>
  </si>
  <si>
    <t>計</t>
    <rPh sb="0" eb="1">
      <t>ケイ</t>
    </rPh>
    <phoneticPr fontId="1"/>
  </si>
  <si>
    <t>民生</t>
    <rPh sb="0" eb="2">
      <t>ミンセイ</t>
    </rPh>
    <phoneticPr fontId="1"/>
  </si>
  <si>
    <t>衛生</t>
    <rPh sb="0" eb="2">
      <t>エイセイ</t>
    </rPh>
    <phoneticPr fontId="1"/>
  </si>
  <si>
    <t>一般行政部門</t>
    <rPh sb="0" eb="2">
      <t>イッパン</t>
    </rPh>
    <rPh sb="2" eb="4">
      <t>ギョウセイ</t>
    </rPh>
    <rPh sb="4" eb="6">
      <t>ブモン</t>
    </rPh>
    <phoneticPr fontId="1"/>
  </si>
  <si>
    <t>一般行政計</t>
    <rPh sb="0" eb="2">
      <t>イッパン</t>
    </rPh>
    <rPh sb="2" eb="4">
      <t>ギョウセイ</t>
    </rPh>
    <rPh sb="4" eb="5">
      <t>ケイ</t>
    </rPh>
    <phoneticPr fontId="1"/>
  </si>
  <si>
    <t>教育部門</t>
    <rPh sb="0" eb="2">
      <t>キョウイク</t>
    </rPh>
    <rPh sb="2" eb="4">
      <t>ブモン</t>
    </rPh>
    <phoneticPr fontId="1"/>
  </si>
  <si>
    <t>消防部門</t>
    <rPh sb="0" eb="2">
      <t>ショウボウ</t>
    </rPh>
    <rPh sb="2" eb="4">
      <t>ブモン</t>
    </rPh>
    <phoneticPr fontId="1"/>
  </si>
  <si>
    <t>小計</t>
    <rPh sb="0" eb="2">
      <t>ショウケイ</t>
    </rPh>
    <phoneticPr fontId="1"/>
  </si>
  <si>
    <t>普通会計部門</t>
    <rPh sb="0" eb="2">
      <t>フツウ</t>
    </rPh>
    <rPh sb="2" eb="4">
      <t>カイケイ</t>
    </rPh>
    <rPh sb="4" eb="6">
      <t>ブモン</t>
    </rPh>
    <phoneticPr fontId="1"/>
  </si>
  <si>
    <t>公営企業等会計部門</t>
    <rPh sb="0" eb="2">
      <t>コウエイ</t>
    </rPh>
    <rPh sb="2" eb="4">
      <t>キギョウ</t>
    </rPh>
    <rPh sb="4" eb="5">
      <t>トウ</t>
    </rPh>
    <rPh sb="5" eb="7">
      <t>カイケイ</t>
    </rPh>
    <rPh sb="7" eb="9">
      <t>ブモン</t>
    </rPh>
    <phoneticPr fontId="1"/>
  </si>
  <si>
    <t>水道</t>
    <rPh sb="0" eb="2">
      <t>スイドウ</t>
    </rPh>
    <phoneticPr fontId="1"/>
  </si>
  <si>
    <t>下水道</t>
    <rPh sb="0" eb="3">
      <t>ゲスイドウ</t>
    </rPh>
    <phoneticPr fontId="1"/>
  </si>
  <si>
    <t>その他</t>
    <rPh sb="2" eb="3">
      <t>タ</t>
    </rPh>
    <phoneticPr fontId="1"/>
  </si>
  <si>
    <t>[条例定数]</t>
    <rPh sb="1" eb="3">
      <t>ジョウレイ</t>
    </rPh>
    <rPh sb="3" eb="5">
      <t>テイスウ</t>
    </rPh>
    <phoneticPr fontId="1"/>
  </si>
  <si>
    <t>対前年増減数</t>
    <rPh sb="0" eb="1">
      <t>タイ</t>
    </rPh>
    <rPh sb="1" eb="3">
      <t>ゼンネン</t>
    </rPh>
    <rPh sb="3" eb="5">
      <t>ゾウゲン</t>
    </rPh>
    <rPh sb="5" eb="6">
      <t>スウ</t>
    </rPh>
    <phoneticPr fontId="1"/>
  </si>
  <si>
    <t>主な増減理由</t>
    <rPh sb="0" eb="1">
      <t>オモ</t>
    </rPh>
    <rPh sb="2" eb="4">
      <t>ゾウゲン</t>
    </rPh>
    <rPh sb="4" eb="6">
      <t>リユウ</t>
    </rPh>
    <phoneticPr fontId="1"/>
  </si>
  <si>
    <t>20歳</t>
    <rPh sb="2" eb="3">
      <t>サイ</t>
    </rPh>
    <phoneticPr fontId="1"/>
  </si>
  <si>
    <t>未満</t>
    <rPh sb="0" eb="2">
      <t>ミマン</t>
    </rPh>
    <phoneticPr fontId="1"/>
  </si>
  <si>
    <t>内訳</t>
    <rPh sb="0" eb="2">
      <t>ウチワケ</t>
    </rPh>
    <phoneticPr fontId="1"/>
  </si>
  <si>
    <t>男性</t>
    <rPh sb="0" eb="2">
      <t>ダンセイ</t>
    </rPh>
    <phoneticPr fontId="1"/>
  </si>
  <si>
    <t>女性</t>
    <rPh sb="0" eb="2">
      <t>ジョセイ</t>
    </rPh>
    <phoneticPr fontId="1"/>
  </si>
  <si>
    <t>23歳</t>
    <rPh sb="2" eb="3">
      <t>サイ</t>
    </rPh>
    <phoneticPr fontId="1"/>
  </si>
  <si>
    <t>～</t>
    <phoneticPr fontId="1"/>
  </si>
  <si>
    <t>24歳</t>
    <rPh sb="2" eb="3">
      <t>サイ</t>
    </rPh>
    <phoneticPr fontId="1"/>
  </si>
  <si>
    <t>27歳</t>
    <rPh sb="2" eb="3">
      <t>サイ</t>
    </rPh>
    <phoneticPr fontId="1"/>
  </si>
  <si>
    <t>28歳</t>
    <rPh sb="2" eb="3">
      <t>サイ</t>
    </rPh>
    <phoneticPr fontId="1"/>
  </si>
  <si>
    <t>31歳</t>
    <rPh sb="2" eb="3">
      <t>サイ</t>
    </rPh>
    <phoneticPr fontId="1"/>
  </si>
  <si>
    <t>32歳</t>
    <rPh sb="2" eb="3">
      <t>サイ</t>
    </rPh>
    <phoneticPr fontId="1"/>
  </si>
  <si>
    <t>35歳</t>
    <rPh sb="2" eb="3">
      <t>サイ</t>
    </rPh>
    <phoneticPr fontId="1"/>
  </si>
  <si>
    <t>36歳</t>
    <rPh sb="2" eb="3">
      <t>サイ</t>
    </rPh>
    <phoneticPr fontId="1"/>
  </si>
  <si>
    <t>39歳</t>
    <rPh sb="2" eb="3">
      <t>サイ</t>
    </rPh>
    <phoneticPr fontId="1"/>
  </si>
  <si>
    <t>40歳</t>
    <rPh sb="2" eb="3">
      <t>サイ</t>
    </rPh>
    <phoneticPr fontId="1"/>
  </si>
  <si>
    <t>43歳</t>
    <rPh sb="2" eb="3">
      <t>サイ</t>
    </rPh>
    <phoneticPr fontId="1"/>
  </si>
  <si>
    <t>44歳</t>
    <rPh sb="2" eb="3">
      <t>サイ</t>
    </rPh>
    <phoneticPr fontId="1"/>
  </si>
  <si>
    <t>47歳</t>
    <rPh sb="2" eb="3">
      <t>サイ</t>
    </rPh>
    <phoneticPr fontId="1"/>
  </si>
  <si>
    <t>48歳</t>
    <rPh sb="2" eb="3">
      <t>サイ</t>
    </rPh>
    <phoneticPr fontId="1"/>
  </si>
  <si>
    <t>51歳</t>
    <rPh sb="2" eb="3">
      <t>サイ</t>
    </rPh>
    <phoneticPr fontId="1"/>
  </si>
  <si>
    <t>52歳</t>
    <rPh sb="2" eb="3">
      <t>サイ</t>
    </rPh>
    <phoneticPr fontId="1"/>
  </si>
  <si>
    <t>55歳</t>
    <rPh sb="2" eb="3">
      <t>サイ</t>
    </rPh>
    <phoneticPr fontId="1"/>
  </si>
  <si>
    <t>56歳</t>
    <rPh sb="2" eb="3">
      <t>サイ</t>
    </rPh>
    <phoneticPr fontId="1"/>
  </si>
  <si>
    <t>59歳</t>
    <rPh sb="2" eb="3">
      <t>サイ</t>
    </rPh>
    <phoneticPr fontId="1"/>
  </si>
  <si>
    <t>60歳</t>
    <rPh sb="2" eb="3">
      <t>サイ</t>
    </rPh>
    <phoneticPr fontId="1"/>
  </si>
  <si>
    <t>以上</t>
    <rPh sb="0" eb="2">
      <t>イジョウ</t>
    </rPh>
    <phoneticPr fontId="1"/>
  </si>
  <si>
    <t>一般行政</t>
    <rPh sb="0" eb="2">
      <t>イッパン</t>
    </rPh>
    <rPh sb="2" eb="4">
      <t>ギョウセイ</t>
    </rPh>
    <phoneticPr fontId="1"/>
  </si>
  <si>
    <t>教育</t>
    <rPh sb="0" eb="2">
      <t>キョウイク</t>
    </rPh>
    <phoneticPr fontId="1"/>
  </si>
  <si>
    <t>消防</t>
    <rPh sb="0" eb="2">
      <t>ショウボウ</t>
    </rPh>
    <phoneticPr fontId="1"/>
  </si>
  <si>
    <t>普通会計計</t>
    <rPh sb="0" eb="2">
      <t>フツウ</t>
    </rPh>
    <rPh sb="2" eb="4">
      <t>カイケイ</t>
    </rPh>
    <rPh sb="4" eb="5">
      <t>ケイ</t>
    </rPh>
    <phoneticPr fontId="1"/>
  </si>
  <si>
    <t>公営企業等会計</t>
    <rPh sb="0" eb="2">
      <t>コウエイ</t>
    </rPh>
    <rPh sb="2" eb="4">
      <t>キギョウ</t>
    </rPh>
    <rPh sb="4" eb="5">
      <t>トウ</t>
    </rPh>
    <rPh sb="5" eb="7">
      <t>カイケイ</t>
    </rPh>
    <phoneticPr fontId="1"/>
  </si>
  <si>
    <t>総合計</t>
    <rPh sb="0" eb="2">
      <t>ソウゴウ</t>
    </rPh>
    <rPh sb="2" eb="3">
      <t>ケイ</t>
    </rPh>
    <phoneticPr fontId="1"/>
  </si>
  <si>
    <t>過去５年間</t>
    <rPh sb="0" eb="2">
      <t>カコ</t>
    </rPh>
    <rPh sb="3" eb="5">
      <t>ネンカン</t>
    </rPh>
    <phoneticPr fontId="1"/>
  </si>
  <si>
    <t>増減数</t>
    <rPh sb="0" eb="2">
      <t>ゾウゲン</t>
    </rPh>
    <rPh sb="2" eb="3">
      <t>スウ</t>
    </rPh>
    <phoneticPr fontId="1"/>
  </si>
  <si>
    <t>増減率</t>
    <rPh sb="0" eb="2">
      <t>ゾウゲン</t>
    </rPh>
    <rPh sb="2" eb="3">
      <t>リツ</t>
    </rPh>
    <phoneticPr fontId="1"/>
  </si>
  <si>
    <t>事業</t>
    <rPh sb="0" eb="2">
      <t>ジギョウ</t>
    </rPh>
    <phoneticPr fontId="1"/>
  </si>
  <si>
    <t>水道事業</t>
    <rPh sb="0" eb="2">
      <t>スイドウ</t>
    </rPh>
    <rPh sb="2" eb="4">
      <t>ジギョウ</t>
    </rPh>
    <phoneticPr fontId="1"/>
  </si>
  <si>
    <t>下水道事業</t>
    <rPh sb="0" eb="3">
      <t>ゲスイドウ</t>
    </rPh>
    <rPh sb="3" eb="5">
      <t>ジギョウ</t>
    </rPh>
    <phoneticPr fontId="1"/>
  </si>
  <si>
    <t>総費用
A（千円）</t>
    <rPh sb="0" eb="3">
      <t>ソウヒヨウ</t>
    </rPh>
    <rPh sb="6" eb="8">
      <t>センエン</t>
    </rPh>
    <phoneticPr fontId="1"/>
  </si>
  <si>
    <t>純損益又は実質収支（千円）</t>
    <rPh sb="0" eb="3">
      <t>ジュンソンエキ</t>
    </rPh>
    <rPh sb="3" eb="4">
      <t>マタ</t>
    </rPh>
    <rPh sb="5" eb="7">
      <t>ジッシツ</t>
    </rPh>
    <rPh sb="7" eb="9">
      <t>シュウシ</t>
    </rPh>
    <rPh sb="10" eb="12">
      <t>センエン</t>
    </rPh>
    <phoneticPr fontId="1"/>
  </si>
  <si>
    <t>職員給与費
B（千円）</t>
    <rPh sb="0" eb="2">
      <t>ショクイン</t>
    </rPh>
    <rPh sb="2" eb="4">
      <t>キュウヨ</t>
    </rPh>
    <rPh sb="4" eb="5">
      <t>ヒ</t>
    </rPh>
    <rPh sb="8" eb="10">
      <t>センエン</t>
    </rPh>
    <phoneticPr fontId="1"/>
  </si>
  <si>
    <t>総費用に占める職員給与費比率
B/A（％）</t>
    <rPh sb="0" eb="3">
      <t>ソウヒヨウ</t>
    </rPh>
    <rPh sb="4" eb="5">
      <t>シ</t>
    </rPh>
    <rPh sb="7" eb="9">
      <t>ショクイン</t>
    </rPh>
    <rPh sb="9" eb="11">
      <t>キュウヨ</t>
    </rPh>
    <rPh sb="11" eb="12">
      <t>ヒ</t>
    </rPh>
    <rPh sb="12" eb="14">
      <t>ヒリツ</t>
    </rPh>
    <phoneticPr fontId="1"/>
  </si>
  <si>
    <t>職員数
A（人）</t>
    <rPh sb="0" eb="3">
      <t>ショクインスウ</t>
    </rPh>
    <rPh sb="6" eb="7">
      <t>ニン</t>
    </rPh>
    <phoneticPr fontId="1"/>
  </si>
  <si>
    <t>給料（千円）</t>
    <rPh sb="0" eb="2">
      <t>キュウリョウ</t>
    </rPh>
    <rPh sb="3" eb="5">
      <t>センエン</t>
    </rPh>
    <phoneticPr fontId="1"/>
  </si>
  <si>
    <t>職員手当（千円）</t>
    <rPh sb="0" eb="2">
      <t>ショクイン</t>
    </rPh>
    <rPh sb="2" eb="4">
      <t>テアテ</t>
    </rPh>
    <rPh sb="5" eb="7">
      <t>センエン</t>
    </rPh>
    <phoneticPr fontId="1"/>
  </si>
  <si>
    <t>期末・勤勉手当（千円）</t>
    <rPh sb="0" eb="2">
      <t>キマツ</t>
    </rPh>
    <rPh sb="3" eb="5">
      <t>キンベン</t>
    </rPh>
    <rPh sb="5" eb="7">
      <t>テアテ</t>
    </rPh>
    <rPh sb="8" eb="10">
      <t>センエン</t>
    </rPh>
    <phoneticPr fontId="1"/>
  </si>
  <si>
    <t>計
B（千円）</t>
    <rPh sb="0" eb="1">
      <t>ケイ</t>
    </rPh>
    <rPh sb="4" eb="6">
      <t>センエン</t>
    </rPh>
    <phoneticPr fontId="1"/>
  </si>
  <si>
    <t>１人当たり給与費
B/A（千円）</t>
    <rPh sb="1" eb="2">
      <t>ニン</t>
    </rPh>
    <rPh sb="2" eb="3">
      <t>ア</t>
    </rPh>
    <rPh sb="5" eb="7">
      <t>キュウヨ</t>
    </rPh>
    <rPh sb="7" eb="8">
      <t>ヒ</t>
    </rPh>
    <rPh sb="13" eb="15">
      <t>センエン</t>
    </rPh>
    <phoneticPr fontId="1"/>
  </si>
  <si>
    <t>団体平均</t>
    <rPh sb="0" eb="2">
      <t>ダンタイ</t>
    </rPh>
    <rPh sb="2" eb="4">
      <t>ヘイキン</t>
    </rPh>
    <phoneticPr fontId="1"/>
  </si>
  <si>
    <t>勤勉手当</t>
    <rPh sb="0" eb="2">
      <t>キンベン</t>
    </rPh>
    <rPh sb="2" eb="4">
      <t>テアテ</t>
    </rPh>
    <phoneticPr fontId="1"/>
  </si>
  <si>
    <t>（再任用職員）</t>
    <rPh sb="1" eb="2">
      <t>サイ</t>
    </rPh>
    <rPh sb="2" eb="4">
      <t>ニンヨウ</t>
    </rPh>
    <rPh sb="4" eb="6">
      <t>ショクイン</t>
    </rPh>
    <phoneticPr fontId="1"/>
  </si>
  <si>
    <t>全職種</t>
    <rPh sb="0" eb="1">
      <t>ゼン</t>
    </rPh>
    <rPh sb="1" eb="3">
      <t>ショクシュ</t>
    </rPh>
    <phoneticPr fontId="1"/>
  </si>
  <si>
    <t>電気主任技術者手当</t>
    <rPh sb="0" eb="2">
      <t>デンキ</t>
    </rPh>
    <rPh sb="2" eb="4">
      <t>シュニン</t>
    </rPh>
    <rPh sb="4" eb="7">
      <t>ギジュツシャ</t>
    </rPh>
    <rPh sb="7" eb="9">
      <t>テアテ</t>
    </rPh>
    <phoneticPr fontId="1"/>
  </si>
  <si>
    <t>自家用電気工作物主任技術者である者</t>
    <rPh sb="0" eb="3">
      <t>ジカヨウ</t>
    </rPh>
    <rPh sb="3" eb="5">
      <t>デンキ</t>
    </rPh>
    <rPh sb="5" eb="8">
      <t>コウサクブツ</t>
    </rPh>
    <rPh sb="8" eb="10">
      <t>シュニン</t>
    </rPh>
    <rPh sb="10" eb="13">
      <t>ギジュツシャ</t>
    </rPh>
    <rPh sb="16" eb="17">
      <t>モノ</t>
    </rPh>
    <phoneticPr fontId="1"/>
  </si>
  <si>
    <t>水道技術管理者である者</t>
    <rPh sb="0" eb="2">
      <t>スイドウ</t>
    </rPh>
    <rPh sb="2" eb="4">
      <t>ギジュツ</t>
    </rPh>
    <rPh sb="4" eb="6">
      <t>カンリ</t>
    </rPh>
    <rPh sb="6" eb="7">
      <t>シャ</t>
    </rPh>
    <rPh sb="10" eb="11">
      <t>モノ</t>
    </rPh>
    <phoneticPr fontId="1"/>
  </si>
  <si>
    <t>水道技術管理者手当</t>
    <rPh sb="0" eb="2">
      <t>スイドウ</t>
    </rPh>
    <rPh sb="2" eb="4">
      <t>ギジュツ</t>
    </rPh>
    <rPh sb="4" eb="6">
      <t>カンリ</t>
    </rPh>
    <rPh sb="6" eb="7">
      <t>シャ</t>
    </rPh>
    <rPh sb="7" eb="9">
      <t>テアテ</t>
    </rPh>
    <phoneticPr fontId="1"/>
  </si>
  <si>
    <t>人体に影響を及ぼす勤務に従事した者。ただし、機械管理員がその本来的業務において人体に危険を及ぼす業務に従事する場合を除く</t>
    <rPh sb="0" eb="2">
      <t>ジンタイ</t>
    </rPh>
    <rPh sb="3" eb="5">
      <t>エイキョウ</t>
    </rPh>
    <rPh sb="6" eb="7">
      <t>オヨ</t>
    </rPh>
    <rPh sb="9" eb="11">
      <t>キンム</t>
    </rPh>
    <rPh sb="12" eb="14">
      <t>ジュウジ</t>
    </rPh>
    <rPh sb="16" eb="17">
      <t>モノ</t>
    </rPh>
    <rPh sb="22" eb="24">
      <t>キカイ</t>
    </rPh>
    <rPh sb="24" eb="26">
      <t>カンリ</t>
    </rPh>
    <rPh sb="26" eb="27">
      <t>イン</t>
    </rPh>
    <rPh sb="30" eb="33">
      <t>ホンライテキ</t>
    </rPh>
    <rPh sb="33" eb="35">
      <t>ギョウム</t>
    </rPh>
    <rPh sb="39" eb="41">
      <t>ジンタイ</t>
    </rPh>
    <rPh sb="42" eb="44">
      <t>キケン</t>
    </rPh>
    <rPh sb="45" eb="46">
      <t>オヨ</t>
    </rPh>
    <rPh sb="48" eb="50">
      <t>ギョウム</t>
    </rPh>
    <rPh sb="51" eb="53">
      <t>ジュウジ</t>
    </rPh>
    <rPh sb="55" eb="57">
      <t>バアイ</t>
    </rPh>
    <rPh sb="58" eb="59">
      <t>ノゾ</t>
    </rPh>
    <phoneticPr fontId="1"/>
  </si>
  <si>
    <t>緊急業務手当</t>
    <rPh sb="0" eb="2">
      <t>キンキュウ</t>
    </rPh>
    <rPh sb="2" eb="4">
      <t>ギョウム</t>
    </rPh>
    <rPh sb="4" eb="6">
      <t>テアテ</t>
    </rPh>
    <phoneticPr fontId="1"/>
  </si>
  <si>
    <t>勤務時間外の緊急事故処理に出勤した者</t>
    <rPh sb="0" eb="2">
      <t>キンム</t>
    </rPh>
    <rPh sb="2" eb="4">
      <t>ジカン</t>
    </rPh>
    <rPh sb="4" eb="5">
      <t>ガイ</t>
    </rPh>
    <rPh sb="6" eb="8">
      <t>キンキュウ</t>
    </rPh>
    <rPh sb="8" eb="10">
      <t>ジコ</t>
    </rPh>
    <rPh sb="10" eb="12">
      <t>ショリ</t>
    </rPh>
    <rPh sb="13" eb="15">
      <t>シュッキン</t>
    </rPh>
    <rPh sb="17" eb="18">
      <t>モノ</t>
    </rPh>
    <phoneticPr fontId="1"/>
  </si>
  <si>
    <t>公共下水道の使用料等の徴収に従事した者</t>
    <rPh sb="0" eb="2">
      <t>コウキョウ</t>
    </rPh>
    <rPh sb="2" eb="5">
      <t>ゲスイドウ</t>
    </rPh>
    <rPh sb="6" eb="8">
      <t>シヨウ</t>
    </rPh>
    <rPh sb="8" eb="9">
      <t>リョウ</t>
    </rPh>
    <rPh sb="9" eb="10">
      <t>トウ</t>
    </rPh>
    <rPh sb="11" eb="13">
      <t>チョウシュウ</t>
    </rPh>
    <rPh sb="14" eb="16">
      <t>ジュウジ</t>
    </rPh>
    <rPh sb="18" eb="19">
      <t>モノ</t>
    </rPh>
    <phoneticPr fontId="1"/>
  </si>
  <si>
    <t>一般行政職の制度との異同</t>
    <rPh sb="0" eb="2">
      <t>イッパン</t>
    </rPh>
    <rPh sb="2" eb="4">
      <t>ギョウセイ</t>
    </rPh>
    <rPh sb="4" eb="5">
      <t>ショク</t>
    </rPh>
    <rPh sb="6" eb="8">
      <t>セイド</t>
    </rPh>
    <rPh sb="10" eb="12">
      <t>イドウ</t>
    </rPh>
    <phoneticPr fontId="1"/>
  </si>
  <si>
    <t>（１）人件費の状況（普通会計決算）</t>
    <rPh sb="3" eb="6">
      <t>ジンケンヒ</t>
    </rPh>
    <rPh sb="7" eb="9">
      <t>ジョウキョウ</t>
    </rPh>
    <rPh sb="10" eb="12">
      <t>フツウ</t>
    </rPh>
    <rPh sb="12" eb="14">
      <t>カイケイ</t>
    </rPh>
    <rPh sb="14" eb="16">
      <t>ケッサン</t>
    </rPh>
    <phoneticPr fontId="1"/>
  </si>
  <si>
    <t>（２）職員給与費の状況（普通会計決算）</t>
    <rPh sb="3" eb="5">
      <t>ショクイン</t>
    </rPh>
    <rPh sb="5" eb="7">
      <t>キュウヨ</t>
    </rPh>
    <rPh sb="7" eb="8">
      <t>ヒ</t>
    </rPh>
    <rPh sb="9" eb="11">
      <t>ジョウキョウ</t>
    </rPh>
    <rPh sb="12" eb="14">
      <t>フツウ</t>
    </rPh>
    <rPh sb="14" eb="16">
      <t>カイケイ</t>
    </rPh>
    <rPh sb="16" eb="18">
      <t>ケッサン</t>
    </rPh>
    <phoneticPr fontId="1"/>
  </si>
  <si>
    <t>（注）</t>
    <rPh sb="1" eb="2">
      <t>チュウ</t>
    </rPh>
    <phoneticPr fontId="1"/>
  </si>
  <si>
    <t>１　職員手当には退職手当を含みません。</t>
    <rPh sb="2" eb="4">
      <t>ショクイン</t>
    </rPh>
    <rPh sb="4" eb="6">
      <t>テアテ</t>
    </rPh>
    <rPh sb="8" eb="10">
      <t>タイショク</t>
    </rPh>
    <rPh sb="10" eb="12">
      <t>テアテ</t>
    </rPh>
    <rPh sb="13" eb="14">
      <t>フク</t>
    </rPh>
    <phoneticPr fontId="1"/>
  </si>
  <si>
    <t>①給料表の見直し　　[実施]</t>
    <rPh sb="1" eb="3">
      <t>キュウリョウ</t>
    </rPh>
    <rPh sb="3" eb="4">
      <t>ヒョウ</t>
    </rPh>
    <rPh sb="5" eb="7">
      <t>ミナオ</t>
    </rPh>
    <rPh sb="11" eb="13">
      <t>ジッシ</t>
    </rPh>
    <phoneticPr fontId="1"/>
  </si>
  <si>
    <t>改定実施時期</t>
    <rPh sb="0" eb="2">
      <t>カイテイ</t>
    </rPh>
    <rPh sb="2" eb="4">
      <t>ジッシ</t>
    </rPh>
    <rPh sb="4" eb="6">
      <t>ジキ</t>
    </rPh>
    <phoneticPr fontId="1"/>
  </si>
  <si>
    <t>実施内容</t>
    <rPh sb="0" eb="2">
      <t>ジッシ</t>
    </rPh>
    <rPh sb="2" eb="4">
      <t>ナイヨウ</t>
    </rPh>
    <phoneticPr fontId="1"/>
  </si>
  <si>
    <t>②地域手当の見直し</t>
    <rPh sb="1" eb="3">
      <t>チイキ</t>
    </rPh>
    <rPh sb="3" eb="5">
      <t>テアテ</t>
    </rPh>
    <rPh sb="6" eb="8">
      <t>ミナオ</t>
    </rPh>
    <phoneticPr fontId="1"/>
  </si>
  <si>
    <t>③その他の見直し内容</t>
    <rPh sb="3" eb="4">
      <t>タ</t>
    </rPh>
    <rPh sb="5" eb="7">
      <t>ミナオ</t>
    </rPh>
    <rPh sb="8" eb="10">
      <t>ナイヨウ</t>
    </rPh>
    <phoneticPr fontId="1"/>
  </si>
  <si>
    <t>①一般行政職</t>
    <rPh sb="1" eb="3">
      <t>イッパン</t>
    </rPh>
    <rPh sb="3" eb="5">
      <t>ギョウセイ</t>
    </rPh>
    <rPh sb="5" eb="6">
      <t>ショク</t>
    </rPh>
    <phoneticPr fontId="1"/>
  </si>
  <si>
    <t>②技能労務職</t>
    <rPh sb="1" eb="3">
      <t>ギノウ</t>
    </rPh>
    <rPh sb="3" eb="5">
      <t>ロウム</t>
    </rPh>
    <rPh sb="5" eb="6">
      <t>ショク</t>
    </rPh>
    <phoneticPr fontId="1"/>
  </si>
  <si>
    <t>③消防職</t>
    <rPh sb="1" eb="3">
      <t>ショウボウ</t>
    </rPh>
    <rPh sb="3" eb="4">
      <t>ショク</t>
    </rPh>
    <phoneticPr fontId="1"/>
  </si>
  <si>
    <t>事務員/技術員</t>
    <rPh sb="0" eb="3">
      <t>ジムイン</t>
    </rPh>
    <rPh sb="4" eb="7">
      <t>ギジュツイン</t>
    </rPh>
    <phoneticPr fontId="1"/>
  </si>
  <si>
    <t>主事/技師</t>
    <rPh sb="0" eb="2">
      <t>シュジ</t>
    </rPh>
    <rPh sb="3" eb="5">
      <t>ギシ</t>
    </rPh>
    <phoneticPr fontId="1"/>
  </si>
  <si>
    <t>副主査/主任主事/主任技師</t>
    <rPh sb="0" eb="1">
      <t>フク</t>
    </rPh>
    <rPh sb="1" eb="3">
      <t>シュサ</t>
    </rPh>
    <rPh sb="4" eb="6">
      <t>シュニン</t>
    </rPh>
    <rPh sb="6" eb="8">
      <t>シュジ</t>
    </rPh>
    <rPh sb="9" eb="11">
      <t>シュニン</t>
    </rPh>
    <rPh sb="11" eb="13">
      <t>ギシ</t>
    </rPh>
    <phoneticPr fontId="1"/>
  </si>
  <si>
    <t>主査</t>
    <rPh sb="0" eb="2">
      <t>シュサ</t>
    </rPh>
    <phoneticPr fontId="1"/>
  </si>
  <si>
    <t>係長/主任主査</t>
    <rPh sb="0" eb="2">
      <t>カカリチョウ</t>
    </rPh>
    <rPh sb="3" eb="5">
      <t>シュニン</t>
    </rPh>
    <rPh sb="5" eb="7">
      <t>シュサ</t>
    </rPh>
    <phoneticPr fontId="1"/>
  </si>
  <si>
    <t>課長補佐</t>
    <rPh sb="0" eb="2">
      <t>カチョウ</t>
    </rPh>
    <rPh sb="2" eb="4">
      <t>ホサ</t>
    </rPh>
    <phoneticPr fontId="1"/>
  </si>
  <si>
    <t>次長/課長</t>
    <rPh sb="0" eb="2">
      <t>ジチョウ</t>
    </rPh>
    <rPh sb="3" eb="5">
      <t>カチョウ</t>
    </rPh>
    <phoneticPr fontId="1"/>
  </si>
  <si>
    <t>部長/事務局長</t>
    <rPh sb="0" eb="2">
      <t>ブチョウ</t>
    </rPh>
    <rPh sb="3" eb="5">
      <t>ジム</t>
    </rPh>
    <rPh sb="5" eb="7">
      <t>キョクチョウ</t>
    </rPh>
    <phoneticPr fontId="1"/>
  </si>
  <si>
    <t>１　流山市の給与条例に基づく給料表の級区分による職員数です。</t>
    <rPh sb="2" eb="5">
      <t>ナガレヤマシ</t>
    </rPh>
    <rPh sb="6" eb="8">
      <t>キュウヨ</t>
    </rPh>
    <rPh sb="8" eb="10">
      <t>ジョウレイ</t>
    </rPh>
    <rPh sb="11" eb="12">
      <t>モト</t>
    </rPh>
    <rPh sb="14" eb="16">
      <t>キュウリョウ</t>
    </rPh>
    <rPh sb="16" eb="17">
      <t>ヒョウ</t>
    </rPh>
    <rPh sb="18" eb="19">
      <t>キュウ</t>
    </rPh>
    <rPh sb="19" eb="21">
      <t>クブン</t>
    </rPh>
    <rPh sb="24" eb="27">
      <t>ショクインスウ</t>
    </rPh>
    <phoneticPr fontId="1"/>
  </si>
  <si>
    <t>２　標準的な職務内容とは、それぞれの級に該当する代表的な職務です。</t>
    <rPh sb="2" eb="5">
      <t>ヒョウジュンテキ</t>
    </rPh>
    <rPh sb="6" eb="8">
      <t>ショクム</t>
    </rPh>
    <rPh sb="8" eb="10">
      <t>ナイヨウ</t>
    </rPh>
    <rPh sb="18" eb="19">
      <t>キュウ</t>
    </rPh>
    <rPh sb="20" eb="22">
      <t>ガイトウ</t>
    </rPh>
    <rPh sb="24" eb="27">
      <t>ダイヒョウテキ</t>
    </rPh>
    <rPh sb="28" eb="30">
      <t>ショクム</t>
    </rPh>
    <phoneticPr fontId="1"/>
  </si>
  <si>
    <t>期末手当支給割合</t>
    <rPh sb="0" eb="2">
      <t>キマツ</t>
    </rPh>
    <rPh sb="2" eb="4">
      <t>テアテ</t>
    </rPh>
    <rPh sb="4" eb="6">
      <t>シキュウ</t>
    </rPh>
    <rPh sb="6" eb="8">
      <t>ワリアイ</t>
    </rPh>
    <phoneticPr fontId="1"/>
  </si>
  <si>
    <t>勤勉手当支給割合</t>
    <rPh sb="0" eb="2">
      <t>キンベン</t>
    </rPh>
    <rPh sb="2" eb="4">
      <t>テアテ</t>
    </rPh>
    <rPh sb="4" eb="6">
      <t>シキュウ</t>
    </rPh>
    <rPh sb="6" eb="8">
      <t>ワリアイ</t>
    </rPh>
    <phoneticPr fontId="1"/>
  </si>
  <si>
    <t>（注）　１人当たりの平均支給額は、特別職３人を除きます。</t>
    <rPh sb="1" eb="2">
      <t>チュウ</t>
    </rPh>
    <rPh sb="5" eb="6">
      <t>ニン</t>
    </rPh>
    <rPh sb="6" eb="7">
      <t>ア</t>
    </rPh>
    <rPh sb="10" eb="12">
      <t>ヘイキン</t>
    </rPh>
    <rPh sb="12" eb="15">
      <t>シキュウガク</t>
    </rPh>
    <rPh sb="17" eb="19">
      <t>トクベツ</t>
    </rPh>
    <rPh sb="19" eb="20">
      <t>ショク</t>
    </rPh>
    <rPh sb="21" eb="22">
      <t>ニン</t>
    </rPh>
    <rPh sb="23" eb="24">
      <t>ノゾ</t>
    </rPh>
    <phoneticPr fontId="1"/>
  </si>
  <si>
    <t>〇勤勉手当への人事評価の反映状況（一般行政職）</t>
    <rPh sb="1" eb="3">
      <t>キンベン</t>
    </rPh>
    <rPh sb="3" eb="5">
      <t>テアテ</t>
    </rPh>
    <rPh sb="7" eb="9">
      <t>ジンジ</t>
    </rPh>
    <rPh sb="9" eb="11">
      <t>ヒョウカ</t>
    </rPh>
    <rPh sb="12" eb="14">
      <t>ハンエイ</t>
    </rPh>
    <rPh sb="14" eb="16">
      <t>ジョウキョウ</t>
    </rPh>
    <rPh sb="17" eb="19">
      <t>イッパン</t>
    </rPh>
    <rPh sb="19" eb="21">
      <t>ギョウセイ</t>
    </rPh>
    <rPh sb="21" eb="22">
      <t>ショク</t>
    </rPh>
    <phoneticPr fontId="1"/>
  </si>
  <si>
    <t>（５）時間外勤務手当</t>
    <rPh sb="3" eb="6">
      <t>ジカンガイ</t>
    </rPh>
    <rPh sb="6" eb="8">
      <t>キンム</t>
    </rPh>
    <rPh sb="8" eb="10">
      <t>テアテ</t>
    </rPh>
    <phoneticPr fontId="1"/>
  </si>
  <si>
    <t>（注）職員１人当たり平均支給額を算出する際の職員数は、「支給実績（〇年度決算）」と同じ年度の４月１日</t>
    <rPh sb="1" eb="2">
      <t>チュウ</t>
    </rPh>
    <rPh sb="3" eb="5">
      <t>ショクイン</t>
    </rPh>
    <rPh sb="6" eb="7">
      <t>ニン</t>
    </rPh>
    <rPh sb="7" eb="8">
      <t>ア</t>
    </rPh>
    <rPh sb="10" eb="12">
      <t>ヘイキン</t>
    </rPh>
    <rPh sb="12" eb="15">
      <t>シキュウガク</t>
    </rPh>
    <rPh sb="16" eb="18">
      <t>サンシュツ</t>
    </rPh>
    <rPh sb="20" eb="21">
      <t>サイ</t>
    </rPh>
    <rPh sb="22" eb="25">
      <t>ショクインスウ</t>
    </rPh>
    <rPh sb="28" eb="30">
      <t>シキュウ</t>
    </rPh>
    <rPh sb="30" eb="32">
      <t>ジッセキ</t>
    </rPh>
    <rPh sb="34" eb="36">
      <t>ネンド</t>
    </rPh>
    <rPh sb="36" eb="38">
      <t>ケッサン</t>
    </rPh>
    <rPh sb="41" eb="42">
      <t>オナ</t>
    </rPh>
    <rPh sb="43" eb="45">
      <t>ネンド</t>
    </rPh>
    <rPh sb="47" eb="48">
      <t>ガツ</t>
    </rPh>
    <rPh sb="49" eb="50">
      <t>ニチ</t>
    </rPh>
    <phoneticPr fontId="1"/>
  </si>
  <si>
    <t>　現在の総職員数（管理職員、教育職員等、制度上時間外勤務手当の対象とはならない職員を除く。）であり、</t>
    <rPh sb="1" eb="3">
      <t>ゲンザイ</t>
    </rPh>
    <rPh sb="4" eb="5">
      <t>ソウ</t>
    </rPh>
    <rPh sb="5" eb="8">
      <t>ショクインスウ</t>
    </rPh>
    <rPh sb="9" eb="11">
      <t>カンリ</t>
    </rPh>
    <rPh sb="11" eb="13">
      <t>ショクイン</t>
    </rPh>
    <rPh sb="14" eb="16">
      <t>キョウイク</t>
    </rPh>
    <rPh sb="16" eb="18">
      <t>ショクイン</t>
    </rPh>
    <rPh sb="18" eb="19">
      <t>トウ</t>
    </rPh>
    <rPh sb="20" eb="23">
      <t>セイドジョウ</t>
    </rPh>
    <rPh sb="23" eb="26">
      <t>ジカンガイ</t>
    </rPh>
    <rPh sb="26" eb="28">
      <t>キンム</t>
    </rPh>
    <rPh sb="28" eb="30">
      <t>テアテ</t>
    </rPh>
    <rPh sb="31" eb="33">
      <t>タイショウ</t>
    </rPh>
    <rPh sb="39" eb="41">
      <t>ショクイン</t>
    </rPh>
    <rPh sb="42" eb="43">
      <t>ノゾ</t>
    </rPh>
    <phoneticPr fontId="1"/>
  </si>
  <si>
    <t>　短時間勤務職員を含みます。</t>
    <rPh sb="1" eb="4">
      <t>タンジカン</t>
    </rPh>
    <rPh sb="4" eb="6">
      <t>キンム</t>
    </rPh>
    <rPh sb="6" eb="8">
      <t>ショクイン</t>
    </rPh>
    <rPh sb="9" eb="10">
      <t>フク</t>
    </rPh>
    <phoneticPr fontId="1"/>
  </si>
  <si>
    <t>（３）職員数の推移</t>
    <rPh sb="3" eb="5">
      <t>ショクイン</t>
    </rPh>
    <rPh sb="5" eb="6">
      <t>スウ</t>
    </rPh>
    <rPh sb="7" eb="9">
      <t>スイイ</t>
    </rPh>
    <phoneticPr fontId="1"/>
  </si>
  <si>
    <t>（注）各年における定員管理調査において報告した部門別職員数です。</t>
    <rPh sb="1" eb="2">
      <t>チュウ</t>
    </rPh>
    <rPh sb="3" eb="5">
      <t>カクネン</t>
    </rPh>
    <rPh sb="9" eb="11">
      <t>テイイン</t>
    </rPh>
    <rPh sb="11" eb="13">
      <t>カンリ</t>
    </rPh>
    <rPh sb="13" eb="15">
      <t>チョウサ</t>
    </rPh>
    <rPh sb="19" eb="21">
      <t>ホウコク</t>
    </rPh>
    <rPh sb="23" eb="25">
      <t>ブモン</t>
    </rPh>
    <rPh sb="25" eb="26">
      <t>ベツ</t>
    </rPh>
    <rPh sb="26" eb="29">
      <t>ショクインスウ</t>
    </rPh>
    <phoneticPr fontId="1"/>
  </si>
  <si>
    <t>（１）水道・下水道事業</t>
    <rPh sb="3" eb="5">
      <t>スイドウ</t>
    </rPh>
    <rPh sb="6" eb="9">
      <t>ゲスイドウ</t>
    </rPh>
    <rPh sb="9" eb="11">
      <t>ジギョウ</t>
    </rPh>
    <phoneticPr fontId="1"/>
  </si>
  <si>
    <t>①職員給与費の状況</t>
    <rPh sb="1" eb="3">
      <t>ショクイン</t>
    </rPh>
    <rPh sb="3" eb="5">
      <t>キュウヨ</t>
    </rPh>
    <rPh sb="5" eb="6">
      <t>ヒ</t>
    </rPh>
    <rPh sb="7" eb="9">
      <t>ジョウキョウ</t>
    </rPh>
    <phoneticPr fontId="1"/>
  </si>
  <si>
    <t>ア　決算</t>
    <rPh sb="2" eb="4">
      <t>ケッサン</t>
    </rPh>
    <phoneticPr fontId="1"/>
  </si>
  <si>
    <t>１　職員手当には退職給与金を含みません。</t>
    <rPh sb="2" eb="4">
      <t>ショクイン</t>
    </rPh>
    <rPh sb="4" eb="6">
      <t>テアテ</t>
    </rPh>
    <rPh sb="8" eb="10">
      <t>タイショク</t>
    </rPh>
    <rPh sb="10" eb="12">
      <t>キュウヨ</t>
    </rPh>
    <rPh sb="12" eb="13">
      <t>キン</t>
    </rPh>
    <rPh sb="14" eb="15">
      <t>フク</t>
    </rPh>
    <phoneticPr fontId="1"/>
  </si>
  <si>
    <t>③職員の手当の状況</t>
    <rPh sb="1" eb="3">
      <t>ショクイン</t>
    </rPh>
    <rPh sb="4" eb="6">
      <t>テアテ</t>
    </rPh>
    <rPh sb="7" eb="9">
      <t>ジョウキョウ</t>
    </rPh>
    <phoneticPr fontId="1"/>
  </si>
  <si>
    <t>ア　期末手当・勤勉手当</t>
    <rPh sb="2" eb="4">
      <t>キマツ</t>
    </rPh>
    <rPh sb="4" eb="6">
      <t>テアテ</t>
    </rPh>
    <rPh sb="7" eb="9">
      <t>キンベン</t>
    </rPh>
    <rPh sb="9" eb="11">
      <t>テアテ</t>
    </rPh>
    <phoneticPr fontId="1"/>
  </si>
  <si>
    <t>オ　時間外勤務手当</t>
    <rPh sb="2" eb="5">
      <t>ジカンガイ</t>
    </rPh>
    <rPh sb="5" eb="7">
      <t>キンム</t>
    </rPh>
    <rPh sb="7" eb="9">
      <t>テアテ</t>
    </rPh>
    <phoneticPr fontId="1"/>
  </si>
  <si>
    <t>１　総括</t>
    <rPh sb="2" eb="4">
      <t>ソウカツ</t>
    </rPh>
    <phoneticPr fontId="1"/>
  </si>
  <si>
    <t>（３）ラスパイレス指数の状況（各年４月１日現在）</t>
    <rPh sb="9" eb="11">
      <t>シスウ</t>
    </rPh>
    <rPh sb="12" eb="14">
      <t>ジョウキョウ</t>
    </rPh>
    <rPh sb="15" eb="17">
      <t>カクネン</t>
    </rPh>
    <rPh sb="18" eb="19">
      <t>ガツ</t>
    </rPh>
    <rPh sb="20" eb="21">
      <t>ニチ</t>
    </rPh>
    <rPh sb="21" eb="23">
      <t>ゲンザイ</t>
    </rPh>
    <phoneticPr fontId="1"/>
  </si>
  <si>
    <t>（注）</t>
    <rPh sb="1" eb="2">
      <t>チュウ</t>
    </rPh>
    <phoneticPr fontId="1"/>
  </si>
  <si>
    <t>１　ラスパイレス指数とは、全地方公共団体の一般行政職の給料月額を同一の基準で比較するため、</t>
    <rPh sb="8" eb="10">
      <t>シスウ</t>
    </rPh>
    <rPh sb="13" eb="14">
      <t>ゼン</t>
    </rPh>
    <rPh sb="14" eb="16">
      <t>チホウ</t>
    </rPh>
    <rPh sb="16" eb="18">
      <t>コウキョウ</t>
    </rPh>
    <rPh sb="18" eb="20">
      <t>ダンタイ</t>
    </rPh>
    <rPh sb="21" eb="23">
      <t>イッパン</t>
    </rPh>
    <rPh sb="23" eb="25">
      <t>ギョウセイ</t>
    </rPh>
    <rPh sb="25" eb="26">
      <t>ショク</t>
    </rPh>
    <rPh sb="27" eb="29">
      <t>キュウリョウ</t>
    </rPh>
    <rPh sb="29" eb="31">
      <t>ゲツガク</t>
    </rPh>
    <rPh sb="32" eb="34">
      <t>ドウイツ</t>
    </rPh>
    <rPh sb="35" eb="37">
      <t>キジュン</t>
    </rPh>
    <rPh sb="38" eb="40">
      <t>ヒカク</t>
    </rPh>
    <phoneticPr fontId="1"/>
  </si>
  <si>
    <t>　国の職員数（構成）を用いて、学歴や経験年数の差による影響を補正し、国の行政職俸給表（一）</t>
    <rPh sb="1" eb="2">
      <t>クニ</t>
    </rPh>
    <rPh sb="3" eb="6">
      <t>ショクインスウ</t>
    </rPh>
    <rPh sb="7" eb="9">
      <t>コウセイ</t>
    </rPh>
    <rPh sb="11" eb="12">
      <t>モチ</t>
    </rPh>
    <rPh sb="15" eb="17">
      <t>ガクレキ</t>
    </rPh>
    <rPh sb="18" eb="20">
      <t>ケイケン</t>
    </rPh>
    <rPh sb="20" eb="22">
      <t>ネンスウ</t>
    </rPh>
    <rPh sb="23" eb="24">
      <t>サ</t>
    </rPh>
    <rPh sb="27" eb="29">
      <t>エイキョウ</t>
    </rPh>
    <rPh sb="30" eb="32">
      <t>ホセイ</t>
    </rPh>
    <rPh sb="34" eb="35">
      <t>クニ</t>
    </rPh>
    <rPh sb="36" eb="38">
      <t>ギョウセイ</t>
    </rPh>
    <rPh sb="38" eb="39">
      <t>ショク</t>
    </rPh>
    <rPh sb="39" eb="41">
      <t>ホウキュウ</t>
    </rPh>
    <rPh sb="41" eb="42">
      <t>ヒョウ</t>
    </rPh>
    <rPh sb="43" eb="44">
      <t>イチ</t>
    </rPh>
    <phoneticPr fontId="1"/>
  </si>
  <si>
    <t>　適用職員の俸給月額を１００として計算した指数です。</t>
    <rPh sb="1" eb="3">
      <t>テキヨウ</t>
    </rPh>
    <rPh sb="3" eb="5">
      <t>ショクイン</t>
    </rPh>
    <rPh sb="6" eb="8">
      <t>ホウキュウ</t>
    </rPh>
    <rPh sb="8" eb="10">
      <t>ゲツガク</t>
    </rPh>
    <rPh sb="17" eb="19">
      <t>ケイサン</t>
    </rPh>
    <rPh sb="21" eb="23">
      <t>シスウ</t>
    </rPh>
    <phoneticPr fontId="1"/>
  </si>
  <si>
    <t>２　（）書きの数値は、地域手当補正後ラスパイレス指数を指します。地域手当補正後ラスパイレス</t>
    <rPh sb="4" eb="5">
      <t>ガ</t>
    </rPh>
    <rPh sb="7" eb="9">
      <t>スウチ</t>
    </rPh>
    <rPh sb="11" eb="13">
      <t>チイキ</t>
    </rPh>
    <rPh sb="13" eb="15">
      <t>テアテ</t>
    </rPh>
    <rPh sb="15" eb="17">
      <t>ホセイ</t>
    </rPh>
    <rPh sb="17" eb="18">
      <t>ゴ</t>
    </rPh>
    <rPh sb="24" eb="26">
      <t>シスウ</t>
    </rPh>
    <rPh sb="27" eb="28">
      <t>サ</t>
    </rPh>
    <rPh sb="32" eb="34">
      <t>チイキ</t>
    </rPh>
    <rPh sb="34" eb="36">
      <t>テアテ</t>
    </rPh>
    <rPh sb="36" eb="38">
      <t>ホセイ</t>
    </rPh>
    <rPh sb="38" eb="39">
      <t>ゴ</t>
    </rPh>
    <phoneticPr fontId="1"/>
  </si>
  <si>
    <t>　指数とは、地域手当を加味した地域における国家公務員と地方公務員の給与水準を比較するため、</t>
    <rPh sb="1" eb="3">
      <t>シスウ</t>
    </rPh>
    <rPh sb="6" eb="8">
      <t>チイキ</t>
    </rPh>
    <rPh sb="8" eb="10">
      <t>テアテ</t>
    </rPh>
    <rPh sb="11" eb="13">
      <t>カミ</t>
    </rPh>
    <rPh sb="15" eb="17">
      <t>チイキ</t>
    </rPh>
    <rPh sb="21" eb="23">
      <t>コッカ</t>
    </rPh>
    <rPh sb="23" eb="26">
      <t>コウムイン</t>
    </rPh>
    <rPh sb="27" eb="29">
      <t>チホウ</t>
    </rPh>
    <rPh sb="29" eb="32">
      <t>コウムイン</t>
    </rPh>
    <rPh sb="33" eb="35">
      <t>キュウヨ</t>
    </rPh>
    <rPh sb="35" eb="37">
      <t>スイジュン</t>
    </rPh>
    <rPh sb="38" eb="40">
      <t>ヒカク</t>
    </rPh>
    <phoneticPr fontId="1"/>
  </si>
  <si>
    <t>３　類似団体平均とは、人口規模、産業構造が類似している団体のラスパイレス指数を単純平均した</t>
    <rPh sb="2" eb="4">
      <t>ルイジ</t>
    </rPh>
    <rPh sb="4" eb="6">
      <t>ダンタイ</t>
    </rPh>
    <rPh sb="6" eb="8">
      <t>ヘイキン</t>
    </rPh>
    <rPh sb="11" eb="13">
      <t>ジンコウ</t>
    </rPh>
    <rPh sb="13" eb="15">
      <t>キボ</t>
    </rPh>
    <rPh sb="16" eb="18">
      <t>サンギョウ</t>
    </rPh>
    <rPh sb="18" eb="20">
      <t>コウゾウ</t>
    </rPh>
    <rPh sb="21" eb="23">
      <t>ルイジ</t>
    </rPh>
    <rPh sb="27" eb="29">
      <t>ダンタイ</t>
    </rPh>
    <rPh sb="36" eb="38">
      <t>シスウ</t>
    </rPh>
    <rPh sb="39" eb="41">
      <t>タンジュン</t>
    </rPh>
    <rPh sb="41" eb="43">
      <t>ヘイキン</t>
    </rPh>
    <phoneticPr fontId="1"/>
  </si>
  <si>
    <t>　ものです。</t>
    <phoneticPr fontId="1"/>
  </si>
  <si>
    <t>※</t>
    <phoneticPr fontId="1"/>
  </si>
  <si>
    <t>流山市</t>
    <rPh sb="0" eb="3">
      <t>ナガレヤマシ</t>
    </rPh>
    <phoneticPr fontId="1"/>
  </si>
  <si>
    <t>類似団体平均</t>
    <rPh sb="0" eb="2">
      <t>ルイジ</t>
    </rPh>
    <rPh sb="2" eb="4">
      <t>ダンタイ</t>
    </rPh>
    <rPh sb="4" eb="6">
      <t>ヘイキン</t>
    </rPh>
    <phoneticPr fontId="1"/>
  </si>
  <si>
    <t>全国市平均</t>
    <rPh sb="0" eb="2">
      <t>ゼンコク</t>
    </rPh>
    <rPh sb="2" eb="3">
      <t>シ</t>
    </rPh>
    <rPh sb="3" eb="5">
      <t>ヘイキン</t>
    </rPh>
    <phoneticPr fontId="1"/>
  </si>
  <si>
    <t>２　職員の平均給与月額、初任給等の状況</t>
    <rPh sb="2" eb="4">
      <t>ショクイン</t>
    </rPh>
    <rPh sb="5" eb="7">
      <t>ヘイキン</t>
    </rPh>
    <rPh sb="7" eb="9">
      <t>キュウヨ</t>
    </rPh>
    <rPh sb="9" eb="11">
      <t>ゲツガク</t>
    </rPh>
    <rPh sb="12" eb="15">
      <t>ショニンキュウ</t>
    </rPh>
    <rPh sb="15" eb="16">
      <t>トウ</t>
    </rPh>
    <rPh sb="17" eb="19">
      <t>ジョウキョウ</t>
    </rPh>
    <phoneticPr fontId="1"/>
  </si>
  <si>
    <t>３　一般行政職の級別職員数等の状況</t>
    <rPh sb="2" eb="4">
      <t>イッパン</t>
    </rPh>
    <rPh sb="4" eb="6">
      <t>ギョウセイ</t>
    </rPh>
    <rPh sb="6" eb="7">
      <t>ショク</t>
    </rPh>
    <rPh sb="8" eb="10">
      <t>キュウベツ</t>
    </rPh>
    <rPh sb="10" eb="13">
      <t>ショクインスウ</t>
    </rPh>
    <rPh sb="13" eb="14">
      <t>トウ</t>
    </rPh>
    <rPh sb="15" eb="17">
      <t>ジョウキョウ</t>
    </rPh>
    <phoneticPr fontId="1"/>
  </si>
  <si>
    <t>４　職員の手当の状況</t>
    <rPh sb="2" eb="4">
      <t>ショクイン</t>
    </rPh>
    <rPh sb="5" eb="7">
      <t>テアテ</t>
    </rPh>
    <rPh sb="8" eb="10">
      <t>ジョウキョウ</t>
    </rPh>
    <phoneticPr fontId="1"/>
  </si>
  <si>
    <t>６　職員数の状況</t>
    <rPh sb="2" eb="5">
      <t>ショクインスウ</t>
    </rPh>
    <rPh sb="6" eb="8">
      <t>ジョウキョウ</t>
    </rPh>
    <phoneticPr fontId="1"/>
  </si>
  <si>
    <t>団体1級</t>
    <rPh sb="0" eb="2">
      <t>ダンタイ</t>
    </rPh>
    <rPh sb="3" eb="4">
      <t>キュウ</t>
    </rPh>
    <phoneticPr fontId="11"/>
  </si>
  <si>
    <t>団体2級</t>
    <rPh sb="0" eb="2">
      <t>ダンタイ</t>
    </rPh>
    <rPh sb="3" eb="4">
      <t>キュウ</t>
    </rPh>
    <phoneticPr fontId="11"/>
  </si>
  <si>
    <t>団体3級</t>
    <rPh sb="0" eb="2">
      <t>ダンタイ</t>
    </rPh>
    <rPh sb="3" eb="4">
      <t>キュウ</t>
    </rPh>
    <phoneticPr fontId="11"/>
  </si>
  <si>
    <t>団体4級</t>
    <rPh sb="0" eb="2">
      <t>ダンタイ</t>
    </rPh>
    <rPh sb="3" eb="4">
      <t>キュウ</t>
    </rPh>
    <phoneticPr fontId="11"/>
  </si>
  <si>
    <t>団体5級</t>
    <rPh sb="0" eb="2">
      <t>ダンタイ</t>
    </rPh>
    <rPh sb="3" eb="4">
      <t>キュウ</t>
    </rPh>
    <phoneticPr fontId="11"/>
  </si>
  <si>
    <t>団体6級</t>
    <rPh sb="0" eb="2">
      <t>ダンタイ</t>
    </rPh>
    <rPh sb="3" eb="4">
      <t>キュウ</t>
    </rPh>
    <phoneticPr fontId="11"/>
  </si>
  <si>
    <t>団体7級</t>
    <rPh sb="0" eb="2">
      <t>ダンタイ</t>
    </rPh>
    <rPh sb="3" eb="4">
      <t>キュウ</t>
    </rPh>
    <phoneticPr fontId="11"/>
  </si>
  <si>
    <t>団体8級</t>
    <rPh sb="0" eb="2">
      <t>ダンタイ</t>
    </rPh>
    <rPh sb="3" eb="4">
      <t>キュウ</t>
    </rPh>
    <phoneticPr fontId="11"/>
  </si>
  <si>
    <t>団体9級</t>
    <rPh sb="0" eb="2">
      <t>ダンタイ</t>
    </rPh>
    <rPh sb="3" eb="4">
      <t>キュウ</t>
    </rPh>
    <phoneticPr fontId="11"/>
  </si>
  <si>
    <t>団体10級</t>
    <rPh sb="0" eb="2">
      <t>ダンタイ</t>
    </rPh>
    <rPh sb="4" eb="5">
      <t>キュウ</t>
    </rPh>
    <phoneticPr fontId="11"/>
  </si>
  <si>
    <t>国1級</t>
    <rPh sb="0" eb="1">
      <t>クニ</t>
    </rPh>
    <rPh sb="2" eb="3">
      <t>キュウ</t>
    </rPh>
    <phoneticPr fontId="11"/>
  </si>
  <si>
    <t>国2級</t>
    <rPh sb="0" eb="1">
      <t>クニ</t>
    </rPh>
    <rPh sb="2" eb="3">
      <t>キュウ</t>
    </rPh>
    <phoneticPr fontId="11"/>
  </si>
  <si>
    <t>国3級</t>
    <rPh sb="0" eb="1">
      <t>クニ</t>
    </rPh>
    <rPh sb="2" eb="3">
      <t>キュウ</t>
    </rPh>
    <phoneticPr fontId="11"/>
  </si>
  <si>
    <t>国4級</t>
    <rPh sb="0" eb="1">
      <t>クニ</t>
    </rPh>
    <rPh sb="2" eb="3">
      <t>キュウ</t>
    </rPh>
    <phoneticPr fontId="11"/>
  </si>
  <si>
    <t>国5級</t>
    <rPh sb="0" eb="1">
      <t>クニ</t>
    </rPh>
    <rPh sb="2" eb="3">
      <t>キュウ</t>
    </rPh>
    <phoneticPr fontId="11"/>
  </si>
  <si>
    <t>国6級</t>
    <rPh sb="0" eb="1">
      <t>クニ</t>
    </rPh>
    <rPh sb="2" eb="3">
      <t>キュウ</t>
    </rPh>
    <phoneticPr fontId="11"/>
  </si>
  <si>
    <t>国7級</t>
    <rPh sb="0" eb="1">
      <t>クニ</t>
    </rPh>
    <rPh sb="2" eb="3">
      <t>キュウ</t>
    </rPh>
    <phoneticPr fontId="11"/>
  </si>
  <si>
    <t>国8級</t>
    <rPh sb="0" eb="1">
      <t>クニ</t>
    </rPh>
    <rPh sb="2" eb="3">
      <t>キュウ</t>
    </rPh>
    <phoneticPr fontId="11"/>
  </si>
  <si>
    <t>国9級</t>
    <rPh sb="0" eb="1">
      <t>クニ</t>
    </rPh>
    <rPh sb="2" eb="3">
      <t>キュウ</t>
    </rPh>
    <phoneticPr fontId="11"/>
  </si>
  <si>
    <t>国10級</t>
    <rPh sb="0" eb="1">
      <t>クニ</t>
    </rPh>
    <rPh sb="3" eb="4">
      <t>キュウ</t>
    </rPh>
    <phoneticPr fontId="11"/>
  </si>
  <si>
    <t/>
  </si>
  <si>
    <t>５年前の構成比</t>
    <rPh sb="1" eb="3">
      <t>ネンマエ</t>
    </rPh>
    <rPh sb="4" eb="7">
      <t>コウセイヒ</t>
    </rPh>
    <phoneticPr fontId="1"/>
  </si>
  <si>
    <t>５年前の職員数</t>
    <rPh sb="1" eb="3">
      <t>ネンマエ</t>
    </rPh>
    <rPh sb="4" eb="7">
      <t>ショクインスウ</t>
    </rPh>
    <phoneticPr fontId="1"/>
  </si>
  <si>
    <t>20歳未満</t>
    <rPh sb="2" eb="3">
      <t>サイ</t>
    </rPh>
    <rPh sb="3" eb="5">
      <t>ミマン</t>
    </rPh>
    <phoneticPr fontId="1"/>
  </si>
  <si>
    <t>24歳～27歳</t>
    <rPh sb="2" eb="3">
      <t>サイ</t>
    </rPh>
    <rPh sb="6" eb="7">
      <t>サイ</t>
    </rPh>
    <phoneticPr fontId="1"/>
  </si>
  <si>
    <t>32歳～35歳</t>
    <rPh sb="2" eb="3">
      <t>サイ</t>
    </rPh>
    <rPh sb="6" eb="7">
      <t>サイ</t>
    </rPh>
    <phoneticPr fontId="1"/>
  </si>
  <si>
    <t>36歳～39歳</t>
    <rPh sb="2" eb="3">
      <t>サイ</t>
    </rPh>
    <rPh sb="6" eb="7">
      <t>サイ</t>
    </rPh>
    <phoneticPr fontId="1"/>
  </si>
  <si>
    <t>40歳～43歳</t>
    <rPh sb="2" eb="3">
      <t>サイ</t>
    </rPh>
    <rPh sb="6" eb="7">
      <t>サイ</t>
    </rPh>
    <phoneticPr fontId="1"/>
  </si>
  <si>
    <t>44歳～47歳</t>
    <rPh sb="2" eb="3">
      <t>サイ</t>
    </rPh>
    <rPh sb="6" eb="7">
      <t>サイ</t>
    </rPh>
    <phoneticPr fontId="1"/>
  </si>
  <si>
    <t>48歳～51歳</t>
    <rPh sb="2" eb="3">
      <t>サイ</t>
    </rPh>
    <rPh sb="6" eb="7">
      <t>サイ</t>
    </rPh>
    <phoneticPr fontId="1"/>
  </si>
  <si>
    <t>52歳～55歳</t>
    <rPh sb="2" eb="3">
      <t>サイ</t>
    </rPh>
    <rPh sb="6" eb="7">
      <t>サイ</t>
    </rPh>
    <phoneticPr fontId="1"/>
  </si>
  <si>
    <t>56歳～59歳</t>
    <rPh sb="2" eb="3">
      <t>サイ</t>
    </rPh>
    <rPh sb="6" eb="7">
      <t>サイ</t>
    </rPh>
    <phoneticPr fontId="1"/>
  </si>
  <si>
    <t>60歳以上</t>
    <rPh sb="2" eb="3">
      <t>サイ</t>
    </rPh>
    <rPh sb="3" eb="5">
      <t>イジョウ</t>
    </rPh>
    <phoneticPr fontId="1"/>
  </si>
  <si>
    <t>歳出額
(千円）
A</t>
    <rPh sb="0" eb="2">
      <t>サイシュツ</t>
    </rPh>
    <rPh sb="2" eb="3">
      <t>ガク</t>
    </rPh>
    <rPh sb="5" eb="7">
      <t>センエン</t>
    </rPh>
    <phoneticPr fontId="1"/>
  </si>
  <si>
    <t>人件費率
（％）
B/A</t>
    <rPh sb="0" eb="3">
      <t>ジンケンヒ</t>
    </rPh>
    <rPh sb="3" eb="4">
      <t>リツ</t>
    </rPh>
    <phoneticPr fontId="1"/>
  </si>
  <si>
    <t>実質収支
（千円）</t>
    <rPh sb="0" eb="2">
      <t>ジッシツ</t>
    </rPh>
    <rPh sb="2" eb="4">
      <t>シュウシ</t>
    </rPh>
    <rPh sb="6" eb="8">
      <t>センエン</t>
    </rPh>
    <phoneticPr fontId="1"/>
  </si>
  <si>
    <t>職員数（人）
A</t>
    <rPh sb="0" eb="3">
      <t>ショクインスウ</t>
    </rPh>
    <rPh sb="4" eb="5">
      <t>ニン</t>
    </rPh>
    <phoneticPr fontId="1"/>
  </si>
  <si>
    <t>-</t>
    <phoneticPr fontId="1"/>
  </si>
  <si>
    <t>-</t>
    <phoneticPr fontId="1"/>
  </si>
  <si>
    <t>-</t>
    <phoneticPr fontId="1"/>
  </si>
  <si>
    <t>-</t>
    <phoneticPr fontId="1"/>
  </si>
  <si>
    <t>-</t>
    <phoneticPr fontId="1"/>
  </si>
  <si>
    <t>-</t>
    <phoneticPr fontId="1"/>
  </si>
  <si>
    <t>-</t>
    <phoneticPr fontId="1"/>
  </si>
  <si>
    <t>-</t>
    <phoneticPr fontId="1"/>
  </si>
  <si>
    <t>-</t>
    <phoneticPr fontId="1"/>
  </si>
  <si>
    <t>給料
（千円）</t>
    <rPh sb="0" eb="2">
      <t>キュウリョウ</t>
    </rPh>
    <rPh sb="4" eb="6">
      <t>センエン</t>
    </rPh>
    <phoneticPr fontId="1"/>
  </si>
  <si>
    <t>職員手当
（千円）</t>
    <rPh sb="0" eb="2">
      <t>ショクイン</t>
    </rPh>
    <rPh sb="2" eb="4">
      <t>テアテ</t>
    </rPh>
    <phoneticPr fontId="1"/>
  </si>
  <si>
    <t>期末・勤勉手当
（千円）</t>
    <rPh sb="0" eb="2">
      <t>キマツ</t>
    </rPh>
    <rPh sb="3" eb="5">
      <t>キンベン</t>
    </rPh>
    <rPh sb="5" eb="7">
      <t>テアテ</t>
    </rPh>
    <phoneticPr fontId="1"/>
  </si>
  <si>
    <t>計　B
（千円）</t>
    <rPh sb="0" eb="1">
      <t>ケイ</t>
    </rPh>
    <phoneticPr fontId="1"/>
  </si>
  <si>
    <t>１人当たり給与費　B/A
（千円）</t>
    <rPh sb="1" eb="2">
      <t>ニン</t>
    </rPh>
    <rPh sb="2" eb="3">
      <t>ア</t>
    </rPh>
    <rPh sb="5" eb="7">
      <t>キュウヨ</t>
    </rPh>
    <rPh sb="7" eb="8">
      <t>ヒ</t>
    </rPh>
    <phoneticPr fontId="1"/>
  </si>
  <si>
    <t>公務員（C)（円）</t>
    <rPh sb="0" eb="3">
      <t>コウムイン</t>
    </rPh>
    <rPh sb="7" eb="8">
      <t>エン</t>
    </rPh>
    <phoneticPr fontId="1"/>
  </si>
  <si>
    <t>民間（D)（円）</t>
    <rPh sb="0" eb="2">
      <t>ミンカン</t>
    </rPh>
    <rPh sb="6" eb="7">
      <t>エン</t>
    </rPh>
    <phoneticPr fontId="1"/>
  </si>
  <si>
    <t>初任給（円）</t>
    <rPh sb="0" eb="3">
      <t>ショニンキュウ</t>
    </rPh>
    <rPh sb="4" eb="5">
      <t>エン</t>
    </rPh>
    <phoneticPr fontId="1"/>
  </si>
  <si>
    <t>全地域</t>
    <rPh sb="0" eb="3">
      <t>ゼンチイキ</t>
    </rPh>
    <phoneticPr fontId="1"/>
  </si>
  <si>
    <t>19手当</t>
  </si>
  <si>
    <t>給料月額×在職月数×0.35</t>
    <phoneticPr fontId="1"/>
  </si>
  <si>
    <t>給料月額×在職月数×0.25</t>
    <phoneticPr fontId="1"/>
  </si>
  <si>
    <t>任期毎</t>
    <phoneticPr fontId="1"/>
  </si>
  <si>
    <t>[1,368人]</t>
    <rPh sb="6" eb="7">
      <t>ニン</t>
    </rPh>
    <phoneticPr fontId="1"/>
  </si>
  <si>
    <t>-</t>
  </si>
  <si>
    <t>人件費
（千円）
B</t>
    <rPh sb="0" eb="3">
      <t>ジンケンヒ</t>
    </rPh>
    <phoneticPr fontId="1"/>
  </si>
  <si>
    <t>/</t>
    <phoneticPr fontId="1"/>
  </si>
  <si>
    <t>支給可能な成績率</t>
    <rPh sb="0" eb="2">
      <t>シキュウ</t>
    </rPh>
    <rPh sb="2" eb="4">
      <t>カノウ</t>
    </rPh>
    <rPh sb="5" eb="7">
      <t>セイセキ</t>
    </rPh>
    <rPh sb="7" eb="8">
      <t>リツ</t>
    </rPh>
    <phoneticPr fontId="1"/>
  </si>
  <si>
    <t>支給実績がある成績率</t>
    <rPh sb="0" eb="2">
      <t>シキュウ</t>
    </rPh>
    <rPh sb="2" eb="4">
      <t>ジッセキ</t>
    </rPh>
    <rPh sb="7" eb="9">
      <t>セイセキ</t>
    </rPh>
    <rPh sb="9" eb="10">
      <t>リツ</t>
    </rPh>
    <phoneticPr fontId="1"/>
  </si>
  <si>
    <t>○</t>
    <phoneticPr fontId="1"/>
  </si>
  <si>
    <t>○</t>
    <phoneticPr fontId="1"/>
  </si>
  <si>
    <t>-</t>
    <phoneticPr fontId="1"/>
  </si>
  <si>
    <t>-</t>
    <phoneticPr fontId="1"/>
  </si>
  <si>
    <t>平均給料月額（円）</t>
    <rPh sb="0" eb="2">
      <t>ヘイキン</t>
    </rPh>
    <rPh sb="2" eb="4">
      <t>キュウリョウ</t>
    </rPh>
    <rPh sb="4" eb="6">
      <t>ゲツガク</t>
    </rPh>
    <rPh sb="7" eb="8">
      <t>エン</t>
    </rPh>
    <phoneticPr fontId="1"/>
  </si>
  <si>
    <t>平均給与月額（円）</t>
    <rPh sb="0" eb="2">
      <t>ヘイキン</t>
    </rPh>
    <rPh sb="2" eb="4">
      <t>キュウヨ</t>
    </rPh>
    <rPh sb="4" eb="6">
      <t>ゲツガク</t>
    </rPh>
    <rPh sb="7" eb="8">
      <t>エン</t>
    </rPh>
    <phoneticPr fontId="1"/>
  </si>
  <si>
    <t>活用している成績率</t>
    <rPh sb="0" eb="2">
      <t>カツヨウ</t>
    </rPh>
    <rPh sb="6" eb="8">
      <t>セイセキ</t>
    </rPh>
    <rPh sb="8" eb="9">
      <t>リツ</t>
    </rPh>
    <phoneticPr fontId="1"/>
  </si>
  <si>
    <t>平均年齢（歳）</t>
    <rPh sb="0" eb="2">
      <t>ヘイキン</t>
    </rPh>
    <rPh sb="2" eb="4">
      <t>ネンレイ</t>
    </rPh>
    <rPh sb="5" eb="6">
      <t>サイ</t>
    </rPh>
    <phoneticPr fontId="1"/>
  </si>
  <si>
    <t>平均給与月額
（国比較ベース）（円）</t>
    <rPh sb="0" eb="2">
      <t>ヘイキン</t>
    </rPh>
    <rPh sb="2" eb="4">
      <t>キュウヨ</t>
    </rPh>
    <rPh sb="4" eb="6">
      <t>ゲツガク</t>
    </rPh>
    <rPh sb="8" eb="9">
      <t>クニ</t>
    </rPh>
    <rPh sb="9" eb="11">
      <t>ヒカク</t>
    </rPh>
    <rPh sb="16" eb="17">
      <t>エン</t>
    </rPh>
    <phoneticPr fontId="1"/>
  </si>
  <si>
    <t>職員数（人）</t>
    <rPh sb="0" eb="3">
      <t>ショクインスウ</t>
    </rPh>
    <rPh sb="4" eb="5">
      <t>ニン</t>
    </rPh>
    <phoneticPr fontId="1"/>
  </si>
  <si>
    <t>平均給与月額
（A）
（円）</t>
    <rPh sb="0" eb="2">
      <t>ヘイキン</t>
    </rPh>
    <rPh sb="2" eb="4">
      <t>キュウヨ</t>
    </rPh>
    <rPh sb="4" eb="6">
      <t>ゲツガク</t>
    </rPh>
    <rPh sb="12" eb="13">
      <t>エン</t>
    </rPh>
    <phoneticPr fontId="1"/>
  </si>
  <si>
    <r>
      <t xml:space="preserve">平均給与月額
</t>
    </r>
    <r>
      <rPr>
        <sz val="8"/>
        <color theme="1"/>
        <rFont val="BIZ UD明朝 Medium"/>
        <family val="1"/>
        <charset val="128"/>
      </rPr>
      <t>（国比較ベース）（円）</t>
    </r>
    <rPh sb="0" eb="2">
      <t>ヘイキン</t>
    </rPh>
    <rPh sb="2" eb="4">
      <t>キュウヨ</t>
    </rPh>
    <rPh sb="4" eb="6">
      <t>ゲツガク</t>
    </rPh>
    <rPh sb="8" eb="9">
      <t>クニ</t>
    </rPh>
    <rPh sb="9" eb="11">
      <t>ヒカク</t>
    </rPh>
    <rPh sb="16" eb="17">
      <t>エン</t>
    </rPh>
    <phoneticPr fontId="1"/>
  </si>
  <si>
    <t>平均給与月額
（B）
（円）</t>
    <rPh sb="0" eb="2">
      <t>ヘイキン</t>
    </rPh>
    <rPh sb="2" eb="4">
      <t>キュウヨ</t>
    </rPh>
    <rPh sb="4" eb="6">
      <t>ゲツガク</t>
    </rPh>
    <rPh sb="12" eb="13">
      <t>エン</t>
    </rPh>
    <phoneticPr fontId="1"/>
  </si>
  <si>
    <t>１年前の構成比</t>
    <rPh sb="1" eb="3">
      <t>ネンマエ</t>
    </rPh>
    <rPh sb="4" eb="7">
      <t>コウセイヒ</t>
    </rPh>
    <phoneticPr fontId="1"/>
  </si>
  <si>
    <t>５年前の構成比</t>
    <rPh sb="1" eb="3">
      <t>ネンマエ</t>
    </rPh>
    <rPh sb="4" eb="7">
      <t>コウセイヒ</t>
    </rPh>
    <phoneticPr fontId="1"/>
  </si>
  <si>
    <t>○</t>
    <phoneticPr fontId="1"/>
  </si>
  <si>
    <t>給料月額等（円）</t>
    <rPh sb="0" eb="2">
      <t>キュウリョウ</t>
    </rPh>
    <rPh sb="2" eb="4">
      <t>ゲツガク</t>
    </rPh>
    <rPh sb="4" eb="5">
      <t>トウ</t>
    </rPh>
    <rPh sb="6" eb="7">
      <t>エン</t>
    </rPh>
    <phoneticPr fontId="1"/>
  </si>
  <si>
    <t>区分</t>
    <rPh sb="0" eb="2">
      <t>クブン</t>
    </rPh>
    <phoneticPr fontId="1"/>
  </si>
  <si>
    <t>技能労務職年収ベース（試算値）の民間との比較</t>
    <rPh sb="0" eb="2">
      <t>ギノウ</t>
    </rPh>
    <rPh sb="2" eb="4">
      <t>ロウム</t>
    </rPh>
    <rPh sb="4" eb="5">
      <t>ショク</t>
    </rPh>
    <rPh sb="5" eb="7">
      <t>ネンシュウ</t>
    </rPh>
    <rPh sb="11" eb="14">
      <t>シサンチ</t>
    </rPh>
    <rPh sb="16" eb="18">
      <t>ミンカン</t>
    </rPh>
    <rPh sb="20" eb="22">
      <t>ヒカク</t>
    </rPh>
    <phoneticPr fontId="1"/>
  </si>
  <si>
    <t>特殊勤務手当の種類</t>
    <rPh sb="0" eb="2">
      <t>トクシュ</t>
    </rPh>
    <rPh sb="2" eb="4">
      <t>キンム</t>
    </rPh>
    <rPh sb="4" eb="6">
      <t>テアテ</t>
    </rPh>
    <rPh sb="7" eb="9">
      <t>シュルイ</t>
    </rPh>
    <phoneticPr fontId="1"/>
  </si>
  <si>
    <t>自動車の運転を本務としない者で専任の運転士に代わって土木作業用又は清掃作業用自動車を運転した者</t>
    <rPh sb="46" eb="47">
      <t>モノ</t>
    </rPh>
    <phoneticPr fontId="1"/>
  </si>
  <si>
    <t>午後8時から翌日の午前6時までの間の出動</t>
    <phoneticPr fontId="1"/>
  </si>
  <si>
    <t>午後8時から翌日の午前6時までの間の出動</t>
    <phoneticPr fontId="1"/>
  </si>
  <si>
    <t>※年収ベースの「公務員（C)」及び「民間（D)」のデータは、それぞれ平均給与月額を１２倍したもの</t>
    <rPh sb="1" eb="3">
      <t>ネンシュウ</t>
    </rPh>
    <rPh sb="8" eb="11">
      <t>コウムイン</t>
    </rPh>
    <rPh sb="15" eb="16">
      <t>オヨ</t>
    </rPh>
    <rPh sb="18" eb="20">
      <t>ミンカン</t>
    </rPh>
    <rPh sb="34" eb="36">
      <t>ヘイキン</t>
    </rPh>
    <rPh sb="36" eb="38">
      <t>キュウヨ</t>
    </rPh>
    <rPh sb="38" eb="40">
      <t>ゲツガク</t>
    </rPh>
    <rPh sb="43" eb="44">
      <t>バイ</t>
    </rPh>
    <phoneticPr fontId="1"/>
  </si>
  <si>
    <t>職員数
（人）</t>
    <rPh sb="0" eb="3">
      <t>ショクインスウ</t>
    </rPh>
    <rPh sb="5" eb="6">
      <t>ニン</t>
    </rPh>
    <phoneticPr fontId="1"/>
  </si>
  <si>
    <t>１号給の給料月額（円）</t>
    <rPh sb="1" eb="3">
      <t>ゴウキュウ</t>
    </rPh>
    <rPh sb="4" eb="6">
      <t>キュウリョウ</t>
    </rPh>
    <rPh sb="6" eb="8">
      <t>ゲツガク</t>
    </rPh>
    <rPh sb="9" eb="10">
      <t>エン</t>
    </rPh>
    <phoneticPr fontId="1"/>
  </si>
  <si>
    <t>最高号給の給料月額（円）</t>
    <rPh sb="0" eb="2">
      <t>サイコウ</t>
    </rPh>
    <rPh sb="2" eb="4">
      <t>ゴウキュウ</t>
    </rPh>
    <rPh sb="5" eb="7">
      <t>キュウリョウ</t>
    </rPh>
    <rPh sb="7" eb="9">
      <t>ゲツガク</t>
    </rPh>
    <rPh sb="10" eb="11">
      <t>エン</t>
    </rPh>
    <phoneticPr fontId="1"/>
  </si>
  <si>
    <t>上位、標準、下位の成績率</t>
    <rPh sb="0" eb="2">
      <t>ジョウイ</t>
    </rPh>
    <rPh sb="3" eb="5">
      <t>ヒョウジュン</t>
    </rPh>
    <rPh sb="6" eb="8">
      <t>カイ</t>
    </rPh>
    <rPh sb="9" eb="11">
      <t>セイセキ</t>
    </rPh>
    <rPh sb="11" eb="12">
      <t>リツ</t>
    </rPh>
    <phoneticPr fontId="1"/>
  </si>
  <si>
    <t>上位、標準の成績率</t>
    <rPh sb="0" eb="2">
      <t>ジョウイ</t>
    </rPh>
    <rPh sb="3" eb="5">
      <t>ヒョウジュン</t>
    </rPh>
    <rPh sb="6" eb="8">
      <t>セイセキ</t>
    </rPh>
    <rPh sb="8" eb="9">
      <t>リツ</t>
    </rPh>
    <phoneticPr fontId="1"/>
  </si>
  <si>
    <t>標準、下位の成績率</t>
    <rPh sb="0" eb="2">
      <t>ヒョウジュン</t>
    </rPh>
    <rPh sb="3" eb="5">
      <t>カイ</t>
    </rPh>
    <rPh sb="6" eb="8">
      <t>セイセキ</t>
    </rPh>
    <rPh sb="8" eb="9">
      <t>リツ</t>
    </rPh>
    <phoneticPr fontId="1"/>
  </si>
  <si>
    <t>標準の成績率のみ（一律）</t>
    <rPh sb="0" eb="2">
      <t>ヒョウジュン</t>
    </rPh>
    <rPh sb="3" eb="5">
      <t>セイセキ</t>
    </rPh>
    <rPh sb="5" eb="6">
      <t>リツ</t>
    </rPh>
    <rPh sb="9" eb="11">
      <t>イチリツ</t>
    </rPh>
    <phoneticPr fontId="1"/>
  </si>
  <si>
    <t>特殊勤務手当の種類</t>
    <rPh sb="0" eb="2">
      <t>トクシュ</t>
    </rPh>
    <rPh sb="2" eb="4">
      <t>キンム</t>
    </rPh>
    <rPh sb="4" eb="6">
      <t>テアテ</t>
    </rPh>
    <rPh sb="7" eb="9">
      <t>シュルイ</t>
    </rPh>
    <phoneticPr fontId="1"/>
  </si>
  <si>
    <t>正規の勤務時間として深夜（午後10時～翌日午前５時）に勤務した職員に通常の時間単価に25/100を乗じた額を支給</t>
    <rPh sb="0" eb="2">
      <t>セイキ</t>
    </rPh>
    <rPh sb="3" eb="5">
      <t>キンム</t>
    </rPh>
    <rPh sb="5" eb="7">
      <t>ジカン</t>
    </rPh>
    <rPh sb="10" eb="12">
      <t>シンヤ</t>
    </rPh>
    <rPh sb="13" eb="15">
      <t>ゴゴ</t>
    </rPh>
    <rPh sb="17" eb="18">
      <t>ジ</t>
    </rPh>
    <rPh sb="19" eb="21">
      <t>ヨクジツ</t>
    </rPh>
    <rPh sb="21" eb="23">
      <t>ゴゼン</t>
    </rPh>
    <rPh sb="24" eb="25">
      <t>ジ</t>
    </rPh>
    <rPh sb="27" eb="29">
      <t>キンム</t>
    </rPh>
    <rPh sb="31" eb="33">
      <t>ショクイン</t>
    </rPh>
    <rPh sb="34" eb="36">
      <t>ツウジョウ</t>
    </rPh>
    <rPh sb="37" eb="39">
      <t>ジカン</t>
    </rPh>
    <rPh sb="39" eb="41">
      <t>タンカ</t>
    </rPh>
    <rPh sb="49" eb="50">
      <t>ジョウ</t>
    </rPh>
    <rPh sb="52" eb="53">
      <t>ガク</t>
    </rPh>
    <rPh sb="54" eb="56">
      <t>シキュウ</t>
    </rPh>
    <phoneticPr fontId="1"/>
  </si>
  <si>
    <t>〇</t>
    <phoneticPr fontId="1"/>
  </si>
  <si>
    <t>鎌ケ谷市</t>
    <rPh sb="0" eb="3">
      <t>カマガヤ</t>
    </rPh>
    <rPh sb="3" eb="4">
      <t>シ</t>
    </rPh>
    <phoneticPr fontId="1"/>
  </si>
  <si>
    <t>水道事業</t>
  </si>
  <si>
    <t>下水道事業</t>
  </si>
  <si>
    <t>（支給率）</t>
  </si>
  <si>
    <t>自己都合</t>
  </si>
  <si>
    <t>勤続20年</t>
  </si>
  <si>
    <t>勤続25年</t>
  </si>
  <si>
    <t>勤続35年</t>
  </si>
  <si>
    <t>最高限度額</t>
  </si>
  <si>
    <t>その他の加算措置</t>
  </si>
  <si>
    <t>１人当たり平均支給額</t>
  </si>
  <si>
    <t>19.6695月分</t>
    <rPh sb="7" eb="9">
      <t>ツキブン</t>
    </rPh>
    <phoneticPr fontId="1"/>
  </si>
  <si>
    <t>24.586875月分</t>
    <rPh sb="9" eb="10">
      <t>ガツ</t>
    </rPh>
    <rPh sb="10" eb="11">
      <t>ブン</t>
    </rPh>
    <phoneticPr fontId="1"/>
  </si>
  <si>
    <t>28.0395月分</t>
    <rPh sb="7" eb="8">
      <t>ガツ</t>
    </rPh>
    <rPh sb="8" eb="9">
      <t>ブン</t>
    </rPh>
    <phoneticPr fontId="1"/>
  </si>
  <si>
    <t>33.27075月分</t>
    <rPh sb="8" eb="9">
      <t>ガツ</t>
    </rPh>
    <rPh sb="9" eb="10">
      <t>ブン</t>
    </rPh>
    <phoneticPr fontId="1"/>
  </si>
  <si>
    <t>39.7575月分</t>
    <rPh sb="7" eb="8">
      <t>ガツ</t>
    </rPh>
    <rPh sb="8" eb="9">
      <t>ブン</t>
    </rPh>
    <phoneticPr fontId="1"/>
  </si>
  <si>
    <t>47.709月分</t>
    <rPh sb="6" eb="7">
      <t>ガツ</t>
    </rPh>
    <rPh sb="7" eb="8">
      <t>ブン</t>
    </rPh>
    <phoneticPr fontId="1"/>
  </si>
  <si>
    <t xml:space="preserve"> 定年前早期退職特例措置（2％～20％加算）</t>
  </si>
  <si>
    <t xml:space="preserve"> 定年前早期退職特例措置（2％～45％加算）</t>
  </si>
  <si>
    <t>-</t>
    <phoneticPr fontId="1"/>
  </si>
  <si>
    <t>３　構成比の合計は端数処理の関係上100％にならない場合があります。</t>
    <rPh sb="2" eb="5">
      <t>コウセイヒ</t>
    </rPh>
    <rPh sb="6" eb="8">
      <t>ゴウケイ</t>
    </rPh>
    <rPh sb="9" eb="11">
      <t>ハスウ</t>
    </rPh>
    <rPh sb="11" eb="13">
      <t>ショリ</t>
    </rPh>
    <rPh sb="14" eb="17">
      <t>カンケイジョウ</t>
    </rPh>
    <rPh sb="26" eb="28">
      <t>バアイ</t>
    </rPh>
    <phoneticPr fontId="1"/>
  </si>
  <si>
    <t>〇５級～８級の管理職に支給
8級（部長相当職）
　87,800円
7級（課長相当職）
　69,700円
6級（課長補佐相当職）
　56,300円
5級で管理職である者（指導主事、管理主事）
　48,500円</t>
    <rPh sb="2" eb="3">
      <t>キュウ</t>
    </rPh>
    <rPh sb="5" eb="6">
      <t>キュウ</t>
    </rPh>
    <rPh sb="7" eb="9">
      <t>カンリ</t>
    </rPh>
    <rPh sb="9" eb="10">
      <t>ショク</t>
    </rPh>
    <rPh sb="11" eb="13">
      <t>シキュウ</t>
    </rPh>
    <rPh sb="15" eb="16">
      <t>キュウ</t>
    </rPh>
    <rPh sb="17" eb="19">
      <t>ブチョウ</t>
    </rPh>
    <rPh sb="19" eb="21">
      <t>ソウトウ</t>
    </rPh>
    <rPh sb="21" eb="22">
      <t>ショク</t>
    </rPh>
    <rPh sb="31" eb="32">
      <t>エン</t>
    </rPh>
    <rPh sb="34" eb="35">
      <t>キュウ</t>
    </rPh>
    <rPh sb="36" eb="38">
      <t>カチョウ</t>
    </rPh>
    <rPh sb="38" eb="40">
      <t>ソウトウ</t>
    </rPh>
    <rPh sb="40" eb="41">
      <t>ショク</t>
    </rPh>
    <rPh sb="53" eb="54">
      <t>キュウ</t>
    </rPh>
    <rPh sb="55" eb="57">
      <t>カチョウ</t>
    </rPh>
    <rPh sb="57" eb="59">
      <t>ホサ</t>
    </rPh>
    <rPh sb="59" eb="61">
      <t>ソウトウ</t>
    </rPh>
    <rPh sb="61" eb="62">
      <t>ショク</t>
    </rPh>
    <rPh sb="74" eb="75">
      <t>キュウ</t>
    </rPh>
    <rPh sb="76" eb="78">
      <t>カンリ</t>
    </rPh>
    <rPh sb="78" eb="79">
      <t>ショク</t>
    </rPh>
    <rPh sb="82" eb="83">
      <t>モノ</t>
    </rPh>
    <rPh sb="84" eb="86">
      <t>シドウ</t>
    </rPh>
    <rPh sb="86" eb="88">
      <t>シュジ</t>
    </rPh>
    <rPh sb="89" eb="91">
      <t>カンリ</t>
    </rPh>
    <rPh sb="91" eb="93">
      <t>シュジ</t>
    </rPh>
    <rPh sb="102" eb="103">
      <t>エン</t>
    </rPh>
    <phoneticPr fontId="1"/>
  </si>
  <si>
    <t>○</t>
    <phoneticPr fontId="1"/>
  </si>
  <si>
    <t>全地域</t>
    <phoneticPr fontId="1"/>
  </si>
  <si>
    <t>福祉
部門</t>
    <rPh sb="0" eb="2">
      <t>フクシ</t>
    </rPh>
    <rPh sb="3" eb="5">
      <t>ブモン</t>
    </rPh>
    <phoneticPr fontId="1"/>
  </si>
  <si>
    <t>※技能労務職の職種と民間の職種等の比較に当たり、年齢、業務内容、雇用形態等の点において完全に</t>
    <rPh sb="1" eb="3">
      <t>ギノウ</t>
    </rPh>
    <rPh sb="3" eb="5">
      <t>ロウム</t>
    </rPh>
    <rPh sb="5" eb="6">
      <t>ショク</t>
    </rPh>
    <rPh sb="7" eb="9">
      <t>ショクシュ</t>
    </rPh>
    <rPh sb="10" eb="12">
      <t>ミンカン</t>
    </rPh>
    <rPh sb="13" eb="15">
      <t>ショクシュ</t>
    </rPh>
    <rPh sb="15" eb="16">
      <t>トウ</t>
    </rPh>
    <rPh sb="17" eb="19">
      <t>ヒカク</t>
    </rPh>
    <rPh sb="20" eb="21">
      <t>ア</t>
    </rPh>
    <rPh sb="24" eb="26">
      <t>ネンレイ</t>
    </rPh>
    <rPh sb="27" eb="29">
      <t>ギョウム</t>
    </rPh>
    <rPh sb="29" eb="31">
      <t>ナイヨウ</t>
    </rPh>
    <rPh sb="32" eb="34">
      <t>コヨウ</t>
    </rPh>
    <rPh sb="34" eb="36">
      <t>ケイタイ</t>
    </rPh>
    <rPh sb="36" eb="37">
      <t>トウ</t>
    </rPh>
    <rPh sb="38" eb="39">
      <t>テン</t>
    </rPh>
    <phoneticPr fontId="1"/>
  </si>
  <si>
    <t>区分</t>
    <phoneticPr fontId="1"/>
  </si>
  <si>
    <t>退職手当</t>
    <phoneticPr fontId="1"/>
  </si>
  <si>
    <t>基本給（円）</t>
    <rPh sb="0" eb="3">
      <t>キホンキュウ</t>
    </rPh>
    <rPh sb="4" eb="5">
      <t>エン</t>
    </rPh>
    <phoneticPr fontId="1"/>
  </si>
  <si>
    <t>平均月収額(円)</t>
    <rPh sb="0" eb="2">
      <t>ヘイキン</t>
    </rPh>
    <rPh sb="2" eb="4">
      <t>ゲッシュウ</t>
    </rPh>
    <rPh sb="4" eb="5">
      <t>ガク</t>
    </rPh>
    <phoneticPr fontId="1"/>
  </si>
  <si>
    <t>（３）昇給への人事評価の反映状況（一般行政職）</t>
    <rPh sb="3" eb="5">
      <t>ショウキュウ</t>
    </rPh>
    <rPh sb="7" eb="9">
      <t>ジンジ</t>
    </rPh>
    <rPh sb="9" eb="11">
      <t>ヒョウカ</t>
    </rPh>
    <rPh sb="12" eb="14">
      <t>ハンエイ</t>
    </rPh>
    <rPh sb="14" eb="16">
      <t>ジョウキョウ</t>
    </rPh>
    <rPh sb="17" eb="19">
      <t>イッパン</t>
    </rPh>
    <rPh sb="19" eb="21">
      <t>ギョウセイ</t>
    </rPh>
    <rPh sb="21" eb="22">
      <t>ショク</t>
    </rPh>
    <phoneticPr fontId="1"/>
  </si>
  <si>
    <t>　本市では、過去の人口急増期に職員を大量に採用し、職員の年齢構成が国と異なる等により、ラスパイレス指数が１００を超えています。また、学歴に関係なく、職員本人の意欲や人事評価の結果、職務遂行能力に応じて部・課長に昇任させているため、高校・短大卒の職員に係るラスパイレス指数が特に高い水準となっています。</t>
    <rPh sb="1" eb="2">
      <t>ホン</t>
    </rPh>
    <rPh sb="2" eb="3">
      <t>シ</t>
    </rPh>
    <rPh sb="6" eb="8">
      <t>カコ</t>
    </rPh>
    <rPh sb="9" eb="11">
      <t>ジンコウ</t>
    </rPh>
    <rPh sb="11" eb="14">
      <t>キュウゾウキ</t>
    </rPh>
    <rPh sb="15" eb="17">
      <t>ショクイン</t>
    </rPh>
    <rPh sb="18" eb="20">
      <t>タイリョウ</t>
    </rPh>
    <rPh sb="21" eb="23">
      <t>サイヨウ</t>
    </rPh>
    <rPh sb="25" eb="27">
      <t>ショクイン</t>
    </rPh>
    <rPh sb="28" eb="30">
      <t>ネンレイ</t>
    </rPh>
    <rPh sb="30" eb="32">
      <t>コウセイ</t>
    </rPh>
    <rPh sb="33" eb="34">
      <t>クニ</t>
    </rPh>
    <rPh sb="35" eb="36">
      <t>コト</t>
    </rPh>
    <rPh sb="38" eb="39">
      <t>トウ</t>
    </rPh>
    <rPh sb="49" eb="51">
      <t>シスウ</t>
    </rPh>
    <rPh sb="56" eb="57">
      <t>コ</t>
    </rPh>
    <phoneticPr fontId="1"/>
  </si>
  <si>
    <t>20歳～23歳</t>
    <rPh sb="2" eb="3">
      <t>サイ</t>
    </rPh>
    <rPh sb="6" eb="7">
      <t>サイ</t>
    </rPh>
    <phoneticPr fontId="1"/>
  </si>
  <si>
    <t>28歳～31歳</t>
    <rPh sb="2" eb="3">
      <t>サイ</t>
    </rPh>
    <rPh sb="6" eb="7">
      <t>サイ</t>
    </rPh>
    <phoneticPr fontId="1"/>
  </si>
  <si>
    <t>令和６年</t>
    <rPh sb="0" eb="2">
      <t>レイワ</t>
    </rPh>
    <rPh sb="3" eb="4">
      <t>ネン</t>
    </rPh>
    <phoneticPr fontId="1"/>
  </si>
  <si>
    <t>（注）　１　平均月収額には、期末・勤勉手当等を含みます。</t>
    <rPh sb="1" eb="2">
      <t>チュウ</t>
    </rPh>
    <rPh sb="6" eb="8">
      <t>ヘイキン</t>
    </rPh>
    <rPh sb="8" eb="10">
      <t>ゲッシュウ</t>
    </rPh>
    <rPh sb="10" eb="11">
      <t>ガク</t>
    </rPh>
    <rPh sb="14" eb="16">
      <t>キマツ</t>
    </rPh>
    <rPh sb="17" eb="19">
      <t>キンベン</t>
    </rPh>
    <rPh sb="19" eb="21">
      <t>テアテ</t>
    </rPh>
    <rPh sb="21" eb="22">
      <t>トウ</t>
    </rPh>
    <rPh sb="23" eb="24">
      <t>フク</t>
    </rPh>
    <phoneticPr fontId="1"/>
  </si>
  <si>
    <t>　　　　２　平均年齢の団体平均は、会計年度任用職員を含んで算出しています。</t>
    <rPh sb="6" eb="10">
      <t>ヘイキンネンレイ</t>
    </rPh>
    <rPh sb="11" eb="15">
      <t>ダンタイヘイキン</t>
    </rPh>
    <rPh sb="17" eb="25">
      <t>カイケイネンドニンヨウショクイン</t>
    </rPh>
    <rPh sb="26" eb="27">
      <t>フク</t>
    </rPh>
    <rPh sb="29" eb="31">
      <t>サンシュツ</t>
    </rPh>
    <phoneticPr fontId="1"/>
  </si>
  <si>
    <t>手当の種類（手当数）</t>
    <rPh sb="0" eb="2">
      <t>テアテ</t>
    </rPh>
    <rPh sb="3" eb="5">
      <t>シュルイ</t>
    </rPh>
    <rPh sb="6" eb="8">
      <t>テアテ</t>
    </rPh>
    <rPh sb="8" eb="9">
      <t>スウ</t>
    </rPh>
    <phoneticPr fontId="1"/>
  </si>
  <si>
    <t>消防体制強化</t>
    <phoneticPr fontId="1"/>
  </si>
  <si>
    <t>（注）退職手当の「１期の手当額」は、４月１日現在の給料月額及び支給率に基づき、１期（４年＝４８月）</t>
    <rPh sb="1" eb="2">
      <t>チュウ</t>
    </rPh>
    <rPh sb="3" eb="5">
      <t>タイショク</t>
    </rPh>
    <rPh sb="5" eb="7">
      <t>テアテ</t>
    </rPh>
    <rPh sb="10" eb="11">
      <t>キ</t>
    </rPh>
    <rPh sb="12" eb="15">
      <t>テアテガク</t>
    </rPh>
    <rPh sb="19" eb="20">
      <t>ガツ</t>
    </rPh>
    <rPh sb="21" eb="22">
      <t>ニチ</t>
    </rPh>
    <rPh sb="22" eb="24">
      <t>ゲンザイ</t>
    </rPh>
    <rPh sb="25" eb="27">
      <t>キュウリョウ</t>
    </rPh>
    <rPh sb="27" eb="29">
      <t>ゲツガク</t>
    </rPh>
    <rPh sb="29" eb="30">
      <t>オヨ</t>
    </rPh>
    <rPh sb="31" eb="34">
      <t>シキュウリツ</t>
    </rPh>
    <rPh sb="35" eb="36">
      <t>モト</t>
    </rPh>
    <rPh sb="40" eb="41">
      <t>キ</t>
    </rPh>
    <rPh sb="43" eb="44">
      <t>ネン</t>
    </rPh>
    <rPh sb="47" eb="48">
      <t>ツキ</t>
    </rPh>
    <phoneticPr fontId="1"/>
  </si>
  <si>
    <t>勤めた場合における退職手当の見込額です。</t>
    <rPh sb="14" eb="16">
      <t>ミコミ</t>
    </rPh>
    <rPh sb="16" eb="17">
      <t>ガク</t>
    </rPh>
    <phoneticPr fontId="1"/>
  </si>
  <si>
    <t>飲食物調理従事者</t>
    <rPh sb="0" eb="3">
      <t>インショクブツ</t>
    </rPh>
    <rPh sb="3" eb="5">
      <t>チョウリ</t>
    </rPh>
    <rPh sb="5" eb="8">
      <t>ジュウジシャ</t>
    </rPh>
    <phoneticPr fontId="1"/>
  </si>
  <si>
    <t>廃棄物処理業</t>
    <rPh sb="0" eb="6">
      <t>ハイキブツショリギョウ</t>
    </rPh>
    <phoneticPr fontId="1"/>
  </si>
  <si>
    <t>　再任用短時間勤務職員及び会計年度任用職員を含みません。</t>
    <rPh sb="1" eb="11">
      <t>サイニンヨウタンジカンキンムショクイン</t>
    </rPh>
    <phoneticPr fontId="1"/>
  </si>
  <si>
    <t>３　給与費については、暫定再任用職員（短時間勤務）及び定年前再任用短時間勤務職員の給与費</t>
    <rPh sb="2" eb="4">
      <t>キュウヨ</t>
    </rPh>
    <rPh sb="4" eb="5">
      <t>ヒ</t>
    </rPh>
    <rPh sb="11" eb="13">
      <t>ザンテイ</t>
    </rPh>
    <rPh sb="13" eb="14">
      <t>サイ</t>
    </rPh>
    <rPh sb="14" eb="16">
      <t>ニンヨウ</t>
    </rPh>
    <rPh sb="16" eb="18">
      <t>ショクイン</t>
    </rPh>
    <rPh sb="19" eb="22">
      <t>タンジカン</t>
    </rPh>
    <rPh sb="22" eb="24">
      <t>キンム</t>
    </rPh>
    <rPh sb="25" eb="26">
      <t>オヨ</t>
    </rPh>
    <rPh sb="27" eb="40">
      <t>テイネンマエサイニンヨウタンジカンキンムショクイン</t>
    </rPh>
    <rPh sb="41" eb="43">
      <t>キュウヨ</t>
    </rPh>
    <rPh sb="43" eb="44">
      <t>ヒ</t>
    </rPh>
    <phoneticPr fontId="1"/>
  </si>
  <si>
    <t>　が含まれていますが、会計年度任用職員の給与費は含まれていません。</t>
    <phoneticPr fontId="1"/>
  </si>
  <si>
    <t>　地域手当の支給割合を用いて補正したラスパイレス指数です。</t>
    <rPh sb="1" eb="3">
      <t>チイキ</t>
    </rPh>
    <rPh sb="3" eb="5">
      <t>テアテ</t>
    </rPh>
    <rPh sb="6" eb="8">
      <t>シキュウ</t>
    </rPh>
    <rPh sb="8" eb="10">
      <t>ワリアイ</t>
    </rPh>
    <rPh sb="11" eb="12">
      <t>モチ</t>
    </rPh>
    <rPh sb="14" eb="16">
      <t>ホセイ</t>
    </rPh>
    <rPh sb="24" eb="26">
      <t>シスウ</t>
    </rPh>
    <phoneticPr fontId="1"/>
  </si>
  <si>
    <t>（注）　（　）内は、暫定再任用職員に係る支給割合です。</t>
    <rPh sb="1" eb="2">
      <t>チュウ</t>
    </rPh>
    <rPh sb="7" eb="8">
      <t>ナイ</t>
    </rPh>
    <rPh sb="10" eb="12">
      <t>ザンテイ</t>
    </rPh>
    <rPh sb="12" eb="13">
      <t>サイ</t>
    </rPh>
    <rPh sb="13" eb="15">
      <t>ニンヨウ</t>
    </rPh>
    <rPh sb="15" eb="17">
      <t>ショクイン</t>
    </rPh>
    <rPh sb="18" eb="19">
      <t>カカ</t>
    </rPh>
    <rPh sb="20" eb="22">
      <t>シキュウ</t>
    </rPh>
    <rPh sb="22" eb="24">
      <t>ワリアイ</t>
    </rPh>
    <phoneticPr fontId="1"/>
  </si>
  <si>
    <t>支給割合</t>
    <rPh sb="0" eb="2">
      <t>シキュウ</t>
    </rPh>
    <rPh sb="2" eb="4">
      <t>ワリアイ</t>
    </rPh>
    <phoneticPr fontId="1"/>
  </si>
  <si>
    <t>国の制度（支給割合）</t>
    <rPh sb="0" eb="1">
      <t>クニ</t>
    </rPh>
    <rPh sb="2" eb="4">
      <t>セイド</t>
    </rPh>
    <rPh sb="5" eb="7">
      <t>シキュウ</t>
    </rPh>
    <rPh sb="7" eb="9">
      <t>ワリアイ</t>
    </rPh>
    <phoneticPr fontId="1"/>
  </si>
  <si>
    <t>　会計年度任用職員は含みません。</t>
    <phoneticPr fontId="1"/>
  </si>
  <si>
    <t>　　　　その者の非違によることなく退職した場合を含みます。</t>
    <phoneticPr fontId="1"/>
  </si>
  <si>
    <t>（注）　（　　）内は、暫定再任用職員に係る支給割合です。</t>
    <rPh sb="1" eb="2">
      <t>チュウ</t>
    </rPh>
    <rPh sb="11" eb="13">
      <t>ザンテイ</t>
    </rPh>
    <phoneticPr fontId="1"/>
  </si>
  <si>
    <t>一般行政職の支給割合</t>
    <rPh sb="0" eb="2">
      <t>イッパン</t>
    </rPh>
    <rPh sb="2" eb="4">
      <t>ギョウセイ</t>
    </rPh>
    <rPh sb="4" eb="5">
      <t>ショク</t>
    </rPh>
    <rPh sb="6" eb="8">
      <t>シキュウ</t>
    </rPh>
    <rPh sb="8" eb="10">
      <t>ワリアイ</t>
    </rPh>
    <phoneticPr fontId="1"/>
  </si>
  <si>
    <t>３　職員数及び給与費には、暫定再任用職員（短時間勤務）及び定年前再任用短時間勤務職員を含み、上下水道事業管理者、</t>
    <rPh sb="2" eb="5">
      <t>ショクインスウ</t>
    </rPh>
    <rPh sb="5" eb="6">
      <t>オヨ</t>
    </rPh>
    <rPh sb="7" eb="9">
      <t>キュウヨ</t>
    </rPh>
    <rPh sb="9" eb="10">
      <t>ヒ</t>
    </rPh>
    <rPh sb="13" eb="15">
      <t>ザンテイ</t>
    </rPh>
    <rPh sb="15" eb="18">
      <t>サイニンヨウ</t>
    </rPh>
    <rPh sb="18" eb="20">
      <t>ショクイン</t>
    </rPh>
    <rPh sb="21" eb="24">
      <t>タンジカン</t>
    </rPh>
    <rPh sb="24" eb="26">
      <t>キンム</t>
    </rPh>
    <rPh sb="27" eb="28">
      <t>オヨ</t>
    </rPh>
    <rPh sb="29" eb="42">
      <t>テイネンマエサイニンヨウタンジカンキンムショクイン</t>
    </rPh>
    <rPh sb="43" eb="44">
      <t>フク</t>
    </rPh>
    <rPh sb="46" eb="48">
      <t>ジョウゲ</t>
    </rPh>
    <rPh sb="48" eb="50">
      <t>スイドウ</t>
    </rPh>
    <rPh sb="50" eb="52">
      <t>ジギョウ</t>
    </rPh>
    <rPh sb="52" eb="55">
      <t>カンリシャ</t>
    </rPh>
    <phoneticPr fontId="1"/>
  </si>
  <si>
    <t>４　ラスパイレス指数（地域手当補正後ラスパイレス指数を含む）の算出に当たっては、６０歳に達</t>
    <rPh sb="8" eb="10">
      <t>シスウ</t>
    </rPh>
    <rPh sb="11" eb="18">
      <t>チイキテアテホセイゴ</t>
    </rPh>
    <rPh sb="24" eb="26">
      <t>シスウ</t>
    </rPh>
    <rPh sb="27" eb="28">
      <t>フク</t>
    </rPh>
    <rPh sb="31" eb="33">
      <t>サンシュツ</t>
    </rPh>
    <rPh sb="34" eb="35">
      <t>ア</t>
    </rPh>
    <rPh sb="42" eb="43">
      <t>サイ</t>
    </rPh>
    <rPh sb="44" eb="45">
      <t>タッ</t>
    </rPh>
    <phoneticPr fontId="1"/>
  </si>
  <si>
    <t>　した日後の最初の４月１日以後に支給される給料月額について、本来の給料月額の７割水準に設定</t>
    <phoneticPr fontId="1"/>
  </si>
  <si>
    <t>勧奨・定年</t>
    <rPh sb="0" eb="2">
      <t>カンショウ</t>
    </rPh>
    <rPh sb="3" eb="5">
      <t>テイネン</t>
    </rPh>
    <phoneticPr fontId="1"/>
  </si>
  <si>
    <t>　　　２　「勧奨認定・定年」のうち「定年」には、定年退職及び定年引上げ前の定年年齢に達した日以後</t>
    <rPh sb="6" eb="8">
      <t>カンショウ</t>
    </rPh>
    <rPh sb="8" eb="10">
      <t>ニンテイ</t>
    </rPh>
    <rPh sb="11" eb="13">
      <t>テイネン</t>
    </rPh>
    <rPh sb="18" eb="20">
      <t>テイネン</t>
    </rPh>
    <rPh sb="24" eb="28">
      <t>テイネンタイショク</t>
    </rPh>
    <rPh sb="28" eb="29">
      <t>オヨ</t>
    </rPh>
    <rPh sb="30" eb="34">
      <t>テイネンヒキア</t>
    </rPh>
    <rPh sb="35" eb="36">
      <t>マエ</t>
    </rPh>
    <rPh sb="37" eb="41">
      <t>テイネンネンレイ</t>
    </rPh>
    <rPh sb="42" eb="43">
      <t>タッ</t>
    </rPh>
    <rPh sb="45" eb="48">
      <t>ヒイゴ</t>
    </rPh>
    <phoneticPr fontId="1"/>
  </si>
  <si>
    <t>勧奨・定年</t>
    <rPh sb="0" eb="2">
      <t>カンショウ</t>
    </rPh>
    <phoneticPr fontId="1"/>
  </si>
  <si>
    <t>　　　２　「勧奨・定年」のうち「定年」には、定年退職及び定年引上げ前の定年年齢に達した日以後</t>
    <rPh sb="6" eb="8">
      <t>カンショウ</t>
    </rPh>
    <rPh sb="9" eb="11">
      <t>テイネン</t>
    </rPh>
    <rPh sb="16" eb="18">
      <t>テイネン</t>
    </rPh>
    <rPh sb="22" eb="26">
      <t>テイネンタイショク</t>
    </rPh>
    <rPh sb="26" eb="27">
      <t>オヨ</t>
    </rPh>
    <rPh sb="28" eb="32">
      <t>テイネンヒキア</t>
    </rPh>
    <rPh sb="33" eb="34">
      <t>マエ</t>
    </rPh>
    <rPh sb="35" eb="39">
      <t>テイネンネンレイ</t>
    </rPh>
    <rPh sb="40" eb="41">
      <t>タッ</t>
    </rPh>
    <rPh sb="43" eb="46">
      <t>ヒイゴ</t>
    </rPh>
    <phoneticPr fontId="1"/>
  </si>
  <si>
    <t>令和７年の構成比</t>
    <rPh sb="0" eb="2">
      <t>レイワ</t>
    </rPh>
    <rPh sb="3" eb="4">
      <t>ネン</t>
    </rPh>
    <rPh sb="5" eb="8">
      <t>コウセイヒ</t>
    </rPh>
    <phoneticPr fontId="1"/>
  </si>
  <si>
    <t>令和７年、１年前、及び５年前の構成比の比較</t>
    <rPh sb="0" eb="2">
      <t>レイワ</t>
    </rPh>
    <rPh sb="3" eb="4">
      <t>ネン</t>
    </rPh>
    <rPh sb="6" eb="8">
      <t>ネンマエ</t>
    </rPh>
    <rPh sb="9" eb="10">
      <t>オヨ</t>
    </rPh>
    <rPh sb="12" eb="14">
      <t>ネンマエ</t>
    </rPh>
    <rPh sb="15" eb="18">
      <t>コウセイヒ</t>
    </rPh>
    <rPh sb="19" eb="21">
      <t>ヒカク</t>
    </rPh>
    <phoneticPr fontId="1"/>
  </si>
  <si>
    <t>（４）特殊勤務手当（令和７年４月１日現在）</t>
    <rPh sb="3" eb="5">
      <t>トクシュ</t>
    </rPh>
    <rPh sb="5" eb="7">
      <t>キンム</t>
    </rPh>
    <rPh sb="7" eb="9">
      <t>テアテ</t>
    </rPh>
    <rPh sb="10" eb="12">
      <t>レイワ</t>
    </rPh>
    <rPh sb="13" eb="14">
      <t>ネン</t>
    </rPh>
    <rPh sb="15" eb="16">
      <t>ガツ</t>
    </rPh>
    <rPh sb="17" eb="18">
      <t>ニチ</t>
    </rPh>
    <rPh sb="18" eb="20">
      <t>ゲンザイ</t>
    </rPh>
    <phoneticPr fontId="1"/>
  </si>
  <si>
    <t>２　職員数は、令和７年３月３１日現在の人数です。</t>
    <rPh sb="2" eb="5">
      <t>ショクインスウ</t>
    </rPh>
    <rPh sb="7" eb="9">
      <t>レイワ</t>
    </rPh>
    <rPh sb="10" eb="11">
      <t>ネン</t>
    </rPh>
    <rPh sb="12" eb="13">
      <t>ガツ</t>
    </rPh>
    <rPh sb="15" eb="16">
      <t>ニチ</t>
    </rPh>
    <rPh sb="16" eb="18">
      <t>ゲンザイ</t>
    </rPh>
    <rPh sb="19" eb="21">
      <t>ニンズウ</t>
    </rPh>
    <phoneticPr fontId="1"/>
  </si>
  <si>
    <t>（注）　時間外勤務手当には、休日勤務手当を含みます。</t>
    <rPh sb="1" eb="2">
      <t>チュウ</t>
    </rPh>
    <rPh sb="4" eb="9">
      <t>ジカンガイキンム</t>
    </rPh>
    <rPh sb="9" eb="11">
      <t>テアテ</t>
    </rPh>
    <rPh sb="14" eb="18">
      <t>キュウジツキンム</t>
    </rPh>
    <rPh sb="18" eb="20">
      <t>テアテ</t>
    </rPh>
    <rPh sb="21" eb="22">
      <t>フク</t>
    </rPh>
    <phoneticPr fontId="1"/>
  </si>
  <si>
    <t>職員数推移</t>
    <rPh sb="0" eb="5">
      <t>ショクインスウスイイ</t>
    </rPh>
    <phoneticPr fontId="1"/>
  </si>
  <si>
    <t>*</t>
  </si>
  <si>
    <t>R7 国俸給表</t>
    <rPh sb="3" eb="4">
      <t>クニ</t>
    </rPh>
    <rPh sb="4" eb="7">
      <t>ホウキュウヒョウ</t>
    </rPh>
    <phoneticPr fontId="11"/>
  </si>
  <si>
    <t>令和７年</t>
    <rPh sb="0" eb="2">
      <t>レイワ</t>
    </rPh>
    <rPh sb="3" eb="4">
      <t>ネン</t>
    </rPh>
    <phoneticPr fontId="1"/>
  </si>
  <si>
    <t>議会事務強化</t>
    <rPh sb="0" eb="2">
      <t>ギカイ</t>
    </rPh>
    <rPh sb="2" eb="4">
      <t>ジム</t>
    </rPh>
    <rPh sb="4" eb="6">
      <t>キョウカ</t>
    </rPh>
    <phoneticPr fontId="1"/>
  </si>
  <si>
    <t>国勢調査関係体制強化　等</t>
    <rPh sb="11" eb="12">
      <t>ナド</t>
    </rPh>
    <phoneticPr fontId="1"/>
  </si>
  <si>
    <t>係の新設</t>
    <rPh sb="0" eb="1">
      <t>カカリ</t>
    </rPh>
    <rPh sb="2" eb="4">
      <t>シンセツ</t>
    </rPh>
    <phoneticPr fontId="1"/>
  </si>
  <si>
    <t>退職不補充</t>
    <phoneticPr fontId="1"/>
  </si>
  <si>
    <t>観光関連イベント対応</t>
    <rPh sb="0" eb="2">
      <t>カンコウ</t>
    </rPh>
    <rPh sb="2" eb="4">
      <t>カンレン</t>
    </rPh>
    <rPh sb="8" eb="10">
      <t>タイオウ</t>
    </rPh>
    <phoneticPr fontId="1"/>
  </si>
  <si>
    <t>社会福祉関係給付事業強化　等</t>
    <rPh sb="13" eb="14">
      <t>ナド</t>
    </rPh>
    <phoneticPr fontId="1"/>
  </si>
  <si>
    <t>公害事業体制強化　等</t>
    <rPh sb="0" eb="2">
      <t>コウガイ</t>
    </rPh>
    <rPh sb="2" eb="4">
      <t>ジギョウ</t>
    </rPh>
    <rPh sb="4" eb="6">
      <t>タイセイ</t>
    </rPh>
    <rPh sb="6" eb="8">
      <t>キョウカ</t>
    </rPh>
    <rPh sb="9" eb="10">
      <t>ナド</t>
    </rPh>
    <phoneticPr fontId="1"/>
  </si>
  <si>
    <t>公民館事務強化　等</t>
    <rPh sb="0" eb="3">
      <t>コウミンカン</t>
    </rPh>
    <rPh sb="3" eb="5">
      <t>ジム</t>
    </rPh>
    <rPh sb="5" eb="7">
      <t>キョウカ</t>
    </rPh>
    <rPh sb="8" eb="9">
      <t>ナド</t>
    </rPh>
    <phoneticPr fontId="1"/>
  </si>
  <si>
    <t>国保関係事業体制強化</t>
    <phoneticPr fontId="1"/>
  </si>
  <si>
    <t>[1,376人]</t>
    <rPh sb="6" eb="7">
      <t>ニン</t>
    </rPh>
    <phoneticPr fontId="1"/>
  </si>
  <si>
    <t>７　公営企業職員の状況</t>
    <rPh sb="2" eb="4">
      <t>コウエイ</t>
    </rPh>
    <rPh sb="4" eb="6">
      <t>キギョウ</t>
    </rPh>
    <rPh sb="6" eb="8">
      <t>ショクイン</t>
    </rPh>
    <rPh sb="9" eb="11">
      <t>ジョウキョウ</t>
    </rPh>
    <phoneticPr fontId="1"/>
  </si>
  <si>
    <t>　される職員を除いています。</t>
    <phoneticPr fontId="1"/>
  </si>
  <si>
    <t>令和</t>
    <rPh sb="0" eb="2">
      <t>レイワ</t>
    </rPh>
    <phoneticPr fontId="1"/>
  </si>
  <si>
    <t>年度</t>
  </si>
  <si>
    <t>　実施内容（国基準における場合の支給割合及び当該団体の支給割合）</t>
    <rPh sb="1" eb="3">
      <t>ジッシ</t>
    </rPh>
    <rPh sb="3" eb="5">
      <t>ナイヨウ</t>
    </rPh>
    <rPh sb="6" eb="7">
      <t>クニ</t>
    </rPh>
    <rPh sb="7" eb="9">
      <t>キジュン</t>
    </rPh>
    <rPh sb="13" eb="15">
      <t>バアイ</t>
    </rPh>
    <rPh sb="16" eb="18">
      <t>シキュウ</t>
    </rPh>
    <rPh sb="18" eb="20">
      <t>ワリアイ</t>
    </rPh>
    <rPh sb="20" eb="21">
      <t>オヨ</t>
    </rPh>
    <rPh sb="22" eb="24">
      <t>トウガイ</t>
    </rPh>
    <rPh sb="24" eb="26">
      <t>ダンタイ</t>
    </rPh>
    <rPh sb="27" eb="29">
      <t>シキュウ</t>
    </rPh>
    <rPh sb="29" eb="31">
      <t>ワリアイ</t>
    </rPh>
    <phoneticPr fontId="1"/>
  </si>
  <si>
    <t>　一致しているものではありません。</t>
    <rPh sb="1" eb="3">
      <t>イッチ</t>
    </rPh>
    <phoneticPr fontId="1"/>
  </si>
  <si>
    <t>　に、公務員においては前年度に支給された期末・勤勉手当、民間においては前年に支給された年間賞</t>
    <rPh sb="3" eb="6">
      <t>コウムイン</t>
    </rPh>
    <rPh sb="11" eb="14">
      <t>ゼンネンド</t>
    </rPh>
    <rPh sb="15" eb="17">
      <t>シキュウ</t>
    </rPh>
    <rPh sb="20" eb="22">
      <t>キマツ</t>
    </rPh>
    <rPh sb="23" eb="25">
      <t>キンベン</t>
    </rPh>
    <rPh sb="25" eb="27">
      <t>テアテ</t>
    </rPh>
    <rPh sb="28" eb="30">
      <t>ミンカン</t>
    </rPh>
    <rPh sb="35" eb="37">
      <t>ゼンネン</t>
    </rPh>
    <rPh sb="38" eb="40">
      <t>シキュウ</t>
    </rPh>
    <phoneticPr fontId="1"/>
  </si>
  <si>
    <t>　与の額を加えた試算値です。</t>
    <rPh sb="8" eb="11">
      <t>シサンチ</t>
    </rPh>
    <phoneticPr fontId="1"/>
  </si>
  <si>
    <t>　　　　 ２　「平均給与月額」とは、給料月額と毎月支払われる扶養手当、地域手当、住居手当、時間外勤務手当</t>
    <phoneticPr fontId="1"/>
  </si>
  <si>
    <t>　　　　 　などのすべての諸手当の額を合計したものであり、地方公務員給与実態調査において明らかにされてい</t>
    <phoneticPr fontId="1"/>
  </si>
  <si>
    <t>　　　　 　るものです。また、「平均給与月額（国ベース）」は、比較のため、国家公務員と同じベース（時間外</t>
    <phoneticPr fontId="1"/>
  </si>
  <si>
    <t>　　　　 　勤務手当等を除いたもの）で算出しています。</t>
    <phoneticPr fontId="1"/>
  </si>
  <si>
    <t>役職加算5～20％
管理職加算15％、25％</t>
    <rPh sb="0" eb="2">
      <t>ヤクショク</t>
    </rPh>
    <rPh sb="2" eb="4">
      <t>カサン</t>
    </rPh>
    <rPh sb="10" eb="12">
      <t>カンリ</t>
    </rPh>
    <rPh sb="12" eb="13">
      <t>ショク</t>
    </rPh>
    <rPh sb="13" eb="15">
      <t>カサン</t>
    </rPh>
    <phoneticPr fontId="1"/>
  </si>
  <si>
    <t>役職加算5～20％
管理職加算10～25％</t>
    <rPh sb="0" eb="2">
      <t>ヤクショク</t>
    </rPh>
    <rPh sb="2" eb="4">
      <t>カサン</t>
    </rPh>
    <rPh sb="10" eb="12">
      <t>カンリ</t>
    </rPh>
    <rPh sb="12" eb="13">
      <t>ショク</t>
    </rPh>
    <rPh sb="13" eb="15">
      <t>カサン</t>
    </rPh>
    <phoneticPr fontId="1"/>
  </si>
  <si>
    <t>職制上の段階、職務の級などによる加算措置の状況</t>
    <phoneticPr fontId="1"/>
  </si>
  <si>
    <t>役職加算7～20％</t>
    <rPh sb="0" eb="2">
      <t>ヤクショク</t>
    </rPh>
    <rPh sb="2" eb="4">
      <t>カサン</t>
    </rPh>
    <phoneticPr fontId="1"/>
  </si>
  <si>
    <t>〇配偶者3,000円
〇配偶者以外の扶養親族
子　11,500円
子以外　6,500円
（16歳～22歳の子１人につき、5,000円加算）</t>
    <rPh sb="1" eb="4">
      <t>ハイグウシャ</t>
    </rPh>
    <rPh sb="9" eb="10">
      <t>エン</t>
    </rPh>
    <rPh sb="12" eb="15">
      <t>ハイグウシャ</t>
    </rPh>
    <rPh sb="15" eb="17">
      <t>イガイ</t>
    </rPh>
    <rPh sb="18" eb="20">
      <t>フヨウ</t>
    </rPh>
    <rPh sb="20" eb="22">
      <t>シンゾク</t>
    </rPh>
    <rPh sb="23" eb="24">
      <t>コ</t>
    </rPh>
    <rPh sb="31" eb="32">
      <t>エン</t>
    </rPh>
    <rPh sb="33" eb="34">
      <t>コ</t>
    </rPh>
    <rPh sb="34" eb="36">
      <t>イガイ</t>
    </rPh>
    <rPh sb="42" eb="43">
      <t>エン</t>
    </rPh>
    <rPh sb="47" eb="48">
      <t>サイ</t>
    </rPh>
    <rPh sb="51" eb="52">
      <t>サイ</t>
    </rPh>
    <rPh sb="53" eb="54">
      <t>コ</t>
    </rPh>
    <rPh sb="55" eb="56">
      <t>ニン</t>
    </rPh>
    <rPh sb="65" eb="66">
      <t>エン</t>
    </rPh>
    <rPh sb="66" eb="68">
      <t>カサン</t>
    </rPh>
    <phoneticPr fontId="1"/>
  </si>
  <si>
    <t>管理職が、臨時又は緊急の必要等により平日深夜（午後１０時～午前５時）又は週休日等に勤務した場合に支給
〇週休日等の場合
勤務１回につき、職務の級に応じ4,000円～10,000円（６時間を超える勤務は５割増）
〇平日深夜の場合
勤務１回につき、職務の級に応じ2,000円～5,000円</t>
    <rPh sb="0" eb="2">
      <t>カンリ</t>
    </rPh>
    <rPh sb="2" eb="3">
      <t>ショク</t>
    </rPh>
    <rPh sb="5" eb="7">
      <t>リンジ</t>
    </rPh>
    <rPh sb="7" eb="8">
      <t>マタ</t>
    </rPh>
    <rPh sb="9" eb="11">
      <t>キンキュウ</t>
    </rPh>
    <rPh sb="12" eb="14">
      <t>ヒツヨウ</t>
    </rPh>
    <rPh sb="14" eb="15">
      <t>トウ</t>
    </rPh>
    <rPh sb="18" eb="20">
      <t>ヘイジツ</t>
    </rPh>
    <rPh sb="20" eb="22">
      <t>シンヤ</t>
    </rPh>
    <rPh sb="23" eb="25">
      <t>ゴゴ</t>
    </rPh>
    <rPh sb="27" eb="28">
      <t>ジ</t>
    </rPh>
    <rPh sb="29" eb="31">
      <t>ゴゼン</t>
    </rPh>
    <rPh sb="32" eb="33">
      <t>ジ</t>
    </rPh>
    <rPh sb="34" eb="35">
      <t>マタ</t>
    </rPh>
    <rPh sb="36" eb="38">
      <t>シュウキュウ</t>
    </rPh>
    <rPh sb="38" eb="39">
      <t>ビ</t>
    </rPh>
    <rPh sb="39" eb="40">
      <t>トウ</t>
    </rPh>
    <rPh sb="41" eb="43">
      <t>キンム</t>
    </rPh>
    <rPh sb="45" eb="47">
      <t>バアイ</t>
    </rPh>
    <rPh sb="48" eb="50">
      <t>シキュウ</t>
    </rPh>
    <rPh sb="52" eb="54">
      <t>シュウキュウ</t>
    </rPh>
    <rPh sb="54" eb="55">
      <t>ビ</t>
    </rPh>
    <rPh sb="55" eb="56">
      <t>トウ</t>
    </rPh>
    <rPh sb="57" eb="59">
      <t>バアイ</t>
    </rPh>
    <rPh sb="60" eb="62">
      <t>キンム</t>
    </rPh>
    <rPh sb="63" eb="64">
      <t>カイ</t>
    </rPh>
    <rPh sb="68" eb="70">
      <t>ショクム</t>
    </rPh>
    <rPh sb="71" eb="72">
      <t>キュウ</t>
    </rPh>
    <rPh sb="73" eb="74">
      <t>オウ</t>
    </rPh>
    <rPh sb="80" eb="81">
      <t>エン</t>
    </rPh>
    <rPh sb="88" eb="89">
      <t>エン</t>
    </rPh>
    <rPh sb="91" eb="93">
      <t>ジカン</t>
    </rPh>
    <rPh sb="94" eb="95">
      <t>コ</t>
    </rPh>
    <rPh sb="97" eb="99">
      <t>キンム</t>
    </rPh>
    <rPh sb="101" eb="102">
      <t>ワリ</t>
    </rPh>
    <rPh sb="102" eb="103">
      <t>マ</t>
    </rPh>
    <rPh sb="106" eb="108">
      <t>ヘイジツ</t>
    </rPh>
    <rPh sb="108" eb="110">
      <t>シンヤ</t>
    </rPh>
    <rPh sb="111" eb="113">
      <t>バアイ</t>
    </rPh>
    <rPh sb="114" eb="116">
      <t>キンム</t>
    </rPh>
    <rPh sb="117" eb="118">
      <t>カイ</t>
    </rPh>
    <rPh sb="122" eb="124">
      <t>ショクム</t>
    </rPh>
    <rPh sb="125" eb="126">
      <t>キュウ</t>
    </rPh>
    <rPh sb="127" eb="128">
      <t>オウ</t>
    </rPh>
    <rPh sb="134" eb="135">
      <t>エン</t>
    </rPh>
    <rPh sb="141" eb="142">
      <t>エン</t>
    </rPh>
    <phoneticPr fontId="1"/>
  </si>
  <si>
    <t>内容及び支給単価</t>
    <rPh sb="0" eb="2">
      <t>ナイヨウ</t>
    </rPh>
    <rPh sb="2" eb="3">
      <t>オヨ</t>
    </rPh>
    <rPh sb="4" eb="6">
      <t>シキュウ</t>
    </rPh>
    <rPh sb="6" eb="8">
      <t>タンカ</t>
    </rPh>
    <phoneticPr fontId="1"/>
  </si>
  <si>
    <t>（１）部門別職員数の状況と主な増減理由</t>
    <phoneticPr fontId="1"/>
  </si>
  <si>
    <t>役職加算7％～20％</t>
    <rPh sb="0" eb="2">
      <t>ヤクショク</t>
    </rPh>
    <rPh sb="2" eb="4">
      <t>カサン</t>
    </rPh>
    <phoneticPr fontId="1"/>
  </si>
  <si>
    <t>国の制度との異同</t>
    <phoneticPr fontId="1"/>
  </si>
  <si>
    <t>国の制度と異なる内容</t>
    <rPh sb="0" eb="1">
      <t>クニ</t>
    </rPh>
    <rPh sb="2" eb="4">
      <t>セイド</t>
    </rPh>
    <rPh sb="5" eb="6">
      <t>コト</t>
    </rPh>
    <rPh sb="8" eb="10">
      <t>ナイヨウ</t>
    </rPh>
    <phoneticPr fontId="1"/>
  </si>
  <si>
    <t>異なる</t>
    <rPh sb="0" eb="1">
      <t>コト</t>
    </rPh>
    <phoneticPr fontId="1"/>
  </si>
  <si>
    <t>P.11と同じ</t>
    <rPh sb="5" eb="6">
      <t>オナ</t>
    </rPh>
    <phoneticPr fontId="1"/>
  </si>
  <si>
    <t>〇電車・バスを利用する場合
月額150,000円を限度として、６か月を超えない期間で低廉な定期券・回数券等の価格を一括支給
〇乗用車等を使用する場合
使用距離に応じて5,100円～32,830円を支給</t>
    <rPh sb="63" eb="66">
      <t>ジョウヨウシャ</t>
    </rPh>
    <rPh sb="66" eb="67">
      <t>トウ</t>
    </rPh>
    <rPh sb="68" eb="70">
      <t>シヨウ</t>
    </rPh>
    <rPh sb="72" eb="74">
      <t>バアイ</t>
    </rPh>
    <rPh sb="75" eb="77">
      <t>シヨウ</t>
    </rPh>
    <rPh sb="77" eb="79">
      <t>キョリ</t>
    </rPh>
    <rPh sb="80" eb="81">
      <t>オウ</t>
    </rPh>
    <rPh sb="88" eb="89">
      <t>エン</t>
    </rPh>
    <rPh sb="96" eb="97">
      <t>エン</t>
    </rPh>
    <rPh sb="98" eb="100">
      <t>シキュウ</t>
    </rPh>
    <phoneticPr fontId="1"/>
  </si>
  <si>
    <t>〇乗用車等を使用する場合
使用距離に応じて2,000円～31,600円を支給</t>
    <rPh sb="1" eb="4">
      <t>ジョウヨウシャ</t>
    </rPh>
    <rPh sb="4" eb="5">
      <t>トウ</t>
    </rPh>
    <rPh sb="6" eb="8">
      <t>シヨウ</t>
    </rPh>
    <rPh sb="10" eb="12">
      <t>バアイ</t>
    </rPh>
    <rPh sb="13" eb="15">
      <t>シヨウ</t>
    </rPh>
    <rPh sb="15" eb="17">
      <t>キョリ</t>
    </rPh>
    <rPh sb="18" eb="19">
      <t>オウ</t>
    </rPh>
    <rPh sb="26" eb="27">
      <t>エン</t>
    </rPh>
    <rPh sb="34" eb="35">
      <t>エン</t>
    </rPh>
    <rPh sb="36" eb="38">
      <t>シキュウ</t>
    </rPh>
    <phoneticPr fontId="1"/>
  </si>
  <si>
    <t>一般行政職の制度と異なる内容</t>
    <phoneticPr fontId="1"/>
  </si>
  <si>
    <t>　　　３　記載のない箇所は、当該職員がいない、もしくは３人以下となります。</t>
    <rPh sb="5" eb="7">
      <t>キサイ</t>
    </rPh>
    <rPh sb="10" eb="12">
      <t>カショ</t>
    </rPh>
    <rPh sb="14" eb="16">
      <t>トウガイ</t>
    </rPh>
    <rPh sb="16" eb="18">
      <t>ショクイン</t>
    </rPh>
    <rPh sb="28" eb="29">
      <t>ニン</t>
    </rPh>
    <rPh sb="29" eb="31">
      <t>イカ</t>
    </rPh>
    <phoneticPr fontId="1"/>
  </si>
  <si>
    <t>調整率</t>
    <phoneticPr fontId="1"/>
  </si>
  <si>
    <t>83.7／100</t>
    <phoneticPr fontId="1"/>
  </si>
  <si>
    <t>支給割合が国の制度による支給割合を上回る場合、その理由</t>
    <phoneticPr fontId="1"/>
  </si>
  <si>
    <t>（４）社会と公務の変化に応じた給与制度の整備（給与制度のアップデート）の実施状況について</t>
    <rPh sb="3" eb="5">
      <t>シャカイ</t>
    </rPh>
    <rPh sb="6" eb="8">
      <t>コウム</t>
    </rPh>
    <rPh sb="9" eb="11">
      <t>ヘンカ</t>
    </rPh>
    <rPh sb="12" eb="13">
      <t>オウ</t>
    </rPh>
    <rPh sb="15" eb="17">
      <t>キュウヨ</t>
    </rPh>
    <rPh sb="17" eb="19">
      <t>セイド</t>
    </rPh>
    <rPh sb="20" eb="22">
      <t>セイビ</t>
    </rPh>
    <rPh sb="23" eb="25">
      <t>キュウヨ</t>
    </rPh>
    <rPh sb="25" eb="27">
      <t>セイド</t>
    </rPh>
    <rPh sb="36" eb="38">
      <t>ジッシ</t>
    </rPh>
    <rPh sb="38" eb="40">
      <t>ジョウキョウ</t>
    </rPh>
    <phoneticPr fontId="1"/>
  </si>
  <si>
    <t>　実施内容（実施（実施予定）時期、具体的な実施内容（未実施の場合には、その理由））</t>
    <rPh sb="1" eb="3">
      <t>ジッシ</t>
    </rPh>
    <rPh sb="3" eb="5">
      <t>ナイヨウ</t>
    </rPh>
    <rPh sb="6" eb="8">
      <t>ジッシ</t>
    </rPh>
    <rPh sb="9" eb="11">
      <t>ジッシ</t>
    </rPh>
    <rPh sb="11" eb="13">
      <t>ヨテイ</t>
    </rPh>
    <rPh sb="14" eb="16">
      <t>ジキ</t>
    </rPh>
    <rPh sb="17" eb="19">
      <t>グタイ</t>
    </rPh>
    <rPh sb="19" eb="20">
      <t>テキ</t>
    </rPh>
    <rPh sb="21" eb="23">
      <t>ジッシ</t>
    </rPh>
    <rPh sb="23" eb="25">
      <t>ナイヨウ</t>
    </rPh>
    <rPh sb="26" eb="27">
      <t>ミ</t>
    </rPh>
    <rPh sb="27" eb="29">
      <t>ジッシ</t>
    </rPh>
    <rPh sb="30" eb="32">
      <t>バアイ</t>
    </rPh>
    <rPh sb="37" eb="39">
      <t>リユウ</t>
    </rPh>
    <phoneticPr fontId="1"/>
  </si>
  <si>
    <t>令和７年４月１日のラスパイレス指数が、①３年連続で上昇している場合、②100を超えている場合について、</t>
    <rPh sb="0" eb="2">
      <t>レイワ</t>
    </rPh>
    <rPh sb="3" eb="4">
      <t>ネン</t>
    </rPh>
    <rPh sb="5" eb="6">
      <t>ガツ</t>
    </rPh>
    <rPh sb="7" eb="8">
      <t>ニチ</t>
    </rPh>
    <rPh sb="21" eb="22">
      <t>ネン</t>
    </rPh>
    <rPh sb="22" eb="24">
      <t>レンゾク</t>
    </rPh>
    <rPh sb="25" eb="27">
      <t>ジョウショウシスウ</t>
    </rPh>
    <phoneticPr fontId="1"/>
  </si>
  <si>
    <t>　　　その理由（給与制度又はその運用を踏まえ記載すること）</t>
    <phoneticPr fontId="1"/>
  </si>
  <si>
    <t>給料表においては、国及び県の給与改定に準じて、２～７級の初号の給料月額を引き上げ、８級の号給を簡素な構成とした上で、新たな給料表への移行及び号給の切替えを実施しました。</t>
    <rPh sb="0" eb="2">
      <t>キュウリョウ</t>
    </rPh>
    <rPh sb="2" eb="3">
      <t>ヒョウ</t>
    </rPh>
    <rPh sb="9" eb="10">
      <t>クニ</t>
    </rPh>
    <rPh sb="10" eb="11">
      <t>オヨ</t>
    </rPh>
    <rPh sb="12" eb="13">
      <t>ケン</t>
    </rPh>
    <rPh sb="14" eb="16">
      <t>キュウヨ</t>
    </rPh>
    <rPh sb="16" eb="18">
      <t>カイテイ</t>
    </rPh>
    <rPh sb="19" eb="20">
      <t>ジュン</t>
    </rPh>
    <rPh sb="26" eb="27">
      <t>キュウ</t>
    </rPh>
    <rPh sb="28" eb="30">
      <t>ショゴウ</t>
    </rPh>
    <rPh sb="31" eb="33">
      <t>キュウリョウ</t>
    </rPh>
    <rPh sb="33" eb="35">
      <t>ゲツガク</t>
    </rPh>
    <rPh sb="36" eb="37">
      <t>ヒ</t>
    </rPh>
    <rPh sb="38" eb="39">
      <t>ア</t>
    </rPh>
    <rPh sb="42" eb="43">
      <t>キュウ</t>
    </rPh>
    <rPh sb="44" eb="46">
      <t>ゴウキュウ</t>
    </rPh>
    <rPh sb="47" eb="49">
      <t>カンソ</t>
    </rPh>
    <rPh sb="50" eb="52">
      <t>コウセイ</t>
    </rPh>
    <rPh sb="55" eb="56">
      <t>ウエ</t>
    </rPh>
    <rPh sb="58" eb="59">
      <t>アラ</t>
    </rPh>
    <rPh sb="61" eb="63">
      <t>キュウリョウ</t>
    </rPh>
    <rPh sb="63" eb="64">
      <t>ヒョウ</t>
    </rPh>
    <rPh sb="66" eb="68">
      <t>イコウ</t>
    </rPh>
    <rPh sb="68" eb="69">
      <t>オヨ</t>
    </rPh>
    <rPh sb="70" eb="72">
      <t>ゴウキュウ</t>
    </rPh>
    <rPh sb="73" eb="75">
      <t>キリカ</t>
    </rPh>
    <rPh sb="77" eb="79">
      <t>ジッシ</t>
    </rPh>
    <phoneticPr fontId="1"/>
  </si>
  <si>
    <t>18.3％</t>
    <phoneticPr fontId="1"/>
  </si>
  <si>
    <t>7.5％</t>
    <phoneticPr fontId="1"/>
  </si>
  <si>
    <t>5.0％</t>
    <phoneticPr fontId="1"/>
  </si>
  <si>
    <t>　自治体間における採用競争は厳しい状況が続いている中、東葛地域においても支給率を現状維持又は上げる傾向であり、均衡の原則の観点や、優秀な人材の確保及び職員の士気向上等の観点から支給割合を定めています。</t>
    <rPh sb="25" eb="26">
      <t>ナカ</t>
    </rPh>
    <rPh sb="44" eb="45">
      <t>マタ</t>
    </rPh>
    <rPh sb="93" eb="94">
      <t>サダ</t>
    </rPh>
    <phoneticPr fontId="1"/>
  </si>
  <si>
    <t>　 （注）　記載のない箇所は、当該職員がいない、又は３人以下となります。</t>
    <rPh sb="6" eb="8">
      <t>キサイ</t>
    </rPh>
    <rPh sb="11" eb="13">
      <t>カショ</t>
    </rPh>
    <rPh sb="15" eb="17">
      <t>トウガイ</t>
    </rPh>
    <rPh sb="17" eb="19">
      <t>ショクイン</t>
    </rPh>
    <rPh sb="24" eb="25">
      <t>マタ</t>
    </rPh>
    <rPh sb="27" eb="28">
      <t>ニン</t>
    </rPh>
    <rPh sb="28" eb="30">
      <t>イカ</t>
    </rPh>
    <phoneticPr fontId="1"/>
  </si>
  <si>
    <t>※民間データは、賃金構造基本統計調査において公表されているデータを使用しています。</t>
    <rPh sb="1" eb="3">
      <t>ミンカン</t>
    </rPh>
    <rPh sb="8" eb="18">
      <t>チンギンコウゾウキホントウケイチョウサ</t>
    </rPh>
    <rPh sb="22" eb="24">
      <t>コウヒョウ</t>
    </rPh>
    <rPh sb="33" eb="35">
      <t>シヨウ</t>
    </rPh>
    <phoneticPr fontId="1"/>
  </si>
  <si>
    <t>令和７年４月１日</t>
    <rPh sb="0" eb="2">
      <t>レイワ</t>
    </rPh>
    <rPh sb="3" eb="4">
      <t>ネン</t>
    </rPh>
    <rPh sb="5" eb="6">
      <t>ガツ</t>
    </rPh>
    <rPh sb="7" eb="8">
      <t>ニチ</t>
    </rPh>
    <phoneticPr fontId="1"/>
  </si>
  <si>
    <t>【概要】国家公務員給与においては、行政職俸給表(一)において３級から７級までの初号近辺の号俸をカットし、これらの級の初号の俸給月額の引上げを行うとともに、８級から10級の隣接する級間での俸給月額の重なりの解消等を行っています。その他、各種手当について見直しを行っています。</t>
    <phoneticPr fontId="1"/>
  </si>
  <si>
    <t>扶養手当、通勤手当、単身赴任手当及び管理職員特別勤務手当について、国と同様に見直しを実施しました。（令和７年４月１日実施）</t>
    <rPh sb="0" eb="2">
      <t>フヨウ</t>
    </rPh>
    <rPh sb="2" eb="4">
      <t>テアテ</t>
    </rPh>
    <rPh sb="5" eb="9">
      <t>ツウキンテアテ</t>
    </rPh>
    <rPh sb="10" eb="12">
      <t>タンシン</t>
    </rPh>
    <rPh sb="12" eb="14">
      <t>フニン</t>
    </rPh>
    <rPh sb="14" eb="16">
      <t>テアテ</t>
    </rPh>
    <rPh sb="16" eb="17">
      <t>オヨ</t>
    </rPh>
    <rPh sb="18" eb="20">
      <t>カンリ</t>
    </rPh>
    <rPh sb="20" eb="22">
      <t>ショクイン</t>
    </rPh>
    <rPh sb="22" eb="24">
      <t>トクベツ</t>
    </rPh>
    <rPh sb="24" eb="26">
      <t>キンム</t>
    </rPh>
    <rPh sb="26" eb="28">
      <t>テアテ</t>
    </rPh>
    <rPh sb="33" eb="34">
      <t>クニ</t>
    </rPh>
    <rPh sb="35" eb="37">
      <t>ドウヨウ</t>
    </rPh>
    <rPh sb="38" eb="40">
      <t>ミナオ</t>
    </rPh>
    <rPh sb="42" eb="44">
      <t>ジッシ</t>
    </rPh>
    <rPh sb="50" eb="52">
      <t>レイワ</t>
    </rPh>
    <rPh sb="53" eb="54">
      <t>ネン</t>
    </rPh>
    <rPh sb="55" eb="56">
      <t>ガツ</t>
    </rPh>
    <rPh sb="57" eb="58">
      <t>ニチ</t>
    </rPh>
    <rPh sb="58" eb="60">
      <t>ジッシ</t>
    </rPh>
    <phoneticPr fontId="1"/>
  </si>
  <si>
    <t>国基準による支給割合</t>
    <phoneticPr fontId="1"/>
  </si>
  <si>
    <t>令和６年度</t>
  </si>
  <si>
    <t>令和７年度</t>
  </si>
  <si>
    <t>各年度の支給割合</t>
    <phoneticPr fontId="1"/>
  </si>
  <si>
    <t>令和５年度</t>
    <phoneticPr fontId="1"/>
  </si>
  <si>
    <t>6％</t>
    <phoneticPr fontId="1"/>
  </si>
  <si>
    <t>5％</t>
    <phoneticPr fontId="1"/>
  </si>
  <si>
    <t>7.3％</t>
    <phoneticPr fontId="1"/>
  </si>
  <si>
    <t>流山市の支給割合</t>
    <rPh sb="0" eb="2">
      <t>ナガレヤマ</t>
    </rPh>
    <rPh sb="2" eb="3">
      <t>シ</t>
    </rPh>
    <phoneticPr fontId="1"/>
  </si>
  <si>
    <t>（実施時期）令和７年４月１日より実施。</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</si>
</sst>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1" formatCode="_ * #,##0_ ;_ * \-#,##0_ ;_ * &quot;-&quot;_ ;_ @_ "/>
    <numFmt numFmtId="176" formatCode="#,##0&quot;円&quot;;[Red]\-#,##0&quot;円&quot;"/>
    <numFmt numFmtId="177" formatCode="0.0%"/>
    <numFmt numFmtId="178" formatCode="#,##0;&quot;△ &quot;#,##0"/>
    <numFmt numFmtId="179" formatCode="0;&quot;▲ &quot;0"/>
    <numFmt numFmtId="180" formatCode="0.0"/>
    <numFmt numFmtId="181" formatCode="0.00\ &quot;月&quot;&quot;分&quot;"/>
    <numFmt numFmtId="182" formatCode="##,##0"/>
    <numFmt numFmtId="183" formatCode="#,##0&quot;人&quot;"/>
    <numFmt numFmtId="184" formatCode="#,##0_ "/>
    <numFmt numFmtId="185" formatCode="#,##0&quot;千円&quot;;[Red]\-#,##0&quot;千円&quot;"/>
    <numFmt numFmtId="186" formatCode="0.00########\ &quot;月&quot;&quot;分&quot;"/>
    <numFmt numFmtId="187" formatCode="0.000########&quot;月分&quot;"/>
    <numFmt numFmtId="188" formatCode="#,##0_);[Red]\(#,##0\)"/>
    <numFmt numFmtId="189" formatCode="0.0_ "/>
    <numFmt numFmtId="190" formatCode="\(0.000\ &quot;月&quot;&quot;分&quot;\)"/>
    <numFmt numFmtId="191" formatCode="#,##0&quot;人&quot;;&quot;▲ &quot;#,##0&quot;人&quot;"/>
    <numFmt numFmtId="192" formatCode="0.00_ "/>
    <numFmt numFmtId="193" formatCode="#,##0,&quot;千円&quot;;[Red]\-#,##0,&quot;千円&quot;"/>
    <numFmt numFmtId="194" formatCode="#,##0,&quot;円&quot;;[Red]\-#,##0,&quot;円&quot;"/>
    <numFmt numFmtId="195" formatCode="#,##0.0;[Red]\-#,##0.0"/>
    <numFmt numFmtId="196" formatCode="0.00&quot;月分&quot;"/>
    <numFmt numFmtId="197" formatCode="\(0.0&quot;月&quot;&quot;分&quot;\)"/>
  </numFmts>
  <fonts count="26" x14ac:knownFonts="1">
    <font>
      <sz val="11"/>
      <color theme="1"/>
      <name val="BIZ UD明朝 Medium"/>
      <family val="2"/>
      <charset val="128"/>
      <scheme val="minor"/>
    </font>
    <font>
      <sz val="6"/>
      <name val="BIZ UD明朝 Medium"/>
      <family val="2"/>
      <charset val="128"/>
      <scheme val="minor"/>
    </font>
    <font>
      <sz val="11"/>
      <color theme="1"/>
      <name val="BIZ UD明朝 Medium"/>
      <family val="1"/>
      <charset val="128"/>
    </font>
    <font>
      <sz val="8"/>
      <color theme="1"/>
      <name val="BIZ UD明朝 Medium"/>
      <family val="1"/>
      <charset val="128"/>
    </font>
    <font>
      <sz val="11"/>
      <color theme="1"/>
      <name val="BIZ UD明朝 Medium"/>
      <family val="2"/>
      <charset val="128"/>
      <scheme val="minor"/>
    </font>
    <font>
      <sz val="11"/>
      <color theme="1"/>
      <name val="BIZ UD明朝 Medium"/>
      <family val="1"/>
      <charset val="128"/>
      <scheme val="minor"/>
    </font>
    <font>
      <sz val="9"/>
      <color theme="1"/>
      <name val="BIZ UD明朝 Medium"/>
      <family val="1"/>
      <charset val="128"/>
    </font>
    <font>
      <sz val="9"/>
      <color theme="1"/>
      <name val="BIZ UD明朝 Medium"/>
      <family val="1"/>
      <charset val="128"/>
      <scheme val="minor"/>
    </font>
    <font>
      <sz val="9"/>
      <color theme="1"/>
      <name val="BIZ UD明朝 Medium"/>
      <family val="2"/>
      <charset val="128"/>
      <scheme val="minor"/>
    </font>
    <font>
      <sz val="14"/>
      <name val="Terminal"/>
      <family val="3"/>
      <charset val="255"/>
    </font>
    <font>
      <sz val="14"/>
      <name val="BIZ UD明朝 Medium"/>
      <family val="3"/>
      <charset val="128"/>
      <scheme val="major"/>
    </font>
    <font>
      <sz val="7"/>
      <name val="Terminal"/>
      <family val="3"/>
      <charset val="255"/>
    </font>
    <font>
      <sz val="10"/>
      <name val="ＭＳ ゴシック"/>
      <family val="3"/>
      <charset val="128"/>
    </font>
    <font>
      <sz val="14"/>
      <name val="BIZ UD明朝 Medium"/>
      <family val="3"/>
      <charset val="128"/>
      <scheme val="minor"/>
    </font>
    <font>
      <sz val="14"/>
      <color rgb="FFFF0000"/>
      <name val="BIZ UD明朝 Medium"/>
      <family val="3"/>
      <charset val="128"/>
      <scheme val="minor"/>
    </font>
    <font>
      <sz val="11"/>
      <name val="BIZ UD明朝 Medium"/>
      <family val="3"/>
      <charset val="128"/>
      <scheme val="major"/>
    </font>
    <font>
      <sz val="10"/>
      <name val="BIZ UD明朝 Medium"/>
      <family val="3"/>
      <charset val="128"/>
      <scheme val="minor"/>
    </font>
    <font>
      <sz val="10"/>
      <color theme="1"/>
      <name val="BIZ UD明朝 Medium"/>
      <family val="2"/>
      <charset val="128"/>
      <scheme val="minor"/>
    </font>
    <font>
      <sz val="10"/>
      <color theme="1"/>
      <name val="BIZ UD明朝 Medium"/>
      <family val="1"/>
      <charset val="128"/>
      <scheme val="minor"/>
    </font>
    <font>
      <sz val="10"/>
      <color theme="1"/>
      <name val="BIZ UD明朝 Medium"/>
      <family val="1"/>
      <charset val="128"/>
    </font>
    <font>
      <sz val="11"/>
      <name val="ＭＳ Ｐゴシック"/>
      <family val="3"/>
      <charset val="128"/>
    </font>
    <font>
      <sz val="14"/>
      <name val="ＭＳ ゴシック"/>
      <family val="3"/>
      <charset val="128"/>
    </font>
    <font>
      <sz val="11"/>
      <name val="ＭＳ ゴシック"/>
      <family val="3"/>
      <charset val="128"/>
    </font>
    <font>
      <sz val="8"/>
      <color theme="1"/>
      <name val="BIZ UD明朝 Medium"/>
      <family val="1"/>
      <charset val="128"/>
      <scheme val="minor"/>
    </font>
    <font>
      <sz val="8"/>
      <color theme="1"/>
      <name val="BIZ UD明朝 Medium"/>
      <family val="2"/>
      <charset val="128"/>
      <scheme val="minor"/>
    </font>
    <font>
      <sz val="7"/>
      <color theme="1"/>
      <name val="BIZ UD明朝 Medium"/>
      <family val="2"/>
      <charset val="128"/>
      <scheme val="minor"/>
    </font>
  </fonts>
  <fills count="10">
    <fill>
      <patternFill patternType="none"/>
    </fill>
    <fill>
      <patternFill patternType="gray125"/>
    </fill>
    <fill>
      <patternFill patternType="solid">
        <fgColor theme="8" tint="0.39997558519241921"/>
        <bgColor indexed="64"/>
      </patternFill>
    </fill>
    <fill>
      <patternFill patternType="solid">
        <fgColor theme="9" tint="0.79998168889431442"/>
        <bgColor indexed="64"/>
      </patternFill>
    </fill>
    <fill>
      <patternFill patternType="solid">
        <fgColor theme="9" tint="0.59996337778862885"/>
        <bgColor indexed="64"/>
      </patternFill>
    </fill>
    <fill>
      <patternFill patternType="solid">
        <fgColor rgb="FFFDE9D9"/>
        <bgColor indexed="64"/>
      </patternFill>
    </fill>
    <fill>
      <patternFill patternType="solid">
        <fgColor rgb="FFFCD5B4"/>
        <bgColor indexed="64"/>
      </patternFill>
    </fill>
    <fill>
      <patternFill patternType="solid">
        <fgColor theme="2"/>
        <bgColor indexed="64"/>
      </patternFill>
    </fill>
    <fill>
      <patternFill patternType="solid">
        <fgColor theme="6" tint="0.79998168889431442"/>
        <bgColor indexed="64"/>
      </patternFill>
    </fill>
    <fill>
      <patternFill patternType="solid">
        <fgColor theme="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auto="1"/>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s>
  <cellStyleXfs count="8">
    <xf numFmtId="0" fontId="0" fillId="0" borderId="0">
      <alignment vertical="center"/>
    </xf>
    <xf numFmtId="38" fontId="4" fillId="0" borderId="0" applyFont="0" applyFill="0" applyBorder="0" applyAlignment="0" applyProtection="0">
      <alignment vertical="center"/>
    </xf>
    <xf numFmtId="0" fontId="9" fillId="0" borderId="0"/>
    <xf numFmtId="0" fontId="9" fillId="0" borderId="0"/>
    <xf numFmtId="0" fontId="9" fillId="0" borderId="0"/>
    <xf numFmtId="9" fontId="9" fillId="0" borderId="0" applyFont="0" applyFill="0" applyBorder="0" applyAlignment="0" applyProtection="0">
      <alignment vertical="center"/>
    </xf>
    <xf numFmtId="9" fontId="4" fillId="0" borderId="0" applyFont="0" applyFill="0" applyBorder="0" applyAlignment="0" applyProtection="0">
      <alignment vertical="center"/>
    </xf>
    <xf numFmtId="38" fontId="20" fillId="0" borderId="0" applyFont="0" applyFill="0" applyBorder="0" applyAlignment="0" applyProtection="0"/>
  </cellStyleXfs>
  <cellXfs count="461">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1" xfId="0" applyFont="1" applyBorder="1" applyAlignment="1"/>
    <xf numFmtId="0" fontId="2" fillId="0" borderId="1" xfId="0" applyFont="1" applyBorder="1">
      <alignment vertical="center"/>
    </xf>
    <xf numFmtId="0" fontId="0" fillId="0" borderId="1" xfId="0" applyBorder="1">
      <alignment vertical="center"/>
    </xf>
    <xf numFmtId="0" fontId="0" fillId="0" borderId="1" xfId="0" applyBorder="1" applyAlignment="1">
      <alignment vertical="center" wrapText="1"/>
    </xf>
    <xf numFmtId="0" fontId="0" fillId="0" borderId="13" xfId="0" applyBorder="1">
      <alignment vertical="center"/>
    </xf>
    <xf numFmtId="0" fontId="0" fillId="0" borderId="14" xfId="0" applyBorder="1">
      <alignment vertical="center"/>
    </xf>
    <xf numFmtId="0" fontId="0" fillId="0" borderId="1" xfId="0" applyBorder="1" applyAlignment="1">
      <alignment vertical="center" wrapText="1"/>
    </xf>
    <xf numFmtId="0" fontId="0" fillId="0" borderId="3" xfId="0" applyBorder="1">
      <alignment vertical="center"/>
    </xf>
    <xf numFmtId="0" fontId="0" fillId="0" borderId="14" xfId="0" applyBorder="1" applyAlignment="1">
      <alignment vertical="center" wrapText="1"/>
    </xf>
    <xf numFmtId="0" fontId="0" fillId="0" borderId="15" xfId="0" applyBorder="1">
      <alignment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6" xfId="0" applyBorder="1" applyAlignment="1">
      <alignment horizontal="center" vertical="center" textRotation="255"/>
    </xf>
    <xf numFmtId="0" fontId="0" fillId="0" borderId="14" xfId="0" applyBorder="1" applyAlignment="1">
      <alignment horizontal="center" vertical="center"/>
    </xf>
    <xf numFmtId="0" fontId="6" fillId="0" borderId="1" xfId="0" applyFont="1" applyBorder="1" applyAlignment="1">
      <alignment horizontal="center" vertical="center"/>
    </xf>
    <xf numFmtId="0" fontId="8" fillId="0" borderId="0" xfId="0" applyFont="1">
      <alignment vertical="center"/>
    </xf>
    <xf numFmtId="0" fontId="7" fillId="0" borderId="0" xfId="0" applyFont="1">
      <alignment vertical="center"/>
    </xf>
    <xf numFmtId="0" fontId="6" fillId="0" borderId="0" xfId="0" applyFont="1">
      <alignment vertical="center"/>
    </xf>
    <xf numFmtId="0" fontId="6" fillId="0" borderId="0" xfId="0" applyFont="1" applyFill="1" applyBorder="1">
      <alignment vertical="center"/>
    </xf>
    <xf numFmtId="0" fontId="6" fillId="0" borderId="0" xfId="0" applyFont="1" applyAlignment="1">
      <alignment horizontal="right" vertical="center"/>
    </xf>
    <xf numFmtId="0" fontId="8" fillId="0" borderId="20" xfId="0" applyFont="1" applyFill="1" applyBorder="1" applyAlignment="1">
      <alignment horizontal="center" vertical="center"/>
    </xf>
    <xf numFmtId="0" fontId="7" fillId="0" borderId="20" xfId="0" applyFont="1" applyFill="1" applyBorder="1">
      <alignment vertical="center"/>
    </xf>
    <xf numFmtId="0" fontId="7" fillId="0" borderId="0" xfId="0" applyFont="1" applyBorder="1">
      <alignment vertical="center"/>
    </xf>
    <xf numFmtId="0" fontId="7" fillId="0" borderId="0" xfId="0" applyFont="1" applyFill="1" applyBorder="1">
      <alignment vertical="center"/>
    </xf>
    <xf numFmtId="0" fontId="8" fillId="0" borderId="1" xfId="0" applyFont="1" applyBorder="1">
      <alignment vertical="center"/>
    </xf>
    <xf numFmtId="0" fontId="7" fillId="0" borderId="1" xfId="0" applyFont="1" applyBorder="1" applyAlignment="1">
      <alignment vertical="center" wrapText="1"/>
    </xf>
    <xf numFmtId="0" fontId="8" fillId="0" borderId="0" xfId="0" applyFont="1" applyFill="1" applyBorder="1">
      <alignment vertical="center"/>
    </xf>
    <xf numFmtId="0" fontId="8" fillId="0" borderId="1" xfId="0" applyFont="1" applyBorder="1" applyAlignment="1">
      <alignment vertical="center" wrapText="1"/>
    </xf>
    <xf numFmtId="0" fontId="8" fillId="0" borderId="0" xfId="0" applyFont="1" applyAlignment="1">
      <alignment horizontal="center" vertical="center"/>
    </xf>
    <xf numFmtId="0" fontId="2" fillId="0" borderId="6" xfId="0" applyFont="1" applyBorder="1" applyAlignment="1">
      <alignment vertical="center" wrapText="1"/>
    </xf>
    <xf numFmtId="176" fontId="7" fillId="0" borderId="1" xfId="1" applyNumberFormat="1" applyFont="1" applyBorder="1">
      <alignment vertical="center"/>
    </xf>
    <xf numFmtId="0" fontId="9" fillId="0" borderId="0" xfId="2"/>
    <xf numFmtId="0" fontId="9" fillId="0" borderId="0" xfId="2" applyBorder="1"/>
    <xf numFmtId="0" fontId="12" fillId="0" borderId="0" xfId="3" applyFont="1" applyFill="1" applyBorder="1"/>
    <xf numFmtId="0" fontId="12" fillId="0" borderId="0" xfId="3" applyNumberFormat="1" applyFont="1" applyFill="1" applyBorder="1" applyAlignment="1" applyProtection="1">
      <alignment vertical="center"/>
      <protection locked="0"/>
    </xf>
    <xf numFmtId="0" fontId="13" fillId="0" borderId="0" xfId="3" applyNumberFormat="1" applyFont="1" applyFill="1" applyBorder="1" applyProtection="1">
      <protection locked="0"/>
    </xf>
    <xf numFmtId="0" fontId="14" fillId="0" borderId="0" xfId="0" applyFont="1" applyBorder="1" applyAlignment="1">
      <alignment vertical="center"/>
    </xf>
    <xf numFmtId="0" fontId="0" fillId="0" borderId="0" xfId="0" applyFont="1" applyBorder="1" applyAlignment="1">
      <alignment vertical="center"/>
    </xf>
    <xf numFmtId="0" fontId="0" fillId="0" borderId="0" xfId="0" applyAlignment="1">
      <alignment horizontal="center" vertical="center"/>
    </xf>
    <xf numFmtId="0" fontId="9" fillId="0" borderId="0" xfId="4"/>
    <xf numFmtId="0" fontId="12" fillId="0" borderId="0" xfId="3" applyNumberFormat="1" applyFont="1" applyFill="1" applyBorder="1" applyAlignment="1" applyProtection="1">
      <alignment horizontal="distributed" vertical="center" wrapText="1"/>
      <protection locked="0"/>
    </xf>
    <xf numFmtId="0" fontId="12" fillId="0" borderId="0" xfId="3" applyNumberFormat="1" applyFont="1" applyFill="1" applyBorder="1" applyAlignment="1" applyProtection="1">
      <alignment horizontal="center" vertical="center"/>
      <protection locked="0"/>
    </xf>
    <xf numFmtId="0" fontId="12" fillId="0" borderId="9" xfId="3" applyNumberFormat="1" applyFont="1" applyFill="1" applyBorder="1" applyAlignment="1" applyProtection="1">
      <alignment horizontal="distributed" vertical="center" wrapText="1"/>
      <protection locked="0"/>
    </xf>
    <xf numFmtId="177" fontId="12" fillId="0" borderId="1" xfId="3" applyNumberFormat="1" applyFont="1" applyFill="1" applyBorder="1" applyAlignment="1" applyProtection="1">
      <alignment horizontal="center" vertical="center"/>
      <protection locked="0"/>
    </xf>
    <xf numFmtId="177" fontId="12" fillId="0" borderId="12" xfId="3" applyNumberFormat="1" applyFont="1" applyFill="1" applyBorder="1" applyAlignment="1" applyProtection="1">
      <alignment horizontal="center" vertical="center"/>
      <protection locked="0"/>
    </xf>
    <xf numFmtId="177" fontId="12" fillId="0" borderId="9" xfId="3" applyNumberFormat="1" applyFont="1" applyFill="1" applyBorder="1" applyAlignment="1" applyProtection="1">
      <alignment horizontal="center" vertical="center"/>
      <protection locked="0"/>
    </xf>
    <xf numFmtId="177" fontId="12" fillId="0" borderId="2" xfId="3" applyNumberFormat="1" applyFont="1" applyFill="1" applyBorder="1" applyAlignment="1" applyProtection="1">
      <alignment horizontal="center" vertical="center"/>
      <protection locked="0"/>
    </xf>
    <xf numFmtId="0" fontId="12" fillId="0" borderId="19" xfId="3" applyNumberFormat="1" applyFont="1" applyFill="1" applyBorder="1" applyAlignment="1" applyProtection="1">
      <alignment horizontal="center" vertical="center"/>
      <protection locked="0"/>
    </xf>
    <xf numFmtId="177" fontId="12" fillId="0" borderId="1" xfId="5" applyNumberFormat="1" applyFont="1" applyFill="1" applyBorder="1" applyAlignment="1" applyProtection="1">
      <alignment horizontal="center" vertical="center"/>
      <protection locked="0"/>
    </xf>
    <xf numFmtId="0" fontId="12" fillId="0" borderId="1" xfId="3" applyNumberFormat="1" applyFont="1" applyFill="1" applyBorder="1" applyAlignment="1" applyProtection="1">
      <alignment horizontal="distributed" vertical="center" wrapText="1"/>
      <protection locked="0"/>
    </xf>
    <xf numFmtId="0" fontId="12" fillId="0" borderId="1" xfId="3" applyNumberFormat="1" applyFont="1" applyFill="1" applyBorder="1" applyAlignment="1" applyProtection="1">
      <alignment horizontal="center" vertical="center"/>
      <protection locked="0"/>
    </xf>
    <xf numFmtId="0" fontId="12" fillId="0" borderId="12" xfId="3" applyNumberFormat="1" applyFont="1" applyFill="1" applyBorder="1" applyAlignment="1" applyProtection="1">
      <alignment horizontal="center" vertical="center"/>
      <protection locked="0"/>
    </xf>
    <xf numFmtId="0" fontId="12" fillId="0" borderId="9" xfId="3" applyNumberFormat="1" applyFont="1" applyFill="1" applyBorder="1" applyAlignment="1" applyProtection="1">
      <alignment horizontal="center" vertical="center"/>
      <protection locked="0"/>
    </xf>
    <xf numFmtId="0" fontId="12" fillId="0" borderId="2" xfId="3" applyNumberFormat="1" applyFont="1" applyFill="1" applyBorder="1" applyAlignment="1" applyProtection="1">
      <alignment horizontal="center" vertical="center"/>
      <protection locked="0"/>
    </xf>
    <xf numFmtId="0" fontId="12" fillId="0" borderId="4" xfId="3" applyNumberFormat="1" applyFont="1" applyFill="1" applyBorder="1" applyAlignment="1" applyProtection="1">
      <alignment horizontal="center" vertical="center"/>
      <protection locked="0"/>
    </xf>
    <xf numFmtId="178" fontId="12" fillId="2" borderId="3" xfId="3" applyNumberFormat="1" applyFont="1" applyFill="1" applyBorder="1"/>
    <xf numFmtId="178" fontId="12" fillId="2" borderId="20" xfId="3" applyNumberFormat="1" applyFont="1" applyFill="1" applyBorder="1"/>
    <xf numFmtId="178" fontId="12" fillId="2" borderId="4" xfId="3" applyNumberFormat="1" applyFont="1" applyFill="1" applyBorder="1"/>
    <xf numFmtId="178" fontId="12" fillId="2" borderId="5" xfId="3" applyNumberFormat="1" applyFont="1" applyFill="1" applyBorder="1"/>
    <xf numFmtId="179" fontId="12" fillId="0" borderId="19" xfId="3" applyNumberFormat="1" applyFont="1" applyFill="1" applyBorder="1" applyAlignment="1">
      <alignment vertical="center"/>
    </xf>
    <xf numFmtId="0" fontId="12" fillId="0" borderId="3" xfId="3" applyNumberFormat="1" applyFont="1" applyFill="1" applyBorder="1" applyAlignment="1" applyProtection="1">
      <alignment horizontal="center" vertical="center"/>
      <protection locked="0"/>
    </xf>
    <xf numFmtId="0" fontId="12" fillId="0" borderId="6" xfId="3" applyNumberFormat="1" applyFont="1" applyFill="1" applyBorder="1" applyAlignment="1" applyProtection="1">
      <alignment horizontal="center" vertical="center"/>
      <protection locked="0"/>
    </xf>
    <xf numFmtId="178" fontId="12" fillId="2" borderId="21" xfId="3" applyNumberFormat="1" applyFont="1" applyFill="1" applyBorder="1"/>
    <xf numFmtId="178" fontId="12" fillId="2" borderId="22" xfId="3" applyNumberFormat="1" applyFont="1" applyFill="1" applyBorder="1"/>
    <xf numFmtId="178" fontId="12" fillId="2" borderId="23" xfId="3" applyNumberFormat="1" applyFont="1" applyFill="1" applyBorder="1"/>
    <xf numFmtId="178" fontId="12" fillId="2" borderId="24" xfId="3" applyNumberFormat="1" applyFont="1" applyFill="1" applyBorder="1"/>
    <xf numFmtId="0" fontId="12" fillId="0" borderId="16" xfId="3" applyNumberFormat="1" applyFont="1" applyFill="1" applyBorder="1" applyAlignment="1" applyProtection="1">
      <alignment horizontal="center" vertical="center"/>
      <protection locked="0"/>
    </xf>
    <xf numFmtId="0" fontId="12" fillId="0" borderId="7" xfId="3" applyNumberFormat="1" applyFont="1" applyFill="1" applyBorder="1" applyAlignment="1" applyProtection="1">
      <alignment horizontal="center" vertical="center"/>
      <protection locked="0"/>
    </xf>
    <xf numFmtId="178" fontId="12" fillId="2" borderId="25" xfId="3" applyNumberFormat="1" applyFont="1" applyFill="1" applyBorder="1"/>
    <xf numFmtId="178" fontId="12" fillId="2" borderId="26" xfId="3" applyNumberFormat="1" applyFont="1" applyFill="1" applyBorder="1"/>
    <xf numFmtId="178" fontId="12" fillId="2" borderId="27" xfId="3" applyNumberFormat="1" applyFont="1" applyFill="1" applyBorder="1"/>
    <xf numFmtId="178" fontId="12" fillId="2" borderId="28" xfId="3" applyNumberFormat="1" applyFont="1" applyFill="1" applyBorder="1"/>
    <xf numFmtId="0" fontId="12" fillId="0" borderId="14" xfId="3" applyNumberFormat="1" applyFont="1" applyFill="1" applyBorder="1" applyAlignment="1" applyProtection="1">
      <alignment horizontal="center" vertical="center"/>
      <protection locked="0"/>
    </xf>
    <xf numFmtId="178" fontId="12" fillId="2" borderId="29" xfId="3" applyNumberFormat="1" applyFont="1" applyFill="1" applyBorder="1"/>
    <xf numFmtId="178" fontId="12" fillId="2" borderId="30" xfId="3" applyNumberFormat="1" applyFont="1" applyFill="1" applyBorder="1"/>
    <xf numFmtId="178" fontId="12" fillId="2" borderId="31" xfId="3" applyNumberFormat="1" applyFont="1" applyFill="1" applyBorder="1"/>
    <xf numFmtId="178" fontId="12" fillId="2" borderId="32" xfId="3" applyNumberFormat="1" applyFont="1" applyFill="1" applyBorder="1"/>
    <xf numFmtId="178" fontId="12" fillId="2" borderId="33" xfId="3" applyNumberFormat="1" applyFont="1" applyFill="1" applyBorder="1"/>
    <xf numFmtId="178" fontId="12" fillId="2" borderId="34" xfId="3" applyNumberFormat="1" applyFont="1" applyFill="1" applyBorder="1"/>
    <xf numFmtId="178" fontId="12" fillId="2" borderId="35" xfId="3" applyNumberFormat="1" applyFont="1" applyFill="1" applyBorder="1"/>
    <xf numFmtId="178" fontId="12" fillId="2" borderId="36" xfId="3" applyNumberFormat="1" applyFont="1" applyFill="1" applyBorder="1"/>
    <xf numFmtId="178" fontId="12" fillId="2" borderId="37" xfId="3" applyNumberFormat="1" applyFont="1" applyFill="1" applyBorder="1"/>
    <xf numFmtId="178" fontId="12" fillId="2" borderId="38" xfId="3" applyNumberFormat="1" applyFont="1" applyFill="1" applyBorder="1"/>
    <xf numFmtId="178" fontId="12" fillId="2" borderId="39" xfId="3" applyNumberFormat="1" applyFont="1" applyFill="1" applyBorder="1"/>
    <xf numFmtId="178" fontId="12" fillId="2" borderId="40" xfId="3" applyNumberFormat="1" applyFont="1" applyFill="1" applyBorder="1"/>
    <xf numFmtId="177" fontId="0" fillId="0" borderId="0" xfId="5" applyNumberFormat="1" applyFont="1" applyBorder="1" applyAlignment="1">
      <alignment horizontal="center"/>
    </xf>
    <xf numFmtId="0" fontId="10" fillId="0" borderId="0" xfId="2" applyFont="1" applyBorder="1" applyAlignment="1">
      <alignment horizontal="center"/>
    </xf>
    <xf numFmtId="177" fontId="15" fillId="0" borderId="0" xfId="5" applyNumberFormat="1" applyFont="1" applyBorder="1" applyAlignment="1">
      <alignment horizontal="center"/>
    </xf>
    <xf numFmtId="180" fontId="15" fillId="0" borderId="0" xfId="5" applyNumberFormat="1" applyFont="1" applyBorder="1" applyAlignment="1">
      <alignment horizontal="center"/>
    </xf>
    <xf numFmtId="180" fontId="0" fillId="0" borderId="0" xfId="5" applyNumberFormat="1" applyFont="1" applyBorder="1" applyAlignment="1">
      <alignment horizontal="center"/>
    </xf>
    <xf numFmtId="179" fontId="12" fillId="4" borderId="16" xfId="0" applyNumberFormat="1" applyFont="1" applyFill="1" applyBorder="1" applyAlignment="1">
      <alignment vertical="center"/>
    </xf>
    <xf numFmtId="0" fontId="12" fillId="6" borderId="16" xfId="0" applyFont="1" applyFill="1" applyBorder="1" applyAlignment="1"/>
    <xf numFmtId="0" fontId="12" fillId="6" borderId="0" xfId="0" applyFont="1" applyFill="1" applyBorder="1" applyAlignment="1"/>
    <xf numFmtId="0" fontId="12" fillId="6" borderId="6" xfId="0" applyFont="1" applyFill="1" applyBorder="1" applyAlignment="1"/>
    <xf numFmtId="0" fontId="9" fillId="6" borderId="16" xfId="4" applyFill="1" applyBorder="1"/>
    <xf numFmtId="0" fontId="9" fillId="6" borderId="0" xfId="4" applyFill="1"/>
    <xf numFmtId="177" fontId="16" fillId="4" borderId="16" xfId="5" applyNumberFormat="1" applyFont="1" applyFill="1" applyBorder="1" applyAlignment="1"/>
    <xf numFmtId="179" fontId="16" fillId="6" borderId="16" xfId="4" applyNumberFormat="1" applyFont="1" applyFill="1" applyBorder="1"/>
    <xf numFmtId="0" fontId="12" fillId="4" borderId="16" xfId="0" applyFont="1" applyFill="1" applyBorder="1" applyAlignment="1"/>
    <xf numFmtId="179" fontId="16" fillId="6" borderId="0" xfId="4" applyNumberFormat="1" applyFont="1" applyFill="1" applyBorder="1"/>
    <xf numFmtId="179" fontId="12" fillId="6" borderId="16" xfId="0" applyNumberFormat="1" applyFont="1" applyFill="1" applyBorder="1" applyAlignment="1">
      <alignment vertical="center"/>
    </xf>
    <xf numFmtId="0" fontId="10" fillId="0" borderId="0" xfId="2" applyFont="1" applyBorder="1"/>
    <xf numFmtId="9" fontId="0" fillId="0" borderId="1" xfId="6" applyFont="1" applyBorder="1">
      <alignment vertical="center"/>
    </xf>
    <xf numFmtId="0" fontId="0" fillId="0" borderId="3" xfId="0" applyBorder="1" applyAlignment="1">
      <alignment horizontal="center" vertical="center" wrapText="1"/>
    </xf>
    <xf numFmtId="0" fontId="0" fillId="0" borderId="3" xfId="0" applyBorder="1" applyAlignment="1">
      <alignment vertical="center" wrapText="1"/>
    </xf>
    <xf numFmtId="0" fontId="8" fillId="0" borderId="20" xfId="0" applyFont="1" applyFill="1" applyBorder="1">
      <alignment vertical="center"/>
    </xf>
    <xf numFmtId="38" fontId="2" fillId="0" borderId="1" xfId="1" applyFont="1" applyBorder="1">
      <alignment vertical="center"/>
    </xf>
    <xf numFmtId="180" fontId="2" fillId="0" borderId="1" xfId="0" applyNumberFormat="1" applyFont="1" applyBorder="1">
      <alignment vertical="center"/>
    </xf>
    <xf numFmtId="0" fontId="0" fillId="0" borderId="1" xfId="0" applyBorder="1">
      <alignment vertical="center"/>
    </xf>
    <xf numFmtId="0" fontId="0" fillId="0" borderId="14" xfId="0" applyBorder="1">
      <alignment vertical="center"/>
    </xf>
    <xf numFmtId="0" fontId="0" fillId="0" borderId="3" xfId="0" applyBorder="1">
      <alignment vertical="center"/>
    </xf>
    <xf numFmtId="0" fontId="0" fillId="0" borderId="1" xfId="0" applyBorder="1" applyAlignment="1">
      <alignment horizontal="center" vertical="center"/>
    </xf>
    <xf numFmtId="0" fontId="0" fillId="0" borderId="3" xfId="0" applyBorder="1" applyAlignment="1">
      <alignment horizontal="center" vertical="center"/>
    </xf>
    <xf numFmtId="38" fontId="2" fillId="0" borderId="9" xfId="1" applyFont="1" applyBorder="1">
      <alignment vertical="center"/>
    </xf>
    <xf numFmtId="38" fontId="2" fillId="0" borderId="1" xfId="1" applyFont="1" applyBorder="1">
      <alignment vertical="center"/>
    </xf>
    <xf numFmtId="0" fontId="0" fillId="0" borderId="1" xfId="0" applyBorder="1">
      <alignment vertical="center"/>
    </xf>
    <xf numFmtId="0" fontId="2" fillId="0" borderId="1" xfId="0" applyFon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176" fontId="0" fillId="0" borderId="1" xfId="0" applyNumberFormat="1" applyBorder="1" applyAlignment="1">
      <alignment horizontal="right" vertical="center"/>
    </xf>
    <xf numFmtId="176" fontId="0" fillId="0" borderId="1" xfId="0" applyNumberFormat="1" applyBorder="1">
      <alignment vertical="center"/>
    </xf>
    <xf numFmtId="183" fontId="0" fillId="0" borderId="1" xfId="0" applyNumberFormat="1" applyBorder="1">
      <alignment vertical="center"/>
    </xf>
    <xf numFmtId="177" fontId="0" fillId="0" borderId="1" xfId="0" applyNumberFormat="1" applyBorder="1">
      <alignment vertical="center"/>
    </xf>
    <xf numFmtId="176" fontId="2" fillId="0" borderId="1" xfId="1" applyNumberFormat="1" applyFont="1" applyBorder="1">
      <alignment vertical="center"/>
    </xf>
    <xf numFmtId="0" fontId="0" fillId="0" borderId="12" xfId="0" applyBorder="1" applyAlignment="1">
      <alignment horizontal="centerContinuous" vertical="center"/>
    </xf>
    <xf numFmtId="0" fontId="0" fillId="0" borderId="2" xfId="0" applyBorder="1" applyAlignment="1">
      <alignment horizontal="centerContinuous" vertical="center"/>
    </xf>
    <xf numFmtId="0" fontId="0" fillId="0" borderId="0" xfId="0" applyBorder="1">
      <alignment vertical="center"/>
    </xf>
    <xf numFmtId="176" fontId="0" fillId="0" borderId="0" xfId="0" applyNumberFormat="1" applyBorder="1">
      <alignment vertical="center"/>
    </xf>
    <xf numFmtId="0" fontId="0" fillId="0" borderId="0" xfId="0" applyAlignment="1">
      <alignment horizontal="right" vertical="center"/>
    </xf>
    <xf numFmtId="0" fontId="0" fillId="0" borderId="14" xfId="0" applyBorder="1" applyAlignment="1">
      <alignment vertical="center" shrinkToFit="1"/>
    </xf>
    <xf numFmtId="0" fontId="0" fillId="0" borderId="3" xfId="0" applyBorder="1" applyAlignment="1">
      <alignment vertical="center" shrinkToFit="1"/>
    </xf>
    <xf numFmtId="0" fontId="0" fillId="0" borderId="16" xfId="0" applyBorder="1" applyAlignment="1">
      <alignment vertical="center" shrinkToFit="1"/>
    </xf>
    <xf numFmtId="0" fontId="0" fillId="0" borderId="1" xfId="0" applyBorder="1" applyAlignment="1">
      <alignment horizontal="center" vertical="center"/>
    </xf>
    <xf numFmtId="176" fontId="0" fillId="0" borderId="1" xfId="1" applyNumberFormat="1" applyFont="1" applyBorder="1">
      <alignment vertical="center"/>
    </xf>
    <xf numFmtId="177" fontId="0" fillId="0" borderId="1" xfId="0" applyNumberFormat="1" applyBorder="1" applyAlignment="1">
      <alignment horizontal="center" vertical="center"/>
    </xf>
    <xf numFmtId="0" fontId="7" fillId="0" borderId="1" xfId="0" applyFont="1" applyBorder="1" applyAlignment="1">
      <alignment horizontal="center" vertical="center"/>
    </xf>
    <xf numFmtId="0" fontId="0" fillId="0" borderId="1" xfId="0" applyBorder="1" applyAlignment="1">
      <alignment horizontal="center" vertical="center"/>
    </xf>
    <xf numFmtId="0" fontId="0" fillId="0" borderId="14" xfId="0" applyBorder="1">
      <alignment vertical="center"/>
    </xf>
    <xf numFmtId="0" fontId="0" fillId="0" borderId="3" xfId="0" applyBorder="1" applyAlignment="1">
      <alignment horizontal="center" vertical="center"/>
    </xf>
    <xf numFmtId="0" fontId="0" fillId="0" borderId="16" xfId="0" applyBorder="1" applyAlignment="1">
      <alignment horizontal="center" vertical="center"/>
    </xf>
    <xf numFmtId="0" fontId="0" fillId="0" borderId="14" xfId="0" applyBorder="1" applyAlignment="1">
      <alignment horizontal="center" vertical="center"/>
    </xf>
    <xf numFmtId="0" fontId="8" fillId="0" borderId="1" xfId="0" applyFont="1" applyBorder="1" applyAlignment="1">
      <alignment horizontal="center" vertical="center"/>
    </xf>
    <xf numFmtId="0" fontId="7" fillId="0" borderId="1" xfId="0" applyFont="1" applyBorder="1" applyAlignment="1">
      <alignment horizontal="center" vertical="center" wrapText="1"/>
    </xf>
    <xf numFmtId="0" fontId="2" fillId="0" borderId="1" xfId="0" applyNumberFormat="1" applyFont="1" applyBorder="1" applyAlignment="1">
      <alignment horizontal="center" vertical="center"/>
    </xf>
    <xf numFmtId="0" fontId="6" fillId="7"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0" fillId="7" borderId="1" xfId="0" applyFill="1" applyBorder="1" applyAlignment="1">
      <alignment horizontal="center" vertical="center"/>
    </xf>
    <xf numFmtId="0" fontId="6" fillId="7" borderId="1" xfId="0" applyFont="1" applyFill="1" applyBorder="1" applyAlignment="1">
      <alignment horizontal="center" vertical="center"/>
    </xf>
    <xf numFmtId="0" fontId="0" fillId="7" borderId="1" xfId="0" applyFill="1" applyBorder="1">
      <alignment vertical="center"/>
    </xf>
    <xf numFmtId="0" fontId="0" fillId="0" borderId="0" xfId="0" applyFill="1" applyBorder="1" applyAlignment="1">
      <alignment horizontal="left" vertical="center"/>
    </xf>
    <xf numFmtId="0" fontId="8" fillId="7" borderId="1" xfId="0" applyFont="1" applyFill="1" applyBorder="1" applyAlignment="1">
      <alignment horizontal="center" vertical="center"/>
    </xf>
    <xf numFmtId="0" fontId="0" fillId="0" borderId="15" xfId="0" applyBorder="1" applyAlignment="1">
      <alignment horizontal="center" vertical="center"/>
    </xf>
    <xf numFmtId="0" fontId="8" fillId="7" borderId="1" xfId="0" applyFont="1" applyFill="1" applyBorder="1">
      <alignment vertical="center"/>
    </xf>
    <xf numFmtId="0" fontId="7" fillId="7" borderId="1" xfId="0" applyFont="1" applyFill="1" applyBorder="1">
      <alignment vertical="center"/>
    </xf>
    <xf numFmtId="0" fontId="7" fillId="7" borderId="1" xfId="0" applyFont="1" applyFill="1" applyBorder="1" applyAlignment="1">
      <alignment horizontal="center" vertical="center" wrapText="1"/>
    </xf>
    <xf numFmtId="0" fontId="0" fillId="7" borderId="9" xfId="0" applyFill="1" applyBorder="1" applyAlignment="1">
      <alignment horizontal="centerContinuous" vertical="center"/>
    </xf>
    <xf numFmtId="0" fontId="0" fillId="7" borderId="12" xfId="0" applyFill="1" applyBorder="1" applyAlignment="1">
      <alignment horizontal="centerContinuous" vertical="center"/>
    </xf>
    <xf numFmtId="0" fontId="0" fillId="7" borderId="2" xfId="0" applyFill="1" applyBorder="1" applyAlignment="1">
      <alignment horizontal="centerContinuous" vertical="center"/>
    </xf>
    <xf numFmtId="183" fontId="0" fillId="0" borderId="14" xfId="0" applyNumberFormat="1" applyBorder="1">
      <alignment vertical="center"/>
    </xf>
    <xf numFmtId="177" fontId="0" fillId="0" borderId="14" xfId="0" applyNumberFormat="1" applyBorder="1">
      <alignment vertical="center"/>
    </xf>
    <xf numFmtId="183" fontId="0" fillId="0" borderId="15" xfId="0" applyNumberFormat="1" applyBorder="1">
      <alignment vertical="center"/>
    </xf>
    <xf numFmtId="177" fontId="0" fillId="0" borderId="15" xfId="0" applyNumberFormat="1" applyBorder="1">
      <alignment vertical="center"/>
    </xf>
    <xf numFmtId="0" fontId="7" fillId="7" borderId="2" xfId="0" applyFont="1" applyFill="1" applyBorder="1" applyAlignment="1">
      <alignment horizontal="center" vertical="center" wrapText="1"/>
    </xf>
    <xf numFmtId="0" fontId="7" fillId="7" borderId="9" xfId="0" applyFont="1" applyFill="1" applyBorder="1" applyAlignment="1">
      <alignment horizontal="center" vertical="center" wrapText="1"/>
    </xf>
    <xf numFmtId="0" fontId="2" fillId="7" borderId="1" xfId="0" applyFont="1" applyFill="1" applyBorder="1">
      <alignment vertical="center"/>
    </xf>
    <xf numFmtId="185" fontId="2" fillId="0" borderId="1" xfId="1" applyNumberFormat="1" applyFont="1" applyBorder="1">
      <alignment vertical="center"/>
    </xf>
    <xf numFmtId="185" fontId="2" fillId="0" borderId="1" xfId="0" applyNumberFormat="1" applyFont="1" applyBorder="1">
      <alignment vertical="center"/>
    </xf>
    <xf numFmtId="0" fontId="8" fillId="7" borderId="1" xfId="0" applyFont="1" applyFill="1" applyBorder="1" applyAlignment="1">
      <alignment vertical="center" wrapText="1"/>
    </xf>
    <xf numFmtId="0" fontId="8" fillId="0" borderId="9" xfId="0" applyFont="1" applyBorder="1" applyAlignment="1">
      <alignment horizontal="centerContinuous" vertical="center"/>
    </xf>
    <xf numFmtId="181" fontId="19" fillId="0" borderId="6" xfId="0" applyNumberFormat="1" applyFont="1" applyBorder="1" applyAlignment="1">
      <alignment horizontal="center" vertical="center"/>
    </xf>
    <xf numFmtId="181" fontId="19" fillId="0" borderId="19" xfId="0" applyNumberFormat="1" applyFont="1" applyBorder="1" applyAlignment="1">
      <alignment horizontal="center" vertical="center"/>
    </xf>
    <xf numFmtId="0" fontId="17" fillId="0" borderId="4" xfId="0" applyFont="1" applyBorder="1" applyAlignment="1">
      <alignment horizontal="center" vertical="center"/>
    </xf>
    <xf numFmtId="0" fontId="18" fillId="0" borderId="5" xfId="0" applyFont="1" applyBorder="1" applyAlignment="1">
      <alignment horizontal="center" vertical="center"/>
    </xf>
    <xf numFmtId="0" fontId="18" fillId="0" borderId="4" xfId="0" applyFont="1" applyBorder="1" applyAlignment="1">
      <alignment horizontal="center" vertical="center"/>
    </xf>
    <xf numFmtId="177" fontId="2" fillId="0" borderId="1" xfId="6" applyNumberFormat="1" applyFont="1" applyBorder="1" applyAlignment="1">
      <alignment horizontal="center" vertical="center"/>
    </xf>
    <xf numFmtId="183" fontId="2" fillId="0" borderId="1" xfId="0" applyNumberFormat="1" applyFont="1" applyBorder="1" applyAlignment="1">
      <alignment horizontal="center" vertical="center"/>
    </xf>
    <xf numFmtId="0" fontId="7" fillId="7" borderId="1" xfId="0" applyFont="1" applyFill="1" applyBorder="1" applyAlignment="1">
      <alignment horizontal="center" vertical="center"/>
    </xf>
    <xf numFmtId="0" fontId="7" fillId="7" borderId="1" xfId="0" applyFont="1" applyFill="1" applyBorder="1" applyAlignment="1">
      <alignment horizontal="center" vertical="center" wrapText="1"/>
    </xf>
    <xf numFmtId="0" fontId="8" fillId="7" borderId="1" xfId="0" applyFont="1" applyFill="1" applyBorder="1" applyAlignment="1">
      <alignment horizontal="center" vertical="center"/>
    </xf>
    <xf numFmtId="0" fontId="8" fillId="0" borderId="3" xfId="0" applyFont="1" applyBorder="1">
      <alignment vertical="center"/>
    </xf>
    <xf numFmtId="186" fontId="0" fillId="0" borderId="1" xfId="0" applyNumberFormat="1" applyBorder="1">
      <alignment vertical="center"/>
    </xf>
    <xf numFmtId="186" fontId="0" fillId="0" borderId="15" xfId="0" applyNumberFormat="1" applyBorder="1">
      <alignment vertical="center"/>
    </xf>
    <xf numFmtId="0" fontId="0" fillId="8" borderId="1" xfId="0" applyFill="1" applyBorder="1">
      <alignment vertical="center"/>
    </xf>
    <xf numFmtId="0" fontId="7" fillId="0" borderId="1" xfId="0" applyFont="1" applyFill="1" applyBorder="1" applyAlignment="1">
      <alignment vertical="center" wrapText="1"/>
    </xf>
    <xf numFmtId="3" fontId="0" fillId="0" borderId="1" xfId="0" applyNumberFormat="1" applyBorder="1">
      <alignment vertical="center"/>
    </xf>
    <xf numFmtId="38" fontId="0" fillId="0" borderId="1" xfId="0" applyNumberFormat="1" applyBorder="1">
      <alignment vertical="center"/>
    </xf>
    <xf numFmtId="0" fontId="8" fillId="7" borderId="1" xfId="0" applyFont="1" applyFill="1" applyBorder="1" applyAlignment="1">
      <alignment horizontal="center" vertical="center" wrapText="1"/>
    </xf>
    <xf numFmtId="10" fontId="0" fillId="0" borderId="1" xfId="0" applyNumberFormat="1" applyBorder="1" applyAlignment="1">
      <alignment horizontal="center" vertical="center"/>
    </xf>
    <xf numFmtId="0" fontId="0" fillId="0" borderId="1" xfId="0" applyBorder="1" applyAlignment="1">
      <alignment horizontal="center" vertical="center"/>
    </xf>
    <xf numFmtId="0" fontId="6" fillId="0" borderId="1" xfId="0" applyFont="1" applyBorder="1" applyAlignment="1">
      <alignment horizontal="center" vertical="center"/>
    </xf>
    <xf numFmtId="177" fontId="2" fillId="0" borderId="1" xfId="6" applyNumberFormat="1" applyFont="1" applyBorder="1">
      <alignment vertical="center"/>
    </xf>
    <xf numFmtId="0" fontId="0" fillId="0" borderId="1" xfId="0" applyBorder="1" applyAlignment="1">
      <alignment horizontal="center" vertical="center"/>
    </xf>
    <xf numFmtId="0" fontId="0" fillId="0" borderId="1" xfId="0" applyBorder="1" applyAlignment="1">
      <alignment vertical="center" wrapText="1"/>
    </xf>
    <xf numFmtId="0" fontId="6" fillId="0" borderId="1" xfId="0" applyFont="1" applyBorder="1" applyAlignment="1">
      <alignment horizontal="center" vertical="center"/>
    </xf>
    <xf numFmtId="0" fontId="7" fillId="7" borderId="1" xfId="0" applyFont="1" applyFill="1" applyBorder="1" applyAlignment="1">
      <alignment horizontal="center" vertical="center"/>
    </xf>
    <xf numFmtId="0" fontId="0" fillId="0" borderId="1" xfId="0" applyBorder="1" applyAlignment="1">
      <alignment horizontal="center" vertical="center"/>
    </xf>
    <xf numFmtId="0" fontId="7" fillId="0" borderId="1" xfId="0" applyFont="1" applyBorder="1" applyAlignment="1">
      <alignment vertical="center" wrapText="1"/>
    </xf>
    <xf numFmtId="0" fontId="7" fillId="0" borderId="1" xfId="0" applyFont="1" applyBorder="1">
      <alignment vertical="center"/>
    </xf>
    <xf numFmtId="0" fontId="7" fillId="7" borderId="1" xfId="0" applyFont="1" applyFill="1" applyBorder="1" applyAlignment="1">
      <alignment vertical="center" wrapText="1"/>
    </xf>
    <xf numFmtId="0" fontId="0" fillId="7" borderId="1" xfId="0" applyFill="1" applyBorder="1">
      <alignment vertical="center"/>
    </xf>
    <xf numFmtId="0" fontId="7" fillId="7" borderId="1" xfId="0" applyFont="1" applyFill="1" applyBorder="1" applyAlignment="1">
      <alignment horizontal="center" vertical="center" wrapText="1"/>
    </xf>
    <xf numFmtId="0" fontId="8" fillId="7" borderId="1" xfId="0" applyFont="1" applyFill="1" applyBorder="1" applyAlignment="1">
      <alignment horizontal="center" vertical="center"/>
    </xf>
    <xf numFmtId="0" fontId="8" fillId="7" borderId="1" xfId="0" applyFont="1" applyFill="1" applyBorder="1" applyAlignment="1">
      <alignment horizontal="center" vertical="center" shrinkToFit="1"/>
    </xf>
    <xf numFmtId="0" fontId="0" fillId="7" borderId="1" xfId="0" applyFill="1" applyBorder="1" applyAlignment="1">
      <alignment horizontal="center" vertical="center" shrinkToFit="1"/>
    </xf>
    <xf numFmtId="0" fontId="17" fillId="7" borderId="1" xfId="0" applyFont="1" applyFill="1" applyBorder="1" applyAlignment="1">
      <alignment horizontal="center" vertical="center" shrinkToFit="1"/>
    </xf>
    <xf numFmtId="190" fontId="19" fillId="0" borderId="7" xfId="0" applyNumberFormat="1" applyFont="1" applyBorder="1" applyAlignment="1">
      <alignment horizontal="center" vertical="center"/>
    </xf>
    <xf numFmtId="190" fontId="19" fillId="0" borderId="18" xfId="0" applyNumberFormat="1" applyFont="1" applyBorder="1" applyAlignment="1">
      <alignment horizontal="center" vertical="center"/>
    </xf>
    <xf numFmtId="188" fontId="0" fillId="0" borderId="0" xfId="0" applyNumberFormat="1">
      <alignment vertical="center"/>
    </xf>
    <xf numFmtId="184" fontId="0" fillId="0" borderId="0" xfId="0" applyNumberFormat="1">
      <alignment vertical="center"/>
    </xf>
    <xf numFmtId="0" fontId="7" fillId="0" borderId="1" xfId="0" applyFont="1" applyBorder="1">
      <alignment vertical="center"/>
    </xf>
    <xf numFmtId="38" fontId="2" fillId="0" borderId="1" xfId="1" applyNumberFormat="1" applyFont="1" applyBorder="1" applyAlignment="1">
      <alignment horizontal="center" vertical="center"/>
    </xf>
    <xf numFmtId="41" fontId="2" fillId="0" borderId="1" xfId="1" applyNumberFormat="1" applyFont="1" applyBorder="1" applyAlignment="1">
      <alignment horizontal="center" vertical="center"/>
    </xf>
    <xf numFmtId="0" fontId="0" fillId="0" borderId="1" xfId="0" applyBorder="1">
      <alignment vertical="center"/>
    </xf>
    <xf numFmtId="0" fontId="0" fillId="0" borderId="1" xfId="0" applyNumberFormat="1" applyBorder="1">
      <alignment vertical="center"/>
    </xf>
    <xf numFmtId="0" fontId="0" fillId="0" borderId="1" xfId="0" applyBorder="1" applyAlignment="1">
      <alignment horizontal="center" vertical="center" shrinkToFit="1"/>
    </xf>
    <xf numFmtId="0" fontId="17" fillId="0" borderId="0" xfId="0" applyFont="1">
      <alignment vertical="center"/>
    </xf>
    <xf numFmtId="57" fontId="0" fillId="0" borderId="1" xfId="0" applyNumberFormat="1" applyBorder="1" applyAlignment="1">
      <alignment horizontal="center" vertical="center"/>
    </xf>
    <xf numFmtId="0" fontId="0" fillId="0" borderId="1" xfId="0" applyBorder="1" applyAlignment="1">
      <alignment horizontal="center" vertical="center"/>
    </xf>
    <xf numFmtId="184" fontId="0" fillId="0" borderId="1" xfId="0" applyNumberFormat="1" applyFill="1" applyBorder="1" applyAlignment="1">
      <alignment horizontal="center" vertical="center"/>
    </xf>
    <xf numFmtId="0" fontId="6" fillId="0" borderId="1" xfId="0" applyFont="1" applyBorder="1" applyAlignment="1">
      <alignment horizontal="center" vertical="center"/>
    </xf>
    <xf numFmtId="38" fontId="2" fillId="0" borderId="1" xfId="1" applyFont="1" applyFill="1" applyBorder="1">
      <alignment vertical="center"/>
    </xf>
    <xf numFmtId="177" fontId="2" fillId="0" borderId="1" xfId="6" applyNumberFormat="1" applyFont="1" applyFill="1" applyBorder="1">
      <alignment vertical="center"/>
    </xf>
    <xf numFmtId="177" fontId="2" fillId="0" borderId="1" xfId="0" applyNumberFormat="1" applyFont="1" applyFill="1" applyBorder="1">
      <alignment vertical="center"/>
    </xf>
    <xf numFmtId="180" fontId="2" fillId="0" borderId="1" xfId="0" applyNumberFormat="1" applyFont="1" applyFill="1" applyBorder="1" applyAlignment="1">
      <alignment horizontal="center" vertical="center"/>
    </xf>
    <xf numFmtId="38" fontId="2" fillId="0" borderId="1" xfId="1" applyFont="1" applyFill="1" applyBorder="1" applyAlignment="1">
      <alignment horizontal="center" vertical="center"/>
    </xf>
    <xf numFmtId="0" fontId="2" fillId="0" borderId="1" xfId="0" applyFont="1" applyFill="1" applyBorder="1" applyAlignment="1">
      <alignment horizontal="center" vertical="center"/>
    </xf>
    <xf numFmtId="3" fontId="2" fillId="0" borderId="1" xfId="0" applyNumberFormat="1" applyFont="1" applyFill="1" applyBorder="1" applyAlignment="1">
      <alignment horizontal="center" vertical="center"/>
    </xf>
    <xf numFmtId="189" fontId="2" fillId="0" borderId="1" xfId="0" applyNumberFormat="1" applyFont="1" applyFill="1" applyBorder="1" applyAlignment="1">
      <alignment horizontal="center" vertical="center"/>
    </xf>
    <xf numFmtId="38" fontId="2" fillId="0" borderId="9" xfId="1" applyFont="1" applyFill="1" applyBorder="1" applyAlignment="1">
      <alignment horizontal="center" vertical="center"/>
    </xf>
    <xf numFmtId="57" fontId="2" fillId="0" borderId="0" xfId="0" applyNumberFormat="1" applyFont="1" applyFill="1">
      <alignment vertical="center"/>
    </xf>
    <xf numFmtId="180" fontId="2" fillId="0" borderId="0" xfId="0" applyNumberFormat="1" applyFont="1" applyFill="1">
      <alignment vertical="center"/>
    </xf>
    <xf numFmtId="0" fontId="2" fillId="0" borderId="0" xfId="0" applyFont="1" applyFill="1">
      <alignment vertical="center"/>
    </xf>
    <xf numFmtId="188" fontId="2" fillId="0" borderId="1" xfId="1" applyNumberFormat="1" applyFont="1" applyFill="1" applyBorder="1" applyAlignment="1">
      <alignment horizontal="center" vertical="center"/>
    </xf>
    <xf numFmtId="38" fontId="0" fillId="0" borderId="1" xfId="1" applyFont="1" applyFill="1" applyBorder="1" applyAlignment="1">
      <alignment horizontal="center" vertical="center"/>
    </xf>
    <xf numFmtId="184" fontId="0" fillId="0" borderId="1" xfId="0" applyNumberFormat="1" applyFill="1" applyBorder="1">
      <alignment vertical="center"/>
    </xf>
    <xf numFmtId="3" fontId="0" fillId="0" borderId="1" xfId="0" applyNumberFormat="1" applyFill="1" applyBorder="1">
      <alignment vertical="center"/>
    </xf>
    <xf numFmtId="0" fontId="0" fillId="0" borderId="1" xfId="0" applyFill="1" applyBorder="1" applyAlignment="1">
      <alignment horizontal="center" vertical="center"/>
    </xf>
    <xf numFmtId="38" fontId="12" fillId="3" borderId="16" xfId="7" applyFont="1" applyFill="1" applyBorder="1" applyAlignment="1">
      <alignment vertical="center"/>
    </xf>
    <xf numFmtId="38" fontId="12" fillId="3" borderId="3" xfId="7" applyFont="1" applyFill="1" applyBorder="1" applyAlignment="1">
      <alignment vertical="center"/>
    </xf>
    <xf numFmtId="38" fontId="12" fillId="3" borderId="0" xfId="7" applyFont="1" applyFill="1" applyBorder="1" applyAlignment="1">
      <alignment vertical="center"/>
    </xf>
    <xf numFmtId="38" fontId="12" fillId="3" borderId="4" xfId="7" applyFont="1" applyFill="1" applyBorder="1" applyAlignment="1">
      <alignment vertical="center"/>
    </xf>
    <xf numFmtId="38" fontId="12" fillId="3" borderId="3" xfId="7" applyFont="1" applyFill="1" applyBorder="1"/>
    <xf numFmtId="38" fontId="12" fillId="3" borderId="0" xfId="7" applyFont="1" applyFill="1" applyBorder="1"/>
    <xf numFmtId="38" fontId="12" fillId="3" borderId="3" xfId="7" applyFont="1" applyFill="1" applyBorder="1" applyAlignment="1"/>
    <xf numFmtId="38" fontId="12" fillId="3" borderId="6" xfId="7" applyFont="1" applyFill="1" applyBorder="1" applyAlignment="1">
      <alignment vertical="center"/>
    </xf>
    <xf numFmtId="38" fontId="12" fillId="3" borderId="16" xfId="7" applyFont="1" applyFill="1" applyBorder="1"/>
    <xf numFmtId="38" fontId="12" fillId="3" borderId="16" xfId="7" applyFont="1" applyFill="1" applyBorder="1" applyAlignment="1"/>
    <xf numFmtId="38" fontId="12" fillId="3" borderId="44" xfId="7" applyFont="1" applyFill="1" applyBorder="1" applyAlignment="1"/>
    <xf numFmtId="38" fontId="12" fillId="3" borderId="44" xfId="7" applyFont="1" applyFill="1" applyBorder="1"/>
    <xf numFmtId="38" fontId="12" fillId="4" borderId="16" xfId="7" applyFont="1" applyFill="1" applyBorder="1"/>
    <xf numFmtId="38" fontId="12" fillId="4" borderId="16" xfId="7" applyFont="1" applyFill="1" applyBorder="1" applyAlignment="1"/>
    <xf numFmtId="38" fontId="12" fillId="4" borderId="0" xfId="7" applyFont="1" applyFill="1" applyBorder="1"/>
    <xf numFmtId="38" fontId="12" fillId="5" borderId="16" xfId="7" applyFont="1" applyFill="1" applyBorder="1" applyAlignment="1">
      <alignment vertical="center"/>
    </xf>
    <xf numFmtId="38" fontId="12" fillId="3" borderId="44" xfId="7" applyFont="1" applyFill="1" applyBorder="1" applyAlignment="1">
      <alignment vertical="center"/>
    </xf>
    <xf numFmtId="38" fontId="12" fillId="5" borderId="44" xfId="7" applyFont="1" applyFill="1" applyBorder="1" applyAlignment="1">
      <alignment vertical="center"/>
    </xf>
    <xf numFmtId="38" fontId="21" fillId="6" borderId="16" xfId="7" applyFont="1" applyFill="1" applyBorder="1"/>
    <xf numFmtId="38" fontId="12" fillId="6" borderId="0" xfId="7" applyFont="1" applyFill="1" applyBorder="1"/>
    <xf numFmtId="38" fontId="12" fillId="6" borderId="16" xfId="7" applyFont="1" applyFill="1" applyBorder="1"/>
    <xf numFmtId="38" fontId="12" fillId="3" borderId="41" xfId="7" applyFont="1" applyFill="1" applyBorder="1" applyAlignment="1">
      <alignment vertical="center"/>
    </xf>
    <xf numFmtId="38" fontId="21" fillId="6" borderId="0" xfId="7" applyFont="1" applyFill="1"/>
    <xf numFmtId="38" fontId="12" fillId="4" borderId="16" xfId="7" applyFont="1" applyFill="1" applyBorder="1" applyAlignment="1">
      <alignment vertical="center"/>
    </xf>
    <xf numFmtId="38" fontId="22" fillId="6" borderId="16" xfId="7" applyFont="1" applyFill="1" applyBorder="1"/>
    <xf numFmtId="38" fontId="22" fillId="6" borderId="6" xfId="7" applyFont="1" applyFill="1" applyBorder="1"/>
    <xf numFmtId="38" fontId="22" fillId="6" borderId="0" xfId="7" applyFont="1" applyFill="1"/>
    <xf numFmtId="38" fontId="22" fillId="6" borderId="0" xfId="7" applyFont="1" applyFill="1" applyBorder="1"/>
    <xf numFmtId="38" fontId="22" fillId="4" borderId="16" xfId="7" applyFont="1" applyFill="1" applyBorder="1" applyAlignment="1"/>
    <xf numFmtId="38" fontId="12" fillId="6" borderId="16" xfId="7" applyFont="1" applyFill="1" applyBorder="1" applyAlignment="1">
      <alignment vertical="center"/>
    </xf>
    <xf numFmtId="179" fontId="12" fillId="4" borderId="16" xfId="0" applyNumberFormat="1" applyFont="1" applyFill="1" applyBorder="1">
      <alignment vertical="center"/>
    </xf>
    <xf numFmtId="0" fontId="12" fillId="6" borderId="0" xfId="0" applyFont="1" applyFill="1" applyAlignment="1"/>
    <xf numFmtId="0" fontId="0" fillId="0" borderId="1" xfId="0" applyFill="1" applyBorder="1">
      <alignment vertical="center"/>
    </xf>
    <xf numFmtId="0" fontId="0" fillId="0" borderId="13" xfId="0" applyFill="1" applyBorder="1">
      <alignment vertical="center"/>
    </xf>
    <xf numFmtId="0" fontId="0" fillId="0" borderId="1" xfId="0" applyFont="1" applyBorder="1" applyAlignment="1">
      <alignment horizontal="left" vertical="center"/>
    </xf>
    <xf numFmtId="0" fontId="0" fillId="0" borderId="1" xfId="0" applyFill="1" applyBorder="1" applyAlignment="1">
      <alignment horizontal="center" vertical="center"/>
    </xf>
    <xf numFmtId="187" fontId="0" fillId="0" borderId="1" xfId="0" applyNumberFormat="1" applyFill="1" applyBorder="1" applyAlignment="1">
      <alignment horizontal="right" vertical="center"/>
    </xf>
    <xf numFmtId="187" fontId="0" fillId="0" borderId="15" xfId="0" applyNumberFormat="1" applyFill="1" applyBorder="1" applyAlignment="1">
      <alignment horizontal="right" vertical="center"/>
    </xf>
    <xf numFmtId="181" fontId="0" fillId="0" borderId="1" xfId="0" applyNumberFormat="1" applyFill="1" applyBorder="1">
      <alignment vertical="center"/>
    </xf>
    <xf numFmtId="183" fontId="0" fillId="0" borderId="1" xfId="0" applyNumberFormat="1" applyFill="1" applyBorder="1" applyAlignment="1">
      <alignment horizontal="center" vertical="center"/>
    </xf>
    <xf numFmtId="176" fontId="0" fillId="0" borderId="1" xfId="0" applyNumberFormat="1" applyFill="1" applyBorder="1" applyAlignment="1">
      <alignment horizontal="right" vertical="center"/>
    </xf>
    <xf numFmtId="183" fontId="0" fillId="0" borderId="1" xfId="0" applyNumberFormat="1" applyFill="1" applyBorder="1">
      <alignment vertical="center"/>
    </xf>
    <xf numFmtId="191" fontId="0" fillId="0" borderId="1" xfId="0" applyNumberFormat="1" applyFill="1" applyBorder="1">
      <alignment vertical="center"/>
    </xf>
    <xf numFmtId="0" fontId="0" fillId="0" borderId="1" xfId="0" applyFill="1" applyBorder="1" applyAlignment="1">
      <alignment vertical="center" wrapText="1"/>
    </xf>
    <xf numFmtId="183" fontId="0" fillId="0" borderId="3" xfId="0" applyNumberFormat="1" applyFill="1" applyBorder="1">
      <alignment vertical="center"/>
    </xf>
    <xf numFmtId="191" fontId="0" fillId="0" borderId="3" xfId="0" applyNumberFormat="1" applyFill="1" applyBorder="1">
      <alignment vertical="center"/>
    </xf>
    <xf numFmtId="182" fontId="17" fillId="0" borderId="14" xfId="0" applyNumberFormat="1" applyFont="1" applyFill="1" applyBorder="1" applyAlignment="1">
      <alignment horizontal="center" vertical="center"/>
    </xf>
    <xf numFmtId="0" fontId="0" fillId="0" borderId="14" xfId="0" applyFill="1" applyBorder="1">
      <alignment vertical="center"/>
    </xf>
    <xf numFmtId="0" fontId="0" fillId="0" borderId="1" xfId="0" applyBorder="1" applyAlignment="1">
      <alignment horizontal="center" vertical="center"/>
    </xf>
    <xf numFmtId="0" fontId="7" fillId="0" borderId="3" xfId="0" applyFont="1" applyBorder="1" applyAlignment="1">
      <alignment horizontal="left" vertical="center" wrapText="1"/>
    </xf>
    <xf numFmtId="0" fontId="7" fillId="7" borderId="1" xfId="0" applyFont="1" applyFill="1" applyBorder="1" applyAlignment="1">
      <alignment horizontal="center" vertical="center" wrapText="1"/>
    </xf>
    <xf numFmtId="0" fontId="0" fillId="0" borderId="1" xfId="0" applyBorder="1" applyAlignment="1">
      <alignment horizontal="center" vertical="center"/>
    </xf>
    <xf numFmtId="184" fontId="0" fillId="0" borderId="1" xfId="0" applyNumberFormat="1" applyFill="1" applyBorder="1" applyAlignment="1">
      <alignment horizontal="center" vertical="center"/>
    </xf>
    <xf numFmtId="0" fontId="7" fillId="7" borderId="1" xfId="0" applyFont="1" applyFill="1" applyBorder="1" applyAlignment="1">
      <alignment horizontal="center" vertical="center" wrapText="1"/>
    </xf>
    <xf numFmtId="0" fontId="0" fillId="0" borderId="0" xfId="0" applyFill="1" applyBorder="1">
      <alignment vertical="center"/>
    </xf>
    <xf numFmtId="0" fontId="0" fillId="0" borderId="0" xfId="0" applyNumberFormat="1" applyAlignment="1">
      <alignment horizontal="center" vertical="center"/>
    </xf>
    <xf numFmtId="0" fontId="6" fillId="0" borderId="20" xfId="0" applyFont="1" applyFill="1" applyBorder="1" applyAlignment="1">
      <alignment horizontal="left" vertical="center"/>
    </xf>
    <xf numFmtId="0" fontId="5" fillId="7" borderId="3" xfId="0" applyFont="1" applyFill="1" applyBorder="1" applyAlignment="1">
      <alignment horizontal="center" vertical="center" wrapText="1"/>
    </xf>
    <xf numFmtId="0" fontId="23" fillId="7" borderId="14" xfId="0" applyFont="1" applyFill="1" applyBorder="1" applyAlignment="1">
      <alignment horizontal="center" vertical="center" wrapText="1"/>
    </xf>
    <xf numFmtId="0" fontId="7" fillId="7" borderId="1" xfId="0" applyFont="1" applyFill="1" applyBorder="1" applyAlignment="1">
      <alignment horizontal="left" vertical="center" wrapText="1"/>
    </xf>
    <xf numFmtId="0" fontId="0" fillId="0" borderId="1" xfId="0" applyBorder="1" applyAlignment="1">
      <alignment horizontal="center" vertical="center"/>
    </xf>
    <xf numFmtId="193" fontId="0" fillId="0" borderId="1" xfId="1" applyNumberFormat="1" applyFont="1" applyFill="1" applyBorder="1" applyAlignment="1">
      <alignment horizontal="right" vertical="center"/>
    </xf>
    <xf numFmtId="193" fontId="8" fillId="0" borderId="1" xfId="1" applyNumberFormat="1" applyFont="1" applyFill="1" applyBorder="1" applyAlignment="1">
      <alignment horizontal="right" vertical="center"/>
    </xf>
    <xf numFmtId="194" fontId="8" fillId="0" borderId="1" xfId="1" applyNumberFormat="1" applyFont="1" applyFill="1" applyBorder="1" applyAlignment="1">
      <alignment horizontal="right" vertical="center"/>
    </xf>
    <xf numFmtId="193" fontId="0" fillId="0" borderId="0" xfId="1" applyNumberFormat="1" applyFont="1" applyFill="1" applyBorder="1" applyAlignment="1">
      <alignment vertical="center"/>
    </xf>
    <xf numFmtId="193" fontId="8" fillId="0" borderId="9" xfId="1" applyNumberFormat="1" applyFont="1" applyFill="1" applyBorder="1" applyAlignment="1">
      <alignment vertical="center"/>
    </xf>
    <xf numFmtId="193" fontId="0" fillId="0" borderId="1" xfId="1" applyNumberFormat="1" applyFont="1" applyFill="1" applyBorder="1" applyAlignment="1">
      <alignment vertical="center"/>
    </xf>
    <xf numFmtId="185" fontId="0" fillId="0" borderId="1" xfId="0" applyNumberFormat="1" applyBorder="1" applyAlignment="1">
      <alignment horizontal="right" vertical="center"/>
    </xf>
    <xf numFmtId="184" fontId="0" fillId="0" borderId="1" xfId="0" applyNumberFormat="1" applyFill="1" applyBorder="1" applyAlignment="1">
      <alignment horizontal="center" vertical="center"/>
    </xf>
    <xf numFmtId="0" fontId="0" fillId="7" borderId="9" xfId="0" applyFill="1" applyBorder="1" applyAlignment="1">
      <alignment vertical="center"/>
    </xf>
    <xf numFmtId="0" fontId="0" fillId="7" borderId="2" xfId="0" applyFill="1" applyBorder="1" applyAlignment="1">
      <alignment vertical="center"/>
    </xf>
    <xf numFmtId="0" fontId="24" fillId="0" borderId="1" xfId="0" applyFont="1" applyFill="1" applyBorder="1" applyAlignment="1">
      <alignment vertical="center" wrapText="1"/>
    </xf>
    <xf numFmtId="49" fontId="0" fillId="0" borderId="1" xfId="0" applyNumberFormat="1" applyBorder="1" applyAlignment="1">
      <alignment horizontal="center" vertical="center"/>
    </xf>
    <xf numFmtId="0" fontId="0" fillId="9" borderId="0" xfId="0" applyFill="1">
      <alignment vertical="center"/>
    </xf>
    <xf numFmtId="0" fontId="8" fillId="9" borderId="1" xfId="0" applyFont="1" applyFill="1" applyBorder="1" applyAlignment="1">
      <alignment horizontal="center" vertical="center"/>
    </xf>
    <xf numFmtId="0" fontId="7" fillId="9" borderId="1" xfId="0" applyFont="1" applyFill="1" applyBorder="1" applyAlignment="1">
      <alignment horizontal="center" vertical="center"/>
    </xf>
    <xf numFmtId="0" fontId="7" fillId="9" borderId="1" xfId="0" applyFont="1" applyFill="1" applyBorder="1" applyAlignment="1">
      <alignment vertical="center" wrapText="1"/>
    </xf>
    <xf numFmtId="193" fontId="0" fillId="9" borderId="1" xfId="1" applyNumberFormat="1" applyFont="1" applyFill="1" applyBorder="1" applyAlignment="1">
      <alignment horizontal="center" vertical="center"/>
    </xf>
    <xf numFmtId="0" fontId="0" fillId="9" borderId="1" xfId="0" applyFill="1" applyBorder="1" applyAlignment="1">
      <alignment horizontal="center" vertical="center"/>
    </xf>
    <xf numFmtId="0" fontId="7" fillId="9" borderId="3" xfId="0" applyFont="1" applyFill="1" applyBorder="1" applyAlignment="1">
      <alignment vertical="center" wrapText="1"/>
    </xf>
    <xf numFmtId="196" fontId="0" fillId="9" borderId="3" xfId="0" applyNumberFormat="1" applyFill="1" applyBorder="1" applyAlignment="1">
      <alignment horizontal="center" vertical="center"/>
    </xf>
    <xf numFmtId="0" fontId="7" fillId="9" borderId="14" xfId="0" applyFont="1" applyFill="1" applyBorder="1" applyAlignment="1">
      <alignment vertical="center" wrapText="1"/>
    </xf>
    <xf numFmtId="197" fontId="0" fillId="9" borderId="14" xfId="0" applyNumberFormat="1" applyFill="1" applyBorder="1" applyAlignment="1">
      <alignment horizontal="center" vertical="center"/>
    </xf>
    <xf numFmtId="0" fontId="7" fillId="9" borderId="20" xfId="0" applyFont="1" applyFill="1" applyBorder="1" applyAlignment="1">
      <alignment vertical="center"/>
    </xf>
    <xf numFmtId="0" fontId="8" fillId="9" borderId="0" xfId="0" applyFont="1" applyFill="1">
      <alignment vertical="center"/>
    </xf>
    <xf numFmtId="0" fontId="0" fillId="0" borderId="12" xfId="0" applyFill="1" applyBorder="1" applyAlignment="1">
      <alignment horizontal="center" vertical="center"/>
    </xf>
    <xf numFmtId="0" fontId="0" fillId="0" borderId="1" xfId="0" applyFill="1" applyBorder="1" applyAlignment="1">
      <alignment horizontal="center" vertical="center"/>
    </xf>
    <xf numFmtId="0" fontId="6" fillId="7" borderId="1" xfId="0" applyFont="1" applyFill="1" applyBorder="1" applyAlignment="1">
      <alignment horizontal="center" vertical="center"/>
    </xf>
    <xf numFmtId="0" fontId="6" fillId="7" borderId="1" xfId="0" applyFont="1" applyFill="1" applyBorder="1" applyAlignment="1">
      <alignment horizontal="center" vertical="center" wrapText="1"/>
    </xf>
    <xf numFmtId="0" fontId="6" fillId="0" borderId="4" xfId="0" applyFont="1" applyBorder="1" applyAlignment="1">
      <alignment vertical="center" wrapText="1"/>
    </xf>
    <xf numFmtId="0" fontId="6" fillId="0" borderId="20" xfId="0" applyFont="1" applyBorder="1" applyAlignment="1">
      <alignment vertical="center" wrapText="1"/>
    </xf>
    <xf numFmtId="0" fontId="6" fillId="0" borderId="5" xfId="0" applyFont="1" applyBorder="1" applyAlignment="1">
      <alignment vertical="center" wrapText="1"/>
    </xf>
    <xf numFmtId="0" fontId="6" fillId="0" borderId="6" xfId="0" applyFont="1" applyBorder="1" applyAlignment="1">
      <alignment vertical="center" wrapText="1"/>
    </xf>
    <xf numFmtId="0" fontId="6" fillId="0" borderId="0" xfId="0" applyFont="1" applyBorder="1" applyAlignment="1">
      <alignment vertical="center" wrapText="1"/>
    </xf>
    <xf numFmtId="0" fontId="6" fillId="0" borderId="19" xfId="0" applyFont="1" applyBorder="1" applyAlignment="1">
      <alignment vertical="center" wrapText="1"/>
    </xf>
    <xf numFmtId="0" fontId="6" fillId="0" borderId="7" xfId="0" applyFont="1" applyBorder="1" applyAlignment="1">
      <alignment vertical="center" wrapText="1"/>
    </xf>
    <xf numFmtId="0" fontId="6" fillId="0" borderId="17" xfId="0" applyFont="1" applyBorder="1" applyAlignment="1">
      <alignment vertical="center" wrapText="1"/>
    </xf>
    <xf numFmtId="0" fontId="6" fillId="0" borderId="18" xfId="0" applyFont="1" applyBorder="1" applyAlignment="1">
      <alignment vertical="center" wrapText="1"/>
    </xf>
    <xf numFmtId="0" fontId="7" fillId="7" borderId="1" xfId="0" applyFont="1" applyFill="1" applyBorder="1" applyAlignment="1">
      <alignment horizontal="center" vertical="center"/>
    </xf>
    <xf numFmtId="0" fontId="0" fillId="0" borderId="1" xfId="0" applyBorder="1">
      <alignment vertical="center"/>
    </xf>
    <xf numFmtId="0" fontId="0" fillId="7" borderId="1" xfId="0" applyFill="1" applyBorder="1" applyAlignment="1">
      <alignment horizontal="center" vertical="center"/>
    </xf>
    <xf numFmtId="0" fontId="0" fillId="0" borderId="1" xfId="0" applyBorder="1" applyAlignment="1">
      <alignment horizontal="center" vertical="center"/>
    </xf>
    <xf numFmtId="0" fontId="0" fillId="0" borderId="14" xfId="0" applyBorder="1">
      <alignment vertical="center"/>
    </xf>
    <xf numFmtId="0" fontId="0" fillId="0" borderId="1" xfId="0" applyBorder="1" applyAlignment="1">
      <alignment horizontal="center" vertical="center" wrapText="1"/>
    </xf>
    <xf numFmtId="0" fontId="0" fillId="0" borderId="3" xfId="0" applyBorder="1">
      <alignment vertical="center"/>
    </xf>
    <xf numFmtId="0" fontId="0" fillId="0" borderId="7" xfId="0" applyBorder="1" applyAlignment="1">
      <alignment vertical="center" wrapText="1"/>
    </xf>
    <xf numFmtId="0" fontId="0" fillId="0" borderId="18" xfId="0" applyBorder="1" applyAlignment="1">
      <alignment vertical="center" wrapText="1"/>
    </xf>
    <xf numFmtId="0" fontId="7" fillId="0" borderId="1" xfId="0" applyFont="1" applyBorder="1" applyAlignment="1">
      <alignment vertical="center" wrapText="1"/>
    </xf>
    <xf numFmtId="0" fontId="7" fillId="0" borderId="1" xfId="0" applyFont="1" applyBorder="1">
      <alignment vertical="center"/>
    </xf>
    <xf numFmtId="0" fontId="7" fillId="0" borderId="1" xfId="0" applyFont="1" applyFill="1" applyBorder="1" applyAlignment="1">
      <alignment vertical="center" wrapText="1"/>
    </xf>
    <xf numFmtId="0" fontId="7" fillId="7" borderId="1" xfId="0" applyFont="1" applyFill="1" applyBorder="1" applyAlignment="1">
      <alignment vertical="center" wrapText="1"/>
    </xf>
    <xf numFmtId="0" fontId="7" fillId="7" borderId="1" xfId="0" applyFont="1" applyFill="1" applyBorder="1">
      <alignment vertical="center"/>
    </xf>
    <xf numFmtId="0" fontId="0" fillId="0" borderId="1" xfId="0" applyBorder="1" applyAlignment="1">
      <alignment vertical="center" textRotation="255"/>
    </xf>
    <xf numFmtId="176" fontId="0" fillId="0" borderId="9" xfId="0" applyNumberFormat="1" applyFill="1" applyBorder="1">
      <alignment vertical="center"/>
    </xf>
    <xf numFmtId="176" fontId="0" fillId="0" borderId="2" xfId="0" applyNumberFormat="1" applyFill="1" applyBorder="1">
      <alignment vertical="center"/>
    </xf>
    <xf numFmtId="0" fontId="0" fillId="7" borderId="9" xfId="0" applyFill="1" applyBorder="1" applyAlignment="1">
      <alignment horizontal="center" vertical="center"/>
    </xf>
    <xf numFmtId="0" fontId="0" fillId="7" borderId="2" xfId="0" applyFill="1" applyBorder="1" applyAlignment="1">
      <alignment horizontal="center" vertical="center"/>
    </xf>
    <xf numFmtId="0" fontId="5" fillId="7" borderId="9" xfId="0" applyFont="1" applyFill="1" applyBorder="1" applyAlignment="1">
      <alignment horizontal="center" vertical="center" wrapText="1"/>
    </xf>
    <xf numFmtId="0" fontId="5" fillId="7" borderId="12"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0" fillId="0" borderId="9" xfId="0" applyFill="1" applyBorder="1" applyAlignment="1">
      <alignment horizontal="center" vertical="center"/>
    </xf>
    <xf numFmtId="0" fontId="0" fillId="0" borderId="12" xfId="0" applyFill="1" applyBorder="1" applyAlignment="1">
      <alignment horizontal="center" vertical="center"/>
    </xf>
    <xf numFmtId="0" fontId="0" fillId="0" borderId="2" xfId="0" applyFill="1" applyBorder="1" applyAlignment="1">
      <alignment horizontal="center" vertical="center"/>
    </xf>
    <xf numFmtId="0" fontId="0" fillId="0" borderId="16" xfId="0" applyBorder="1" applyAlignment="1">
      <alignment horizontal="center" vertical="center" textRotation="255" shrinkToFit="1"/>
    </xf>
    <xf numFmtId="0" fontId="0" fillId="0" borderId="14" xfId="0" applyBorder="1" applyAlignment="1">
      <alignment horizontal="center" vertical="center" textRotation="255" shrinkToFit="1"/>
    </xf>
    <xf numFmtId="0" fontId="0" fillId="7" borderId="1" xfId="0" applyFill="1" applyBorder="1">
      <alignment vertical="center"/>
    </xf>
    <xf numFmtId="0" fontId="0" fillId="7" borderId="4" xfId="0" applyFill="1" applyBorder="1" applyAlignment="1">
      <alignment horizontal="center" vertical="center"/>
    </xf>
    <xf numFmtId="0" fontId="0" fillId="7" borderId="5" xfId="0" applyFill="1" applyBorder="1" applyAlignment="1">
      <alignment horizontal="center" vertical="center"/>
    </xf>
    <xf numFmtId="0" fontId="0" fillId="7" borderId="7" xfId="0" applyFill="1" applyBorder="1" applyAlignment="1">
      <alignment horizontal="center" vertical="center"/>
    </xf>
    <xf numFmtId="0" fontId="0" fillId="7" borderId="18" xfId="0" applyFill="1" applyBorder="1" applyAlignment="1">
      <alignment horizontal="center" vertical="center"/>
    </xf>
    <xf numFmtId="0" fontId="0" fillId="0" borderId="6" xfId="0" applyBorder="1" applyAlignment="1">
      <alignment horizontal="center" vertical="center"/>
    </xf>
    <xf numFmtId="0" fontId="0" fillId="0" borderId="0" xfId="0" applyBorder="1" applyAlignment="1">
      <alignment horizontal="center" vertical="center"/>
    </xf>
    <xf numFmtId="184" fontId="0" fillId="0" borderId="19" xfId="0" applyNumberFormat="1" applyBorder="1" applyAlignment="1">
      <alignment horizontal="center" vertical="center"/>
    </xf>
    <xf numFmtId="0" fontId="0" fillId="0" borderId="7" xfId="0" applyBorder="1" applyAlignment="1">
      <alignment horizontal="center" vertical="center"/>
    </xf>
    <xf numFmtId="0" fontId="0" fillId="0" borderId="17" xfId="0" applyBorder="1" applyAlignment="1">
      <alignment horizontal="center" vertical="center"/>
    </xf>
    <xf numFmtId="184" fontId="0" fillId="0" borderId="18" xfId="0" applyNumberFormat="1" applyBorder="1" applyAlignment="1">
      <alignment horizontal="center" vertical="center"/>
    </xf>
    <xf numFmtId="0" fontId="0" fillId="0" borderId="1" xfId="0" applyBorder="1" applyAlignment="1">
      <alignment vertical="center" textRotation="255" wrapText="1"/>
    </xf>
    <xf numFmtId="0" fontId="24" fillId="0" borderId="3" xfId="0" applyFont="1" applyFill="1" applyBorder="1" applyAlignment="1">
      <alignment horizontal="left" vertical="center" wrapText="1"/>
    </xf>
    <xf numFmtId="0" fontId="24" fillId="0" borderId="14" xfId="0" applyFont="1" applyFill="1" applyBorder="1" applyAlignment="1">
      <alignment horizontal="left" vertical="center" wrapText="1"/>
    </xf>
    <xf numFmtId="0" fontId="0" fillId="7" borderId="1" xfId="0" applyFill="1" applyBorder="1" applyAlignment="1">
      <alignment horizontal="center" vertical="center" wrapText="1"/>
    </xf>
    <xf numFmtId="0" fontId="0" fillId="0" borderId="1" xfId="0" applyFill="1" applyBorder="1" applyAlignment="1">
      <alignment horizontal="center" vertical="center"/>
    </xf>
    <xf numFmtId="184" fontId="0" fillId="0" borderId="1" xfId="0" applyNumberFormat="1" applyFill="1" applyBorder="1" applyAlignment="1">
      <alignment horizontal="center" vertical="center"/>
    </xf>
    <xf numFmtId="0" fontId="0" fillId="7" borderId="3" xfId="0" applyFill="1" applyBorder="1" applyAlignment="1">
      <alignment horizontal="center" vertical="center"/>
    </xf>
    <xf numFmtId="0" fontId="0" fillId="7" borderId="16" xfId="0" applyFill="1" applyBorder="1" applyAlignment="1">
      <alignment horizontal="center" vertical="center"/>
    </xf>
    <xf numFmtId="0" fontId="0" fillId="7" borderId="14" xfId="0" applyFill="1" applyBorder="1" applyAlignment="1">
      <alignment horizontal="center" vertical="center"/>
    </xf>
    <xf numFmtId="0" fontId="0" fillId="7" borderId="3" xfId="0" applyFill="1" applyBorder="1" applyAlignment="1">
      <alignment horizontal="center" vertical="center" wrapText="1"/>
    </xf>
    <xf numFmtId="0" fontId="0" fillId="7" borderId="14" xfId="0" applyFill="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184" fontId="0" fillId="7" borderId="1" xfId="0" applyNumberFormat="1" applyFill="1" applyBorder="1" applyAlignment="1">
      <alignment horizontal="center" vertical="center"/>
    </xf>
    <xf numFmtId="188" fontId="0" fillId="7" borderId="1" xfId="0" applyNumberFormat="1" applyFill="1" applyBorder="1" applyAlignment="1">
      <alignment horizontal="center" vertical="center"/>
    </xf>
    <xf numFmtId="193" fontId="0" fillId="0" borderId="9" xfId="1" applyNumberFormat="1" applyFont="1" applyFill="1" applyBorder="1" applyAlignment="1">
      <alignment horizontal="center" vertical="center"/>
    </xf>
    <xf numFmtId="193" fontId="0" fillId="0" borderId="2" xfId="1" applyNumberFormat="1" applyFont="1" applyFill="1" applyBorder="1" applyAlignment="1">
      <alignment horizontal="center" vertical="center"/>
    </xf>
    <xf numFmtId="0" fontId="7" fillId="7" borderId="1" xfId="0" applyFont="1" applyFill="1" applyBorder="1" applyAlignment="1">
      <alignment horizontal="center" vertical="center" wrapText="1"/>
    </xf>
    <xf numFmtId="0" fontId="7" fillId="7" borderId="9" xfId="0" applyFont="1" applyFill="1" applyBorder="1" applyAlignment="1">
      <alignment horizontal="center" vertical="center"/>
    </xf>
    <xf numFmtId="0" fontId="7" fillId="7" borderId="12" xfId="0" applyFont="1" applyFill="1" applyBorder="1" applyAlignment="1">
      <alignment horizontal="center" vertical="center"/>
    </xf>
    <xf numFmtId="0" fontId="7" fillId="7" borderId="2" xfId="0" applyFont="1" applyFill="1" applyBorder="1" applyAlignment="1">
      <alignment horizontal="center" vertical="center"/>
    </xf>
    <xf numFmtId="0" fontId="8" fillId="7" borderId="1" xfId="0" applyFont="1" applyFill="1" applyBorder="1" applyAlignment="1">
      <alignment horizontal="center" vertical="center"/>
    </xf>
    <xf numFmtId="0" fontId="0" fillId="0" borderId="14" xfId="0" applyBorder="1" applyAlignment="1">
      <alignment vertical="center" wrapText="1"/>
    </xf>
    <xf numFmtId="0" fontId="7" fillId="7" borderId="1" xfId="0" applyFont="1" applyFill="1" applyBorder="1" applyAlignment="1">
      <alignment horizontal="left" vertical="center" wrapText="1"/>
    </xf>
    <xf numFmtId="0" fontId="7" fillId="0" borderId="3"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4" xfId="0" applyFont="1" applyBorder="1" applyAlignment="1">
      <alignment horizontal="center" vertical="center" wrapText="1"/>
    </xf>
    <xf numFmtId="0" fontId="6" fillId="0" borderId="0" xfId="0" applyFont="1" applyFill="1" applyAlignment="1">
      <alignment horizontal="center" vertical="center"/>
    </xf>
    <xf numFmtId="0" fontId="6" fillId="0" borderId="0" xfId="0" applyFont="1" applyFill="1">
      <alignment vertical="center"/>
    </xf>
    <xf numFmtId="0" fontId="0" fillId="0" borderId="0" xfId="0" applyFill="1">
      <alignment vertical="center"/>
    </xf>
    <xf numFmtId="0" fontId="0" fillId="0" borderId="1" xfId="0" applyFill="1" applyBorder="1" applyAlignment="1">
      <alignment vertical="center" wrapText="1"/>
    </xf>
    <xf numFmtId="0" fontId="0" fillId="0" borderId="17" xfId="0" applyFill="1" applyBorder="1" applyAlignment="1">
      <alignment vertical="center" wrapText="1"/>
    </xf>
    <xf numFmtId="49" fontId="0" fillId="0" borderId="1" xfId="0" applyNumberFormat="1" applyFill="1" applyBorder="1" applyAlignment="1">
      <alignment horizontal="left" vertical="center"/>
    </xf>
    <xf numFmtId="0" fontId="0" fillId="0" borderId="0" xfId="0" applyFill="1" applyBorder="1" applyAlignment="1">
      <alignment vertical="center"/>
    </xf>
    <xf numFmtId="0" fontId="0" fillId="0" borderId="17" xfId="0" applyFill="1" applyBorder="1">
      <alignment vertical="center"/>
    </xf>
    <xf numFmtId="0" fontId="0" fillId="0" borderId="3" xfId="0" applyFill="1" applyBorder="1" applyAlignment="1">
      <alignment horizontal="center" vertical="center"/>
    </xf>
    <xf numFmtId="0" fontId="0" fillId="0" borderId="14" xfId="0" applyFill="1" applyBorder="1" applyAlignment="1">
      <alignment horizontal="center" vertical="center"/>
    </xf>
    <xf numFmtId="49" fontId="0" fillId="0" borderId="1" xfId="0" applyNumberFormat="1" applyFill="1" applyBorder="1" applyAlignment="1">
      <alignment horizontal="right"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9"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8"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8" xfId="0" applyFill="1" applyBorder="1" applyAlignment="1">
      <alignment horizontal="center" vertical="center"/>
    </xf>
    <xf numFmtId="0" fontId="7" fillId="0" borderId="6" xfId="0" applyFont="1" applyFill="1" applyBorder="1" applyAlignment="1">
      <alignment horizontal="center" vertical="center"/>
    </xf>
    <xf numFmtId="0" fontId="8" fillId="0" borderId="10" xfId="0" applyFont="1" applyFill="1" applyBorder="1" applyAlignment="1">
      <alignment horizontal="center" vertical="center" wrapText="1"/>
    </xf>
    <xf numFmtId="195" fontId="2" fillId="0" borderId="1" xfId="1" applyNumberFormat="1" applyFont="1" applyFill="1" applyBorder="1" applyAlignment="1">
      <alignment horizontal="center" vertical="center"/>
    </xf>
    <xf numFmtId="2" fontId="0" fillId="0" borderId="8" xfId="0" applyNumberFormat="1" applyFill="1" applyBorder="1" applyAlignment="1">
      <alignment horizontal="center" vertical="center"/>
    </xf>
    <xf numFmtId="0" fontId="2" fillId="0" borderId="1" xfId="0" quotePrefix="1" applyNumberFormat="1" applyFont="1" applyFill="1" applyBorder="1" applyAlignment="1">
      <alignment horizontal="center" vertical="center"/>
    </xf>
    <xf numFmtId="0" fontId="2" fillId="0" borderId="1"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2" xfId="0" applyFont="1" applyFill="1" applyBorder="1" applyAlignment="1">
      <alignment horizontal="center" vertical="center"/>
    </xf>
    <xf numFmtId="0" fontId="3" fillId="0" borderId="1" xfId="0" applyFont="1" applyFill="1" applyBorder="1" applyAlignment="1">
      <alignment horizontal="center" vertical="center" shrinkToFit="1"/>
    </xf>
    <xf numFmtId="0" fontId="2" fillId="0" borderId="4" xfId="0" applyFont="1" applyFill="1" applyBorder="1">
      <alignment vertical="center"/>
    </xf>
    <xf numFmtId="0" fontId="2" fillId="0" borderId="5" xfId="0" applyFont="1" applyFill="1" applyBorder="1">
      <alignment vertical="center"/>
    </xf>
    <xf numFmtId="0" fontId="0" fillId="0" borderId="6" xfId="0" applyFill="1" applyBorder="1">
      <alignment vertical="center"/>
    </xf>
    <xf numFmtId="0" fontId="3" fillId="0" borderId="1" xfId="0" applyFont="1" applyFill="1" applyBorder="1" applyAlignment="1">
      <alignment vertical="center" wrapText="1"/>
    </xf>
    <xf numFmtId="184" fontId="2" fillId="0" borderId="1" xfId="0" applyNumberFormat="1" applyFont="1" applyFill="1" applyBorder="1" applyAlignment="1">
      <alignment horizontal="center" vertical="center"/>
    </xf>
    <xf numFmtId="192" fontId="2" fillId="0" borderId="1" xfId="0" applyNumberFormat="1" applyFont="1" applyFill="1" applyBorder="1" applyAlignment="1">
      <alignment horizontal="center" vertical="center"/>
    </xf>
    <xf numFmtId="0" fontId="0" fillId="0" borderId="7" xfId="0" applyFill="1" applyBorder="1">
      <alignment vertical="center"/>
    </xf>
    <xf numFmtId="0" fontId="8" fillId="0" borderId="0" xfId="0" applyFont="1" applyFill="1">
      <alignment vertical="center"/>
    </xf>
    <xf numFmtId="0" fontId="7" fillId="0" borderId="0" xfId="0" applyFont="1" applyFill="1">
      <alignment vertical="center"/>
    </xf>
    <xf numFmtId="49" fontId="8" fillId="0" borderId="0" xfId="0" applyNumberFormat="1" applyFont="1" applyFill="1" applyAlignment="1">
      <alignment horizontal="left" vertical="center"/>
    </xf>
    <xf numFmtId="0" fontId="0" fillId="0" borderId="45" xfId="0" applyFill="1" applyBorder="1" applyAlignment="1">
      <alignment horizontal="center" vertical="center"/>
    </xf>
    <xf numFmtId="187" fontId="0" fillId="0" borderId="42" xfId="0" applyNumberFormat="1" applyFill="1" applyBorder="1" applyAlignment="1">
      <alignment horizontal="center" vertical="center"/>
    </xf>
    <xf numFmtId="187" fontId="0" fillId="0" borderId="43" xfId="0" applyNumberFormat="1" applyFill="1" applyBorder="1" applyAlignment="1">
      <alignment horizontal="center" vertical="center"/>
    </xf>
    <xf numFmtId="0" fontId="18" fillId="0" borderId="1" xfId="0" applyFont="1" applyFill="1" applyBorder="1" applyAlignment="1">
      <alignment horizontal="left" vertical="center" wrapText="1"/>
    </xf>
    <xf numFmtId="184" fontId="0" fillId="0" borderId="9" xfId="0" applyNumberFormat="1" applyFill="1" applyBorder="1" applyAlignment="1">
      <alignment horizontal="center" vertical="center"/>
    </xf>
    <xf numFmtId="184" fontId="0" fillId="0" borderId="2" xfId="0" applyNumberFormat="1" applyFill="1" applyBorder="1" applyAlignment="1">
      <alignment horizontal="center" vertical="center"/>
    </xf>
    <xf numFmtId="0" fontId="25" fillId="0" borderId="1" xfId="0" applyFont="1" applyFill="1" applyBorder="1" applyAlignment="1">
      <alignment vertical="center" wrapText="1"/>
    </xf>
    <xf numFmtId="0" fontId="2" fillId="0" borderId="1" xfId="0" applyNumberFormat="1" applyFont="1" applyFill="1" applyBorder="1" applyAlignment="1">
      <alignment horizontal="center" vertical="center"/>
    </xf>
    <xf numFmtId="38" fontId="2" fillId="0" borderId="1" xfId="1" applyNumberFormat="1" applyFont="1" applyFill="1" applyBorder="1" applyAlignment="1">
      <alignment horizontal="center" vertical="center"/>
    </xf>
    <xf numFmtId="41" fontId="2" fillId="0" borderId="1" xfId="1" applyNumberFormat="1" applyFont="1" applyFill="1" applyBorder="1" applyAlignment="1">
      <alignment horizontal="center" vertical="center"/>
    </xf>
  </cellXfs>
  <cellStyles count="8">
    <cellStyle name="パーセント" xfId="6" builtinId="5"/>
    <cellStyle name="パーセント 3" xfId="5" xr:uid="{00000000-0005-0000-0000-000001000000}"/>
    <cellStyle name="桁区切り" xfId="1" builtinId="6"/>
    <cellStyle name="桁区切り 2" xfId="7" xr:uid="{3897E2DA-CB26-41EA-A3C6-F1E76F8917F7}"/>
    <cellStyle name="標準" xfId="0" builtinId="0"/>
    <cellStyle name="標準 2" xfId="2" xr:uid="{00000000-0005-0000-0000-000004000000}"/>
    <cellStyle name="標準_ﾋ11" xfId="4" xr:uid="{00000000-0005-0000-0000-000005000000}"/>
    <cellStyle name="標準_ﾋ11_1" xfId="3" xr:uid="{00000000-0005-0000-0000-000006000000}"/>
  </cellStyles>
  <dxfs count="2">
    <dxf>
      <fill>
        <patternFill>
          <bgColor theme="9"/>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'１（３）'!$C$38</c:f>
              <c:strCache>
                <c:ptCount val="1"/>
                <c:pt idx="0">
                  <c:v>R4.4.1</c:v>
                </c:pt>
              </c:strCache>
            </c:strRef>
          </c:tx>
          <c:spPr>
            <a:solidFill>
              <a:schemeClr val="accent1"/>
            </a:solidFill>
            <a:ln>
              <a:noFill/>
            </a:ln>
            <a:effectLst/>
          </c:spPr>
          <c:invertIfNegative val="0"/>
          <c:dLbls>
            <c:dLbl>
              <c:idx val="0"/>
              <c:tx>
                <c:rich>
                  <a:bodyPr rot="0" spcFirstLastPara="1" vertOverflow="ellipsis" vert="horz" wrap="square" lIns="38100" tIns="19050" rIns="38100" bIns="19050" anchor="ctr" anchorCtr="1">
                    <a:noAutofit/>
                  </a:bodyPr>
                  <a:lstStyle/>
                  <a:p>
                    <a:pPr>
                      <a:defRPr sz="500" b="0" i="0" u="none" strike="noStrike" kern="1200" baseline="0">
                        <a:solidFill>
                          <a:schemeClr val="tx1">
                            <a:lumMod val="75000"/>
                            <a:lumOff val="25000"/>
                          </a:schemeClr>
                        </a:solidFill>
                        <a:latin typeface="+mn-lt"/>
                        <a:ea typeface="+mn-ea"/>
                        <a:cs typeface="+mn-cs"/>
                      </a:defRPr>
                    </a:pPr>
                    <a:endParaRPr lang="en-US" altLang="ja-JP" sz="500"/>
                  </a:p>
                  <a:p>
                    <a:pPr>
                      <a:defRPr sz="500" b="0" i="0" u="none" strike="noStrike" kern="1200" baseline="0">
                        <a:solidFill>
                          <a:schemeClr val="tx1">
                            <a:lumMod val="75000"/>
                            <a:lumOff val="25000"/>
                          </a:schemeClr>
                        </a:solidFill>
                        <a:latin typeface="+mn-lt"/>
                        <a:ea typeface="+mn-ea"/>
                        <a:cs typeface="+mn-cs"/>
                      </a:defRPr>
                    </a:pPr>
                    <a:fld id="{616AF542-EE90-4A57-BFEA-EC9187C453AA}" type="VALUE">
                      <a:rPr lang="en-US" altLang="ja-JP" sz="500"/>
                      <a:pPr>
                        <a:defRPr sz="500" b="0" i="0" u="none" strike="noStrike" kern="1200" baseline="0">
                          <a:solidFill>
                            <a:schemeClr val="tx1">
                              <a:lumMod val="75000"/>
                              <a:lumOff val="25000"/>
                            </a:schemeClr>
                          </a:solidFill>
                          <a:latin typeface="+mn-lt"/>
                          <a:ea typeface="+mn-ea"/>
                          <a:cs typeface="+mn-cs"/>
                        </a:defRPr>
                      </a:pPr>
                      <a:t>[値]</a:t>
                    </a:fld>
                    <a:endParaRPr lang="en-US" altLang="ja-JP" sz="500"/>
                  </a:p>
                  <a:p>
                    <a:pPr>
                      <a:defRPr sz="500" b="0" i="0" u="none" strike="noStrike" kern="1200" baseline="0">
                        <a:solidFill>
                          <a:schemeClr val="tx1">
                            <a:lumMod val="75000"/>
                            <a:lumOff val="25000"/>
                          </a:schemeClr>
                        </a:solidFill>
                        <a:latin typeface="+mn-lt"/>
                        <a:ea typeface="+mn-ea"/>
                        <a:cs typeface="+mn-cs"/>
                      </a:defRPr>
                    </a:pPr>
                    <a:r>
                      <a:rPr lang="ja-JP" altLang="en-US" sz="500"/>
                      <a:t>（</a:t>
                    </a:r>
                    <a:r>
                      <a:rPr lang="en-US" altLang="ja-JP" sz="500"/>
                      <a:t>104.3</a:t>
                    </a:r>
                    <a:r>
                      <a:rPr lang="ja-JP" altLang="en-US" sz="500"/>
                      <a:t>）</a:t>
                    </a:r>
                  </a:p>
                </c:rich>
              </c:tx>
              <c:spPr>
                <a:noFill/>
                <a:ln>
                  <a:noFill/>
                </a:ln>
                <a:effectLst/>
              </c:sp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04-81DE-4A59-870E-3EC641112359}"/>
                </c:ext>
              </c:extLst>
            </c:dLbl>
            <c:dLbl>
              <c:idx val="1"/>
              <c:tx>
                <c:rich>
                  <a:bodyPr rot="0" spcFirstLastPara="1" vertOverflow="ellipsis" vert="horz" wrap="square" lIns="38100" tIns="19050" rIns="38100" bIns="19050" anchor="ctr" anchorCtr="1">
                    <a:noAutofit/>
                  </a:bodyPr>
                  <a:lstStyle/>
                  <a:p>
                    <a:pPr>
                      <a:defRPr sz="500" b="0" i="0" u="none" strike="noStrike" kern="1200" baseline="0">
                        <a:solidFill>
                          <a:schemeClr val="tx1">
                            <a:lumMod val="75000"/>
                            <a:lumOff val="25000"/>
                          </a:schemeClr>
                        </a:solidFill>
                        <a:latin typeface="+mn-lt"/>
                        <a:ea typeface="+mn-ea"/>
                        <a:cs typeface="+mn-cs"/>
                      </a:defRPr>
                    </a:pPr>
                    <a:endParaRPr lang="en-US" altLang="ja-JP" sz="500"/>
                  </a:p>
                  <a:p>
                    <a:pPr>
                      <a:defRPr sz="500" b="0" i="0" u="none" strike="noStrike" kern="1200" baseline="0">
                        <a:solidFill>
                          <a:schemeClr val="tx1">
                            <a:lumMod val="75000"/>
                            <a:lumOff val="25000"/>
                          </a:schemeClr>
                        </a:solidFill>
                        <a:latin typeface="+mn-lt"/>
                        <a:ea typeface="+mn-ea"/>
                        <a:cs typeface="+mn-cs"/>
                      </a:defRPr>
                    </a:pPr>
                    <a:fld id="{07E534AA-BC83-46C7-8877-7DD134A5A1AE}" type="VALUE">
                      <a:rPr lang="en-US" altLang="ja-JP" sz="500"/>
                      <a:pPr>
                        <a:defRPr sz="500" b="0" i="0" u="none" strike="noStrike" kern="1200" baseline="0">
                          <a:solidFill>
                            <a:schemeClr val="tx1">
                              <a:lumMod val="75000"/>
                              <a:lumOff val="25000"/>
                            </a:schemeClr>
                          </a:solidFill>
                          <a:latin typeface="+mn-lt"/>
                          <a:ea typeface="+mn-ea"/>
                          <a:cs typeface="+mn-cs"/>
                        </a:defRPr>
                      </a:pPr>
                      <a:t>[値]</a:t>
                    </a:fld>
                    <a:endParaRPr lang="ja-JP" altLang="en-US"/>
                  </a:p>
                </c:rich>
              </c:tx>
              <c:spPr>
                <a:noFill/>
                <a:ln>
                  <a:noFill/>
                </a:ln>
                <a:effectLst/>
              </c:sp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00-1EF9-45EB-B376-E8A0A3A1BB12}"/>
                </c:ext>
              </c:extLst>
            </c:dLbl>
            <c:dLbl>
              <c:idx val="2"/>
              <c:tx>
                <c:rich>
                  <a:bodyPr rot="0" spcFirstLastPara="1" vertOverflow="ellipsis" vert="horz" wrap="square" lIns="38100" tIns="19050" rIns="38100" bIns="19050" anchor="ctr" anchorCtr="1">
                    <a:noAutofit/>
                  </a:bodyPr>
                  <a:lstStyle/>
                  <a:p>
                    <a:pPr>
                      <a:defRPr sz="500" b="0" i="0" u="none" strike="noStrike" kern="1200" baseline="0">
                        <a:solidFill>
                          <a:schemeClr val="tx1">
                            <a:lumMod val="75000"/>
                            <a:lumOff val="25000"/>
                          </a:schemeClr>
                        </a:solidFill>
                        <a:latin typeface="+mn-lt"/>
                        <a:ea typeface="+mn-ea"/>
                        <a:cs typeface="+mn-cs"/>
                      </a:defRPr>
                    </a:pPr>
                    <a:endParaRPr lang="en-US" altLang="ja-JP" sz="500"/>
                  </a:p>
                  <a:p>
                    <a:pPr>
                      <a:defRPr sz="500" b="0" i="0" u="none" strike="noStrike" kern="1200" baseline="0">
                        <a:solidFill>
                          <a:schemeClr val="tx1">
                            <a:lumMod val="75000"/>
                            <a:lumOff val="25000"/>
                          </a:schemeClr>
                        </a:solidFill>
                        <a:latin typeface="+mn-lt"/>
                        <a:ea typeface="+mn-ea"/>
                        <a:cs typeface="+mn-cs"/>
                      </a:defRPr>
                    </a:pPr>
                    <a:fld id="{15DAF1AD-D0C1-4AD4-A6AD-6EC33405095F}" type="VALUE">
                      <a:rPr lang="en-US" altLang="ja-JP" sz="500"/>
                      <a:pPr>
                        <a:defRPr sz="500" b="0" i="0" u="none" strike="noStrike" kern="1200" baseline="0">
                          <a:solidFill>
                            <a:schemeClr val="tx1">
                              <a:lumMod val="75000"/>
                              <a:lumOff val="25000"/>
                            </a:schemeClr>
                          </a:solidFill>
                          <a:latin typeface="+mn-lt"/>
                          <a:ea typeface="+mn-ea"/>
                          <a:cs typeface="+mn-cs"/>
                        </a:defRPr>
                      </a:pPr>
                      <a:t>[値]</a:t>
                    </a:fld>
                    <a:endParaRPr lang="ja-JP" altLang="en-US"/>
                  </a:p>
                </c:rich>
              </c:tx>
              <c:spPr>
                <a:noFill/>
                <a:ln>
                  <a:noFill/>
                </a:ln>
                <a:effectLst/>
              </c:sp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03-1EF9-45EB-B376-E8A0A3A1BB12}"/>
                </c:ext>
              </c:extLst>
            </c:dLbl>
            <c:spPr>
              <a:noFill/>
              <a:ln>
                <a:noFill/>
              </a:ln>
              <a:effectLst/>
            </c:spPr>
            <c:txPr>
              <a:bodyPr rot="0" spcFirstLastPara="1" vertOverflow="ellipsis" vert="horz" wrap="square" lIns="38100" tIns="19050" rIns="38100" bIns="19050" anchor="ctr" anchorCtr="1">
                <a:spAutoFit/>
              </a:bodyPr>
              <a:lstStyle/>
              <a:p>
                <a:pPr>
                  <a:defRPr sz="5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'１（３）'!$B$39:$B$41</c:f>
              <c:strCache>
                <c:ptCount val="3"/>
                <c:pt idx="0">
                  <c:v>流山市</c:v>
                </c:pt>
                <c:pt idx="1">
                  <c:v>類似団体平均</c:v>
                </c:pt>
                <c:pt idx="2">
                  <c:v>全国市平均</c:v>
                </c:pt>
              </c:strCache>
            </c:strRef>
          </c:cat>
          <c:val>
            <c:numRef>
              <c:f>'１（３）'!$C$39:$C$41</c:f>
              <c:numCache>
                <c:formatCode>0.0</c:formatCode>
                <c:ptCount val="3"/>
                <c:pt idx="0">
                  <c:v>102.3</c:v>
                </c:pt>
                <c:pt idx="1">
                  <c:v>99.9</c:v>
                </c:pt>
                <c:pt idx="2" formatCode="General">
                  <c:v>98.7</c:v>
                </c:pt>
              </c:numCache>
            </c:numRef>
          </c:val>
          <c:extLst>
            <c:ext xmlns:c16="http://schemas.microsoft.com/office/drawing/2014/chart" uri="{C3380CC4-5D6E-409C-BE32-E72D297353CC}">
              <c16:uniqueId val="{00000000-81DE-4A59-870E-3EC641112359}"/>
            </c:ext>
          </c:extLst>
        </c:ser>
        <c:ser>
          <c:idx val="1"/>
          <c:order val="1"/>
          <c:tx>
            <c:strRef>
              <c:f>'１（３）'!$D$38</c:f>
              <c:strCache>
                <c:ptCount val="1"/>
                <c:pt idx="0">
                  <c:v>R5.4.1</c:v>
                </c:pt>
              </c:strCache>
            </c:strRef>
          </c:tx>
          <c:spPr>
            <a:solidFill>
              <a:schemeClr val="accent2"/>
            </a:solidFill>
            <a:ln>
              <a:noFill/>
            </a:ln>
            <a:effectLst/>
          </c:spPr>
          <c:invertIfNegative val="0"/>
          <c:dLbls>
            <c:dLbl>
              <c:idx val="0"/>
              <c:tx>
                <c:rich>
                  <a:bodyPr rot="0" spcFirstLastPara="1" vertOverflow="ellipsis" vert="horz" wrap="square" lIns="38100" tIns="19050" rIns="38100" bIns="19050" anchor="ctr" anchorCtr="1">
                    <a:noAutofit/>
                  </a:bodyPr>
                  <a:lstStyle/>
                  <a:p>
                    <a:pPr>
                      <a:defRPr sz="500" b="0" i="0" u="none" strike="noStrike" kern="1200" baseline="0">
                        <a:solidFill>
                          <a:schemeClr val="tx1">
                            <a:lumMod val="75000"/>
                            <a:lumOff val="25000"/>
                          </a:schemeClr>
                        </a:solidFill>
                        <a:latin typeface="+mn-lt"/>
                        <a:ea typeface="+mn-ea"/>
                        <a:cs typeface="+mn-cs"/>
                      </a:defRPr>
                    </a:pPr>
                    <a:endParaRPr lang="en-US" altLang="ja-JP" sz="500"/>
                  </a:p>
                  <a:p>
                    <a:pPr>
                      <a:defRPr sz="500" b="0" i="0" u="none" strike="noStrike" kern="1200" baseline="0">
                        <a:solidFill>
                          <a:schemeClr val="tx1">
                            <a:lumMod val="75000"/>
                            <a:lumOff val="25000"/>
                          </a:schemeClr>
                        </a:solidFill>
                        <a:latin typeface="+mn-lt"/>
                        <a:ea typeface="+mn-ea"/>
                        <a:cs typeface="+mn-cs"/>
                      </a:defRPr>
                    </a:pPr>
                    <a:fld id="{CCE45443-CBF0-47D1-850D-42D5BFD471F7}" type="VALUE">
                      <a:rPr lang="en-US" altLang="ja-JP" sz="500"/>
                      <a:pPr>
                        <a:defRPr sz="500" b="0" i="0" u="none" strike="noStrike" kern="1200" baseline="0">
                          <a:solidFill>
                            <a:schemeClr val="tx1">
                              <a:lumMod val="75000"/>
                              <a:lumOff val="25000"/>
                            </a:schemeClr>
                          </a:solidFill>
                          <a:latin typeface="+mn-lt"/>
                          <a:ea typeface="+mn-ea"/>
                          <a:cs typeface="+mn-cs"/>
                        </a:defRPr>
                      </a:pPr>
                      <a:t>[値]</a:t>
                    </a:fld>
                    <a:endParaRPr lang="en-US" altLang="ja-JP" sz="500"/>
                  </a:p>
                  <a:p>
                    <a:pPr>
                      <a:defRPr sz="500" b="0" i="0" u="none" strike="noStrike" kern="1200" baseline="0">
                        <a:solidFill>
                          <a:schemeClr val="tx1">
                            <a:lumMod val="75000"/>
                            <a:lumOff val="25000"/>
                          </a:schemeClr>
                        </a:solidFill>
                        <a:latin typeface="+mn-lt"/>
                        <a:ea typeface="+mn-ea"/>
                        <a:cs typeface="+mn-cs"/>
                      </a:defRPr>
                    </a:pPr>
                    <a:r>
                      <a:rPr lang="ja-JP" altLang="en-US" sz="500"/>
                      <a:t>（</a:t>
                    </a:r>
                    <a:r>
                      <a:rPr lang="en-US" altLang="ja-JP" sz="500"/>
                      <a:t>103.6</a:t>
                    </a:r>
                    <a:r>
                      <a:rPr lang="ja-JP" altLang="en-US" sz="500"/>
                      <a:t>）</a:t>
                    </a:r>
                  </a:p>
                </c:rich>
              </c:tx>
              <c:spPr>
                <a:noFill/>
                <a:ln>
                  <a:noFill/>
                </a:ln>
                <a:effectLst/>
              </c:sp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05-81DE-4A59-870E-3EC641112359}"/>
                </c:ext>
              </c:extLst>
            </c:dLbl>
            <c:dLbl>
              <c:idx val="1"/>
              <c:tx>
                <c:rich>
                  <a:bodyPr rot="0" spcFirstLastPara="1" vertOverflow="ellipsis" vert="horz" wrap="square" lIns="38100" tIns="19050" rIns="38100" bIns="19050" anchor="ctr" anchorCtr="1">
                    <a:noAutofit/>
                  </a:bodyPr>
                  <a:lstStyle/>
                  <a:p>
                    <a:pPr>
                      <a:defRPr sz="500" b="0" i="0" u="none" strike="noStrike" kern="1200" baseline="0">
                        <a:solidFill>
                          <a:schemeClr val="tx1">
                            <a:lumMod val="75000"/>
                            <a:lumOff val="25000"/>
                          </a:schemeClr>
                        </a:solidFill>
                        <a:latin typeface="+mn-lt"/>
                        <a:ea typeface="+mn-ea"/>
                        <a:cs typeface="+mn-cs"/>
                      </a:defRPr>
                    </a:pPr>
                    <a:endParaRPr lang="en-US" altLang="ja-JP" sz="500"/>
                  </a:p>
                  <a:p>
                    <a:pPr>
                      <a:defRPr sz="500" b="0" i="0" u="none" strike="noStrike" kern="1200" baseline="0">
                        <a:solidFill>
                          <a:schemeClr val="tx1">
                            <a:lumMod val="75000"/>
                            <a:lumOff val="25000"/>
                          </a:schemeClr>
                        </a:solidFill>
                        <a:latin typeface="+mn-lt"/>
                        <a:ea typeface="+mn-ea"/>
                        <a:cs typeface="+mn-cs"/>
                      </a:defRPr>
                    </a:pPr>
                    <a:fld id="{BC556FAD-AF29-4015-8E80-54398DD1636E}" type="VALUE">
                      <a:rPr lang="en-US" altLang="ja-JP" sz="500"/>
                      <a:pPr>
                        <a:defRPr sz="500" b="0" i="0" u="none" strike="noStrike" kern="1200" baseline="0">
                          <a:solidFill>
                            <a:schemeClr val="tx1">
                              <a:lumMod val="75000"/>
                              <a:lumOff val="25000"/>
                            </a:schemeClr>
                          </a:solidFill>
                          <a:latin typeface="+mn-lt"/>
                          <a:ea typeface="+mn-ea"/>
                          <a:cs typeface="+mn-cs"/>
                        </a:defRPr>
                      </a:pPr>
                      <a:t>[値]</a:t>
                    </a:fld>
                    <a:endParaRPr lang="ja-JP" altLang="en-US"/>
                  </a:p>
                </c:rich>
              </c:tx>
              <c:spPr>
                <a:noFill/>
                <a:ln>
                  <a:noFill/>
                </a:ln>
                <a:effectLst/>
              </c:sp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01-1EF9-45EB-B376-E8A0A3A1BB12}"/>
                </c:ext>
              </c:extLst>
            </c:dLbl>
            <c:dLbl>
              <c:idx val="2"/>
              <c:tx>
                <c:rich>
                  <a:bodyPr rot="0" spcFirstLastPara="1" vertOverflow="ellipsis" vert="horz" wrap="square" lIns="38100" tIns="19050" rIns="38100" bIns="19050" anchor="ctr" anchorCtr="1">
                    <a:noAutofit/>
                  </a:bodyPr>
                  <a:lstStyle/>
                  <a:p>
                    <a:pPr>
                      <a:defRPr sz="500" b="0" i="0" u="none" strike="noStrike" kern="1200" baseline="0">
                        <a:solidFill>
                          <a:schemeClr val="tx1">
                            <a:lumMod val="75000"/>
                            <a:lumOff val="25000"/>
                          </a:schemeClr>
                        </a:solidFill>
                        <a:latin typeface="+mn-lt"/>
                        <a:ea typeface="+mn-ea"/>
                        <a:cs typeface="+mn-cs"/>
                      </a:defRPr>
                    </a:pPr>
                    <a:endParaRPr lang="en-US" altLang="ja-JP" sz="500"/>
                  </a:p>
                  <a:p>
                    <a:pPr>
                      <a:defRPr sz="500" b="0" i="0" u="none" strike="noStrike" kern="1200" baseline="0">
                        <a:solidFill>
                          <a:schemeClr val="tx1">
                            <a:lumMod val="75000"/>
                            <a:lumOff val="25000"/>
                          </a:schemeClr>
                        </a:solidFill>
                        <a:latin typeface="+mn-lt"/>
                        <a:ea typeface="+mn-ea"/>
                        <a:cs typeface="+mn-cs"/>
                      </a:defRPr>
                    </a:pPr>
                    <a:fld id="{48C995DD-6D1E-4B9A-B7F5-BC4BF4C03FF6}" type="VALUE">
                      <a:rPr lang="en-US" altLang="ja-JP" sz="500"/>
                      <a:pPr>
                        <a:defRPr sz="500" b="0" i="0" u="none" strike="noStrike" kern="1200" baseline="0">
                          <a:solidFill>
                            <a:schemeClr val="tx1">
                              <a:lumMod val="75000"/>
                              <a:lumOff val="25000"/>
                            </a:schemeClr>
                          </a:solidFill>
                          <a:latin typeface="+mn-lt"/>
                          <a:ea typeface="+mn-ea"/>
                          <a:cs typeface="+mn-cs"/>
                        </a:defRPr>
                      </a:pPr>
                      <a:t>[値]</a:t>
                    </a:fld>
                    <a:endParaRPr lang="ja-JP" altLang="en-US"/>
                  </a:p>
                </c:rich>
              </c:tx>
              <c:spPr>
                <a:noFill/>
                <a:ln>
                  <a:noFill/>
                </a:ln>
                <a:effectLst/>
              </c:sp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04-1EF9-45EB-B376-E8A0A3A1BB12}"/>
                </c:ext>
              </c:extLst>
            </c:dLbl>
            <c:spPr>
              <a:noFill/>
              <a:ln>
                <a:noFill/>
              </a:ln>
              <a:effectLst/>
            </c:spPr>
            <c:txPr>
              <a:bodyPr rot="0" spcFirstLastPara="1" vertOverflow="ellipsis" vert="horz" wrap="square" lIns="38100" tIns="19050" rIns="38100" bIns="19050" anchor="ctr" anchorCtr="1">
                <a:spAutoFit/>
              </a:bodyPr>
              <a:lstStyle/>
              <a:p>
                <a:pPr>
                  <a:defRPr sz="5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'１（３）'!$B$39:$B$41</c:f>
              <c:strCache>
                <c:ptCount val="3"/>
                <c:pt idx="0">
                  <c:v>流山市</c:v>
                </c:pt>
                <c:pt idx="1">
                  <c:v>類似団体平均</c:v>
                </c:pt>
                <c:pt idx="2">
                  <c:v>全国市平均</c:v>
                </c:pt>
              </c:strCache>
            </c:strRef>
          </c:cat>
          <c:val>
            <c:numRef>
              <c:f>'１（３）'!$D$39:$D$41</c:f>
              <c:numCache>
                <c:formatCode>0.0</c:formatCode>
                <c:ptCount val="3"/>
                <c:pt idx="0">
                  <c:v>102.6</c:v>
                </c:pt>
                <c:pt idx="1">
                  <c:v>99.7</c:v>
                </c:pt>
                <c:pt idx="2" formatCode="General">
                  <c:v>98.6</c:v>
                </c:pt>
              </c:numCache>
            </c:numRef>
          </c:val>
          <c:extLst>
            <c:ext xmlns:c16="http://schemas.microsoft.com/office/drawing/2014/chart" uri="{C3380CC4-5D6E-409C-BE32-E72D297353CC}">
              <c16:uniqueId val="{00000001-81DE-4A59-870E-3EC641112359}"/>
            </c:ext>
          </c:extLst>
        </c:ser>
        <c:ser>
          <c:idx val="2"/>
          <c:order val="2"/>
          <c:tx>
            <c:strRef>
              <c:f>'１（３）'!$E$38</c:f>
              <c:strCache>
                <c:ptCount val="1"/>
                <c:pt idx="0">
                  <c:v>R6.4.1</c:v>
                </c:pt>
              </c:strCache>
            </c:strRef>
          </c:tx>
          <c:spPr>
            <a:solidFill>
              <a:schemeClr val="accent3"/>
            </a:solidFill>
            <a:ln>
              <a:noFill/>
            </a:ln>
            <a:effectLst/>
          </c:spPr>
          <c:invertIfNegative val="0"/>
          <c:dLbls>
            <c:dLbl>
              <c:idx val="0"/>
              <c:tx>
                <c:rich>
                  <a:bodyPr rot="0" spcFirstLastPara="1" vertOverflow="ellipsis" vert="horz" wrap="square" lIns="38100" tIns="19050" rIns="38100" bIns="19050" anchor="ctr" anchorCtr="1">
                    <a:noAutofit/>
                  </a:bodyPr>
                  <a:lstStyle/>
                  <a:p>
                    <a:pPr>
                      <a:defRPr sz="500" b="0" i="0" u="none" strike="noStrike" kern="1200" baseline="0">
                        <a:solidFill>
                          <a:schemeClr val="tx1">
                            <a:lumMod val="75000"/>
                            <a:lumOff val="25000"/>
                          </a:schemeClr>
                        </a:solidFill>
                        <a:latin typeface="+mn-lt"/>
                        <a:ea typeface="+mn-ea"/>
                        <a:cs typeface="+mn-cs"/>
                      </a:defRPr>
                    </a:pPr>
                    <a:endParaRPr lang="en-US" altLang="ja-JP"/>
                  </a:p>
                  <a:p>
                    <a:pPr>
                      <a:defRPr sz="500" b="0" i="0" u="none" strike="noStrike" kern="1200" baseline="0">
                        <a:solidFill>
                          <a:schemeClr val="tx1">
                            <a:lumMod val="75000"/>
                            <a:lumOff val="25000"/>
                          </a:schemeClr>
                        </a:solidFill>
                        <a:latin typeface="+mn-lt"/>
                        <a:ea typeface="+mn-ea"/>
                        <a:cs typeface="+mn-cs"/>
                      </a:defRPr>
                    </a:pPr>
                    <a:fld id="{7E263BCC-1FD7-4ED5-B1AE-60054FD147C7}" type="VALUE">
                      <a:rPr lang="en-US" altLang="ja-JP"/>
                      <a:pPr>
                        <a:defRPr sz="500" b="0" i="0" u="none" strike="noStrike" kern="1200" baseline="0">
                          <a:solidFill>
                            <a:schemeClr val="tx1">
                              <a:lumMod val="75000"/>
                              <a:lumOff val="25000"/>
                            </a:schemeClr>
                          </a:solidFill>
                          <a:latin typeface="+mn-lt"/>
                          <a:ea typeface="+mn-ea"/>
                          <a:cs typeface="+mn-cs"/>
                        </a:defRPr>
                      </a:pPr>
                      <a:t>[値]</a:t>
                    </a:fld>
                    <a:endParaRPr lang="en-US" altLang="ja-JP"/>
                  </a:p>
                  <a:p>
                    <a:pPr>
                      <a:defRPr sz="500" b="0" i="0" u="none" strike="noStrike" kern="1200" baseline="0">
                        <a:solidFill>
                          <a:schemeClr val="tx1">
                            <a:lumMod val="75000"/>
                            <a:lumOff val="25000"/>
                          </a:schemeClr>
                        </a:solidFill>
                        <a:latin typeface="+mn-lt"/>
                        <a:ea typeface="+mn-ea"/>
                        <a:cs typeface="+mn-cs"/>
                      </a:defRPr>
                    </a:pPr>
                    <a:r>
                      <a:rPr lang="ja-JP" altLang="en-US"/>
                      <a:t>（</a:t>
                    </a:r>
                    <a:r>
                      <a:rPr lang="en-US" altLang="ja-JP"/>
                      <a:t>103.9</a:t>
                    </a:r>
                    <a:r>
                      <a:rPr lang="ja-JP" altLang="en-US"/>
                      <a:t>）</a:t>
                    </a:r>
                  </a:p>
                </c:rich>
              </c:tx>
              <c:spPr>
                <a:noFill/>
                <a:ln>
                  <a:noFill/>
                </a:ln>
                <a:effectLst/>
              </c:sp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06-81DE-4A59-870E-3EC641112359}"/>
                </c:ext>
              </c:extLst>
            </c:dLbl>
            <c:dLbl>
              <c:idx val="1"/>
              <c:tx>
                <c:rich>
                  <a:bodyPr rot="0" spcFirstLastPara="1" vertOverflow="ellipsis" vert="horz" wrap="square" lIns="38100" tIns="19050" rIns="38100" bIns="19050" anchor="ctr" anchorCtr="1">
                    <a:noAutofit/>
                  </a:bodyPr>
                  <a:lstStyle/>
                  <a:p>
                    <a:pPr>
                      <a:defRPr sz="500" b="0" i="0" u="none" strike="noStrike" kern="1200" baseline="0">
                        <a:solidFill>
                          <a:schemeClr val="tx1">
                            <a:lumMod val="75000"/>
                            <a:lumOff val="25000"/>
                          </a:schemeClr>
                        </a:solidFill>
                        <a:latin typeface="+mn-lt"/>
                        <a:ea typeface="+mn-ea"/>
                        <a:cs typeface="+mn-cs"/>
                      </a:defRPr>
                    </a:pPr>
                    <a:endParaRPr lang="en-US" altLang="ja-JP"/>
                  </a:p>
                  <a:p>
                    <a:pPr>
                      <a:defRPr sz="500" b="0" i="0" u="none" strike="noStrike" kern="1200" baseline="0">
                        <a:solidFill>
                          <a:schemeClr val="tx1">
                            <a:lumMod val="75000"/>
                            <a:lumOff val="25000"/>
                          </a:schemeClr>
                        </a:solidFill>
                        <a:latin typeface="+mn-lt"/>
                        <a:ea typeface="+mn-ea"/>
                        <a:cs typeface="+mn-cs"/>
                      </a:defRPr>
                    </a:pPr>
                    <a:fld id="{351B9D35-4956-4C8A-8715-A55A97EA6472}" type="VALUE">
                      <a:rPr lang="en-US" altLang="ja-JP"/>
                      <a:pPr>
                        <a:defRPr sz="500" b="0" i="0" u="none" strike="noStrike" kern="1200" baseline="0">
                          <a:solidFill>
                            <a:schemeClr val="tx1">
                              <a:lumMod val="75000"/>
                              <a:lumOff val="25000"/>
                            </a:schemeClr>
                          </a:solidFill>
                          <a:latin typeface="+mn-lt"/>
                          <a:ea typeface="+mn-ea"/>
                          <a:cs typeface="+mn-cs"/>
                        </a:defRPr>
                      </a:pPr>
                      <a:t>[値]</a:t>
                    </a:fld>
                    <a:endParaRPr lang="ja-JP" altLang="en-US"/>
                  </a:p>
                </c:rich>
              </c:tx>
              <c:spPr>
                <a:noFill/>
                <a:ln>
                  <a:noFill/>
                </a:ln>
                <a:effectLst/>
              </c:sp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02-1EF9-45EB-B376-E8A0A3A1BB12}"/>
                </c:ext>
              </c:extLst>
            </c:dLbl>
            <c:dLbl>
              <c:idx val="2"/>
              <c:tx>
                <c:rich>
                  <a:bodyPr rot="0" spcFirstLastPara="1" vertOverflow="ellipsis" vert="horz" wrap="square" lIns="38100" tIns="19050" rIns="38100" bIns="19050" anchor="ctr" anchorCtr="1">
                    <a:noAutofit/>
                  </a:bodyPr>
                  <a:lstStyle/>
                  <a:p>
                    <a:pPr>
                      <a:defRPr sz="500" b="0" i="0" u="none" strike="noStrike" kern="1200" baseline="0">
                        <a:solidFill>
                          <a:schemeClr val="tx1">
                            <a:lumMod val="75000"/>
                            <a:lumOff val="25000"/>
                          </a:schemeClr>
                        </a:solidFill>
                        <a:latin typeface="+mn-lt"/>
                        <a:ea typeface="+mn-ea"/>
                        <a:cs typeface="+mn-cs"/>
                      </a:defRPr>
                    </a:pPr>
                    <a:endParaRPr lang="en-US" altLang="ja-JP"/>
                  </a:p>
                  <a:p>
                    <a:pPr>
                      <a:defRPr sz="500" b="0" i="0" u="none" strike="noStrike" kern="1200" baseline="0">
                        <a:solidFill>
                          <a:schemeClr val="tx1">
                            <a:lumMod val="75000"/>
                            <a:lumOff val="25000"/>
                          </a:schemeClr>
                        </a:solidFill>
                        <a:latin typeface="+mn-lt"/>
                        <a:ea typeface="+mn-ea"/>
                        <a:cs typeface="+mn-cs"/>
                      </a:defRPr>
                    </a:pPr>
                    <a:fld id="{7BA1A0BA-3003-4A65-965E-6AAB596F8FED}" type="VALUE">
                      <a:rPr lang="en-US" altLang="ja-JP"/>
                      <a:pPr>
                        <a:defRPr sz="500" b="0" i="0" u="none" strike="noStrike" kern="1200" baseline="0">
                          <a:solidFill>
                            <a:schemeClr val="tx1">
                              <a:lumMod val="75000"/>
                              <a:lumOff val="25000"/>
                            </a:schemeClr>
                          </a:solidFill>
                          <a:latin typeface="+mn-lt"/>
                          <a:ea typeface="+mn-ea"/>
                          <a:cs typeface="+mn-cs"/>
                        </a:defRPr>
                      </a:pPr>
                      <a:t>[値]</a:t>
                    </a:fld>
                    <a:endParaRPr lang="ja-JP" altLang="en-US"/>
                  </a:p>
                </c:rich>
              </c:tx>
              <c:spPr>
                <a:noFill/>
                <a:ln>
                  <a:noFill/>
                </a:ln>
                <a:effectLst/>
              </c:sp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05-1EF9-45EB-B376-E8A0A3A1BB12}"/>
                </c:ext>
              </c:extLst>
            </c:dLbl>
            <c:spPr>
              <a:noFill/>
              <a:ln>
                <a:noFill/>
              </a:ln>
              <a:effectLst/>
            </c:spPr>
            <c:txPr>
              <a:bodyPr rot="0" spcFirstLastPara="1" vertOverflow="ellipsis" vert="horz" wrap="square" lIns="38100" tIns="19050" rIns="38100" bIns="19050" anchor="ctr" anchorCtr="1">
                <a:spAutoFit/>
              </a:bodyPr>
              <a:lstStyle/>
              <a:p>
                <a:pPr>
                  <a:defRPr sz="5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'１（３）'!$B$39:$B$41</c:f>
              <c:strCache>
                <c:ptCount val="3"/>
                <c:pt idx="0">
                  <c:v>流山市</c:v>
                </c:pt>
                <c:pt idx="1">
                  <c:v>類似団体平均</c:v>
                </c:pt>
                <c:pt idx="2">
                  <c:v>全国市平均</c:v>
                </c:pt>
              </c:strCache>
            </c:strRef>
          </c:cat>
          <c:val>
            <c:numRef>
              <c:f>'１（３）'!$E$39:$E$41</c:f>
              <c:numCache>
                <c:formatCode>0.0</c:formatCode>
                <c:ptCount val="3"/>
                <c:pt idx="0">
                  <c:v>102.4</c:v>
                </c:pt>
                <c:pt idx="1">
                  <c:v>99.6</c:v>
                </c:pt>
                <c:pt idx="2" formatCode="General">
                  <c:v>98.6</c:v>
                </c:pt>
              </c:numCache>
            </c:numRef>
          </c:val>
          <c:extLst>
            <c:ext xmlns:c16="http://schemas.microsoft.com/office/drawing/2014/chart" uri="{C3380CC4-5D6E-409C-BE32-E72D297353CC}">
              <c16:uniqueId val="{00000002-81DE-4A59-870E-3EC641112359}"/>
            </c:ext>
          </c:extLst>
        </c:ser>
        <c:ser>
          <c:idx val="3"/>
          <c:order val="3"/>
          <c:tx>
            <c:strRef>
              <c:f>'１（３）'!$F$38</c:f>
              <c:strCache>
                <c:ptCount val="1"/>
                <c:pt idx="0">
                  <c:v>R7.4.1</c:v>
                </c:pt>
              </c:strCache>
            </c:strRef>
          </c:tx>
          <c:spPr>
            <a:solidFill>
              <a:schemeClr val="accent4"/>
            </a:solidFill>
            <a:ln>
              <a:noFill/>
            </a:ln>
            <a:effectLst/>
          </c:spPr>
          <c:invertIfNegative val="0"/>
          <c:dLbls>
            <c:dLbl>
              <c:idx val="0"/>
              <c:tx>
                <c:rich>
                  <a:bodyPr rot="0" spcFirstLastPara="1" vertOverflow="ellipsis" vert="horz" wrap="square" lIns="38100" tIns="19050" rIns="38100" bIns="19050" anchor="ctr" anchorCtr="1">
                    <a:noAutofit/>
                  </a:bodyPr>
                  <a:lstStyle/>
                  <a:p>
                    <a:pPr>
                      <a:defRPr sz="500" b="0" i="0" u="none" strike="noStrike" kern="1200" baseline="0">
                        <a:solidFill>
                          <a:schemeClr val="tx1">
                            <a:lumMod val="75000"/>
                            <a:lumOff val="25000"/>
                          </a:schemeClr>
                        </a:solidFill>
                        <a:latin typeface="+mn-lt"/>
                        <a:ea typeface="+mn-ea"/>
                        <a:cs typeface="+mn-cs"/>
                      </a:defRPr>
                    </a:pPr>
                    <a:endParaRPr lang="en-US" altLang="ja-JP"/>
                  </a:p>
                  <a:p>
                    <a:pPr>
                      <a:defRPr sz="500" b="0" i="0" u="none" strike="noStrike" kern="1200" baseline="0">
                        <a:solidFill>
                          <a:schemeClr val="tx1">
                            <a:lumMod val="75000"/>
                            <a:lumOff val="25000"/>
                          </a:schemeClr>
                        </a:solidFill>
                        <a:latin typeface="+mn-lt"/>
                        <a:ea typeface="+mn-ea"/>
                        <a:cs typeface="+mn-cs"/>
                      </a:defRPr>
                    </a:pPr>
                    <a:fld id="{DEAEE79E-E2B1-4BEF-8057-944A04B88CDC}" type="VALUE">
                      <a:rPr lang="en-US" altLang="ja-JP"/>
                      <a:pPr>
                        <a:defRPr sz="500" b="0" i="0" u="none" strike="noStrike" kern="1200" baseline="0">
                          <a:solidFill>
                            <a:schemeClr val="tx1">
                              <a:lumMod val="75000"/>
                              <a:lumOff val="25000"/>
                            </a:schemeClr>
                          </a:solidFill>
                          <a:latin typeface="+mn-lt"/>
                          <a:ea typeface="+mn-ea"/>
                          <a:cs typeface="+mn-cs"/>
                        </a:defRPr>
                      </a:pPr>
                      <a:t>[値]</a:t>
                    </a:fld>
                    <a:endParaRPr lang="en-US" altLang="ja-JP"/>
                  </a:p>
                  <a:p>
                    <a:pPr>
                      <a:defRPr sz="500" b="0" i="0" u="none" strike="noStrike" kern="1200" baseline="0">
                        <a:solidFill>
                          <a:schemeClr val="tx1">
                            <a:lumMod val="75000"/>
                            <a:lumOff val="25000"/>
                          </a:schemeClr>
                        </a:solidFill>
                        <a:latin typeface="+mn-lt"/>
                        <a:ea typeface="+mn-ea"/>
                        <a:cs typeface="+mn-cs"/>
                      </a:defRPr>
                    </a:pPr>
                    <a:r>
                      <a:rPr lang="ja-JP" altLang="en-US"/>
                      <a:t>（</a:t>
                    </a:r>
                    <a:r>
                      <a:rPr lang="en-US" altLang="ja-JP"/>
                      <a:t>103.7</a:t>
                    </a:r>
                    <a:r>
                      <a:rPr lang="ja-JP" altLang="en-US"/>
                      <a:t>）</a:t>
                    </a:r>
                  </a:p>
                </c:rich>
              </c:tx>
              <c:spPr>
                <a:noFill/>
                <a:ln>
                  <a:noFill/>
                </a:ln>
                <a:effectLst/>
              </c:sp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00-8AE0-451A-A90C-4C51886AC8BF}"/>
                </c:ext>
              </c:extLst>
            </c:dLbl>
            <c:dLbl>
              <c:idx val="1"/>
              <c:tx>
                <c:rich>
                  <a:bodyPr rot="0" spcFirstLastPara="1" vertOverflow="ellipsis" vert="horz" wrap="square" lIns="38100" tIns="19050" rIns="38100" bIns="19050" anchor="ctr" anchorCtr="1">
                    <a:noAutofit/>
                  </a:bodyPr>
                  <a:lstStyle/>
                  <a:p>
                    <a:pPr>
                      <a:defRPr sz="500" b="0" i="0" u="none" strike="noStrike" kern="1200" baseline="0">
                        <a:solidFill>
                          <a:schemeClr val="tx1">
                            <a:lumMod val="75000"/>
                            <a:lumOff val="25000"/>
                          </a:schemeClr>
                        </a:solidFill>
                        <a:latin typeface="+mn-lt"/>
                        <a:ea typeface="+mn-ea"/>
                        <a:cs typeface="+mn-cs"/>
                      </a:defRPr>
                    </a:pPr>
                    <a:endParaRPr lang="en-US" altLang="ja-JP"/>
                  </a:p>
                  <a:p>
                    <a:pPr>
                      <a:defRPr sz="500" b="0" i="0" u="none" strike="noStrike" kern="1200" baseline="0">
                        <a:solidFill>
                          <a:schemeClr val="tx1">
                            <a:lumMod val="75000"/>
                            <a:lumOff val="25000"/>
                          </a:schemeClr>
                        </a:solidFill>
                        <a:latin typeface="+mn-lt"/>
                        <a:ea typeface="+mn-ea"/>
                        <a:cs typeface="+mn-cs"/>
                      </a:defRPr>
                    </a:pPr>
                    <a:fld id="{F2EF4961-9D72-4395-BD7F-9696D086FE39}" type="VALUE">
                      <a:rPr lang="en-US" altLang="ja-JP"/>
                      <a:pPr>
                        <a:defRPr sz="500" b="0" i="0" u="none" strike="noStrike" kern="1200" baseline="0">
                          <a:solidFill>
                            <a:schemeClr val="tx1">
                              <a:lumMod val="75000"/>
                              <a:lumOff val="25000"/>
                            </a:schemeClr>
                          </a:solidFill>
                          <a:latin typeface="+mn-lt"/>
                          <a:ea typeface="+mn-ea"/>
                          <a:cs typeface="+mn-cs"/>
                        </a:defRPr>
                      </a:pPr>
                      <a:t>[値]</a:t>
                    </a:fld>
                    <a:endParaRPr lang="ja-JP" altLang="en-US"/>
                  </a:p>
                </c:rich>
              </c:tx>
              <c:spPr>
                <a:noFill/>
                <a:ln>
                  <a:noFill/>
                </a:ln>
                <a:effectLst/>
              </c:sp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01-8AE0-451A-A90C-4C51886AC8BF}"/>
                </c:ext>
              </c:extLst>
            </c:dLbl>
            <c:dLbl>
              <c:idx val="2"/>
              <c:tx>
                <c:rich>
                  <a:bodyPr rot="0" spcFirstLastPara="1" vertOverflow="ellipsis" vert="horz" wrap="square" lIns="38100" tIns="19050" rIns="38100" bIns="19050" anchor="ctr" anchorCtr="1">
                    <a:noAutofit/>
                  </a:bodyPr>
                  <a:lstStyle/>
                  <a:p>
                    <a:pPr>
                      <a:defRPr sz="500" b="0" i="0" u="none" strike="noStrike" kern="1200" baseline="0">
                        <a:solidFill>
                          <a:schemeClr val="tx1">
                            <a:lumMod val="75000"/>
                            <a:lumOff val="25000"/>
                          </a:schemeClr>
                        </a:solidFill>
                        <a:latin typeface="+mn-lt"/>
                        <a:ea typeface="+mn-ea"/>
                        <a:cs typeface="+mn-cs"/>
                      </a:defRPr>
                    </a:pPr>
                    <a:endParaRPr lang="en-US" altLang="ja-JP"/>
                  </a:p>
                  <a:p>
                    <a:pPr>
                      <a:defRPr sz="500" b="0" i="0" u="none" strike="noStrike" kern="1200" baseline="0">
                        <a:solidFill>
                          <a:schemeClr val="tx1">
                            <a:lumMod val="75000"/>
                            <a:lumOff val="25000"/>
                          </a:schemeClr>
                        </a:solidFill>
                        <a:latin typeface="+mn-lt"/>
                        <a:ea typeface="+mn-ea"/>
                        <a:cs typeface="+mn-cs"/>
                      </a:defRPr>
                    </a:pPr>
                    <a:fld id="{A92FBD46-6866-43AA-AC1D-52FBA0B065A7}" type="VALUE">
                      <a:rPr lang="en-US" altLang="ja-JP"/>
                      <a:pPr>
                        <a:defRPr sz="500" b="0" i="0" u="none" strike="noStrike" kern="1200" baseline="0">
                          <a:solidFill>
                            <a:schemeClr val="tx1">
                              <a:lumMod val="75000"/>
                              <a:lumOff val="25000"/>
                            </a:schemeClr>
                          </a:solidFill>
                          <a:latin typeface="+mn-lt"/>
                          <a:ea typeface="+mn-ea"/>
                          <a:cs typeface="+mn-cs"/>
                        </a:defRPr>
                      </a:pPr>
                      <a:t>[値]</a:t>
                    </a:fld>
                    <a:endParaRPr lang="ja-JP" altLang="en-US"/>
                  </a:p>
                </c:rich>
              </c:tx>
              <c:spPr>
                <a:noFill/>
                <a:ln>
                  <a:noFill/>
                </a:ln>
                <a:effectLst/>
              </c:sp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02-8AE0-451A-A90C-4C51886AC8BF}"/>
                </c:ext>
              </c:extLst>
            </c:dLbl>
            <c:spPr>
              <a:noFill/>
              <a:ln>
                <a:noFill/>
              </a:ln>
              <a:effectLst/>
            </c:spPr>
            <c:txPr>
              <a:bodyPr rot="0" spcFirstLastPara="1" vertOverflow="ellipsis" vert="horz" wrap="square" lIns="38100" tIns="19050" rIns="38100" bIns="19050" anchor="ctr" anchorCtr="1">
                <a:spAutoFit/>
              </a:bodyPr>
              <a:lstStyle/>
              <a:p>
                <a:pPr>
                  <a:defRPr sz="5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'１（３）'!$B$39:$B$41</c:f>
              <c:strCache>
                <c:ptCount val="3"/>
                <c:pt idx="0">
                  <c:v>流山市</c:v>
                </c:pt>
                <c:pt idx="1">
                  <c:v>類似団体平均</c:v>
                </c:pt>
                <c:pt idx="2">
                  <c:v>全国市平均</c:v>
                </c:pt>
              </c:strCache>
            </c:strRef>
          </c:cat>
          <c:val>
            <c:numRef>
              <c:f>'１（３）'!$F$39:$F$41</c:f>
              <c:numCache>
                <c:formatCode>0.0</c:formatCode>
                <c:ptCount val="3"/>
                <c:pt idx="0">
                  <c:v>102.5</c:v>
                </c:pt>
                <c:pt idx="1">
                  <c:v>99.6</c:v>
                </c:pt>
                <c:pt idx="2" formatCode="General">
                  <c:v>98.7</c:v>
                </c:pt>
              </c:numCache>
            </c:numRef>
          </c:val>
          <c:extLst>
            <c:ext xmlns:c16="http://schemas.microsoft.com/office/drawing/2014/chart" uri="{C3380CC4-5D6E-409C-BE32-E72D297353CC}">
              <c16:uniqueId val="{00000003-81DE-4A59-870E-3EC641112359}"/>
            </c:ext>
          </c:extLst>
        </c:ser>
        <c:dLbls>
          <c:dLblPos val="outEnd"/>
          <c:showLegendKey val="0"/>
          <c:showVal val="1"/>
          <c:showCatName val="0"/>
          <c:showSerName val="0"/>
          <c:showPercent val="0"/>
          <c:showBubbleSize val="0"/>
        </c:dLbls>
        <c:gapWidth val="219"/>
        <c:overlap val="-27"/>
        <c:axId val="804928223"/>
        <c:axId val="804934463"/>
      </c:barChart>
      <c:catAx>
        <c:axId val="804928223"/>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804934463"/>
        <c:crosses val="autoZero"/>
        <c:auto val="1"/>
        <c:lblAlgn val="ctr"/>
        <c:lblOffset val="100"/>
        <c:noMultiLvlLbl val="0"/>
      </c:catAx>
      <c:valAx>
        <c:axId val="804934463"/>
        <c:scaling>
          <c:orientation val="minMax"/>
          <c:max val="110"/>
          <c:min val="9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804928223"/>
        <c:crosses val="autoZero"/>
        <c:crossBetween val="between"/>
        <c:majorUnit val="5"/>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'３（１）'!$A$36</c:f>
              <c:strCache>
                <c:ptCount val="1"/>
                <c:pt idx="0">
                  <c:v>１級</c:v>
                </c:pt>
              </c:strCache>
            </c:strRef>
          </c:tx>
          <c:spPr>
            <a:solidFill>
              <a:schemeClr val="accent1"/>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'３（１）'!$B$35:$D$35</c:f>
              <c:strCache>
                <c:ptCount val="3"/>
                <c:pt idx="0">
                  <c:v>令和７年の構成比</c:v>
                </c:pt>
                <c:pt idx="1">
                  <c:v>１年前の構成比</c:v>
                </c:pt>
                <c:pt idx="2">
                  <c:v>５年前の構成比</c:v>
                </c:pt>
              </c:strCache>
            </c:strRef>
          </c:cat>
          <c:val>
            <c:numRef>
              <c:f>'３（１）'!$B$36:$D$36</c:f>
              <c:numCache>
                <c:formatCode>0.0%</c:formatCode>
                <c:ptCount val="3"/>
                <c:pt idx="0">
                  <c:v>4.736842105263158E-2</c:v>
                </c:pt>
                <c:pt idx="1">
                  <c:v>5.0788091068301226E-2</c:v>
                </c:pt>
                <c:pt idx="2">
                  <c:v>8.6956521739130432E-2</c:v>
                </c:pt>
              </c:numCache>
            </c:numRef>
          </c:val>
          <c:extLst>
            <c:ext xmlns:c16="http://schemas.microsoft.com/office/drawing/2014/chart" uri="{C3380CC4-5D6E-409C-BE32-E72D297353CC}">
              <c16:uniqueId val="{00000000-31E0-40CD-8EB8-C9E96AC3908D}"/>
            </c:ext>
          </c:extLst>
        </c:ser>
        <c:ser>
          <c:idx val="1"/>
          <c:order val="1"/>
          <c:tx>
            <c:strRef>
              <c:f>'３（１）'!$A$37</c:f>
              <c:strCache>
                <c:ptCount val="1"/>
                <c:pt idx="0">
                  <c:v>２級</c:v>
                </c:pt>
              </c:strCache>
            </c:strRef>
          </c:tx>
          <c:spPr>
            <a:solidFill>
              <a:schemeClr val="accent2"/>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'３（１）'!$B$35:$D$35</c:f>
              <c:strCache>
                <c:ptCount val="3"/>
                <c:pt idx="0">
                  <c:v>令和７年の構成比</c:v>
                </c:pt>
                <c:pt idx="1">
                  <c:v>１年前の構成比</c:v>
                </c:pt>
                <c:pt idx="2">
                  <c:v>５年前の構成比</c:v>
                </c:pt>
              </c:strCache>
            </c:strRef>
          </c:cat>
          <c:val>
            <c:numRef>
              <c:f>'３（１）'!$B$37:$D$37</c:f>
              <c:numCache>
                <c:formatCode>0.0%</c:formatCode>
                <c:ptCount val="3"/>
                <c:pt idx="0">
                  <c:v>0.3298245614035088</c:v>
                </c:pt>
                <c:pt idx="1">
                  <c:v>0.35376532399299476</c:v>
                </c:pt>
                <c:pt idx="2">
                  <c:v>0.32325141776937616</c:v>
                </c:pt>
              </c:numCache>
            </c:numRef>
          </c:val>
          <c:extLst>
            <c:ext xmlns:c16="http://schemas.microsoft.com/office/drawing/2014/chart" uri="{C3380CC4-5D6E-409C-BE32-E72D297353CC}">
              <c16:uniqueId val="{00000001-31E0-40CD-8EB8-C9E96AC3908D}"/>
            </c:ext>
          </c:extLst>
        </c:ser>
        <c:ser>
          <c:idx val="2"/>
          <c:order val="2"/>
          <c:tx>
            <c:strRef>
              <c:f>'３（１）'!$A$38</c:f>
              <c:strCache>
                <c:ptCount val="1"/>
                <c:pt idx="0">
                  <c:v>３級</c:v>
                </c:pt>
              </c:strCache>
            </c:strRef>
          </c:tx>
          <c:spPr>
            <a:solidFill>
              <a:schemeClr val="accent3"/>
            </a:solidFill>
            <a:ln>
              <a:solidFill>
                <a:schemeClr val="tx1"/>
              </a:solidFill>
            </a:ln>
            <a:effectLst/>
          </c:spPr>
          <c:invertIfNegative val="0"/>
          <c:dPt>
            <c:idx val="2"/>
            <c:invertIfNegative val="0"/>
            <c:bubble3D val="0"/>
            <c:spPr>
              <a:solidFill>
                <a:schemeClr val="accent3"/>
              </a:solidFill>
              <a:ln>
                <a:solidFill>
                  <a:schemeClr val="tx1"/>
                </a:solidFill>
              </a:ln>
              <a:effectLst/>
            </c:spPr>
            <c:extLst>
              <c:ext xmlns:c16="http://schemas.microsoft.com/office/drawing/2014/chart" uri="{C3380CC4-5D6E-409C-BE32-E72D297353CC}">
                <c16:uniqueId val="{00000008-31E0-40CD-8EB8-C9E96AC3908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'３（１）'!$B$35:$D$35</c:f>
              <c:strCache>
                <c:ptCount val="3"/>
                <c:pt idx="0">
                  <c:v>令和７年の構成比</c:v>
                </c:pt>
                <c:pt idx="1">
                  <c:v>１年前の構成比</c:v>
                </c:pt>
                <c:pt idx="2">
                  <c:v>５年前の構成比</c:v>
                </c:pt>
              </c:strCache>
            </c:strRef>
          </c:cat>
          <c:val>
            <c:numRef>
              <c:f>'３（１）'!$B$38:$D$38</c:f>
              <c:numCache>
                <c:formatCode>0.0%</c:formatCode>
                <c:ptCount val="3"/>
                <c:pt idx="0">
                  <c:v>0.14561403508771931</c:v>
                </c:pt>
                <c:pt idx="1">
                  <c:v>0.12609457092819615</c:v>
                </c:pt>
                <c:pt idx="2">
                  <c:v>9.4517958412098299E-2</c:v>
                </c:pt>
              </c:numCache>
            </c:numRef>
          </c:val>
          <c:extLst>
            <c:ext xmlns:c16="http://schemas.microsoft.com/office/drawing/2014/chart" uri="{C3380CC4-5D6E-409C-BE32-E72D297353CC}">
              <c16:uniqueId val="{00000002-31E0-40CD-8EB8-C9E96AC3908D}"/>
            </c:ext>
          </c:extLst>
        </c:ser>
        <c:ser>
          <c:idx val="3"/>
          <c:order val="3"/>
          <c:tx>
            <c:strRef>
              <c:f>'３（１）'!$A$39</c:f>
              <c:strCache>
                <c:ptCount val="1"/>
                <c:pt idx="0">
                  <c:v>４級</c:v>
                </c:pt>
              </c:strCache>
            </c:strRef>
          </c:tx>
          <c:spPr>
            <a:solidFill>
              <a:schemeClr val="accent4"/>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'３（１）'!$B$35:$D$35</c:f>
              <c:strCache>
                <c:ptCount val="3"/>
                <c:pt idx="0">
                  <c:v>令和７年の構成比</c:v>
                </c:pt>
                <c:pt idx="1">
                  <c:v>１年前の構成比</c:v>
                </c:pt>
                <c:pt idx="2">
                  <c:v>５年前の構成比</c:v>
                </c:pt>
              </c:strCache>
            </c:strRef>
          </c:cat>
          <c:val>
            <c:numRef>
              <c:f>'３（１）'!$B$39:$D$39</c:f>
              <c:numCache>
                <c:formatCode>0.0%</c:formatCode>
                <c:ptCount val="3"/>
                <c:pt idx="0">
                  <c:v>0.1</c:v>
                </c:pt>
                <c:pt idx="1">
                  <c:v>8.4063047285464099E-2</c:v>
                </c:pt>
                <c:pt idx="2">
                  <c:v>8.1285444234404536E-2</c:v>
                </c:pt>
              </c:numCache>
            </c:numRef>
          </c:val>
          <c:extLst>
            <c:ext xmlns:c16="http://schemas.microsoft.com/office/drawing/2014/chart" uri="{C3380CC4-5D6E-409C-BE32-E72D297353CC}">
              <c16:uniqueId val="{00000003-31E0-40CD-8EB8-C9E96AC3908D}"/>
            </c:ext>
          </c:extLst>
        </c:ser>
        <c:ser>
          <c:idx val="4"/>
          <c:order val="4"/>
          <c:tx>
            <c:strRef>
              <c:f>'３（１）'!$A$40</c:f>
              <c:strCache>
                <c:ptCount val="1"/>
                <c:pt idx="0">
                  <c:v>５級</c:v>
                </c:pt>
              </c:strCache>
            </c:strRef>
          </c:tx>
          <c:spPr>
            <a:solidFill>
              <a:schemeClr val="accent5"/>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'３（１）'!$B$35:$D$35</c:f>
              <c:strCache>
                <c:ptCount val="3"/>
                <c:pt idx="0">
                  <c:v>令和７年の構成比</c:v>
                </c:pt>
                <c:pt idx="1">
                  <c:v>１年前の構成比</c:v>
                </c:pt>
                <c:pt idx="2">
                  <c:v>５年前の構成比</c:v>
                </c:pt>
              </c:strCache>
            </c:strRef>
          </c:cat>
          <c:val>
            <c:numRef>
              <c:f>'３（１）'!$B$40:$D$40</c:f>
              <c:numCache>
                <c:formatCode>0.0%</c:formatCode>
                <c:ptCount val="3"/>
                <c:pt idx="0">
                  <c:v>0.13333333333333333</c:v>
                </c:pt>
                <c:pt idx="1">
                  <c:v>0.14711033274956217</c:v>
                </c:pt>
                <c:pt idx="2">
                  <c:v>0.16068052930056712</c:v>
                </c:pt>
              </c:numCache>
            </c:numRef>
          </c:val>
          <c:extLst>
            <c:ext xmlns:c16="http://schemas.microsoft.com/office/drawing/2014/chart" uri="{C3380CC4-5D6E-409C-BE32-E72D297353CC}">
              <c16:uniqueId val="{00000004-31E0-40CD-8EB8-C9E96AC3908D}"/>
            </c:ext>
          </c:extLst>
        </c:ser>
        <c:ser>
          <c:idx val="5"/>
          <c:order val="5"/>
          <c:tx>
            <c:strRef>
              <c:f>'３（１）'!$A$41</c:f>
              <c:strCache>
                <c:ptCount val="1"/>
                <c:pt idx="0">
                  <c:v>６級</c:v>
                </c:pt>
              </c:strCache>
            </c:strRef>
          </c:tx>
          <c:spPr>
            <a:solidFill>
              <a:schemeClr val="accent6"/>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'３（１）'!$B$35:$D$35</c:f>
              <c:strCache>
                <c:ptCount val="3"/>
                <c:pt idx="0">
                  <c:v>令和７年の構成比</c:v>
                </c:pt>
                <c:pt idx="1">
                  <c:v>１年前の構成比</c:v>
                </c:pt>
                <c:pt idx="2">
                  <c:v>５年前の構成比</c:v>
                </c:pt>
              </c:strCache>
            </c:strRef>
          </c:cat>
          <c:val>
            <c:numRef>
              <c:f>'３（１）'!$B$41:$D$41</c:f>
              <c:numCache>
                <c:formatCode>0.0%</c:formatCode>
                <c:ptCount val="3"/>
                <c:pt idx="0">
                  <c:v>0.13157894736842105</c:v>
                </c:pt>
                <c:pt idx="1">
                  <c:v>0.12259194395796848</c:v>
                </c:pt>
                <c:pt idx="2">
                  <c:v>0.12854442344045369</c:v>
                </c:pt>
              </c:numCache>
            </c:numRef>
          </c:val>
          <c:extLst>
            <c:ext xmlns:c16="http://schemas.microsoft.com/office/drawing/2014/chart" uri="{C3380CC4-5D6E-409C-BE32-E72D297353CC}">
              <c16:uniqueId val="{00000005-31E0-40CD-8EB8-C9E96AC3908D}"/>
            </c:ext>
          </c:extLst>
        </c:ser>
        <c:ser>
          <c:idx val="6"/>
          <c:order val="6"/>
          <c:tx>
            <c:strRef>
              <c:f>'３（１）'!$A$42</c:f>
              <c:strCache>
                <c:ptCount val="1"/>
                <c:pt idx="0">
                  <c:v>７級</c:v>
                </c:pt>
              </c:strCache>
            </c:strRef>
          </c:tx>
          <c:spPr>
            <a:solidFill>
              <a:schemeClr val="accent4">
                <a:lumMod val="40000"/>
                <a:lumOff val="60000"/>
              </a:schemeClr>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'３（１）'!$B$35:$D$35</c:f>
              <c:strCache>
                <c:ptCount val="3"/>
                <c:pt idx="0">
                  <c:v>令和７年の構成比</c:v>
                </c:pt>
                <c:pt idx="1">
                  <c:v>１年前の構成比</c:v>
                </c:pt>
                <c:pt idx="2">
                  <c:v>５年前の構成比</c:v>
                </c:pt>
              </c:strCache>
            </c:strRef>
          </c:cat>
          <c:val>
            <c:numRef>
              <c:f>'３（１）'!$B$42:$D$42</c:f>
              <c:numCache>
                <c:formatCode>0.0%</c:formatCode>
                <c:ptCount val="3"/>
                <c:pt idx="0">
                  <c:v>8.771929824561403E-2</c:v>
                </c:pt>
                <c:pt idx="1">
                  <c:v>8.9316987740805598E-2</c:v>
                </c:pt>
                <c:pt idx="2">
                  <c:v>9.4517958412098299E-2</c:v>
                </c:pt>
              </c:numCache>
            </c:numRef>
          </c:val>
          <c:extLst>
            <c:ext xmlns:c16="http://schemas.microsoft.com/office/drawing/2014/chart" uri="{C3380CC4-5D6E-409C-BE32-E72D297353CC}">
              <c16:uniqueId val="{00000006-31E0-40CD-8EB8-C9E96AC3908D}"/>
            </c:ext>
          </c:extLst>
        </c:ser>
        <c:ser>
          <c:idx val="7"/>
          <c:order val="7"/>
          <c:tx>
            <c:strRef>
              <c:f>'３（１）'!$A$43</c:f>
              <c:strCache>
                <c:ptCount val="1"/>
                <c:pt idx="0">
                  <c:v>８級</c:v>
                </c:pt>
              </c:strCache>
            </c:strRef>
          </c:tx>
          <c:spPr>
            <a:solidFill>
              <a:schemeClr val="accent2">
                <a:lumMod val="60000"/>
                <a:lumOff val="40000"/>
              </a:schemeClr>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'３（１）'!$B$35:$D$35</c:f>
              <c:strCache>
                <c:ptCount val="3"/>
                <c:pt idx="0">
                  <c:v>令和７年の構成比</c:v>
                </c:pt>
                <c:pt idx="1">
                  <c:v>１年前の構成比</c:v>
                </c:pt>
                <c:pt idx="2">
                  <c:v>５年前の構成比</c:v>
                </c:pt>
              </c:strCache>
            </c:strRef>
          </c:cat>
          <c:val>
            <c:numRef>
              <c:f>'３（１）'!$B$43:$D$43</c:f>
              <c:numCache>
                <c:formatCode>0.0%</c:formatCode>
                <c:ptCount val="3"/>
                <c:pt idx="0">
                  <c:v>2.456140350877193E-2</c:v>
                </c:pt>
                <c:pt idx="1">
                  <c:v>2.6269702276707531E-2</c:v>
                </c:pt>
                <c:pt idx="2">
                  <c:v>3.0245746691871456E-2</c:v>
                </c:pt>
              </c:numCache>
            </c:numRef>
          </c:val>
          <c:extLst>
            <c:ext xmlns:c16="http://schemas.microsoft.com/office/drawing/2014/chart" uri="{C3380CC4-5D6E-409C-BE32-E72D297353CC}">
              <c16:uniqueId val="{00000007-31E0-40CD-8EB8-C9E96AC3908D}"/>
            </c:ext>
          </c:extLst>
        </c:ser>
        <c:dLbls>
          <c:showLegendKey val="0"/>
          <c:showVal val="0"/>
          <c:showCatName val="0"/>
          <c:showSerName val="0"/>
          <c:showPercent val="0"/>
          <c:showBubbleSize val="0"/>
        </c:dLbls>
        <c:gapWidth val="150"/>
        <c:overlap val="100"/>
        <c:axId val="493646959"/>
        <c:axId val="493644463"/>
      </c:barChart>
      <c:catAx>
        <c:axId val="4936469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ja-JP"/>
          </a:p>
        </c:txPr>
        <c:crossAx val="493644463"/>
        <c:crosses val="autoZero"/>
        <c:auto val="1"/>
        <c:lblAlgn val="ctr"/>
        <c:lblOffset val="100"/>
        <c:noMultiLvlLbl val="0"/>
      </c:catAx>
      <c:valAx>
        <c:axId val="49364446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3646959"/>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2760552252397023"/>
          <c:y val="7.4731628839192705E-3"/>
          <c:w val="0.87110311236614302"/>
          <c:h val="0.92969325142900072"/>
        </c:manualLayout>
      </c:layout>
      <c:lineChart>
        <c:grouping val="standard"/>
        <c:varyColors val="0"/>
        <c:ser>
          <c:idx val="0"/>
          <c:order val="0"/>
          <c:tx>
            <c:strRef>
              <c:f>'３（２）'!$Q$5</c:f>
              <c:strCache>
                <c:ptCount val="1"/>
                <c:pt idx="0">
                  <c:v>団体1級</c:v>
                </c:pt>
              </c:strCache>
            </c:strRef>
          </c:tx>
          <c:spPr>
            <a:ln w="34925">
              <a:solidFill>
                <a:schemeClr val="tx1"/>
              </a:solidFill>
            </a:ln>
          </c:spPr>
          <c:marker>
            <c:symbol val="none"/>
          </c:marker>
          <c:cat>
            <c:numRef>
              <c:f>'３（２）'!$P$6:$P$130</c:f>
              <c:numCache>
                <c:formatCode>General</c:formatCode>
                <c:ptCount val="12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numCache>
            </c:numRef>
          </c:cat>
          <c:val>
            <c:numRef>
              <c:f>'３（２）'!$Q$6:$Q$130</c:f>
              <c:numCache>
                <c:formatCode>#,##0;"△ "#,##0</c:formatCode>
                <c:ptCount val="125"/>
                <c:pt idx="0">
                  <c:v>1835</c:v>
                </c:pt>
                <c:pt idx="1">
                  <c:v>1846</c:v>
                </c:pt>
                <c:pt idx="2">
                  <c:v>1858</c:v>
                </c:pt>
                <c:pt idx="3">
                  <c:v>1869</c:v>
                </c:pt>
                <c:pt idx="4">
                  <c:v>1880</c:v>
                </c:pt>
                <c:pt idx="5">
                  <c:v>1897</c:v>
                </c:pt>
                <c:pt idx="6">
                  <c:v>1913</c:v>
                </c:pt>
                <c:pt idx="7">
                  <c:v>1929</c:v>
                </c:pt>
                <c:pt idx="8">
                  <c:v>1945</c:v>
                </c:pt>
                <c:pt idx="9">
                  <c:v>1962</c:v>
                </c:pt>
                <c:pt idx="10">
                  <c:v>1978</c:v>
                </c:pt>
                <c:pt idx="11">
                  <c:v>1994</c:v>
                </c:pt>
                <c:pt idx="12">
                  <c:v>2010</c:v>
                </c:pt>
                <c:pt idx="13">
                  <c:v>2027</c:v>
                </c:pt>
                <c:pt idx="14">
                  <c:v>2044</c:v>
                </c:pt>
                <c:pt idx="15">
                  <c:v>2061</c:v>
                </c:pt>
                <c:pt idx="16">
                  <c:v>2074</c:v>
                </c:pt>
                <c:pt idx="17">
                  <c:v>2090</c:v>
                </c:pt>
                <c:pt idx="18">
                  <c:v>2106</c:v>
                </c:pt>
                <c:pt idx="19">
                  <c:v>2121</c:v>
                </c:pt>
                <c:pt idx="20">
                  <c:v>2136</c:v>
                </c:pt>
                <c:pt idx="21">
                  <c:v>2152</c:v>
                </c:pt>
                <c:pt idx="22">
                  <c:v>2168</c:v>
                </c:pt>
                <c:pt idx="23">
                  <c:v>2184</c:v>
                </c:pt>
                <c:pt idx="24">
                  <c:v>2200</c:v>
                </c:pt>
                <c:pt idx="25">
                  <c:v>2217</c:v>
                </c:pt>
                <c:pt idx="26">
                  <c:v>2230</c:v>
                </c:pt>
                <c:pt idx="27">
                  <c:v>2243</c:v>
                </c:pt>
                <c:pt idx="28">
                  <c:v>2256</c:v>
                </c:pt>
                <c:pt idx="29">
                  <c:v>2267</c:v>
                </c:pt>
                <c:pt idx="30">
                  <c:v>2278</c:v>
                </c:pt>
                <c:pt idx="31">
                  <c:v>2289</c:v>
                </c:pt>
                <c:pt idx="32">
                  <c:v>2300</c:v>
                </c:pt>
                <c:pt idx="33">
                  <c:v>2311</c:v>
                </c:pt>
                <c:pt idx="34">
                  <c:v>2322</c:v>
                </c:pt>
                <c:pt idx="35">
                  <c:v>2333</c:v>
                </c:pt>
                <c:pt idx="36">
                  <c:v>2344</c:v>
                </c:pt>
                <c:pt idx="37">
                  <c:v>2354</c:v>
                </c:pt>
                <c:pt idx="38">
                  <c:v>2364</c:v>
                </c:pt>
                <c:pt idx="39">
                  <c:v>2373</c:v>
                </c:pt>
                <c:pt idx="40">
                  <c:v>2382</c:v>
                </c:pt>
                <c:pt idx="41">
                  <c:v>2391</c:v>
                </c:pt>
                <c:pt idx="42">
                  <c:v>2399</c:v>
                </c:pt>
                <c:pt idx="43">
                  <c:v>2407</c:v>
                </c:pt>
                <c:pt idx="44">
                  <c:v>2414</c:v>
                </c:pt>
                <c:pt idx="45">
                  <c:v>2420</c:v>
                </c:pt>
                <c:pt idx="46">
                  <c:v>2426</c:v>
                </c:pt>
                <c:pt idx="47">
                  <c:v>2432</c:v>
                </c:pt>
                <c:pt idx="48">
                  <c:v>2438</c:v>
                </c:pt>
                <c:pt idx="49">
                  <c:v>2444</c:v>
                </c:pt>
                <c:pt idx="50">
                  <c:v>2450</c:v>
                </c:pt>
                <c:pt idx="51">
                  <c:v>2455</c:v>
                </c:pt>
                <c:pt idx="52">
                  <c:v>2460</c:v>
                </c:pt>
                <c:pt idx="53">
                  <c:v>2464</c:v>
                </c:pt>
                <c:pt idx="54">
                  <c:v>2467</c:v>
                </c:pt>
                <c:pt idx="55">
                  <c:v>2470</c:v>
                </c:pt>
                <c:pt idx="56">
                  <c:v>2473</c:v>
                </c:pt>
                <c:pt idx="57">
                  <c:v>2476</c:v>
                </c:pt>
                <c:pt idx="58">
                  <c:v>2479</c:v>
                </c:pt>
                <c:pt idx="59">
                  <c:v>2482</c:v>
                </c:pt>
                <c:pt idx="60">
                  <c:v>2485</c:v>
                </c:pt>
                <c:pt idx="61">
                  <c:v>2488</c:v>
                </c:pt>
                <c:pt idx="62">
                  <c:v>2491</c:v>
                </c:pt>
                <c:pt idx="63">
                  <c:v>2494</c:v>
                </c:pt>
                <c:pt idx="64">
                  <c:v>2497</c:v>
                </c:pt>
                <c:pt idx="65">
                  <c:v>2500</c:v>
                </c:pt>
                <c:pt idx="66">
                  <c:v>2503</c:v>
                </c:pt>
                <c:pt idx="67">
                  <c:v>2506</c:v>
                </c:pt>
                <c:pt idx="68">
                  <c:v>2509</c:v>
                </c:pt>
                <c:pt idx="69">
                  <c:v>2512</c:v>
                </c:pt>
                <c:pt idx="70">
                  <c:v>2515</c:v>
                </c:pt>
                <c:pt idx="71">
                  <c:v>2518</c:v>
                </c:pt>
                <c:pt idx="72">
                  <c:v>2521</c:v>
                </c:pt>
                <c:pt idx="73">
                  <c:v>2524</c:v>
                </c:pt>
                <c:pt idx="74">
                  <c:v>2527</c:v>
                </c:pt>
                <c:pt idx="75">
                  <c:v>2530</c:v>
                </c:pt>
                <c:pt idx="76">
                  <c:v>2533</c:v>
                </c:pt>
                <c:pt idx="77">
                  <c:v>2536</c:v>
                </c:pt>
                <c:pt idx="78">
                  <c:v>2539</c:v>
                </c:pt>
                <c:pt idx="79">
                  <c:v>2542</c:v>
                </c:pt>
                <c:pt idx="80">
                  <c:v>2545</c:v>
                </c:pt>
                <c:pt idx="81">
                  <c:v>2548</c:v>
                </c:pt>
                <c:pt idx="82">
                  <c:v>2551</c:v>
                </c:pt>
                <c:pt idx="83">
                  <c:v>2554</c:v>
                </c:pt>
                <c:pt idx="84">
                  <c:v>2557</c:v>
                </c:pt>
                <c:pt idx="85">
                  <c:v>2560</c:v>
                </c:pt>
                <c:pt idx="86">
                  <c:v>2563</c:v>
                </c:pt>
                <c:pt idx="87">
                  <c:v>2566</c:v>
                </c:pt>
                <c:pt idx="88">
                  <c:v>2569</c:v>
                </c:pt>
                <c:pt idx="89">
                  <c:v>2572</c:v>
                </c:pt>
                <c:pt idx="90">
                  <c:v>2575</c:v>
                </c:pt>
                <c:pt idx="91">
                  <c:v>2578</c:v>
                </c:pt>
                <c:pt idx="92">
                  <c:v>2581</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numCache>
            </c:numRef>
          </c:val>
          <c:smooth val="0"/>
          <c:extLst>
            <c:ext xmlns:c16="http://schemas.microsoft.com/office/drawing/2014/chart" uri="{C3380CC4-5D6E-409C-BE32-E72D297353CC}">
              <c16:uniqueId val="{00000000-816F-4EB1-BBCD-D5EE168E89CC}"/>
            </c:ext>
          </c:extLst>
        </c:ser>
        <c:ser>
          <c:idx val="1"/>
          <c:order val="1"/>
          <c:tx>
            <c:strRef>
              <c:f>'３（２）'!$R$5</c:f>
              <c:strCache>
                <c:ptCount val="1"/>
                <c:pt idx="0">
                  <c:v>団体2級</c:v>
                </c:pt>
              </c:strCache>
            </c:strRef>
          </c:tx>
          <c:spPr>
            <a:ln w="34925">
              <a:solidFill>
                <a:schemeClr val="tx1"/>
              </a:solidFill>
            </a:ln>
          </c:spPr>
          <c:marker>
            <c:symbol val="none"/>
          </c:marker>
          <c:cat>
            <c:numRef>
              <c:f>'３（２）'!$P$6:$P$130</c:f>
              <c:numCache>
                <c:formatCode>General</c:formatCode>
                <c:ptCount val="12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numCache>
            </c:numRef>
          </c:cat>
          <c:val>
            <c:numRef>
              <c:f>'３（２）'!$R$6:$R$130</c:f>
              <c:numCache>
                <c:formatCode>#,##0;"△ "#,##0</c:formatCode>
                <c:ptCount val="125"/>
                <c:pt idx="0">
                  <c:v>2256</c:v>
                </c:pt>
                <c:pt idx="1">
                  <c:v>2267</c:v>
                </c:pt>
                <c:pt idx="2">
                  <c:v>2278</c:v>
                </c:pt>
                <c:pt idx="3">
                  <c:v>2289</c:v>
                </c:pt>
                <c:pt idx="4">
                  <c:v>2300</c:v>
                </c:pt>
                <c:pt idx="5">
                  <c:v>2315</c:v>
                </c:pt>
                <c:pt idx="6">
                  <c:v>2330</c:v>
                </c:pt>
                <c:pt idx="7">
                  <c:v>2345</c:v>
                </c:pt>
                <c:pt idx="8">
                  <c:v>2360</c:v>
                </c:pt>
                <c:pt idx="9">
                  <c:v>2375</c:v>
                </c:pt>
                <c:pt idx="10">
                  <c:v>2390</c:v>
                </c:pt>
                <c:pt idx="11">
                  <c:v>2405</c:v>
                </c:pt>
                <c:pt idx="12">
                  <c:v>2420</c:v>
                </c:pt>
                <c:pt idx="13">
                  <c:v>2434</c:v>
                </c:pt>
                <c:pt idx="14">
                  <c:v>2448</c:v>
                </c:pt>
                <c:pt idx="15">
                  <c:v>2462</c:v>
                </c:pt>
                <c:pt idx="16">
                  <c:v>2474</c:v>
                </c:pt>
                <c:pt idx="17">
                  <c:v>2486</c:v>
                </c:pt>
                <c:pt idx="18">
                  <c:v>2498</c:v>
                </c:pt>
                <c:pt idx="19">
                  <c:v>2510</c:v>
                </c:pt>
                <c:pt idx="20">
                  <c:v>2521</c:v>
                </c:pt>
                <c:pt idx="21">
                  <c:v>2532</c:v>
                </c:pt>
                <c:pt idx="22">
                  <c:v>2543</c:v>
                </c:pt>
                <c:pt idx="23">
                  <c:v>2554</c:v>
                </c:pt>
                <c:pt idx="24">
                  <c:v>2564</c:v>
                </c:pt>
                <c:pt idx="25">
                  <c:v>2574</c:v>
                </c:pt>
                <c:pt idx="26">
                  <c:v>2584</c:v>
                </c:pt>
                <c:pt idx="27">
                  <c:v>2594</c:v>
                </c:pt>
                <c:pt idx="28">
                  <c:v>2604</c:v>
                </c:pt>
                <c:pt idx="29">
                  <c:v>2613</c:v>
                </c:pt>
                <c:pt idx="30">
                  <c:v>2622</c:v>
                </c:pt>
                <c:pt idx="31">
                  <c:v>2631</c:v>
                </c:pt>
                <c:pt idx="32">
                  <c:v>2639</c:v>
                </c:pt>
                <c:pt idx="33">
                  <c:v>2647</c:v>
                </c:pt>
                <c:pt idx="34">
                  <c:v>2655</c:v>
                </c:pt>
                <c:pt idx="35">
                  <c:v>2663</c:v>
                </c:pt>
                <c:pt idx="36">
                  <c:v>2670</c:v>
                </c:pt>
                <c:pt idx="37">
                  <c:v>2678</c:v>
                </c:pt>
                <c:pt idx="38">
                  <c:v>2686</c:v>
                </c:pt>
                <c:pt idx="39">
                  <c:v>2693</c:v>
                </c:pt>
                <c:pt idx="40">
                  <c:v>2700</c:v>
                </c:pt>
                <c:pt idx="41">
                  <c:v>2708</c:v>
                </c:pt>
                <c:pt idx="42">
                  <c:v>2716</c:v>
                </c:pt>
                <c:pt idx="43">
                  <c:v>2723</c:v>
                </c:pt>
                <c:pt idx="44">
                  <c:v>2730</c:v>
                </c:pt>
                <c:pt idx="45">
                  <c:v>2738</c:v>
                </c:pt>
                <c:pt idx="46">
                  <c:v>2746</c:v>
                </c:pt>
                <c:pt idx="47">
                  <c:v>2753</c:v>
                </c:pt>
                <c:pt idx="48">
                  <c:v>2760</c:v>
                </c:pt>
                <c:pt idx="49">
                  <c:v>2767</c:v>
                </c:pt>
                <c:pt idx="50">
                  <c:v>2774</c:v>
                </c:pt>
                <c:pt idx="51">
                  <c:v>2781</c:v>
                </c:pt>
                <c:pt idx="52">
                  <c:v>2788</c:v>
                </c:pt>
                <c:pt idx="53">
                  <c:v>2795</c:v>
                </c:pt>
                <c:pt idx="54">
                  <c:v>2802</c:v>
                </c:pt>
                <c:pt idx="55">
                  <c:v>2809</c:v>
                </c:pt>
                <c:pt idx="56">
                  <c:v>2815</c:v>
                </c:pt>
                <c:pt idx="57">
                  <c:v>2822</c:v>
                </c:pt>
                <c:pt idx="58">
                  <c:v>2828</c:v>
                </c:pt>
                <c:pt idx="59">
                  <c:v>2835</c:v>
                </c:pt>
                <c:pt idx="60">
                  <c:v>2841</c:v>
                </c:pt>
                <c:pt idx="61">
                  <c:v>2848</c:v>
                </c:pt>
                <c:pt idx="62">
                  <c:v>2854</c:v>
                </c:pt>
                <c:pt idx="63">
                  <c:v>2861</c:v>
                </c:pt>
                <c:pt idx="64">
                  <c:v>2867</c:v>
                </c:pt>
                <c:pt idx="65">
                  <c:v>2874</c:v>
                </c:pt>
                <c:pt idx="66">
                  <c:v>2880</c:v>
                </c:pt>
                <c:pt idx="67">
                  <c:v>2885</c:v>
                </c:pt>
                <c:pt idx="68">
                  <c:v>2890</c:v>
                </c:pt>
                <c:pt idx="69">
                  <c:v>2896</c:v>
                </c:pt>
                <c:pt idx="70">
                  <c:v>2901</c:v>
                </c:pt>
                <c:pt idx="71">
                  <c:v>2907</c:v>
                </c:pt>
                <c:pt idx="72">
                  <c:v>2912</c:v>
                </c:pt>
                <c:pt idx="73">
                  <c:v>2917</c:v>
                </c:pt>
                <c:pt idx="74">
                  <c:v>2923</c:v>
                </c:pt>
                <c:pt idx="75">
                  <c:v>2929</c:v>
                </c:pt>
                <c:pt idx="76">
                  <c:v>2934</c:v>
                </c:pt>
                <c:pt idx="77">
                  <c:v>2939</c:v>
                </c:pt>
                <c:pt idx="78">
                  <c:v>2943</c:v>
                </c:pt>
                <c:pt idx="79">
                  <c:v>2946</c:v>
                </c:pt>
                <c:pt idx="80">
                  <c:v>2948</c:v>
                </c:pt>
                <c:pt idx="81">
                  <c:v>2951</c:v>
                </c:pt>
                <c:pt idx="82">
                  <c:v>2953</c:v>
                </c:pt>
                <c:pt idx="83">
                  <c:v>2956</c:v>
                </c:pt>
                <c:pt idx="84">
                  <c:v>2958</c:v>
                </c:pt>
                <c:pt idx="85">
                  <c:v>2960</c:v>
                </c:pt>
                <c:pt idx="86">
                  <c:v>2963</c:v>
                </c:pt>
                <c:pt idx="87">
                  <c:v>2965</c:v>
                </c:pt>
                <c:pt idx="88">
                  <c:v>2968</c:v>
                </c:pt>
                <c:pt idx="89">
                  <c:v>2971</c:v>
                </c:pt>
                <c:pt idx="90">
                  <c:v>2974</c:v>
                </c:pt>
                <c:pt idx="91">
                  <c:v>2977</c:v>
                </c:pt>
                <c:pt idx="92">
                  <c:v>2980</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numCache>
            </c:numRef>
          </c:val>
          <c:smooth val="0"/>
          <c:extLst>
            <c:ext xmlns:c16="http://schemas.microsoft.com/office/drawing/2014/chart" uri="{C3380CC4-5D6E-409C-BE32-E72D297353CC}">
              <c16:uniqueId val="{00000001-816F-4EB1-BBCD-D5EE168E89CC}"/>
            </c:ext>
          </c:extLst>
        </c:ser>
        <c:ser>
          <c:idx val="2"/>
          <c:order val="2"/>
          <c:tx>
            <c:strRef>
              <c:f>'３（２）'!$S$5</c:f>
              <c:strCache>
                <c:ptCount val="1"/>
                <c:pt idx="0">
                  <c:v>団体3級</c:v>
                </c:pt>
              </c:strCache>
            </c:strRef>
          </c:tx>
          <c:spPr>
            <a:ln w="34925">
              <a:solidFill>
                <a:schemeClr val="tx1"/>
              </a:solidFill>
            </a:ln>
          </c:spPr>
          <c:marker>
            <c:symbol val="none"/>
          </c:marker>
          <c:cat>
            <c:numRef>
              <c:f>'３（２）'!$P$6:$P$130</c:f>
              <c:numCache>
                <c:formatCode>General</c:formatCode>
                <c:ptCount val="12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numCache>
            </c:numRef>
          </c:cat>
          <c:val>
            <c:numRef>
              <c:f>'３（２）'!$S$6:$S$130</c:f>
              <c:numCache>
                <c:formatCode>#,##0;"△ "#,##0</c:formatCode>
                <c:ptCount val="125"/>
                <c:pt idx="0">
                  <c:v>2653</c:v>
                </c:pt>
                <c:pt idx="1">
                  <c:v>2663</c:v>
                </c:pt>
                <c:pt idx="2">
                  <c:v>2673</c:v>
                </c:pt>
                <c:pt idx="3">
                  <c:v>2683</c:v>
                </c:pt>
                <c:pt idx="4">
                  <c:v>2693</c:v>
                </c:pt>
                <c:pt idx="5">
                  <c:v>2703</c:v>
                </c:pt>
                <c:pt idx="6">
                  <c:v>2713</c:v>
                </c:pt>
                <c:pt idx="7">
                  <c:v>2723</c:v>
                </c:pt>
                <c:pt idx="8">
                  <c:v>2733</c:v>
                </c:pt>
                <c:pt idx="9">
                  <c:v>2743</c:v>
                </c:pt>
                <c:pt idx="10">
                  <c:v>2753</c:v>
                </c:pt>
                <c:pt idx="11">
                  <c:v>2764</c:v>
                </c:pt>
                <c:pt idx="12">
                  <c:v>2774</c:v>
                </c:pt>
                <c:pt idx="13">
                  <c:v>2787</c:v>
                </c:pt>
                <c:pt idx="14">
                  <c:v>2800</c:v>
                </c:pt>
                <c:pt idx="15">
                  <c:v>2812</c:v>
                </c:pt>
                <c:pt idx="16">
                  <c:v>2825</c:v>
                </c:pt>
                <c:pt idx="17">
                  <c:v>2838</c:v>
                </c:pt>
                <c:pt idx="18">
                  <c:v>2850</c:v>
                </c:pt>
                <c:pt idx="19">
                  <c:v>2862</c:v>
                </c:pt>
                <c:pt idx="20">
                  <c:v>2873</c:v>
                </c:pt>
                <c:pt idx="21">
                  <c:v>2885</c:v>
                </c:pt>
                <c:pt idx="22">
                  <c:v>2898</c:v>
                </c:pt>
                <c:pt idx="23">
                  <c:v>2911</c:v>
                </c:pt>
                <c:pt idx="24">
                  <c:v>2924</c:v>
                </c:pt>
                <c:pt idx="25">
                  <c:v>2934</c:v>
                </c:pt>
                <c:pt idx="26">
                  <c:v>2944</c:v>
                </c:pt>
                <c:pt idx="27">
                  <c:v>2955</c:v>
                </c:pt>
                <c:pt idx="28">
                  <c:v>2966</c:v>
                </c:pt>
                <c:pt idx="29">
                  <c:v>2978</c:v>
                </c:pt>
                <c:pt idx="30">
                  <c:v>2989</c:v>
                </c:pt>
                <c:pt idx="31">
                  <c:v>3001</c:v>
                </c:pt>
                <c:pt idx="32">
                  <c:v>3013</c:v>
                </c:pt>
                <c:pt idx="33">
                  <c:v>3026</c:v>
                </c:pt>
                <c:pt idx="34">
                  <c:v>3039</c:v>
                </c:pt>
                <c:pt idx="35">
                  <c:v>3052</c:v>
                </c:pt>
                <c:pt idx="36">
                  <c:v>3065</c:v>
                </c:pt>
                <c:pt idx="37">
                  <c:v>3078</c:v>
                </c:pt>
                <c:pt idx="38">
                  <c:v>3091</c:v>
                </c:pt>
                <c:pt idx="39">
                  <c:v>3104</c:v>
                </c:pt>
                <c:pt idx="40">
                  <c:v>3117</c:v>
                </c:pt>
                <c:pt idx="41">
                  <c:v>3130</c:v>
                </c:pt>
                <c:pt idx="42">
                  <c:v>3143</c:v>
                </c:pt>
                <c:pt idx="43">
                  <c:v>3154</c:v>
                </c:pt>
                <c:pt idx="44">
                  <c:v>3163</c:v>
                </c:pt>
                <c:pt idx="45">
                  <c:v>3176</c:v>
                </c:pt>
                <c:pt idx="46">
                  <c:v>3189</c:v>
                </c:pt>
                <c:pt idx="47">
                  <c:v>3202</c:v>
                </c:pt>
                <c:pt idx="48">
                  <c:v>3214</c:v>
                </c:pt>
                <c:pt idx="49">
                  <c:v>3227</c:v>
                </c:pt>
                <c:pt idx="50">
                  <c:v>3239</c:v>
                </c:pt>
                <c:pt idx="51">
                  <c:v>3251</c:v>
                </c:pt>
                <c:pt idx="52">
                  <c:v>3264</c:v>
                </c:pt>
                <c:pt idx="53">
                  <c:v>3275</c:v>
                </c:pt>
                <c:pt idx="54">
                  <c:v>3286</c:v>
                </c:pt>
                <c:pt idx="55">
                  <c:v>3297</c:v>
                </c:pt>
                <c:pt idx="56">
                  <c:v>3304</c:v>
                </c:pt>
                <c:pt idx="57">
                  <c:v>3313</c:v>
                </c:pt>
                <c:pt idx="58">
                  <c:v>3320</c:v>
                </c:pt>
                <c:pt idx="59">
                  <c:v>3328</c:v>
                </c:pt>
                <c:pt idx="60">
                  <c:v>3336</c:v>
                </c:pt>
                <c:pt idx="61">
                  <c:v>3340</c:v>
                </c:pt>
                <c:pt idx="62">
                  <c:v>3346</c:v>
                </c:pt>
                <c:pt idx="63">
                  <c:v>3353</c:v>
                </c:pt>
                <c:pt idx="64">
                  <c:v>3361</c:v>
                </c:pt>
                <c:pt idx="65">
                  <c:v>3368</c:v>
                </c:pt>
                <c:pt idx="66">
                  <c:v>3375</c:v>
                </c:pt>
                <c:pt idx="67">
                  <c:v>3381</c:v>
                </c:pt>
                <c:pt idx="68">
                  <c:v>3386</c:v>
                </c:pt>
                <c:pt idx="69">
                  <c:v>3392</c:v>
                </c:pt>
                <c:pt idx="70">
                  <c:v>3397</c:v>
                </c:pt>
                <c:pt idx="71">
                  <c:v>3403</c:v>
                </c:pt>
                <c:pt idx="72">
                  <c:v>3406</c:v>
                </c:pt>
                <c:pt idx="73">
                  <c:v>3411</c:v>
                </c:pt>
                <c:pt idx="74">
                  <c:v>3415</c:v>
                </c:pt>
                <c:pt idx="75">
                  <c:v>3419</c:v>
                </c:pt>
                <c:pt idx="76">
                  <c:v>3423</c:v>
                </c:pt>
                <c:pt idx="77">
                  <c:v>3428</c:v>
                </c:pt>
                <c:pt idx="78">
                  <c:v>3433</c:v>
                </c:pt>
                <c:pt idx="79">
                  <c:v>3438</c:v>
                </c:pt>
                <c:pt idx="80">
                  <c:v>3441</c:v>
                </c:pt>
                <c:pt idx="81">
                  <c:v>3445</c:v>
                </c:pt>
                <c:pt idx="82">
                  <c:v>3449</c:v>
                </c:pt>
                <c:pt idx="83">
                  <c:v>3453</c:v>
                </c:pt>
                <c:pt idx="84">
                  <c:v>3456</c:v>
                </c:pt>
                <c:pt idx="85">
                  <c:v>3460</c:v>
                </c:pt>
                <c:pt idx="86">
                  <c:v>3464</c:v>
                </c:pt>
                <c:pt idx="87">
                  <c:v>3468</c:v>
                </c:pt>
                <c:pt idx="88">
                  <c:v>3470</c:v>
                </c:pt>
                <c:pt idx="89">
                  <c:v>3474</c:v>
                </c:pt>
                <c:pt idx="90">
                  <c:v>3478</c:v>
                </c:pt>
                <c:pt idx="91">
                  <c:v>3482</c:v>
                </c:pt>
                <c:pt idx="92">
                  <c:v>3484</c:v>
                </c:pt>
                <c:pt idx="93">
                  <c:v>3488</c:v>
                </c:pt>
                <c:pt idx="94">
                  <c:v>3492</c:v>
                </c:pt>
                <c:pt idx="95">
                  <c:v>3495</c:v>
                </c:pt>
                <c:pt idx="96">
                  <c:v>3498</c:v>
                </c:pt>
                <c:pt idx="97">
                  <c:v>3502</c:v>
                </c:pt>
                <c:pt idx="98">
                  <c:v>3506</c:v>
                </c:pt>
                <c:pt idx="99">
                  <c:v>3510</c:v>
                </c:pt>
                <c:pt idx="100">
                  <c:v>3515</c:v>
                </c:pt>
                <c:pt idx="101">
                  <c:v>3519</c:v>
                </c:pt>
                <c:pt idx="102">
                  <c:v>3523</c:v>
                </c:pt>
                <c:pt idx="103">
                  <c:v>3527</c:v>
                </c:pt>
                <c:pt idx="104">
                  <c:v>3532</c:v>
                </c:pt>
                <c:pt idx="105">
                  <c:v>3536</c:v>
                </c:pt>
                <c:pt idx="106">
                  <c:v>3539</c:v>
                </c:pt>
                <c:pt idx="107">
                  <c:v>3542</c:v>
                </c:pt>
                <c:pt idx="108">
                  <c:v>3547</c:v>
                </c:pt>
              </c:numCache>
            </c:numRef>
          </c:val>
          <c:smooth val="0"/>
          <c:extLst>
            <c:ext xmlns:c16="http://schemas.microsoft.com/office/drawing/2014/chart" uri="{C3380CC4-5D6E-409C-BE32-E72D297353CC}">
              <c16:uniqueId val="{00000002-816F-4EB1-BBCD-D5EE168E89CC}"/>
            </c:ext>
          </c:extLst>
        </c:ser>
        <c:ser>
          <c:idx val="3"/>
          <c:order val="3"/>
          <c:tx>
            <c:strRef>
              <c:f>'３（２）'!$T$5</c:f>
              <c:strCache>
                <c:ptCount val="1"/>
                <c:pt idx="0">
                  <c:v>団体4級</c:v>
                </c:pt>
              </c:strCache>
            </c:strRef>
          </c:tx>
          <c:spPr>
            <a:ln w="34925">
              <a:solidFill>
                <a:schemeClr val="tx1"/>
              </a:solidFill>
            </a:ln>
          </c:spPr>
          <c:marker>
            <c:symbol val="none"/>
          </c:marker>
          <c:cat>
            <c:numRef>
              <c:f>'３（２）'!$P$6:$P$130</c:f>
              <c:numCache>
                <c:formatCode>General</c:formatCode>
                <c:ptCount val="12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numCache>
            </c:numRef>
          </c:cat>
          <c:val>
            <c:numRef>
              <c:f>'３（２）'!$T$6:$T$130</c:f>
              <c:numCache>
                <c:formatCode>#,##0;"△ "#,##0</c:formatCode>
                <c:ptCount val="125"/>
                <c:pt idx="0">
                  <c:v>2988</c:v>
                </c:pt>
                <c:pt idx="1">
                  <c:v>3003</c:v>
                </c:pt>
                <c:pt idx="2">
                  <c:v>3018</c:v>
                </c:pt>
                <c:pt idx="3">
                  <c:v>3032</c:v>
                </c:pt>
                <c:pt idx="4">
                  <c:v>3046</c:v>
                </c:pt>
                <c:pt idx="5">
                  <c:v>3057</c:v>
                </c:pt>
                <c:pt idx="6">
                  <c:v>3067</c:v>
                </c:pt>
                <c:pt idx="7">
                  <c:v>3079</c:v>
                </c:pt>
                <c:pt idx="8">
                  <c:v>3091</c:v>
                </c:pt>
                <c:pt idx="9">
                  <c:v>3107</c:v>
                </c:pt>
                <c:pt idx="10">
                  <c:v>3123</c:v>
                </c:pt>
                <c:pt idx="11">
                  <c:v>3139</c:v>
                </c:pt>
                <c:pt idx="12">
                  <c:v>3154</c:v>
                </c:pt>
                <c:pt idx="13">
                  <c:v>3170</c:v>
                </c:pt>
                <c:pt idx="14">
                  <c:v>3186</c:v>
                </c:pt>
                <c:pt idx="15">
                  <c:v>3202</c:v>
                </c:pt>
                <c:pt idx="16">
                  <c:v>3217</c:v>
                </c:pt>
                <c:pt idx="17">
                  <c:v>3234</c:v>
                </c:pt>
                <c:pt idx="18">
                  <c:v>3250</c:v>
                </c:pt>
                <c:pt idx="19">
                  <c:v>3266</c:v>
                </c:pt>
                <c:pt idx="20">
                  <c:v>3280</c:v>
                </c:pt>
                <c:pt idx="21">
                  <c:v>3297</c:v>
                </c:pt>
                <c:pt idx="22">
                  <c:v>3314</c:v>
                </c:pt>
                <c:pt idx="23">
                  <c:v>3330</c:v>
                </c:pt>
                <c:pt idx="24">
                  <c:v>3342</c:v>
                </c:pt>
                <c:pt idx="25">
                  <c:v>3361</c:v>
                </c:pt>
                <c:pt idx="26">
                  <c:v>3378</c:v>
                </c:pt>
                <c:pt idx="27">
                  <c:v>3394</c:v>
                </c:pt>
                <c:pt idx="28">
                  <c:v>3409</c:v>
                </c:pt>
                <c:pt idx="29">
                  <c:v>3425</c:v>
                </c:pt>
                <c:pt idx="30">
                  <c:v>3441</c:v>
                </c:pt>
                <c:pt idx="31">
                  <c:v>3457</c:v>
                </c:pt>
                <c:pt idx="32">
                  <c:v>3474</c:v>
                </c:pt>
                <c:pt idx="33">
                  <c:v>3492</c:v>
                </c:pt>
                <c:pt idx="34">
                  <c:v>3510</c:v>
                </c:pt>
                <c:pt idx="35">
                  <c:v>3528</c:v>
                </c:pt>
                <c:pt idx="36">
                  <c:v>3543</c:v>
                </c:pt>
                <c:pt idx="37">
                  <c:v>3557</c:v>
                </c:pt>
                <c:pt idx="38">
                  <c:v>3571</c:v>
                </c:pt>
                <c:pt idx="39">
                  <c:v>3585</c:v>
                </c:pt>
                <c:pt idx="40">
                  <c:v>3600</c:v>
                </c:pt>
                <c:pt idx="41">
                  <c:v>3608</c:v>
                </c:pt>
                <c:pt idx="42">
                  <c:v>3618</c:v>
                </c:pt>
                <c:pt idx="43">
                  <c:v>3628</c:v>
                </c:pt>
                <c:pt idx="44">
                  <c:v>3637</c:v>
                </c:pt>
                <c:pt idx="45">
                  <c:v>3648</c:v>
                </c:pt>
                <c:pt idx="46">
                  <c:v>3657</c:v>
                </c:pt>
                <c:pt idx="47">
                  <c:v>3667</c:v>
                </c:pt>
                <c:pt idx="48">
                  <c:v>3676</c:v>
                </c:pt>
                <c:pt idx="49">
                  <c:v>3683</c:v>
                </c:pt>
                <c:pt idx="50">
                  <c:v>3690</c:v>
                </c:pt>
                <c:pt idx="51">
                  <c:v>3696</c:v>
                </c:pt>
                <c:pt idx="52">
                  <c:v>3700</c:v>
                </c:pt>
                <c:pt idx="53">
                  <c:v>3706</c:v>
                </c:pt>
                <c:pt idx="54">
                  <c:v>3713</c:v>
                </c:pt>
                <c:pt idx="55">
                  <c:v>3720</c:v>
                </c:pt>
                <c:pt idx="56">
                  <c:v>3723</c:v>
                </c:pt>
                <c:pt idx="57">
                  <c:v>3730</c:v>
                </c:pt>
                <c:pt idx="58">
                  <c:v>3737</c:v>
                </c:pt>
                <c:pt idx="59">
                  <c:v>3743</c:v>
                </c:pt>
                <c:pt idx="60">
                  <c:v>3746</c:v>
                </c:pt>
                <c:pt idx="61">
                  <c:v>3751</c:v>
                </c:pt>
                <c:pt idx="62">
                  <c:v>3757</c:v>
                </c:pt>
                <c:pt idx="63">
                  <c:v>3763</c:v>
                </c:pt>
                <c:pt idx="64">
                  <c:v>3766</c:v>
                </c:pt>
                <c:pt idx="65">
                  <c:v>3772</c:v>
                </c:pt>
                <c:pt idx="66">
                  <c:v>3779</c:v>
                </c:pt>
                <c:pt idx="67">
                  <c:v>3785</c:v>
                </c:pt>
                <c:pt idx="68">
                  <c:v>3789</c:v>
                </c:pt>
                <c:pt idx="69">
                  <c:v>3794</c:v>
                </c:pt>
                <c:pt idx="70">
                  <c:v>3800</c:v>
                </c:pt>
                <c:pt idx="71">
                  <c:v>3805</c:v>
                </c:pt>
                <c:pt idx="72">
                  <c:v>3810</c:v>
                </c:pt>
                <c:pt idx="73">
                  <c:v>3816</c:v>
                </c:pt>
                <c:pt idx="74">
                  <c:v>3821</c:v>
                </c:pt>
                <c:pt idx="75">
                  <c:v>3824</c:v>
                </c:pt>
                <c:pt idx="76">
                  <c:v>3828</c:v>
                </c:pt>
                <c:pt idx="77">
                  <c:v>3833</c:v>
                </c:pt>
                <c:pt idx="78">
                  <c:v>3837</c:v>
                </c:pt>
                <c:pt idx="79">
                  <c:v>3841</c:v>
                </c:pt>
                <c:pt idx="80">
                  <c:v>3845</c:v>
                </c:pt>
                <c:pt idx="81">
                  <c:v>3850</c:v>
                </c:pt>
                <c:pt idx="82">
                  <c:v>3854</c:v>
                </c:pt>
                <c:pt idx="83">
                  <c:v>3858</c:v>
                </c:pt>
                <c:pt idx="84">
                  <c:v>3861</c:v>
                </c:pt>
                <c:pt idx="85">
                  <c:v>3866</c:v>
                </c:pt>
                <c:pt idx="86">
                  <c:v>3870</c:v>
                </c:pt>
                <c:pt idx="87">
                  <c:v>3874</c:v>
                </c:pt>
                <c:pt idx="88">
                  <c:v>3877</c:v>
                </c:pt>
                <c:pt idx="89">
                  <c:v>3882</c:v>
                </c:pt>
                <c:pt idx="90">
                  <c:v>3886</c:v>
                </c:pt>
                <c:pt idx="91">
                  <c:v>3890</c:v>
                </c:pt>
                <c:pt idx="92">
                  <c:v>3893</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numCache>
            </c:numRef>
          </c:val>
          <c:smooth val="0"/>
          <c:extLst>
            <c:ext xmlns:c16="http://schemas.microsoft.com/office/drawing/2014/chart" uri="{C3380CC4-5D6E-409C-BE32-E72D297353CC}">
              <c16:uniqueId val="{00000003-816F-4EB1-BBCD-D5EE168E89CC}"/>
            </c:ext>
          </c:extLst>
        </c:ser>
        <c:ser>
          <c:idx val="4"/>
          <c:order val="4"/>
          <c:tx>
            <c:strRef>
              <c:f>'３（２）'!$U$5</c:f>
              <c:strCache>
                <c:ptCount val="1"/>
                <c:pt idx="0">
                  <c:v>団体5級</c:v>
                </c:pt>
              </c:strCache>
            </c:strRef>
          </c:tx>
          <c:spPr>
            <a:ln w="34925">
              <a:solidFill>
                <a:schemeClr val="tx1"/>
              </a:solidFill>
            </a:ln>
          </c:spPr>
          <c:marker>
            <c:symbol val="none"/>
          </c:marker>
          <c:cat>
            <c:numRef>
              <c:f>'３（２）'!$P$6:$P$130</c:f>
              <c:numCache>
                <c:formatCode>General</c:formatCode>
                <c:ptCount val="12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numCache>
            </c:numRef>
          </c:cat>
          <c:val>
            <c:numRef>
              <c:f>'３（２）'!$U$6:$U$130</c:f>
              <c:numCache>
                <c:formatCode>#,##0;"△ "#,##0</c:formatCode>
                <c:ptCount val="125"/>
                <c:pt idx="0">
                  <c:v>3213</c:v>
                </c:pt>
                <c:pt idx="1">
                  <c:v>3231</c:v>
                </c:pt>
                <c:pt idx="2">
                  <c:v>3249</c:v>
                </c:pt>
                <c:pt idx="3">
                  <c:v>3266</c:v>
                </c:pt>
                <c:pt idx="4">
                  <c:v>3283</c:v>
                </c:pt>
                <c:pt idx="5">
                  <c:v>3300</c:v>
                </c:pt>
                <c:pt idx="6">
                  <c:v>3317</c:v>
                </c:pt>
                <c:pt idx="7">
                  <c:v>3334</c:v>
                </c:pt>
                <c:pt idx="8">
                  <c:v>3350</c:v>
                </c:pt>
                <c:pt idx="9">
                  <c:v>3367</c:v>
                </c:pt>
                <c:pt idx="10">
                  <c:v>3384</c:v>
                </c:pt>
                <c:pt idx="11">
                  <c:v>3400</c:v>
                </c:pt>
                <c:pt idx="12">
                  <c:v>3415</c:v>
                </c:pt>
                <c:pt idx="13">
                  <c:v>3431</c:v>
                </c:pt>
                <c:pt idx="14">
                  <c:v>3447</c:v>
                </c:pt>
                <c:pt idx="15">
                  <c:v>3462</c:v>
                </c:pt>
                <c:pt idx="16">
                  <c:v>3476</c:v>
                </c:pt>
                <c:pt idx="17">
                  <c:v>3493</c:v>
                </c:pt>
                <c:pt idx="18">
                  <c:v>3509</c:v>
                </c:pt>
                <c:pt idx="19">
                  <c:v>3525</c:v>
                </c:pt>
                <c:pt idx="20">
                  <c:v>3537</c:v>
                </c:pt>
                <c:pt idx="21">
                  <c:v>3552</c:v>
                </c:pt>
                <c:pt idx="22">
                  <c:v>3567</c:v>
                </c:pt>
                <c:pt idx="23">
                  <c:v>3582</c:v>
                </c:pt>
                <c:pt idx="24">
                  <c:v>3599</c:v>
                </c:pt>
                <c:pt idx="25">
                  <c:v>3617</c:v>
                </c:pt>
                <c:pt idx="26">
                  <c:v>3634</c:v>
                </c:pt>
                <c:pt idx="27">
                  <c:v>3651</c:v>
                </c:pt>
                <c:pt idx="28">
                  <c:v>3665</c:v>
                </c:pt>
                <c:pt idx="29">
                  <c:v>3678</c:v>
                </c:pt>
                <c:pt idx="30">
                  <c:v>3690</c:v>
                </c:pt>
                <c:pt idx="31">
                  <c:v>3704</c:v>
                </c:pt>
                <c:pt idx="32">
                  <c:v>3715</c:v>
                </c:pt>
                <c:pt idx="33">
                  <c:v>3724</c:v>
                </c:pt>
                <c:pt idx="34">
                  <c:v>3734</c:v>
                </c:pt>
                <c:pt idx="35">
                  <c:v>3745</c:v>
                </c:pt>
                <c:pt idx="36">
                  <c:v>3753</c:v>
                </c:pt>
                <c:pt idx="37">
                  <c:v>3762</c:v>
                </c:pt>
                <c:pt idx="38">
                  <c:v>3771</c:v>
                </c:pt>
                <c:pt idx="39">
                  <c:v>3779</c:v>
                </c:pt>
                <c:pt idx="40">
                  <c:v>3787</c:v>
                </c:pt>
                <c:pt idx="41">
                  <c:v>3795</c:v>
                </c:pt>
                <c:pt idx="42">
                  <c:v>3803</c:v>
                </c:pt>
                <c:pt idx="43">
                  <c:v>3810</c:v>
                </c:pt>
                <c:pt idx="44">
                  <c:v>3817</c:v>
                </c:pt>
                <c:pt idx="45">
                  <c:v>3824</c:v>
                </c:pt>
                <c:pt idx="46">
                  <c:v>3831</c:v>
                </c:pt>
                <c:pt idx="47">
                  <c:v>3838</c:v>
                </c:pt>
                <c:pt idx="48">
                  <c:v>3843</c:v>
                </c:pt>
                <c:pt idx="49">
                  <c:v>3849</c:v>
                </c:pt>
                <c:pt idx="50">
                  <c:v>3855</c:v>
                </c:pt>
                <c:pt idx="51">
                  <c:v>3862</c:v>
                </c:pt>
                <c:pt idx="52">
                  <c:v>3866</c:v>
                </c:pt>
                <c:pt idx="53">
                  <c:v>3872</c:v>
                </c:pt>
                <c:pt idx="54">
                  <c:v>3878</c:v>
                </c:pt>
                <c:pt idx="55">
                  <c:v>3883</c:v>
                </c:pt>
                <c:pt idx="56">
                  <c:v>3887</c:v>
                </c:pt>
                <c:pt idx="57">
                  <c:v>3893</c:v>
                </c:pt>
                <c:pt idx="58">
                  <c:v>3899</c:v>
                </c:pt>
                <c:pt idx="59">
                  <c:v>3904</c:v>
                </c:pt>
                <c:pt idx="60">
                  <c:v>3908</c:v>
                </c:pt>
                <c:pt idx="61">
                  <c:v>3913</c:v>
                </c:pt>
                <c:pt idx="62">
                  <c:v>3918</c:v>
                </c:pt>
                <c:pt idx="63">
                  <c:v>3924</c:v>
                </c:pt>
                <c:pt idx="64">
                  <c:v>3927</c:v>
                </c:pt>
                <c:pt idx="65">
                  <c:v>3931</c:v>
                </c:pt>
                <c:pt idx="66">
                  <c:v>3935</c:v>
                </c:pt>
                <c:pt idx="67">
                  <c:v>3939</c:v>
                </c:pt>
                <c:pt idx="68">
                  <c:v>3942</c:v>
                </c:pt>
                <c:pt idx="69">
                  <c:v>3945</c:v>
                </c:pt>
                <c:pt idx="70">
                  <c:v>3948</c:v>
                </c:pt>
                <c:pt idx="71">
                  <c:v>3950</c:v>
                </c:pt>
                <c:pt idx="72">
                  <c:v>3952</c:v>
                </c:pt>
                <c:pt idx="73">
                  <c:v>3955</c:v>
                </c:pt>
                <c:pt idx="74">
                  <c:v>3958</c:v>
                </c:pt>
                <c:pt idx="75">
                  <c:v>3960</c:v>
                </c:pt>
                <c:pt idx="76">
                  <c:v>3962</c:v>
                </c:pt>
                <c:pt idx="77">
                  <c:v>3965</c:v>
                </c:pt>
                <c:pt idx="78">
                  <c:v>3968</c:v>
                </c:pt>
                <c:pt idx="79">
                  <c:v>3970</c:v>
                </c:pt>
                <c:pt idx="80">
                  <c:v>3972</c:v>
                </c:pt>
                <c:pt idx="81">
                  <c:v>3975</c:v>
                </c:pt>
                <c:pt idx="82">
                  <c:v>3978</c:v>
                </c:pt>
                <c:pt idx="83">
                  <c:v>3980</c:v>
                </c:pt>
                <c:pt idx="84">
                  <c:v>3982</c:v>
                </c:pt>
                <c:pt idx="85">
                  <c:v>3985</c:v>
                </c:pt>
                <c:pt idx="86">
                  <c:v>3988</c:v>
                </c:pt>
                <c:pt idx="87">
                  <c:v>3990</c:v>
                </c:pt>
                <c:pt idx="88">
                  <c:v>3992</c:v>
                </c:pt>
                <c:pt idx="89">
                  <c:v>3995</c:v>
                </c:pt>
                <c:pt idx="90">
                  <c:v>3998</c:v>
                </c:pt>
                <c:pt idx="91">
                  <c:v>4000</c:v>
                </c:pt>
                <c:pt idx="92">
                  <c:v>4002</c:v>
                </c:pt>
                <c:pt idx="93">
                  <c:v>4005</c:v>
                </c:pt>
                <c:pt idx="94">
                  <c:v>4008</c:v>
                </c:pt>
                <c:pt idx="95">
                  <c:v>4010</c:v>
                </c:pt>
                <c:pt idx="96">
                  <c:v>4012</c:v>
                </c:pt>
                <c:pt idx="97">
                  <c:v>4015</c:v>
                </c:pt>
                <c:pt idx="98">
                  <c:v>4018</c:v>
                </c:pt>
                <c:pt idx="99">
                  <c:v>4020</c:v>
                </c:pt>
                <c:pt idx="100">
                  <c:v>4022</c:v>
                </c:pt>
                <c:pt idx="101">
                  <c:v>4025</c:v>
                </c:pt>
                <c:pt idx="102">
                  <c:v>4028</c:v>
                </c:pt>
                <c:pt idx="103">
                  <c:v>4030</c:v>
                </c:pt>
                <c:pt idx="104">
                  <c:v>4032</c:v>
                </c:pt>
                <c:pt idx="105">
                  <c:v>#N/A</c:v>
                </c:pt>
                <c:pt idx="106">
                  <c:v>#N/A</c:v>
                </c:pt>
                <c:pt idx="107">
                  <c:v>#N/A</c:v>
                </c:pt>
                <c:pt idx="108">
                  <c:v>#N/A</c:v>
                </c:pt>
              </c:numCache>
            </c:numRef>
          </c:val>
          <c:smooth val="0"/>
          <c:extLst>
            <c:ext xmlns:c16="http://schemas.microsoft.com/office/drawing/2014/chart" uri="{C3380CC4-5D6E-409C-BE32-E72D297353CC}">
              <c16:uniqueId val="{00000004-816F-4EB1-BBCD-D5EE168E89CC}"/>
            </c:ext>
          </c:extLst>
        </c:ser>
        <c:ser>
          <c:idx val="5"/>
          <c:order val="5"/>
          <c:tx>
            <c:strRef>
              <c:f>'３（２）'!$V$5</c:f>
              <c:strCache>
                <c:ptCount val="1"/>
                <c:pt idx="0">
                  <c:v>団体6級</c:v>
                </c:pt>
              </c:strCache>
            </c:strRef>
          </c:tx>
          <c:spPr>
            <a:ln w="34925">
              <a:solidFill>
                <a:schemeClr val="tx1"/>
              </a:solidFill>
            </a:ln>
          </c:spPr>
          <c:marker>
            <c:symbol val="none"/>
          </c:marker>
          <c:cat>
            <c:numRef>
              <c:f>'３（２）'!$P$6:$P$130</c:f>
              <c:numCache>
                <c:formatCode>General</c:formatCode>
                <c:ptCount val="12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numCache>
            </c:numRef>
          </c:cat>
          <c:val>
            <c:numRef>
              <c:f>'３（２）'!$V$6:$V$130</c:f>
              <c:numCache>
                <c:formatCode>#,##0;"△ "#,##0</c:formatCode>
                <c:ptCount val="125"/>
                <c:pt idx="0">
                  <c:v>3552</c:v>
                </c:pt>
                <c:pt idx="1">
                  <c:v>3569</c:v>
                </c:pt>
                <c:pt idx="2">
                  <c:v>3585</c:v>
                </c:pt>
                <c:pt idx="3">
                  <c:v>3601</c:v>
                </c:pt>
                <c:pt idx="4">
                  <c:v>3617</c:v>
                </c:pt>
                <c:pt idx="5">
                  <c:v>3635</c:v>
                </c:pt>
                <c:pt idx="6">
                  <c:v>3650</c:v>
                </c:pt>
                <c:pt idx="7">
                  <c:v>3666</c:v>
                </c:pt>
                <c:pt idx="8">
                  <c:v>3680</c:v>
                </c:pt>
                <c:pt idx="9">
                  <c:v>3696</c:v>
                </c:pt>
                <c:pt idx="10">
                  <c:v>3712</c:v>
                </c:pt>
                <c:pt idx="11">
                  <c:v>3727</c:v>
                </c:pt>
                <c:pt idx="12">
                  <c:v>3746</c:v>
                </c:pt>
                <c:pt idx="13">
                  <c:v>3765</c:v>
                </c:pt>
                <c:pt idx="14">
                  <c:v>3784</c:v>
                </c:pt>
                <c:pt idx="15">
                  <c:v>3802</c:v>
                </c:pt>
                <c:pt idx="16">
                  <c:v>3817</c:v>
                </c:pt>
                <c:pt idx="17">
                  <c:v>3835</c:v>
                </c:pt>
                <c:pt idx="18">
                  <c:v>3852</c:v>
                </c:pt>
                <c:pt idx="19">
                  <c:v>3868</c:v>
                </c:pt>
                <c:pt idx="20">
                  <c:v>3885</c:v>
                </c:pt>
                <c:pt idx="21">
                  <c:v>3899</c:v>
                </c:pt>
                <c:pt idx="22">
                  <c:v>3913</c:v>
                </c:pt>
                <c:pt idx="23">
                  <c:v>3927</c:v>
                </c:pt>
                <c:pt idx="24">
                  <c:v>3941</c:v>
                </c:pt>
                <c:pt idx="25">
                  <c:v>3953</c:v>
                </c:pt>
                <c:pt idx="26">
                  <c:v>3965</c:v>
                </c:pt>
                <c:pt idx="27">
                  <c:v>3975</c:v>
                </c:pt>
                <c:pt idx="28">
                  <c:v>3986</c:v>
                </c:pt>
                <c:pt idx="29">
                  <c:v>3998</c:v>
                </c:pt>
                <c:pt idx="30">
                  <c:v>4009</c:v>
                </c:pt>
                <c:pt idx="31">
                  <c:v>4020</c:v>
                </c:pt>
                <c:pt idx="32">
                  <c:v>4027</c:v>
                </c:pt>
                <c:pt idx="33">
                  <c:v>4034</c:v>
                </c:pt>
                <c:pt idx="34">
                  <c:v>4041</c:v>
                </c:pt>
                <c:pt idx="35">
                  <c:v>4048</c:v>
                </c:pt>
                <c:pt idx="36">
                  <c:v>4054</c:v>
                </c:pt>
                <c:pt idx="37">
                  <c:v>4060</c:v>
                </c:pt>
                <c:pt idx="38">
                  <c:v>4065</c:v>
                </c:pt>
                <c:pt idx="39">
                  <c:v>4069</c:v>
                </c:pt>
                <c:pt idx="40">
                  <c:v>4073</c:v>
                </c:pt>
                <c:pt idx="41">
                  <c:v>4075</c:v>
                </c:pt>
                <c:pt idx="42">
                  <c:v>4078</c:v>
                </c:pt>
                <c:pt idx="43">
                  <c:v>4081</c:v>
                </c:pt>
                <c:pt idx="44">
                  <c:v>4084</c:v>
                </c:pt>
                <c:pt idx="45">
                  <c:v>4087</c:v>
                </c:pt>
                <c:pt idx="46">
                  <c:v>4090</c:v>
                </c:pt>
                <c:pt idx="47">
                  <c:v>4093</c:v>
                </c:pt>
                <c:pt idx="48">
                  <c:v>4095</c:v>
                </c:pt>
                <c:pt idx="49">
                  <c:v>4098</c:v>
                </c:pt>
                <c:pt idx="50">
                  <c:v>4101</c:v>
                </c:pt>
                <c:pt idx="51">
                  <c:v>4104</c:v>
                </c:pt>
                <c:pt idx="52">
                  <c:v>4106</c:v>
                </c:pt>
                <c:pt idx="53">
                  <c:v>4109</c:v>
                </c:pt>
                <c:pt idx="54">
                  <c:v>4112</c:v>
                </c:pt>
                <c:pt idx="55">
                  <c:v>4115</c:v>
                </c:pt>
                <c:pt idx="56">
                  <c:v>4117</c:v>
                </c:pt>
                <c:pt idx="57">
                  <c:v>4120</c:v>
                </c:pt>
                <c:pt idx="58">
                  <c:v>4123</c:v>
                </c:pt>
                <c:pt idx="59">
                  <c:v>4125</c:v>
                </c:pt>
                <c:pt idx="60">
                  <c:v>4127</c:v>
                </c:pt>
                <c:pt idx="61">
                  <c:v>4130</c:v>
                </c:pt>
                <c:pt idx="62">
                  <c:v>4133</c:v>
                </c:pt>
                <c:pt idx="63">
                  <c:v>4135</c:v>
                </c:pt>
                <c:pt idx="64">
                  <c:v>4137</c:v>
                </c:pt>
                <c:pt idx="65">
                  <c:v>4140</c:v>
                </c:pt>
                <c:pt idx="66">
                  <c:v>4143</c:v>
                </c:pt>
                <c:pt idx="67">
                  <c:v>4145</c:v>
                </c:pt>
                <c:pt idx="68">
                  <c:v>4147</c:v>
                </c:pt>
                <c:pt idx="69">
                  <c:v>4150</c:v>
                </c:pt>
                <c:pt idx="70">
                  <c:v>4153</c:v>
                </c:pt>
                <c:pt idx="71">
                  <c:v>4155</c:v>
                </c:pt>
                <c:pt idx="72">
                  <c:v>4157</c:v>
                </c:pt>
                <c:pt idx="73">
                  <c:v>4160</c:v>
                </c:pt>
                <c:pt idx="74">
                  <c:v>4163</c:v>
                </c:pt>
                <c:pt idx="75">
                  <c:v>4165</c:v>
                </c:pt>
                <c:pt idx="76">
                  <c:v>4167</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numCache>
            </c:numRef>
          </c:val>
          <c:smooth val="0"/>
          <c:extLst>
            <c:ext xmlns:c16="http://schemas.microsoft.com/office/drawing/2014/chart" uri="{C3380CC4-5D6E-409C-BE32-E72D297353CC}">
              <c16:uniqueId val="{00000005-816F-4EB1-BBCD-D5EE168E89CC}"/>
            </c:ext>
          </c:extLst>
        </c:ser>
        <c:ser>
          <c:idx val="6"/>
          <c:order val="6"/>
          <c:tx>
            <c:strRef>
              <c:f>'３（２）'!$W$5</c:f>
              <c:strCache>
                <c:ptCount val="1"/>
                <c:pt idx="0">
                  <c:v>団体7級</c:v>
                </c:pt>
              </c:strCache>
            </c:strRef>
          </c:tx>
          <c:spPr>
            <a:ln w="34925">
              <a:solidFill>
                <a:schemeClr val="tx1"/>
              </a:solidFill>
            </a:ln>
          </c:spPr>
          <c:marker>
            <c:symbol val="none"/>
          </c:marker>
          <c:cat>
            <c:numRef>
              <c:f>'３（２）'!$P$6:$P$130</c:f>
              <c:numCache>
                <c:formatCode>General</c:formatCode>
                <c:ptCount val="12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numCache>
            </c:numRef>
          </c:cat>
          <c:val>
            <c:numRef>
              <c:f>'３（２）'!$W$6:$W$130</c:f>
              <c:numCache>
                <c:formatCode>#,##0;"△ "#,##0</c:formatCode>
                <c:ptCount val="125"/>
                <c:pt idx="0">
                  <c:v>4083</c:v>
                </c:pt>
                <c:pt idx="1">
                  <c:v>4102</c:v>
                </c:pt>
                <c:pt idx="2">
                  <c:v>4121</c:v>
                </c:pt>
                <c:pt idx="3">
                  <c:v>4139</c:v>
                </c:pt>
                <c:pt idx="4">
                  <c:v>4157</c:v>
                </c:pt>
                <c:pt idx="5">
                  <c:v>4175</c:v>
                </c:pt>
                <c:pt idx="6">
                  <c:v>4193</c:v>
                </c:pt>
                <c:pt idx="7">
                  <c:v>4211</c:v>
                </c:pt>
                <c:pt idx="8">
                  <c:v>4227</c:v>
                </c:pt>
                <c:pt idx="9">
                  <c:v>4242</c:v>
                </c:pt>
                <c:pt idx="10">
                  <c:v>4257</c:v>
                </c:pt>
                <c:pt idx="11">
                  <c:v>4272</c:v>
                </c:pt>
                <c:pt idx="12">
                  <c:v>4287</c:v>
                </c:pt>
                <c:pt idx="13">
                  <c:v>4300</c:v>
                </c:pt>
                <c:pt idx="14">
                  <c:v>4313</c:v>
                </c:pt>
                <c:pt idx="15">
                  <c:v>4325</c:v>
                </c:pt>
                <c:pt idx="16">
                  <c:v>4337</c:v>
                </c:pt>
                <c:pt idx="17">
                  <c:v>4350</c:v>
                </c:pt>
                <c:pt idx="18">
                  <c:v>4363</c:v>
                </c:pt>
                <c:pt idx="19">
                  <c:v>4375</c:v>
                </c:pt>
                <c:pt idx="20">
                  <c:v>4387</c:v>
                </c:pt>
                <c:pt idx="21">
                  <c:v>4395</c:v>
                </c:pt>
                <c:pt idx="22">
                  <c:v>4403</c:v>
                </c:pt>
                <c:pt idx="23">
                  <c:v>4411</c:v>
                </c:pt>
                <c:pt idx="24">
                  <c:v>4417</c:v>
                </c:pt>
                <c:pt idx="25">
                  <c:v>4423</c:v>
                </c:pt>
                <c:pt idx="26">
                  <c:v>4429</c:v>
                </c:pt>
                <c:pt idx="27">
                  <c:v>4435</c:v>
                </c:pt>
                <c:pt idx="28">
                  <c:v>4442</c:v>
                </c:pt>
                <c:pt idx="29">
                  <c:v>4450</c:v>
                </c:pt>
                <c:pt idx="30">
                  <c:v>4454</c:v>
                </c:pt>
                <c:pt idx="31">
                  <c:v>4461</c:v>
                </c:pt>
                <c:pt idx="32">
                  <c:v>4466</c:v>
                </c:pt>
                <c:pt idx="33">
                  <c:v>4470</c:v>
                </c:pt>
                <c:pt idx="34">
                  <c:v>4474</c:v>
                </c:pt>
                <c:pt idx="35">
                  <c:v>4478</c:v>
                </c:pt>
                <c:pt idx="36">
                  <c:v>4482</c:v>
                </c:pt>
                <c:pt idx="37">
                  <c:v>4486</c:v>
                </c:pt>
                <c:pt idx="38">
                  <c:v>4490</c:v>
                </c:pt>
                <c:pt idx="39">
                  <c:v>4493</c:v>
                </c:pt>
                <c:pt idx="40">
                  <c:v>4496</c:v>
                </c:pt>
                <c:pt idx="41">
                  <c:v>4500</c:v>
                </c:pt>
                <c:pt idx="42">
                  <c:v>4503</c:v>
                </c:pt>
                <c:pt idx="43">
                  <c:v>4506</c:v>
                </c:pt>
                <c:pt idx="44">
                  <c:v>4509</c:v>
                </c:pt>
                <c:pt idx="45">
                  <c:v>4513</c:v>
                </c:pt>
                <c:pt idx="46">
                  <c:v>4516</c:v>
                </c:pt>
                <c:pt idx="47">
                  <c:v>4519</c:v>
                </c:pt>
                <c:pt idx="48">
                  <c:v>4522</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numCache>
            </c:numRef>
          </c:val>
          <c:smooth val="0"/>
          <c:extLst>
            <c:ext xmlns:c16="http://schemas.microsoft.com/office/drawing/2014/chart" uri="{C3380CC4-5D6E-409C-BE32-E72D297353CC}">
              <c16:uniqueId val="{00000006-816F-4EB1-BBCD-D5EE168E89CC}"/>
            </c:ext>
          </c:extLst>
        </c:ser>
        <c:ser>
          <c:idx val="7"/>
          <c:order val="7"/>
          <c:tx>
            <c:strRef>
              <c:f>'３（２）'!$X$5</c:f>
              <c:strCache>
                <c:ptCount val="1"/>
                <c:pt idx="0">
                  <c:v>団体8級</c:v>
                </c:pt>
              </c:strCache>
            </c:strRef>
          </c:tx>
          <c:spPr>
            <a:ln w="34925">
              <a:solidFill>
                <a:schemeClr val="tx1"/>
              </a:solidFill>
            </a:ln>
          </c:spPr>
          <c:marker>
            <c:symbol val="none"/>
          </c:marker>
          <c:cat>
            <c:numRef>
              <c:f>'３（２）'!$P$6:$P$130</c:f>
              <c:numCache>
                <c:formatCode>General</c:formatCode>
                <c:ptCount val="12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numCache>
            </c:numRef>
          </c:cat>
          <c:val>
            <c:numRef>
              <c:f>'３（２）'!$X$6:$X$130</c:f>
              <c:numCache>
                <c:formatCode>#,##0;"△ "#,##0</c:formatCode>
                <c:ptCount val="125"/>
                <c:pt idx="0">
                  <c:v>4583</c:v>
                </c:pt>
                <c:pt idx="1">
                  <c:v>4638</c:v>
                </c:pt>
                <c:pt idx="2">
                  <c:v>4688</c:v>
                </c:pt>
                <c:pt idx="3">
                  <c:v>4735</c:v>
                </c:pt>
                <c:pt idx="4">
                  <c:v>4775</c:v>
                </c:pt>
                <c:pt idx="5">
                  <c:v>4810</c:v>
                </c:pt>
                <c:pt idx="6">
                  <c:v>4840</c:v>
                </c:pt>
                <c:pt idx="7">
                  <c:v>4865</c:v>
                </c:pt>
                <c:pt idx="8">
                  <c:v>4885</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numCache>
            </c:numRef>
          </c:val>
          <c:smooth val="0"/>
          <c:extLst>
            <c:ext xmlns:c16="http://schemas.microsoft.com/office/drawing/2014/chart" uri="{C3380CC4-5D6E-409C-BE32-E72D297353CC}">
              <c16:uniqueId val="{00000007-816F-4EB1-BBCD-D5EE168E89CC}"/>
            </c:ext>
          </c:extLst>
        </c:ser>
        <c:ser>
          <c:idx val="8"/>
          <c:order val="8"/>
          <c:tx>
            <c:strRef>
              <c:f>'３（２）'!$Y$5</c:f>
              <c:strCache>
                <c:ptCount val="1"/>
                <c:pt idx="0">
                  <c:v>団体9級</c:v>
                </c:pt>
              </c:strCache>
            </c:strRef>
          </c:tx>
          <c:marker>
            <c:symbol val="none"/>
          </c:marker>
          <c:cat>
            <c:numRef>
              <c:f>'３（２）'!$P$6:$P$130</c:f>
              <c:numCache>
                <c:formatCode>General</c:formatCode>
                <c:ptCount val="12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numCache>
            </c:numRef>
          </c:cat>
          <c:val>
            <c:numRef>
              <c:f>'３（２）'!$Y$6:$Y$130</c:f>
              <c:numCache>
                <c:formatCode>#,##0;"△ "#,##0</c:formatCode>
                <c:ptCount val="125"/>
              </c:numCache>
            </c:numRef>
          </c:val>
          <c:smooth val="0"/>
          <c:extLst>
            <c:ext xmlns:c16="http://schemas.microsoft.com/office/drawing/2014/chart" uri="{C3380CC4-5D6E-409C-BE32-E72D297353CC}">
              <c16:uniqueId val="{00000008-816F-4EB1-BBCD-D5EE168E89CC}"/>
            </c:ext>
          </c:extLst>
        </c:ser>
        <c:ser>
          <c:idx val="9"/>
          <c:order val="9"/>
          <c:tx>
            <c:strRef>
              <c:f>'３（２）'!$Z$5</c:f>
              <c:strCache>
                <c:ptCount val="1"/>
                <c:pt idx="0">
                  <c:v>団体10級</c:v>
                </c:pt>
              </c:strCache>
            </c:strRef>
          </c:tx>
          <c:marker>
            <c:symbol val="none"/>
          </c:marker>
          <c:cat>
            <c:numRef>
              <c:f>'３（２）'!$P$6:$P$130</c:f>
              <c:numCache>
                <c:formatCode>General</c:formatCode>
                <c:ptCount val="12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numCache>
            </c:numRef>
          </c:cat>
          <c:val>
            <c:numRef>
              <c:f>'３（２）'!$Z$6:$Z$130</c:f>
              <c:numCache>
                <c:formatCode>#,##0;"△ "#,##0</c:formatCode>
                <c:ptCount val="125"/>
              </c:numCache>
            </c:numRef>
          </c:val>
          <c:smooth val="0"/>
          <c:extLst>
            <c:ext xmlns:c16="http://schemas.microsoft.com/office/drawing/2014/chart" uri="{C3380CC4-5D6E-409C-BE32-E72D297353CC}">
              <c16:uniqueId val="{00000009-816F-4EB1-BBCD-D5EE168E89CC}"/>
            </c:ext>
          </c:extLst>
        </c:ser>
        <c:ser>
          <c:idx val="10"/>
          <c:order val="10"/>
          <c:tx>
            <c:strRef>
              <c:f>'３（２）'!$AA$5</c:f>
              <c:strCache>
                <c:ptCount val="1"/>
              </c:strCache>
            </c:strRef>
          </c:tx>
          <c:marker>
            <c:symbol val="none"/>
          </c:marker>
          <c:cat>
            <c:numRef>
              <c:f>'３（２）'!$P$6:$P$130</c:f>
              <c:numCache>
                <c:formatCode>General</c:formatCode>
                <c:ptCount val="12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numCache>
            </c:numRef>
          </c:cat>
          <c:val>
            <c:numRef>
              <c:f>'３（２）'!$AA$6:$AA$130</c:f>
              <c:numCache>
                <c:formatCode>0;"▲ "0</c:formatCode>
                <c:ptCount val="125"/>
              </c:numCache>
            </c:numRef>
          </c:val>
          <c:smooth val="0"/>
          <c:extLst>
            <c:ext xmlns:c16="http://schemas.microsoft.com/office/drawing/2014/chart" uri="{C3380CC4-5D6E-409C-BE32-E72D297353CC}">
              <c16:uniqueId val="{0000000A-816F-4EB1-BBCD-D5EE168E89CC}"/>
            </c:ext>
          </c:extLst>
        </c:ser>
        <c:ser>
          <c:idx val="11"/>
          <c:order val="11"/>
          <c:tx>
            <c:strRef>
              <c:f>'３（２）'!$AB$5</c:f>
              <c:strCache>
                <c:ptCount val="1"/>
                <c:pt idx="0">
                  <c:v>国1級</c:v>
                </c:pt>
              </c:strCache>
            </c:strRef>
          </c:tx>
          <c:spPr>
            <a:ln w="34925">
              <a:solidFill>
                <a:schemeClr val="accent1"/>
              </a:solidFill>
              <a:prstDash val="dash"/>
            </a:ln>
          </c:spPr>
          <c:marker>
            <c:symbol val="none"/>
          </c:marker>
          <c:cat>
            <c:numRef>
              <c:f>'３（２）'!$P$6:$P$130</c:f>
              <c:numCache>
                <c:formatCode>General</c:formatCode>
                <c:ptCount val="12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numCache>
            </c:numRef>
          </c:cat>
          <c:val>
            <c:numRef>
              <c:f>'３（２）'!$AB$6:$AB$130</c:f>
              <c:numCache>
                <c:formatCode>#,##0_);[Red]\(#,##0\)</c:formatCode>
                <c:ptCount val="125"/>
                <c:pt idx="0">
                  <c:v>1835</c:v>
                </c:pt>
                <c:pt idx="1">
                  <c:v>1846</c:v>
                </c:pt>
                <c:pt idx="2">
                  <c:v>1858</c:v>
                </c:pt>
                <c:pt idx="3">
                  <c:v>1869</c:v>
                </c:pt>
                <c:pt idx="4">
                  <c:v>1880</c:v>
                </c:pt>
                <c:pt idx="5">
                  <c:v>1897</c:v>
                </c:pt>
                <c:pt idx="6">
                  <c:v>1913</c:v>
                </c:pt>
                <c:pt idx="7">
                  <c:v>1929</c:v>
                </c:pt>
                <c:pt idx="8">
                  <c:v>1945</c:v>
                </c:pt>
                <c:pt idx="9">
                  <c:v>1962</c:v>
                </c:pt>
                <c:pt idx="10">
                  <c:v>1978</c:v>
                </c:pt>
                <c:pt idx="11">
                  <c:v>1994</c:v>
                </c:pt>
                <c:pt idx="12">
                  <c:v>2010</c:v>
                </c:pt>
                <c:pt idx="13">
                  <c:v>2027</c:v>
                </c:pt>
                <c:pt idx="14">
                  <c:v>2044</c:v>
                </c:pt>
                <c:pt idx="15">
                  <c:v>2061</c:v>
                </c:pt>
                <c:pt idx="16">
                  <c:v>2074</c:v>
                </c:pt>
                <c:pt idx="17">
                  <c:v>2090</c:v>
                </c:pt>
                <c:pt idx="18">
                  <c:v>2106</c:v>
                </c:pt>
                <c:pt idx="19">
                  <c:v>2121</c:v>
                </c:pt>
                <c:pt idx="20">
                  <c:v>2136</c:v>
                </c:pt>
                <c:pt idx="21">
                  <c:v>2152</c:v>
                </c:pt>
                <c:pt idx="22">
                  <c:v>2168</c:v>
                </c:pt>
                <c:pt idx="23">
                  <c:v>2184</c:v>
                </c:pt>
                <c:pt idx="24">
                  <c:v>2200</c:v>
                </c:pt>
                <c:pt idx="25">
                  <c:v>2217</c:v>
                </c:pt>
                <c:pt idx="26">
                  <c:v>2230</c:v>
                </c:pt>
                <c:pt idx="27">
                  <c:v>2243</c:v>
                </c:pt>
                <c:pt idx="28">
                  <c:v>2256</c:v>
                </c:pt>
                <c:pt idx="29">
                  <c:v>2267</c:v>
                </c:pt>
                <c:pt idx="30">
                  <c:v>2278</c:v>
                </c:pt>
                <c:pt idx="31">
                  <c:v>2289</c:v>
                </c:pt>
                <c:pt idx="32">
                  <c:v>2300</c:v>
                </c:pt>
                <c:pt idx="33">
                  <c:v>2311</c:v>
                </c:pt>
                <c:pt idx="34">
                  <c:v>2322</c:v>
                </c:pt>
                <c:pt idx="35">
                  <c:v>2333</c:v>
                </c:pt>
                <c:pt idx="36">
                  <c:v>2344</c:v>
                </c:pt>
                <c:pt idx="37">
                  <c:v>2354</c:v>
                </c:pt>
                <c:pt idx="38">
                  <c:v>2364</c:v>
                </c:pt>
                <c:pt idx="39">
                  <c:v>2373</c:v>
                </c:pt>
                <c:pt idx="40">
                  <c:v>2382</c:v>
                </c:pt>
                <c:pt idx="41">
                  <c:v>2391</c:v>
                </c:pt>
                <c:pt idx="42">
                  <c:v>2399</c:v>
                </c:pt>
                <c:pt idx="43">
                  <c:v>2407</c:v>
                </c:pt>
                <c:pt idx="44">
                  <c:v>2414</c:v>
                </c:pt>
                <c:pt idx="45">
                  <c:v>2420</c:v>
                </c:pt>
                <c:pt idx="46">
                  <c:v>2426</c:v>
                </c:pt>
                <c:pt idx="47">
                  <c:v>2432</c:v>
                </c:pt>
                <c:pt idx="48">
                  <c:v>2438</c:v>
                </c:pt>
                <c:pt idx="49">
                  <c:v>2444</c:v>
                </c:pt>
                <c:pt idx="50">
                  <c:v>2450</c:v>
                </c:pt>
                <c:pt idx="51">
                  <c:v>2455</c:v>
                </c:pt>
                <c:pt idx="52">
                  <c:v>2460</c:v>
                </c:pt>
                <c:pt idx="53">
                  <c:v>2464</c:v>
                </c:pt>
                <c:pt idx="54">
                  <c:v>2467</c:v>
                </c:pt>
                <c:pt idx="55">
                  <c:v>2470</c:v>
                </c:pt>
                <c:pt idx="56">
                  <c:v>2473</c:v>
                </c:pt>
                <c:pt idx="57">
                  <c:v>2476</c:v>
                </c:pt>
                <c:pt idx="58">
                  <c:v>2479</c:v>
                </c:pt>
                <c:pt idx="59">
                  <c:v>2482</c:v>
                </c:pt>
                <c:pt idx="60">
                  <c:v>2485</c:v>
                </c:pt>
                <c:pt idx="61">
                  <c:v>2488</c:v>
                </c:pt>
                <c:pt idx="62">
                  <c:v>2491</c:v>
                </c:pt>
                <c:pt idx="63">
                  <c:v>2494</c:v>
                </c:pt>
                <c:pt idx="64">
                  <c:v>2497</c:v>
                </c:pt>
                <c:pt idx="65">
                  <c:v>2500</c:v>
                </c:pt>
                <c:pt idx="66">
                  <c:v>2503</c:v>
                </c:pt>
                <c:pt idx="67">
                  <c:v>2506</c:v>
                </c:pt>
                <c:pt idx="68">
                  <c:v>2509</c:v>
                </c:pt>
                <c:pt idx="69">
                  <c:v>2512</c:v>
                </c:pt>
                <c:pt idx="70">
                  <c:v>2515</c:v>
                </c:pt>
                <c:pt idx="71">
                  <c:v>2518</c:v>
                </c:pt>
                <c:pt idx="72">
                  <c:v>2521</c:v>
                </c:pt>
                <c:pt idx="73">
                  <c:v>2524</c:v>
                </c:pt>
                <c:pt idx="74">
                  <c:v>2527</c:v>
                </c:pt>
                <c:pt idx="75">
                  <c:v>2530</c:v>
                </c:pt>
                <c:pt idx="76">
                  <c:v>2533</c:v>
                </c:pt>
                <c:pt idx="77">
                  <c:v>2536</c:v>
                </c:pt>
                <c:pt idx="78">
                  <c:v>2539</c:v>
                </c:pt>
                <c:pt idx="79">
                  <c:v>2542</c:v>
                </c:pt>
                <c:pt idx="80">
                  <c:v>2545</c:v>
                </c:pt>
                <c:pt idx="81">
                  <c:v>2548</c:v>
                </c:pt>
                <c:pt idx="82">
                  <c:v>2551</c:v>
                </c:pt>
                <c:pt idx="83">
                  <c:v>2554</c:v>
                </c:pt>
                <c:pt idx="84">
                  <c:v>2557</c:v>
                </c:pt>
                <c:pt idx="85">
                  <c:v>2560</c:v>
                </c:pt>
                <c:pt idx="86">
                  <c:v>2563</c:v>
                </c:pt>
                <c:pt idx="87">
                  <c:v>2566</c:v>
                </c:pt>
                <c:pt idx="88">
                  <c:v>2569</c:v>
                </c:pt>
                <c:pt idx="89">
                  <c:v>2572</c:v>
                </c:pt>
                <c:pt idx="90">
                  <c:v>2575</c:v>
                </c:pt>
                <c:pt idx="91">
                  <c:v>2578</c:v>
                </c:pt>
                <c:pt idx="92">
                  <c:v>2581</c:v>
                </c:pt>
              </c:numCache>
            </c:numRef>
          </c:val>
          <c:smooth val="0"/>
          <c:extLst>
            <c:ext xmlns:c16="http://schemas.microsoft.com/office/drawing/2014/chart" uri="{C3380CC4-5D6E-409C-BE32-E72D297353CC}">
              <c16:uniqueId val="{0000000B-816F-4EB1-BBCD-D5EE168E89CC}"/>
            </c:ext>
          </c:extLst>
        </c:ser>
        <c:ser>
          <c:idx val="12"/>
          <c:order val="12"/>
          <c:tx>
            <c:strRef>
              <c:f>'３（２）'!$AC$5</c:f>
              <c:strCache>
                <c:ptCount val="1"/>
                <c:pt idx="0">
                  <c:v>国2級</c:v>
                </c:pt>
              </c:strCache>
            </c:strRef>
          </c:tx>
          <c:spPr>
            <a:ln w="34925">
              <a:solidFill>
                <a:schemeClr val="accent1"/>
              </a:solidFill>
              <a:prstDash val="dash"/>
            </a:ln>
          </c:spPr>
          <c:marker>
            <c:symbol val="none"/>
          </c:marker>
          <c:cat>
            <c:numRef>
              <c:f>'３（２）'!$P$6:$P$130</c:f>
              <c:numCache>
                <c:formatCode>General</c:formatCode>
                <c:ptCount val="12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numCache>
            </c:numRef>
          </c:cat>
          <c:val>
            <c:numRef>
              <c:f>'３（２）'!$AC$6:$AC$130</c:f>
              <c:numCache>
                <c:formatCode>#,##0_);[Red]\(#,##0\)</c:formatCode>
                <c:ptCount val="125"/>
                <c:pt idx="0">
                  <c:v>2300</c:v>
                </c:pt>
                <c:pt idx="1">
                  <c:v>2315</c:v>
                </c:pt>
                <c:pt idx="2">
                  <c:v>2330</c:v>
                </c:pt>
                <c:pt idx="3">
                  <c:v>2345</c:v>
                </c:pt>
                <c:pt idx="4">
                  <c:v>2360</c:v>
                </c:pt>
                <c:pt idx="5">
                  <c:v>2375</c:v>
                </c:pt>
                <c:pt idx="6">
                  <c:v>2390</c:v>
                </c:pt>
                <c:pt idx="7">
                  <c:v>2405</c:v>
                </c:pt>
                <c:pt idx="8">
                  <c:v>2420</c:v>
                </c:pt>
                <c:pt idx="9">
                  <c:v>2434</c:v>
                </c:pt>
                <c:pt idx="10">
                  <c:v>2448</c:v>
                </c:pt>
                <c:pt idx="11">
                  <c:v>2462</c:v>
                </c:pt>
                <c:pt idx="12">
                  <c:v>2474</c:v>
                </c:pt>
                <c:pt idx="13">
                  <c:v>2486</c:v>
                </c:pt>
                <c:pt idx="14">
                  <c:v>2498</c:v>
                </c:pt>
                <c:pt idx="15">
                  <c:v>2510</c:v>
                </c:pt>
                <c:pt idx="16">
                  <c:v>2521</c:v>
                </c:pt>
                <c:pt idx="17">
                  <c:v>2532</c:v>
                </c:pt>
                <c:pt idx="18">
                  <c:v>2543</c:v>
                </c:pt>
                <c:pt idx="19">
                  <c:v>2554</c:v>
                </c:pt>
                <c:pt idx="20">
                  <c:v>2564</c:v>
                </c:pt>
                <c:pt idx="21">
                  <c:v>2574</c:v>
                </c:pt>
                <c:pt idx="22">
                  <c:v>2584</c:v>
                </c:pt>
                <c:pt idx="23">
                  <c:v>2594</c:v>
                </c:pt>
                <c:pt idx="24">
                  <c:v>2604</c:v>
                </c:pt>
                <c:pt idx="25">
                  <c:v>2613</c:v>
                </c:pt>
                <c:pt idx="26">
                  <c:v>2622</c:v>
                </c:pt>
                <c:pt idx="27">
                  <c:v>2631</c:v>
                </c:pt>
                <c:pt idx="28">
                  <c:v>2639</c:v>
                </c:pt>
                <c:pt idx="29">
                  <c:v>2647</c:v>
                </c:pt>
                <c:pt idx="30">
                  <c:v>2655</c:v>
                </c:pt>
                <c:pt idx="31">
                  <c:v>2663</c:v>
                </c:pt>
                <c:pt idx="32">
                  <c:v>2670</c:v>
                </c:pt>
                <c:pt idx="33">
                  <c:v>2678</c:v>
                </c:pt>
                <c:pt idx="34">
                  <c:v>2686</c:v>
                </c:pt>
                <c:pt idx="35">
                  <c:v>2693</c:v>
                </c:pt>
                <c:pt idx="36">
                  <c:v>2700</c:v>
                </c:pt>
                <c:pt idx="37">
                  <c:v>2708</c:v>
                </c:pt>
                <c:pt idx="38">
                  <c:v>2716</c:v>
                </c:pt>
                <c:pt idx="39">
                  <c:v>2723</c:v>
                </c:pt>
                <c:pt idx="40">
                  <c:v>2730</c:v>
                </c:pt>
                <c:pt idx="41">
                  <c:v>2738</c:v>
                </c:pt>
                <c:pt idx="42">
                  <c:v>2746</c:v>
                </c:pt>
                <c:pt idx="43">
                  <c:v>2753</c:v>
                </c:pt>
                <c:pt idx="44">
                  <c:v>2760</c:v>
                </c:pt>
                <c:pt idx="45">
                  <c:v>2767</c:v>
                </c:pt>
                <c:pt idx="46">
                  <c:v>2774</c:v>
                </c:pt>
                <c:pt idx="47">
                  <c:v>2781</c:v>
                </c:pt>
                <c:pt idx="48">
                  <c:v>2788</c:v>
                </c:pt>
                <c:pt idx="49">
                  <c:v>2795</c:v>
                </c:pt>
                <c:pt idx="50">
                  <c:v>2802</c:v>
                </c:pt>
                <c:pt idx="51">
                  <c:v>2809</c:v>
                </c:pt>
                <c:pt idx="52">
                  <c:v>2815</c:v>
                </c:pt>
                <c:pt idx="53">
                  <c:v>2822</c:v>
                </c:pt>
                <c:pt idx="54">
                  <c:v>2828</c:v>
                </c:pt>
                <c:pt idx="55">
                  <c:v>2835</c:v>
                </c:pt>
                <c:pt idx="56">
                  <c:v>2841</c:v>
                </c:pt>
                <c:pt idx="57">
                  <c:v>2848</c:v>
                </c:pt>
                <c:pt idx="58">
                  <c:v>2854</c:v>
                </c:pt>
                <c:pt idx="59">
                  <c:v>2861</c:v>
                </c:pt>
                <c:pt idx="60">
                  <c:v>2867</c:v>
                </c:pt>
                <c:pt idx="61">
                  <c:v>2874</c:v>
                </c:pt>
                <c:pt idx="62">
                  <c:v>2880</c:v>
                </c:pt>
                <c:pt idx="63">
                  <c:v>2885</c:v>
                </c:pt>
                <c:pt idx="64">
                  <c:v>2890</c:v>
                </c:pt>
                <c:pt idx="65">
                  <c:v>2896</c:v>
                </c:pt>
                <c:pt idx="66">
                  <c:v>2901</c:v>
                </c:pt>
                <c:pt idx="67">
                  <c:v>2907</c:v>
                </c:pt>
                <c:pt idx="68">
                  <c:v>2912</c:v>
                </c:pt>
                <c:pt idx="69">
                  <c:v>2917</c:v>
                </c:pt>
                <c:pt idx="70">
                  <c:v>2923</c:v>
                </c:pt>
                <c:pt idx="71">
                  <c:v>2929</c:v>
                </c:pt>
                <c:pt idx="72">
                  <c:v>2934</c:v>
                </c:pt>
                <c:pt idx="73">
                  <c:v>2939</c:v>
                </c:pt>
                <c:pt idx="74">
                  <c:v>2943</c:v>
                </c:pt>
                <c:pt idx="75">
                  <c:v>2946</c:v>
                </c:pt>
                <c:pt idx="76">
                  <c:v>2948</c:v>
                </c:pt>
                <c:pt idx="77">
                  <c:v>2951</c:v>
                </c:pt>
                <c:pt idx="78">
                  <c:v>2953</c:v>
                </c:pt>
                <c:pt idx="79">
                  <c:v>2956</c:v>
                </c:pt>
                <c:pt idx="80">
                  <c:v>2958</c:v>
                </c:pt>
                <c:pt idx="81">
                  <c:v>2960</c:v>
                </c:pt>
                <c:pt idx="82">
                  <c:v>2963</c:v>
                </c:pt>
                <c:pt idx="83">
                  <c:v>2965</c:v>
                </c:pt>
                <c:pt idx="84">
                  <c:v>2968</c:v>
                </c:pt>
                <c:pt idx="85">
                  <c:v>2971</c:v>
                </c:pt>
                <c:pt idx="86">
                  <c:v>2974</c:v>
                </c:pt>
                <c:pt idx="87">
                  <c:v>2977</c:v>
                </c:pt>
                <c:pt idx="88">
                  <c:v>2980</c:v>
                </c:pt>
                <c:pt idx="89">
                  <c:v>2983</c:v>
                </c:pt>
                <c:pt idx="90">
                  <c:v>2986</c:v>
                </c:pt>
                <c:pt idx="91">
                  <c:v>2990</c:v>
                </c:pt>
                <c:pt idx="92">
                  <c:v>2992</c:v>
                </c:pt>
                <c:pt idx="93">
                  <c:v>2994</c:v>
                </c:pt>
                <c:pt idx="94">
                  <c:v>2997</c:v>
                </c:pt>
                <c:pt idx="95">
                  <c:v>3001</c:v>
                </c:pt>
                <c:pt idx="96">
                  <c:v>3003</c:v>
                </c:pt>
                <c:pt idx="97">
                  <c:v>3006</c:v>
                </c:pt>
                <c:pt idx="98">
                  <c:v>3010</c:v>
                </c:pt>
                <c:pt idx="99">
                  <c:v>3014</c:v>
                </c:pt>
                <c:pt idx="100">
                  <c:v>3016</c:v>
                </c:pt>
                <c:pt idx="101">
                  <c:v>3019</c:v>
                </c:pt>
                <c:pt idx="102">
                  <c:v>3022</c:v>
                </c:pt>
                <c:pt idx="103">
                  <c:v>3025</c:v>
                </c:pt>
                <c:pt idx="104">
                  <c:v>3027</c:v>
                </c:pt>
                <c:pt idx="105">
                  <c:v>3030</c:v>
                </c:pt>
                <c:pt idx="106">
                  <c:v>3033</c:v>
                </c:pt>
                <c:pt idx="107">
                  <c:v>3036</c:v>
                </c:pt>
                <c:pt idx="108">
                  <c:v>3038</c:v>
                </c:pt>
                <c:pt idx="109">
                  <c:v>3042</c:v>
                </c:pt>
                <c:pt idx="110">
                  <c:v>3046</c:v>
                </c:pt>
                <c:pt idx="111">
                  <c:v>3049</c:v>
                </c:pt>
                <c:pt idx="112">
                  <c:v>3051</c:v>
                </c:pt>
                <c:pt idx="113">
                  <c:v>3053</c:v>
                </c:pt>
                <c:pt idx="114">
                  <c:v>3056</c:v>
                </c:pt>
                <c:pt idx="115">
                  <c:v>3060</c:v>
                </c:pt>
                <c:pt idx="116">
                  <c:v>3062</c:v>
                </c:pt>
                <c:pt idx="117">
                  <c:v>3064</c:v>
                </c:pt>
                <c:pt idx="118">
                  <c:v>3067</c:v>
                </c:pt>
                <c:pt idx="119">
                  <c:v>3070</c:v>
                </c:pt>
                <c:pt idx="120">
                  <c:v>3074</c:v>
                </c:pt>
                <c:pt idx="121">
                  <c:v>3076</c:v>
                </c:pt>
                <c:pt idx="122">
                  <c:v>3079</c:v>
                </c:pt>
                <c:pt idx="123">
                  <c:v>3082</c:v>
                </c:pt>
                <c:pt idx="124">
                  <c:v>3085</c:v>
                </c:pt>
              </c:numCache>
            </c:numRef>
          </c:val>
          <c:smooth val="0"/>
          <c:extLst>
            <c:ext xmlns:c16="http://schemas.microsoft.com/office/drawing/2014/chart" uri="{C3380CC4-5D6E-409C-BE32-E72D297353CC}">
              <c16:uniqueId val="{0000000C-816F-4EB1-BBCD-D5EE168E89CC}"/>
            </c:ext>
          </c:extLst>
        </c:ser>
        <c:ser>
          <c:idx val="13"/>
          <c:order val="13"/>
          <c:tx>
            <c:strRef>
              <c:f>'３（２）'!$AD$5</c:f>
              <c:strCache>
                <c:ptCount val="1"/>
                <c:pt idx="0">
                  <c:v>国3級</c:v>
                </c:pt>
              </c:strCache>
            </c:strRef>
          </c:tx>
          <c:spPr>
            <a:ln w="34925">
              <a:solidFill>
                <a:schemeClr val="accent1"/>
              </a:solidFill>
              <a:prstDash val="dash"/>
            </a:ln>
          </c:spPr>
          <c:marker>
            <c:symbol val="none"/>
          </c:marker>
          <c:cat>
            <c:numRef>
              <c:f>'３（２）'!$P$6:$P$130</c:f>
              <c:numCache>
                <c:formatCode>General</c:formatCode>
                <c:ptCount val="12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numCache>
            </c:numRef>
          </c:cat>
          <c:val>
            <c:numRef>
              <c:f>'３（２）'!$AD$6:$AD$130</c:f>
              <c:numCache>
                <c:formatCode>#,##0_);[Red]\(#,##0\)</c:formatCode>
                <c:ptCount val="125"/>
                <c:pt idx="0">
                  <c:v>2653</c:v>
                </c:pt>
                <c:pt idx="1">
                  <c:v>2663</c:v>
                </c:pt>
                <c:pt idx="2">
                  <c:v>2673</c:v>
                </c:pt>
                <c:pt idx="3">
                  <c:v>2683</c:v>
                </c:pt>
                <c:pt idx="4">
                  <c:v>2693</c:v>
                </c:pt>
                <c:pt idx="5">
                  <c:v>2703</c:v>
                </c:pt>
                <c:pt idx="6">
                  <c:v>2713</c:v>
                </c:pt>
                <c:pt idx="7">
                  <c:v>2723</c:v>
                </c:pt>
                <c:pt idx="8">
                  <c:v>2733</c:v>
                </c:pt>
                <c:pt idx="9">
                  <c:v>2743</c:v>
                </c:pt>
                <c:pt idx="10">
                  <c:v>2753</c:v>
                </c:pt>
                <c:pt idx="11">
                  <c:v>2764</c:v>
                </c:pt>
                <c:pt idx="12">
                  <c:v>2774</c:v>
                </c:pt>
                <c:pt idx="13">
                  <c:v>2787</c:v>
                </c:pt>
                <c:pt idx="14">
                  <c:v>2800</c:v>
                </c:pt>
                <c:pt idx="15">
                  <c:v>2812</c:v>
                </c:pt>
                <c:pt idx="16">
                  <c:v>2825</c:v>
                </c:pt>
                <c:pt idx="17">
                  <c:v>2838</c:v>
                </c:pt>
                <c:pt idx="18">
                  <c:v>2850</c:v>
                </c:pt>
                <c:pt idx="19">
                  <c:v>2862</c:v>
                </c:pt>
                <c:pt idx="20">
                  <c:v>2873</c:v>
                </c:pt>
                <c:pt idx="21">
                  <c:v>2885</c:v>
                </c:pt>
                <c:pt idx="22">
                  <c:v>2898</c:v>
                </c:pt>
                <c:pt idx="23">
                  <c:v>2911</c:v>
                </c:pt>
                <c:pt idx="24">
                  <c:v>2924</c:v>
                </c:pt>
                <c:pt idx="25">
                  <c:v>2934</c:v>
                </c:pt>
                <c:pt idx="26">
                  <c:v>2944</c:v>
                </c:pt>
                <c:pt idx="27">
                  <c:v>2955</c:v>
                </c:pt>
                <c:pt idx="28">
                  <c:v>2966</c:v>
                </c:pt>
                <c:pt idx="29">
                  <c:v>2978</c:v>
                </c:pt>
                <c:pt idx="30">
                  <c:v>2989</c:v>
                </c:pt>
                <c:pt idx="31">
                  <c:v>3001</c:v>
                </c:pt>
                <c:pt idx="32">
                  <c:v>3013</c:v>
                </c:pt>
                <c:pt idx="33">
                  <c:v>3026</c:v>
                </c:pt>
                <c:pt idx="34">
                  <c:v>3039</c:v>
                </c:pt>
                <c:pt idx="35">
                  <c:v>3052</c:v>
                </c:pt>
                <c:pt idx="36">
                  <c:v>3065</c:v>
                </c:pt>
                <c:pt idx="37">
                  <c:v>3078</c:v>
                </c:pt>
                <c:pt idx="38">
                  <c:v>3091</c:v>
                </c:pt>
                <c:pt idx="39">
                  <c:v>3104</c:v>
                </c:pt>
                <c:pt idx="40">
                  <c:v>3117</c:v>
                </c:pt>
                <c:pt idx="41">
                  <c:v>3130</c:v>
                </c:pt>
                <c:pt idx="42">
                  <c:v>3143</c:v>
                </c:pt>
                <c:pt idx="43">
                  <c:v>3154</c:v>
                </c:pt>
                <c:pt idx="44">
                  <c:v>3163</c:v>
                </c:pt>
                <c:pt idx="45">
                  <c:v>3176</c:v>
                </c:pt>
                <c:pt idx="46">
                  <c:v>3189</c:v>
                </c:pt>
                <c:pt idx="47">
                  <c:v>3202</c:v>
                </c:pt>
                <c:pt idx="48">
                  <c:v>3214</c:v>
                </c:pt>
                <c:pt idx="49">
                  <c:v>3227</c:v>
                </c:pt>
                <c:pt idx="50">
                  <c:v>3239</c:v>
                </c:pt>
                <c:pt idx="51">
                  <c:v>3251</c:v>
                </c:pt>
                <c:pt idx="52">
                  <c:v>3264</c:v>
                </c:pt>
                <c:pt idx="53">
                  <c:v>3275</c:v>
                </c:pt>
                <c:pt idx="54">
                  <c:v>3286</c:v>
                </c:pt>
                <c:pt idx="55">
                  <c:v>3297</c:v>
                </c:pt>
                <c:pt idx="56">
                  <c:v>3304</c:v>
                </c:pt>
                <c:pt idx="57">
                  <c:v>3313</c:v>
                </c:pt>
                <c:pt idx="58">
                  <c:v>3320</c:v>
                </c:pt>
                <c:pt idx="59">
                  <c:v>3328</c:v>
                </c:pt>
                <c:pt idx="60">
                  <c:v>3336</c:v>
                </c:pt>
                <c:pt idx="61">
                  <c:v>3340</c:v>
                </c:pt>
                <c:pt idx="62">
                  <c:v>3346</c:v>
                </c:pt>
                <c:pt idx="63">
                  <c:v>3353</c:v>
                </c:pt>
                <c:pt idx="64">
                  <c:v>3361</c:v>
                </c:pt>
                <c:pt idx="65">
                  <c:v>3368</c:v>
                </c:pt>
                <c:pt idx="66">
                  <c:v>3375</c:v>
                </c:pt>
                <c:pt idx="67">
                  <c:v>3381</c:v>
                </c:pt>
                <c:pt idx="68">
                  <c:v>3386</c:v>
                </c:pt>
                <c:pt idx="69">
                  <c:v>3392</c:v>
                </c:pt>
                <c:pt idx="70">
                  <c:v>3397</c:v>
                </c:pt>
                <c:pt idx="71">
                  <c:v>3403</c:v>
                </c:pt>
                <c:pt idx="72">
                  <c:v>3406</c:v>
                </c:pt>
                <c:pt idx="73">
                  <c:v>3411</c:v>
                </c:pt>
                <c:pt idx="74">
                  <c:v>3415</c:v>
                </c:pt>
                <c:pt idx="75">
                  <c:v>3419</c:v>
                </c:pt>
                <c:pt idx="76">
                  <c:v>3423</c:v>
                </c:pt>
                <c:pt idx="77">
                  <c:v>3428</c:v>
                </c:pt>
                <c:pt idx="78">
                  <c:v>3433</c:v>
                </c:pt>
                <c:pt idx="79">
                  <c:v>3438</c:v>
                </c:pt>
                <c:pt idx="80">
                  <c:v>3441</c:v>
                </c:pt>
                <c:pt idx="81">
                  <c:v>3445</c:v>
                </c:pt>
                <c:pt idx="82">
                  <c:v>3449</c:v>
                </c:pt>
                <c:pt idx="83">
                  <c:v>3453</c:v>
                </c:pt>
                <c:pt idx="84">
                  <c:v>3456</c:v>
                </c:pt>
                <c:pt idx="85">
                  <c:v>3460</c:v>
                </c:pt>
                <c:pt idx="86">
                  <c:v>3464</c:v>
                </c:pt>
                <c:pt idx="87">
                  <c:v>3468</c:v>
                </c:pt>
                <c:pt idx="88">
                  <c:v>3470</c:v>
                </c:pt>
                <c:pt idx="89">
                  <c:v>3474</c:v>
                </c:pt>
                <c:pt idx="90">
                  <c:v>3478</c:v>
                </c:pt>
                <c:pt idx="91">
                  <c:v>3482</c:v>
                </c:pt>
                <c:pt idx="92">
                  <c:v>3484</c:v>
                </c:pt>
                <c:pt idx="93">
                  <c:v>3488</c:v>
                </c:pt>
                <c:pt idx="94">
                  <c:v>3492</c:v>
                </c:pt>
                <c:pt idx="95">
                  <c:v>3495</c:v>
                </c:pt>
                <c:pt idx="96">
                  <c:v>3498</c:v>
                </c:pt>
                <c:pt idx="97">
                  <c:v>3502</c:v>
                </c:pt>
                <c:pt idx="98">
                  <c:v>3506</c:v>
                </c:pt>
                <c:pt idx="99">
                  <c:v>3510</c:v>
                </c:pt>
                <c:pt idx="100">
                  <c:v>3515</c:v>
                </c:pt>
                <c:pt idx="101">
                  <c:v>3519</c:v>
                </c:pt>
                <c:pt idx="102">
                  <c:v>3523</c:v>
                </c:pt>
                <c:pt idx="103">
                  <c:v>3527</c:v>
                </c:pt>
                <c:pt idx="104">
                  <c:v>3532</c:v>
                </c:pt>
                <c:pt idx="105">
                  <c:v>3536</c:v>
                </c:pt>
                <c:pt idx="106">
                  <c:v>3539</c:v>
                </c:pt>
                <c:pt idx="107">
                  <c:v>3542</c:v>
                </c:pt>
                <c:pt idx="108">
                  <c:v>3547</c:v>
                </c:pt>
              </c:numCache>
            </c:numRef>
          </c:val>
          <c:smooth val="0"/>
          <c:extLst>
            <c:ext xmlns:c16="http://schemas.microsoft.com/office/drawing/2014/chart" uri="{C3380CC4-5D6E-409C-BE32-E72D297353CC}">
              <c16:uniqueId val="{0000000D-816F-4EB1-BBCD-D5EE168E89CC}"/>
            </c:ext>
          </c:extLst>
        </c:ser>
        <c:ser>
          <c:idx val="14"/>
          <c:order val="14"/>
          <c:tx>
            <c:strRef>
              <c:f>'３（２）'!$AE$5</c:f>
              <c:strCache>
                <c:ptCount val="1"/>
                <c:pt idx="0">
                  <c:v>国4級</c:v>
                </c:pt>
              </c:strCache>
            </c:strRef>
          </c:tx>
          <c:spPr>
            <a:ln w="34925">
              <a:solidFill>
                <a:schemeClr val="accent1"/>
              </a:solidFill>
              <a:prstDash val="dash"/>
            </a:ln>
          </c:spPr>
          <c:marker>
            <c:symbol val="none"/>
          </c:marker>
          <c:cat>
            <c:numRef>
              <c:f>'３（２）'!$P$6:$P$130</c:f>
              <c:numCache>
                <c:formatCode>General</c:formatCode>
                <c:ptCount val="12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numCache>
            </c:numRef>
          </c:cat>
          <c:val>
            <c:numRef>
              <c:f>'３（２）'!$AE$6:$AE$130</c:f>
              <c:numCache>
                <c:formatCode>#,##0_);[Red]\(#,##0\)</c:formatCode>
                <c:ptCount val="125"/>
                <c:pt idx="0">
                  <c:v>2988</c:v>
                </c:pt>
                <c:pt idx="1">
                  <c:v>3003</c:v>
                </c:pt>
                <c:pt idx="2">
                  <c:v>3018</c:v>
                </c:pt>
                <c:pt idx="3">
                  <c:v>3032</c:v>
                </c:pt>
                <c:pt idx="4">
                  <c:v>3046</c:v>
                </c:pt>
                <c:pt idx="5">
                  <c:v>3057</c:v>
                </c:pt>
                <c:pt idx="6">
                  <c:v>3067</c:v>
                </c:pt>
                <c:pt idx="7">
                  <c:v>3079</c:v>
                </c:pt>
                <c:pt idx="8">
                  <c:v>3091</c:v>
                </c:pt>
                <c:pt idx="9">
                  <c:v>3107</c:v>
                </c:pt>
                <c:pt idx="10">
                  <c:v>3123</c:v>
                </c:pt>
                <c:pt idx="11">
                  <c:v>3139</c:v>
                </c:pt>
                <c:pt idx="12">
                  <c:v>3154</c:v>
                </c:pt>
                <c:pt idx="13">
                  <c:v>3170</c:v>
                </c:pt>
                <c:pt idx="14">
                  <c:v>3186</c:v>
                </c:pt>
                <c:pt idx="15">
                  <c:v>3202</c:v>
                </c:pt>
                <c:pt idx="16">
                  <c:v>3217</c:v>
                </c:pt>
                <c:pt idx="17">
                  <c:v>3234</c:v>
                </c:pt>
                <c:pt idx="18">
                  <c:v>3250</c:v>
                </c:pt>
                <c:pt idx="19">
                  <c:v>3266</c:v>
                </c:pt>
                <c:pt idx="20">
                  <c:v>3280</c:v>
                </c:pt>
                <c:pt idx="21">
                  <c:v>3297</c:v>
                </c:pt>
                <c:pt idx="22">
                  <c:v>3314</c:v>
                </c:pt>
                <c:pt idx="23">
                  <c:v>3330</c:v>
                </c:pt>
                <c:pt idx="24">
                  <c:v>3342</c:v>
                </c:pt>
                <c:pt idx="25">
                  <c:v>3361</c:v>
                </c:pt>
                <c:pt idx="26">
                  <c:v>3378</c:v>
                </c:pt>
                <c:pt idx="27">
                  <c:v>3394</c:v>
                </c:pt>
                <c:pt idx="28">
                  <c:v>3409</c:v>
                </c:pt>
                <c:pt idx="29">
                  <c:v>3425</c:v>
                </c:pt>
                <c:pt idx="30">
                  <c:v>3441</c:v>
                </c:pt>
                <c:pt idx="31">
                  <c:v>3457</c:v>
                </c:pt>
                <c:pt idx="32">
                  <c:v>3474</c:v>
                </c:pt>
                <c:pt idx="33">
                  <c:v>3492</c:v>
                </c:pt>
                <c:pt idx="34">
                  <c:v>3510</c:v>
                </c:pt>
                <c:pt idx="35">
                  <c:v>3528</c:v>
                </c:pt>
                <c:pt idx="36">
                  <c:v>3543</c:v>
                </c:pt>
                <c:pt idx="37">
                  <c:v>3557</c:v>
                </c:pt>
                <c:pt idx="38">
                  <c:v>3571</c:v>
                </c:pt>
                <c:pt idx="39">
                  <c:v>3585</c:v>
                </c:pt>
                <c:pt idx="40">
                  <c:v>3600</c:v>
                </c:pt>
                <c:pt idx="41">
                  <c:v>3608</c:v>
                </c:pt>
                <c:pt idx="42">
                  <c:v>3618</c:v>
                </c:pt>
                <c:pt idx="43">
                  <c:v>3628</c:v>
                </c:pt>
                <c:pt idx="44">
                  <c:v>3637</c:v>
                </c:pt>
                <c:pt idx="45">
                  <c:v>3648</c:v>
                </c:pt>
                <c:pt idx="46">
                  <c:v>3657</c:v>
                </c:pt>
                <c:pt idx="47">
                  <c:v>3667</c:v>
                </c:pt>
                <c:pt idx="48">
                  <c:v>3676</c:v>
                </c:pt>
                <c:pt idx="49">
                  <c:v>3683</c:v>
                </c:pt>
                <c:pt idx="50">
                  <c:v>3690</c:v>
                </c:pt>
                <c:pt idx="51">
                  <c:v>3696</c:v>
                </c:pt>
                <c:pt idx="52">
                  <c:v>3700</c:v>
                </c:pt>
                <c:pt idx="53">
                  <c:v>3706</c:v>
                </c:pt>
                <c:pt idx="54">
                  <c:v>3713</c:v>
                </c:pt>
                <c:pt idx="55">
                  <c:v>3720</c:v>
                </c:pt>
                <c:pt idx="56">
                  <c:v>3723</c:v>
                </c:pt>
                <c:pt idx="57">
                  <c:v>3730</c:v>
                </c:pt>
                <c:pt idx="58">
                  <c:v>3737</c:v>
                </c:pt>
                <c:pt idx="59">
                  <c:v>3743</c:v>
                </c:pt>
                <c:pt idx="60">
                  <c:v>3746</c:v>
                </c:pt>
                <c:pt idx="61">
                  <c:v>3751</c:v>
                </c:pt>
                <c:pt idx="62">
                  <c:v>3757</c:v>
                </c:pt>
                <c:pt idx="63">
                  <c:v>3763</c:v>
                </c:pt>
                <c:pt idx="64">
                  <c:v>3766</c:v>
                </c:pt>
                <c:pt idx="65">
                  <c:v>3772</c:v>
                </c:pt>
                <c:pt idx="66">
                  <c:v>3779</c:v>
                </c:pt>
                <c:pt idx="67">
                  <c:v>3785</c:v>
                </c:pt>
                <c:pt idx="68">
                  <c:v>3789</c:v>
                </c:pt>
                <c:pt idx="69">
                  <c:v>3794</c:v>
                </c:pt>
                <c:pt idx="70">
                  <c:v>3800</c:v>
                </c:pt>
                <c:pt idx="71">
                  <c:v>3805</c:v>
                </c:pt>
                <c:pt idx="72">
                  <c:v>3810</c:v>
                </c:pt>
                <c:pt idx="73">
                  <c:v>3816</c:v>
                </c:pt>
                <c:pt idx="74">
                  <c:v>3821</c:v>
                </c:pt>
                <c:pt idx="75">
                  <c:v>3824</c:v>
                </c:pt>
                <c:pt idx="76">
                  <c:v>3828</c:v>
                </c:pt>
                <c:pt idx="77">
                  <c:v>3833</c:v>
                </c:pt>
                <c:pt idx="78">
                  <c:v>3837</c:v>
                </c:pt>
                <c:pt idx="79">
                  <c:v>3841</c:v>
                </c:pt>
                <c:pt idx="80">
                  <c:v>3845</c:v>
                </c:pt>
                <c:pt idx="81">
                  <c:v>3850</c:v>
                </c:pt>
                <c:pt idx="82">
                  <c:v>3854</c:v>
                </c:pt>
                <c:pt idx="83">
                  <c:v>3858</c:v>
                </c:pt>
                <c:pt idx="84">
                  <c:v>3861</c:v>
                </c:pt>
              </c:numCache>
            </c:numRef>
          </c:val>
          <c:smooth val="0"/>
          <c:extLst>
            <c:ext xmlns:c16="http://schemas.microsoft.com/office/drawing/2014/chart" uri="{C3380CC4-5D6E-409C-BE32-E72D297353CC}">
              <c16:uniqueId val="{0000000E-816F-4EB1-BBCD-D5EE168E89CC}"/>
            </c:ext>
          </c:extLst>
        </c:ser>
        <c:ser>
          <c:idx val="15"/>
          <c:order val="15"/>
          <c:tx>
            <c:strRef>
              <c:f>'３（２）'!$AF$5</c:f>
              <c:strCache>
                <c:ptCount val="1"/>
                <c:pt idx="0">
                  <c:v>国5級</c:v>
                </c:pt>
              </c:strCache>
            </c:strRef>
          </c:tx>
          <c:spPr>
            <a:ln w="34925">
              <a:solidFill>
                <a:schemeClr val="accent1"/>
              </a:solidFill>
              <a:prstDash val="dash"/>
            </a:ln>
          </c:spPr>
          <c:marker>
            <c:symbol val="none"/>
          </c:marker>
          <c:cat>
            <c:numRef>
              <c:f>'３（２）'!$P$6:$P$130</c:f>
              <c:numCache>
                <c:formatCode>General</c:formatCode>
                <c:ptCount val="12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numCache>
            </c:numRef>
          </c:cat>
          <c:val>
            <c:numRef>
              <c:f>'３（２）'!$AF$6:$AF$130</c:f>
              <c:numCache>
                <c:formatCode>#,##0_);[Red]\(#,##0\)</c:formatCode>
                <c:ptCount val="125"/>
                <c:pt idx="0">
                  <c:v>3213</c:v>
                </c:pt>
                <c:pt idx="1">
                  <c:v>3231</c:v>
                </c:pt>
                <c:pt idx="2">
                  <c:v>3249</c:v>
                </c:pt>
                <c:pt idx="3">
                  <c:v>3266</c:v>
                </c:pt>
                <c:pt idx="4">
                  <c:v>3283</c:v>
                </c:pt>
                <c:pt idx="5">
                  <c:v>3300</c:v>
                </c:pt>
                <c:pt idx="6">
                  <c:v>3317</c:v>
                </c:pt>
                <c:pt idx="7">
                  <c:v>3334</c:v>
                </c:pt>
                <c:pt idx="8">
                  <c:v>3350</c:v>
                </c:pt>
                <c:pt idx="9">
                  <c:v>3367</c:v>
                </c:pt>
                <c:pt idx="10">
                  <c:v>3384</c:v>
                </c:pt>
                <c:pt idx="11">
                  <c:v>3400</c:v>
                </c:pt>
                <c:pt idx="12">
                  <c:v>3415</c:v>
                </c:pt>
                <c:pt idx="13">
                  <c:v>3431</c:v>
                </c:pt>
                <c:pt idx="14">
                  <c:v>3447</c:v>
                </c:pt>
                <c:pt idx="15">
                  <c:v>3462</c:v>
                </c:pt>
                <c:pt idx="16">
                  <c:v>3476</c:v>
                </c:pt>
                <c:pt idx="17">
                  <c:v>3493</c:v>
                </c:pt>
                <c:pt idx="18">
                  <c:v>3509</c:v>
                </c:pt>
                <c:pt idx="19">
                  <c:v>3525</c:v>
                </c:pt>
                <c:pt idx="20">
                  <c:v>3537</c:v>
                </c:pt>
                <c:pt idx="21">
                  <c:v>3552</c:v>
                </c:pt>
                <c:pt idx="22">
                  <c:v>3567</c:v>
                </c:pt>
                <c:pt idx="23">
                  <c:v>3582</c:v>
                </c:pt>
                <c:pt idx="24">
                  <c:v>3599</c:v>
                </c:pt>
                <c:pt idx="25">
                  <c:v>3617</c:v>
                </c:pt>
                <c:pt idx="26">
                  <c:v>3634</c:v>
                </c:pt>
                <c:pt idx="27">
                  <c:v>3651</c:v>
                </c:pt>
                <c:pt idx="28">
                  <c:v>3665</c:v>
                </c:pt>
                <c:pt idx="29">
                  <c:v>3678</c:v>
                </c:pt>
                <c:pt idx="30">
                  <c:v>3690</c:v>
                </c:pt>
                <c:pt idx="31">
                  <c:v>3704</c:v>
                </c:pt>
                <c:pt idx="32">
                  <c:v>3715</c:v>
                </c:pt>
                <c:pt idx="33">
                  <c:v>3724</c:v>
                </c:pt>
                <c:pt idx="34">
                  <c:v>3734</c:v>
                </c:pt>
                <c:pt idx="35">
                  <c:v>3745</c:v>
                </c:pt>
                <c:pt idx="36">
                  <c:v>3753</c:v>
                </c:pt>
                <c:pt idx="37">
                  <c:v>3762</c:v>
                </c:pt>
                <c:pt idx="38">
                  <c:v>3771</c:v>
                </c:pt>
                <c:pt idx="39">
                  <c:v>3779</c:v>
                </c:pt>
                <c:pt idx="40">
                  <c:v>3787</c:v>
                </c:pt>
                <c:pt idx="41">
                  <c:v>3795</c:v>
                </c:pt>
                <c:pt idx="42">
                  <c:v>3803</c:v>
                </c:pt>
                <c:pt idx="43">
                  <c:v>3810</c:v>
                </c:pt>
                <c:pt idx="44">
                  <c:v>3817</c:v>
                </c:pt>
                <c:pt idx="45">
                  <c:v>3824</c:v>
                </c:pt>
                <c:pt idx="46">
                  <c:v>3831</c:v>
                </c:pt>
                <c:pt idx="47">
                  <c:v>3838</c:v>
                </c:pt>
                <c:pt idx="48">
                  <c:v>3843</c:v>
                </c:pt>
                <c:pt idx="49">
                  <c:v>3849</c:v>
                </c:pt>
                <c:pt idx="50">
                  <c:v>3855</c:v>
                </c:pt>
                <c:pt idx="51">
                  <c:v>3862</c:v>
                </c:pt>
                <c:pt idx="52">
                  <c:v>3866</c:v>
                </c:pt>
                <c:pt idx="53">
                  <c:v>3872</c:v>
                </c:pt>
                <c:pt idx="54">
                  <c:v>3878</c:v>
                </c:pt>
                <c:pt idx="55">
                  <c:v>3883</c:v>
                </c:pt>
                <c:pt idx="56">
                  <c:v>3887</c:v>
                </c:pt>
                <c:pt idx="57">
                  <c:v>3893</c:v>
                </c:pt>
                <c:pt idx="58">
                  <c:v>3899</c:v>
                </c:pt>
                <c:pt idx="59">
                  <c:v>3904</c:v>
                </c:pt>
                <c:pt idx="60">
                  <c:v>3908</c:v>
                </c:pt>
                <c:pt idx="61">
                  <c:v>3913</c:v>
                </c:pt>
                <c:pt idx="62">
                  <c:v>3918</c:v>
                </c:pt>
                <c:pt idx="63">
                  <c:v>3924</c:v>
                </c:pt>
                <c:pt idx="64">
                  <c:v>3927</c:v>
                </c:pt>
                <c:pt idx="65">
                  <c:v>3931</c:v>
                </c:pt>
                <c:pt idx="66">
                  <c:v>3935</c:v>
                </c:pt>
                <c:pt idx="67">
                  <c:v>3939</c:v>
                </c:pt>
                <c:pt idx="68">
                  <c:v>3942</c:v>
                </c:pt>
                <c:pt idx="69">
                  <c:v>3945</c:v>
                </c:pt>
                <c:pt idx="70">
                  <c:v>3948</c:v>
                </c:pt>
                <c:pt idx="71">
                  <c:v>3950</c:v>
                </c:pt>
                <c:pt idx="72">
                  <c:v>3952</c:v>
                </c:pt>
                <c:pt idx="73">
                  <c:v>3955</c:v>
                </c:pt>
                <c:pt idx="74">
                  <c:v>3958</c:v>
                </c:pt>
                <c:pt idx="75">
                  <c:v>3960</c:v>
                </c:pt>
                <c:pt idx="76">
                  <c:v>3962</c:v>
                </c:pt>
                <c:pt idx="77">
                  <c:v>3965</c:v>
                </c:pt>
                <c:pt idx="78">
                  <c:v>3968</c:v>
                </c:pt>
                <c:pt idx="79">
                  <c:v>3970</c:v>
                </c:pt>
                <c:pt idx="80">
                  <c:v>3972</c:v>
                </c:pt>
                <c:pt idx="81">
                  <c:v>3975</c:v>
                </c:pt>
                <c:pt idx="82">
                  <c:v>3978</c:v>
                </c:pt>
                <c:pt idx="83">
                  <c:v>3980</c:v>
                </c:pt>
                <c:pt idx="84">
                  <c:v>3982</c:v>
                </c:pt>
              </c:numCache>
            </c:numRef>
          </c:val>
          <c:smooth val="0"/>
          <c:extLst>
            <c:ext xmlns:c16="http://schemas.microsoft.com/office/drawing/2014/chart" uri="{C3380CC4-5D6E-409C-BE32-E72D297353CC}">
              <c16:uniqueId val="{0000000F-816F-4EB1-BBCD-D5EE168E89CC}"/>
            </c:ext>
          </c:extLst>
        </c:ser>
        <c:ser>
          <c:idx val="16"/>
          <c:order val="16"/>
          <c:tx>
            <c:strRef>
              <c:f>'３（２）'!$AG$5</c:f>
              <c:strCache>
                <c:ptCount val="1"/>
                <c:pt idx="0">
                  <c:v>国6級</c:v>
                </c:pt>
              </c:strCache>
            </c:strRef>
          </c:tx>
          <c:spPr>
            <a:ln w="34925">
              <a:solidFill>
                <a:schemeClr val="accent1"/>
              </a:solidFill>
              <a:prstDash val="dash"/>
            </a:ln>
          </c:spPr>
          <c:marker>
            <c:symbol val="none"/>
          </c:marker>
          <c:cat>
            <c:numRef>
              <c:f>'３（２）'!$P$6:$P$130</c:f>
              <c:numCache>
                <c:formatCode>General</c:formatCode>
                <c:ptCount val="12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numCache>
            </c:numRef>
          </c:cat>
          <c:val>
            <c:numRef>
              <c:f>'３（２）'!$AG$6:$AG$130</c:f>
              <c:numCache>
                <c:formatCode>#,##0_);[Red]\(#,##0\)</c:formatCode>
                <c:ptCount val="125"/>
                <c:pt idx="0">
                  <c:v>3552</c:v>
                </c:pt>
                <c:pt idx="1">
                  <c:v>3569</c:v>
                </c:pt>
                <c:pt idx="2">
                  <c:v>3585</c:v>
                </c:pt>
                <c:pt idx="3">
                  <c:v>3601</c:v>
                </c:pt>
                <c:pt idx="4">
                  <c:v>3617</c:v>
                </c:pt>
                <c:pt idx="5">
                  <c:v>3635</c:v>
                </c:pt>
                <c:pt idx="6">
                  <c:v>3650</c:v>
                </c:pt>
                <c:pt idx="7">
                  <c:v>3666</c:v>
                </c:pt>
                <c:pt idx="8">
                  <c:v>3680</c:v>
                </c:pt>
                <c:pt idx="9">
                  <c:v>3696</c:v>
                </c:pt>
                <c:pt idx="10">
                  <c:v>3712</c:v>
                </c:pt>
                <c:pt idx="11">
                  <c:v>3727</c:v>
                </c:pt>
                <c:pt idx="12">
                  <c:v>3746</c:v>
                </c:pt>
                <c:pt idx="13">
                  <c:v>3765</c:v>
                </c:pt>
                <c:pt idx="14">
                  <c:v>3784</c:v>
                </c:pt>
                <c:pt idx="15">
                  <c:v>3802</c:v>
                </c:pt>
                <c:pt idx="16">
                  <c:v>3817</c:v>
                </c:pt>
                <c:pt idx="17">
                  <c:v>3835</c:v>
                </c:pt>
                <c:pt idx="18">
                  <c:v>3852</c:v>
                </c:pt>
                <c:pt idx="19">
                  <c:v>3868</c:v>
                </c:pt>
                <c:pt idx="20">
                  <c:v>3885</c:v>
                </c:pt>
                <c:pt idx="21">
                  <c:v>3899</c:v>
                </c:pt>
                <c:pt idx="22">
                  <c:v>3913</c:v>
                </c:pt>
                <c:pt idx="23">
                  <c:v>3927</c:v>
                </c:pt>
                <c:pt idx="24">
                  <c:v>3941</c:v>
                </c:pt>
                <c:pt idx="25">
                  <c:v>3953</c:v>
                </c:pt>
                <c:pt idx="26">
                  <c:v>3965</c:v>
                </c:pt>
                <c:pt idx="27">
                  <c:v>3975</c:v>
                </c:pt>
                <c:pt idx="28">
                  <c:v>3986</c:v>
                </c:pt>
                <c:pt idx="29">
                  <c:v>3998</c:v>
                </c:pt>
                <c:pt idx="30">
                  <c:v>4009</c:v>
                </c:pt>
                <c:pt idx="31">
                  <c:v>4020</c:v>
                </c:pt>
                <c:pt idx="32">
                  <c:v>4027</c:v>
                </c:pt>
                <c:pt idx="33">
                  <c:v>4034</c:v>
                </c:pt>
                <c:pt idx="34">
                  <c:v>4041</c:v>
                </c:pt>
                <c:pt idx="35">
                  <c:v>4048</c:v>
                </c:pt>
                <c:pt idx="36">
                  <c:v>4054</c:v>
                </c:pt>
                <c:pt idx="37">
                  <c:v>4060</c:v>
                </c:pt>
                <c:pt idx="38">
                  <c:v>4065</c:v>
                </c:pt>
                <c:pt idx="39">
                  <c:v>4069</c:v>
                </c:pt>
                <c:pt idx="40">
                  <c:v>4073</c:v>
                </c:pt>
                <c:pt idx="41">
                  <c:v>4075</c:v>
                </c:pt>
                <c:pt idx="42">
                  <c:v>4078</c:v>
                </c:pt>
                <c:pt idx="43">
                  <c:v>4081</c:v>
                </c:pt>
                <c:pt idx="44">
                  <c:v>4084</c:v>
                </c:pt>
                <c:pt idx="45">
                  <c:v>4087</c:v>
                </c:pt>
                <c:pt idx="46">
                  <c:v>4090</c:v>
                </c:pt>
                <c:pt idx="47">
                  <c:v>4093</c:v>
                </c:pt>
                <c:pt idx="48">
                  <c:v>4095</c:v>
                </c:pt>
                <c:pt idx="49">
                  <c:v>4098</c:v>
                </c:pt>
                <c:pt idx="50">
                  <c:v>4101</c:v>
                </c:pt>
                <c:pt idx="51">
                  <c:v>4104</c:v>
                </c:pt>
                <c:pt idx="52">
                  <c:v>4106</c:v>
                </c:pt>
                <c:pt idx="53">
                  <c:v>4109</c:v>
                </c:pt>
                <c:pt idx="54">
                  <c:v>4112</c:v>
                </c:pt>
                <c:pt idx="55">
                  <c:v>4115</c:v>
                </c:pt>
                <c:pt idx="56">
                  <c:v>4117</c:v>
                </c:pt>
                <c:pt idx="57">
                  <c:v>4120</c:v>
                </c:pt>
                <c:pt idx="58">
                  <c:v>4123</c:v>
                </c:pt>
                <c:pt idx="59">
                  <c:v>4125</c:v>
                </c:pt>
                <c:pt idx="60">
                  <c:v>4127</c:v>
                </c:pt>
                <c:pt idx="61">
                  <c:v>4130</c:v>
                </c:pt>
                <c:pt idx="62">
                  <c:v>4133</c:v>
                </c:pt>
                <c:pt idx="63">
                  <c:v>4135</c:v>
                </c:pt>
                <c:pt idx="64">
                  <c:v>4137</c:v>
                </c:pt>
                <c:pt idx="65">
                  <c:v>4140</c:v>
                </c:pt>
                <c:pt idx="66">
                  <c:v>4143</c:v>
                </c:pt>
                <c:pt idx="67">
                  <c:v>4145</c:v>
                </c:pt>
                <c:pt idx="68">
                  <c:v>4147</c:v>
                </c:pt>
                <c:pt idx="69">
                  <c:v>4150</c:v>
                </c:pt>
                <c:pt idx="70">
                  <c:v>4153</c:v>
                </c:pt>
                <c:pt idx="71">
                  <c:v>4155</c:v>
                </c:pt>
                <c:pt idx="72">
                  <c:v>4157</c:v>
                </c:pt>
              </c:numCache>
            </c:numRef>
          </c:val>
          <c:smooth val="0"/>
          <c:extLst>
            <c:ext xmlns:c16="http://schemas.microsoft.com/office/drawing/2014/chart" uri="{C3380CC4-5D6E-409C-BE32-E72D297353CC}">
              <c16:uniqueId val="{00000010-816F-4EB1-BBCD-D5EE168E89CC}"/>
            </c:ext>
          </c:extLst>
        </c:ser>
        <c:ser>
          <c:idx val="17"/>
          <c:order val="17"/>
          <c:tx>
            <c:strRef>
              <c:f>'３（２）'!$AH$5</c:f>
              <c:strCache>
                <c:ptCount val="1"/>
                <c:pt idx="0">
                  <c:v>国7級</c:v>
                </c:pt>
              </c:strCache>
            </c:strRef>
          </c:tx>
          <c:spPr>
            <a:ln w="34925">
              <a:solidFill>
                <a:schemeClr val="accent1"/>
              </a:solidFill>
              <a:prstDash val="dash"/>
            </a:ln>
          </c:spPr>
          <c:marker>
            <c:symbol val="none"/>
          </c:marker>
          <c:cat>
            <c:numRef>
              <c:f>'３（２）'!$P$6:$P$130</c:f>
              <c:numCache>
                <c:formatCode>General</c:formatCode>
                <c:ptCount val="12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numCache>
            </c:numRef>
          </c:cat>
          <c:val>
            <c:numRef>
              <c:f>'３（２）'!$AH$6:$AH$130</c:f>
              <c:numCache>
                <c:formatCode>#,##0_);[Red]\(#,##0\)</c:formatCode>
                <c:ptCount val="125"/>
                <c:pt idx="0">
                  <c:v>4083</c:v>
                </c:pt>
                <c:pt idx="1">
                  <c:v>4102</c:v>
                </c:pt>
                <c:pt idx="2">
                  <c:v>4121</c:v>
                </c:pt>
                <c:pt idx="3">
                  <c:v>4139</c:v>
                </c:pt>
                <c:pt idx="4">
                  <c:v>4157</c:v>
                </c:pt>
                <c:pt idx="5">
                  <c:v>4175</c:v>
                </c:pt>
                <c:pt idx="6">
                  <c:v>4193</c:v>
                </c:pt>
                <c:pt idx="7">
                  <c:v>4211</c:v>
                </c:pt>
                <c:pt idx="8">
                  <c:v>4227</c:v>
                </c:pt>
                <c:pt idx="9">
                  <c:v>4242</c:v>
                </c:pt>
                <c:pt idx="10">
                  <c:v>4257</c:v>
                </c:pt>
                <c:pt idx="11">
                  <c:v>4272</c:v>
                </c:pt>
                <c:pt idx="12">
                  <c:v>4287</c:v>
                </c:pt>
                <c:pt idx="13">
                  <c:v>4300</c:v>
                </c:pt>
                <c:pt idx="14">
                  <c:v>4313</c:v>
                </c:pt>
                <c:pt idx="15">
                  <c:v>4325</c:v>
                </c:pt>
                <c:pt idx="16">
                  <c:v>4337</c:v>
                </c:pt>
                <c:pt idx="17">
                  <c:v>4350</c:v>
                </c:pt>
                <c:pt idx="18">
                  <c:v>4363</c:v>
                </c:pt>
                <c:pt idx="19">
                  <c:v>4375</c:v>
                </c:pt>
                <c:pt idx="20">
                  <c:v>4387</c:v>
                </c:pt>
                <c:pt idx="21">
                  <c:v>4395</c:v>
                </c:pt>
                <c:pt idx="22">
                  <c:v>4403</c:v>
                </c:pt>
                <c:pt idx="23">
                  <c:v>4411</c:v>
                </c:pt>
                <c:pt idx="24">
                  <c:v>4417</c:v>
                </c:pt>
                <c:pt idx="25">
                  <c:v>4423</c:v>
                </c:pt>
                <c:pt idx="26">
                  <c:v>4429</c:v>
                </c:pt>
                <c:pt idx="27">
                  <c:v>4435</c:v>
                </c:pt>
                <c:pt idx="28">
                  <c:v>4442</c:v>
                </c:pt>
                <c:pt idx="29">
                  <c:v>4450</c:v>
                </c:pt>
                <c:pt idx="30">
                  <c:v>4454</c:v>
                </c:pt>
                <c:pt idx="31">
                  <c:v>4461</c:v>
                </c:pt>
                <c:pt idx="32">
                  <c:v>4466</c:v>
                </c:pt>
                <c:pt idx="33">
                  <c:v>4470</c:v>
                </c:pt>
                <c:pt idx="34">
                  <c:v>4474</c:v>
                </c:pt>
                <c:pt idx="35">
                  <c:v>4478</c:v>
                </c:pt>
                <c:pt idx="36">
                  <c:v>4482</c:v>
                </c:pt>
                <c:pt idx="37">
                  <c:v>4486</c:v>
                </c:pt>
                <c:pt idx="38">
                  <c:v>4490</c:v>
                </c:pt>
                <c:pt idx="39">
                  <c:v>4493</c:v>
                </c:pt>
                <c:pt idx="40">
                  <c:v>4496</c:v>
                </c:pt>
                <c:pt idx="41">
                  <c:v>4500</c:v>
                </c:pt>
                <c:pt idx="42">
                  <c:v>4503</c:v>
                </c:pt>
                <c:pt idx="43">
                  <c:v>4506</c:v>
                </c:pt>
                <c:pt idx="44">
                  <c:v>4509</c:v>
                </c:pt>
              </c:numCache>
            </c:numRef>
          </c:val>
          <c:smooth val="0"/>
          <c:extLst>
            <c:ext xmlns:c16="http://schemas.microsoft.com/office/drawing/2014/chart" uri="{C3380CC4-5D6E-409C-BE32-E72D297353CC}">
              <c16:uniqueId val="{00000011-816F-4EB1-BBCD-D5EE168E89CC}"/>
            </c:ext>
          </c:extLst>
        </c:ser>
        <c:ser>
          <c:idx val="18"/>
          <c:order val="18"/>
          <c:tx>
            <c:strRef>
              <c:f>'３（２）'!$AI$5</c:f>
              <c:strCache>
                <c:ptCount val="1"/>
                <c:pt idx="0">
                  <c:v>国8級</c:v>
                </c:pt>
              </c:strCache>
            </c:strRef>
          </c:tx>
          <c:spPr>
            <a:ln w="34925">
              <a:solidFill>
                <a:schemeClr val="accent1"/>
              </a:solidFill>
              <a:prstDash val="dash"/>
            </a:ln>
          </c:spPr>
          <c:marker>
            <c:symbol val="none"/>
          </c:marker>
          <c:cat>
            <c:numRef>
              <c:f>'３（２）'!$P$6:$P$130</c:f>
              <c:numCache>
                <c:formatCode>General</c:formatCode>
                <c:ptCount val="12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numCache>
            </c:numRef>
          </c:cat>
          <c:val>
            <c:numRef>
              <c:f>'３（２）'!$AI$6:$AI$130</c:f>
              <c:numCache>
                <c:formatCode>#,##0_);[Red]\(#,##0\)</c:formatCode>
                <c:ptCount val="125"/>
                <c:pt idx="0">
                  <c:v>4583</c:v>
                </c:pt>
                <c:pt idx="1">
                  <c:v>4638</c:v>
                </c:pt>
                <c:pt idx="2">
                  <c:v>4688</c:v>
                </c:pt>
                <c:pt idx="3">
                  <c:v>4735</c:v>
                </c:pt>
                <c:pt idx="4">
                  <c:v>4775</c:v>
                </c:pt>
                <c:pt idx="5">
                  <c:v>4810</c:v>
                </c:pt>
                <c:pt idx="6">
                  <c:v>4840</c:v>
                </c:pt>
                <c:pt idx="7">
                  <c:v>4865</c:v>
                </c:pt>
                <c:pt idx="8">
                  <c:v>4885</c:v>
                </c:pt>
              </c:numCache>
            </c:numRef>
          </c:val>
          <c:smooth val="0"/>
          <c:extLst>
            <c:ext xmlns:c16="http://schemas.microsoft.com/office/drawing/2014/chart" uri="{C3380CC4-5D6E-409C-BE32-E72D297353CC}">
              <c16:uniqueId val="{00000012-816F-4EB1-BBCD-D5EE168E89CC}"/>
            </c:ext>
          </c:extLst>
        </c:ser>
        <c:ser>
          <c:idx val="19"/>
          <c:order val="19"/>
          <c:tx>
            <c:strRef>
              <c:f>'３（２）'!$AJ$5</c:f>
              <c:strCache>
                <c:ptCount val="1"/>
                <c:pt idx="0">
                  <c:v>国9級</c:v>
                </c:pt>
              </c:strCache>
            </c:strRef>
          </c:tx>
          <c:spPr>
            <a:ln w="34925">
              <a:solidFill>
                <a:schemeClr val="accent1"/>
              </a:solidFill>
              <a:prstDash val="dash"/>
            </a:ln>
          </c:spPr>
          <c:marker>
            <c:symbol val="none"/>
          </c:marker>
          <c:cat>
            <c:numRef>
              <c:f>'３（２）'!$P$6:$P$130</c:f>
              <c:numCache>
                <c:formatCode>General</c:formatCode>
                <c:ptCount val="12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numCache>
            </c:numRef>
          </c:cat>
          <c:val>
            <c:numRef>
              <c:f>'３（２）'!$AJ$6:$AJ$130</c:f>
              <c:numCache>
                <c:formatCode>#,##0_);[Red]\(#,##0\)</c:formatCode>
                <c:ptCount val="125"/>
                <c:pt idx="0">
                  <c:v>5102</c:v>
                </c:pt>
                <c:pt idx="1">
                  <c:v>5171</c:v>
                </c:pt>
                <c:pt idx="2">
                  <c:v>5223</c:v>
                </c:pt>
                <c:pt idx="3">
                  <c:v>5266</c:v>
                </c:pt>
                <c:pt idx="4">
                  <c:v>5301</c:v>
                </c:pt>
                <c:pt idx="5">
                  <c:v>5334</c:v>
                </c:pt>
                <c:pt idx="6">
                  <c:v>5364</c:v>
                </c:pt>
                <c:pt idx="7">
                  <c:v>5389</c:v>
                </c:pt>
                <c:pt idx="8">
                  <c:v>5409</c:v>
                </c:pt>
              </c:numCache>
            </c:numRef>
          </c:val>
          <c:smooth val="0"/>
          <c:extLst>
            <c:ext xmlns:c16="http://schemas.microsoft.com/office/drawing/2014/chart" uri="{C3380CC4-5D6E-409C-BE32-E72D297353CC}">
              <c16:uniqueId val="{00000013-816F-4EB1-BBCD-D5EE168E89CC}"/>
            </c:ext>
          </c:extLst>
        </c:ser>
        <c:ser>
          <c:idx val="20"/>
          <c:order val="20"/>
          <c:tx>
            <c:strRef>
              <c:f>'３（２）'!$AK$5</c:f>
              <c:strCache>
                <c:ptCount val="1"/>
                <c:pt idx="0">
                  <c:v>国10級</c:v>
                </c:pt>
              </c:strCache>
            </c:strRef>
          </c:tx>
          <c:spPr>
            <a:ln w="34925">
              <a:solidFill>
                <a:schemeClr val="accent1"/>
              </a:solidFill>
              <a:prstDash val="dash"/>
            </a:ln>
          </c:spPr>
          <c:marker>
            <c:symbol val="none"/>
          </c:marker>
          <c:cat>
            <c:numRef>
              <c:f>'３（２）'!$P$6:$P$130</c:f>
              <c:numCache>
                <c:formatCode>General</c:formatCode>
                <c:ptCount val="12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numCache>
            </c:numRef>
          </c:cat>
          <c:val>
            <c:numRef>
              <c:f>'３（２）'!$AK$6:$AK$130</c:f>
              <c:numCache>
                <c:formatCode>#,##0_);[Red]\(#,##0\)</c:formatCode>
                <c:ptCount val="125"/>
                <c:pt idx="0">
                  <c:v>5508</c:v>
                </c:pt>
                <c:pt idx="1">
                  <c:v>5580</c:v>
                </c:pt>
                <c:pt idx="2">
                  <c:v>5641</c:v>
                </c:pt>
                <c:pt idx="3">
                  <c:v>5691</c:v>
                </c:pt>
                <c:pt idx="4">
                  <c:v>5731</c:v>
                </c:pt>
                <c:pt idx="5">
                  <c:v>5761</c:v>
                </c:pt>
                <c:pt idx="6">
                  <c:v>5786</c:v>
                </c:pt>
                <c:pt idx="7">
                  <c:v>5806</c:v>
                </c:pt>
              </c:numCache>
            </c:numRef>
          </c:val>
          <c:smooth val="0"/>
          <c:extLst>
            <c:ext xmlns:c16="http://schemas.microsoft.com/office/drawing/2014/chart" uri="{C3380CC4-5D6E-409C-BE32-E72D297353CC}">
              <c16:uniqueId val="{00000014-816F-4EB1-BBCD-D5EE168E89CC}"/>
            </c:ext>
          </c:extLst>
        </c:ser>
        <c:dLbls>
          <c:showLegendKey val="0"/>
          <c:showVal val="0"/>
          <c:showCatName val="0"/>
          <c:showSerName val="0"/>
          <c:showPercent val="0"/>
          <c:showBubbleSize val="0"/>
        </c:dLbls>
        <c:smooth val="0"/>
        <c:axId val="304355912"/>
        <c:axId val="304356296"/>
      </c:lineChart>
      <c:catAx>
        <c:axId val="304355912"/>
        <c:scaling>
          <c:orientation val="minMax"/>
        </c:scaling>
        <c:delete val="1"/>
        <c:axPos val="b"/>
        <c:numFmt formatCode="General" sourceLinked="1"/>
        <c:majorTickMark val="out"/>
        <c:minorTickMark val="none"/>
        <c:tickLblPos val="nextTo"/>
        <c:crossAx val="304356296"/>
        <c:crosses val="autoZero"/>
        <c:auto val="1"/>
        <c:lblAlgn val="ctr"/>
        <c:lblOffset val="100"/>
        <c:noMultiLvlLbl val="0"/>
      </c:catAx>
      <c:valAx>
        <c:axId val="304356296"/>
        <c:scaling>
          <c:orientation val="minMax"/>
          <c:max val="6000"/>
        </c:scaling>
        <c:delete val="0"/>
        <c:axPos val="l"/>
        <c:majorGridlines/>
        <c:numFmt formatCode="#,##0;&quot;△ &quot;#,##0" sourceLinked="1"/>
        <c:majorTickMark val="none"/>
        <c:minorTickMark val="none"/>
        <c:tickLblPos val="nextTo"/>
        <c:crossAx val="304355912"/>
        <c:crosses val="autoZero"/>
        <c:crossBetween val="between"/>
      </c:valAx>
      <c:spPr>
        <a:ln>
          <a:noFill/>
          <a:prstDash val="sysDash"/>
        </a:ln>
      </c:spPr>
    </c:plotArea>
    <c:plotVisOnly val="1"/>
    <c:dispBlanksAs val="gap"/>
    <c:showDLblsOverMax val="0"/>
  </c:chart>
  <c:printSettings>
    <c:headerFooter/>
    <c:pageMargins b="0.74803149606299213" l="0.70866141732283472" r="0.70866141732283472" t="0.74803149606299213" header="0.31496062992125984" footer="0.31496062992125984"/>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751990898748575E-2"/>
          <c:y val="5.0925925925925923E-2"/>
          <c:w val="0.68064001741018798"/>
          <c:h val="0.61211614173228346"/>
        </c:manualLayout>
      </c:layout>
      <c:lineChart>
        <c:grouping val="standard"/>
        <c:varyColors val="0"/>
        <c:ser>
          <c:idx val="2"/>
          <c:order val="1"/>
          <c:tx>
            <c:v>構成比</c:v>
          </c:tx>
          <c:spPr>
            <a:ln w="28575" cap="rnd">
              <a:solidFill>
                <a:schemeClr val="tx1"/>
              </a:solidFill>
              <a:round/>
            </a:ln>
            <a:effectLst/>
          </c:spPr>
          <c:marker>
            <c:symbol val="none"/>
          </c:marker>
          <c:cat>
            <c:strLit>
              <c:ptCount val="12"/>
              <c:pt idx="0">
                <c:v>20歳未満</c:v>
              </c:pt>
              <c:pt idx="1">
                <c:v>20歳～23歳</c:v>
              </c:pt>
              <c:pt idx="2">
                <c:v>24歳～27歳</c:v>
              </c:pt>
              <c:pt idx="3">
                <c:v>28歳～31歳</c:v>
              </c:pt>
              <c:pt idx="4">
                <c:v>32歳～35歳</c:v>
              </c:pt>
              <c:pt idx="5">
                <c:v>36歳～39歳</c:v>
              </c:pt>
              <c:pt idx="6">
                <c:v>40歳～43歳</c:v>
              </c:pt>
              <c:pt idx="7">
                <c:v>44歳～47歳</c:v>
              </c:pt>
              <c:pt idx="8">
                <c:v>48歳～51歳</c:v>
              </c:pt>
              <c:pt idx="9">
                <c:v>52歳～55歳</c:v>
              </c:pt>
              <c:pt idx="10">
                <c:v>56歳～59歳</c:v>
              </c:pt>
              <c:pt idx="11">
                <c:v>60歳以上</c:v>
              </c:pt>
            </c:strLit>
          </c:cat>
          <c:val>
            <c:numLit>
              <c:formatCode>General</c:formatCode>
              <c:ptCount val="12"/>
              <c:pt idx="0">
                <c:v>1.1638316920322292E-2</c:v>
              </c:pt>
              <c:pt idx="1">
                <c:v>6.8039391226499546E-2</c:v>
              </c:pt>
              <c:pt idx="2">
                <c:v>0.12085944494180842</c:v>
              </c:pt>
              <c:pt idx="3">
                <c:v>0.12444046553267682</c:v>
              </c:pt>
              <c:pt idx="4">
                <c:v>0.13965980304386749</c:v>
              </c:pt>
              <c:pt idx="5">
                <c:v>0.10384959713518353</c:v>
              </c:pt>
              <c:pt idx="6">
                <c:v>8.9525514771709933E-2</c:v>
              </c:pt>
              <c:pt idx="7">
                <c:v>7.2515666965085046E-2</c:v>
              </c:pt>
              <c:pt idx="8">
                <c:v>7.7887197851387646E-2</c:v>
              </c:pt>
              <c:pt idx="9">
                <c:v>8.5944494180841546E-2</c:v>
              </c:pt>
              <c:pt idx="10">
                <c:v>9.6687555953446733E-2</c:v>
              </c:pt>
              <c:pt idx="11">
                <c:v>8.9525514771709933E-3</c:v>
              </c:pt>
            </c:numLit>
          </c:val>
          <c:smooth val="0"/>
          <c:extLst>
            <c:ext xmlns:c16="http://schemas.microsoft.com/office/drawing/2014/chart" uri="{C3380CC4-5D6E-409C-BE32-E72D297353CC}">
              <c16:uniqueId val="{00000000-4108-4EAA-AB78-2A540159E162}"/>
            </c:ext>
          </c:extLst>
        </c:ser>
        <c:ser>
          <c:idx val="1"/>
          <c:order val="2"/>
          <c:tx>
            <c:v>５年前の構成比</c:v>
          </c:tx>
          <c:spPr>
            <a:ln w="28575" cap="rnd">
              <a:solidFill>
                <a:schemeClr val="tx1"/>
              </a:solidFill>
              <a:prstDash val="sysDot"/>
              <a:round/>
            </a:ln>
            <a:effectLst/>
          </c:spPr>
          <c:marker>
            <c:symbol val="none"/>
          </c:marker>
          <c:cat>
            <c:strLit>
              <c:ptCount val="12"/>
              <c:pt idx="0">
                <c:v>20歳未満</c:v>
              </c:pt>
              <c:pt idx="1">
                <c:v>20歳～23歳</c:v>
              </c:pt>
              <c:pt idx="2">
                <c:v>24歳～27歳</c:v>
              </c:pt>
              <c:pt idx="3">
                <c:v>28歳～31歳</c:v>
              </c:pt>
              <c:pt idx="4">
                <c:v>32歳～35歳</c:v>
              </c:pt>
              <c:pt idx="5">
                <c:v>36歳～39歳</c:v>
              </c:pt>
              <c:pt idx="6">
                <c:v>40歳～43歳</c:v>
              </c:pt>
              <c:pt idx="7">
                <c:v>44歳～47歳</c:v>
              </c:pt>
              <c:pt idx="8">
                <c:v>48歳～51歳</c:v>
              </c:pt>
              <c:pt idx="9">
                <c:v>52歳～55歳</c:v>
              </c:pt>
              <c:pt idx="10">
                <c:v>56歳～59歳</c:v>
              </c:pt>
              <c:pt idx="11">
                <c:v>60歳以上</c:v>
              </c:pt>
            </c:strLit>
          </c:cat>
          <c:val>
            <c:numLit>
              <c:formatCode>General</c:formatCode>
              <c:ptCount val="12"/>
              <c:pt idx="0">
                <c:v>5.7361376673040155E-3</c:v>
              </c:pt>
              <c:pt idx="1">
                <c:v>4.8757170172084127E-2</c:v>
              </c:pt>
              <c:pt idx="2">
                <c:v>8.8910133843212238E-2</c:v>
              </c:pt>
              <c:pt idx="3">
                <c:v>0.11281070745697896</c:v>
              </c:pt>
              <c:pt idx="4">
                <c:v>9.7514340344168254E-2</c:v>
              </c:pt>
              <c:pt idx="5">
                <c:v>8.5086042065009554E-2</c:v>
              </c:pt>
              <c:pt idx="6">
                <c:v>8.0305927342256209E-2</c:v>
              </c:pt>
              <c:pt idx="7">
                <c:v>9.8470363288718929E-2</c:v>
              </c:pt>
              <c:pt idx="8">
                <c:v>0.10611854684512428</c:v>
              </c:pt>
              <c:pt idx="9">
                <c:v>0.124282982791587</c:v>
              </c:pt>
              <c:pt idx="10">
                <c:v>0.14244741873804972</c:v>
              </c:pt>
              <c:pt idx="11">
                <c:v>9.5602294455066923E-3</c:v>
              </c:pt>
            </c:numLit>
          </c:val>
          <c:smooth val="0"/>
          <c:extLst>
            <c:ext xmlns:c16="http://schemas.microsoft.com/office/drawing/2014/chart" uri="{C3380CC4-5D6E-409C-BE32-E72D297353CC}">
              <c16:uniqueId val="{00000001-4108-4EAA-AB78-2A540159E162}"/>
            </c:ext>
          </c:extLst>
        </c:ser>
        <c:dLbls>
          <c:showLegendKey val="0"/>
          <c:showVal val="0"/>
          <c:showCatName val="0"/>
          <c:showSerName val="0"/>
          <c:showPercent val="0"/>
          <c:showBubbleSize val="0"/>
        </c:dLbls>
        <c:smooth val="0"/>
        <c:axId val="203885519"/>
        <c:axId val="203882607"/>
        <c:extLst>
          <c:ext xmlns:c15="http://schemas.microsoft.com/office/drawing/2012/chart" uri="{02D57815-91ED-43cb-92C2-25804820EDAC}">
            <c15:filteredLineSeries>
              <c15:ser>
                <c:idx val="0"/>
                <c:order val="0"/>
                <c:tx>
                  <c:v>５年前の職員数</c:v>
                </c:tx>
                <c:spPr>
                  <a:ln w="28575" cap="rnd">
                    <a:solidFill>
                      <a:schemeClr val="accent1"/>
                    </a:solidFill>
                    <a:round/>
                  </a:ln>
                  <a:effectLst/>
                </c:spPr>
                <c:marker>
                  <c:symbol val="none"/>
                </c:marker>
                <c:cat>
                  <c:strLit>
                    <c:ptCount val="12"/>
                    <c:pt idx="0">
                      <c:v>20歳未満</c:v>
                    </c:pt>
                    <c:pt idx="1">
                      <c:v>20歳～23歳</c:v>
                    </c:pt>
                    <c:pt idx="2">
                      <c:v>24歳～27歳</c:v>
                    </c:pt>
                    <c:pt idx="3">
                      <c:v>28歳～31歳</c:v>
                    </c:pt>
                    <c:pt idx="4">
                      <c:v>32歳～35歳</c:v>
                    </c:pt>
                    <c:pt idx="5">
                      <c:v>36歳～39歳</c:v>
                    </c:pt>
                    <c:pt idx="6">
                      <c:v>40歳～43歳</c:v>
                    </c:pt>
                    <c:pt idx="7">
                      <c:v>44歳～47歳</c:v>
                    </c:pt>
                    <c:pt idx="8">
                      <c:v>48歳～51歳</c:v>
                    </c:pt>
                    <c:pt idx="9">
                      <c:v>52歳～55歳</c:v>
                    </c:pt>
                    <c:pt idx="10">
                      <c:v>56歳～59歳</c:v>
                    </c:pt>
                    <c:pt idx="11">
                      <c:v>60歳以上</c:v>
                    </c:pt>
                  </c:strLit>
                </c:cat>
                <c:val>
                  <c:numLit>
                    <c:formatCode>General</c:formatCode>
                    <c:ptCount val="12"/>
                    <c:pt idx="0">
                      <c:v>6</c:v>
                    </c:pt>
                    <c:pt idx="1">
                      <c:v>51</c:v>
                    </c:pt>
                    <c:pt idx="2">
                      <c:v>93</c:v>
                    </c:pt>
                    <c:pt idx="3">
                      <c:v>118</c:v>
                    </c:pt>
                    <c:pt idx="4">
                      <c:v>102</c:v>
                    </c:pt>
                    <c:pt idx="5">
                      <c:v>89</c:v>
                    </c:pt>
                    <c:pt idx="6">
                      <c:v>84</c:v>
                    </c:pt>
                    <c:pt idx="7">
                      <c:v>103</c:v>
                    </c:pt>
                    <c:pt idx="8">
                      <c:v>111</c:v>
                    </c:pt>
                    <c:pt idx="9">
                      <c:v>130</c:v>
                    </c:pt>
                    <c:pt idx="10">
                      <c:v>149</c:v>
                    </c:pt>
                    <c:pt idx="11">
                      <c:v>10</c:v>
                    </c:pt>
                  </c:numLit>
                </c:val>
                <c:smooth val="0"/>
                <c:extLst>
                  <c:ext xmlns:c16="http://schemas.microsoft.com/office/drawing/2014/chart" uri="{C3380CC4-5D6E-409C-BE32-E72D297353CC}">
                    <c16:uniqueId val="{00000002-4108-4EAA-AB78-2A540159E162}"/>
                  </c:ext>
                </c:extLst>
              </c15:ser>
            </c15:filteredLineSeries>
          </c:ext>
        </c:extLst>
      </c:lineChart>
      <c:catAx>
        <c:axId val="2038855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03882607"/>
        <c:crosses val="autoZero"/>
        <c:auto val="1"/>
        <c:lblAlgn val="ctr"/>
        <c:lblOffset val="100"/>
        <c:noMultiLvlLbl val="0"/>
      </c:catAx>
      <c:valAx>
        <c:axId val="20388260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03885519"/>
        <c:crosses val="autoZero"/>
        <c:crossBetween val="between"/>
      </c:valAx>
      <c:spPr>
        <a:noFill/>
        <a:ln>
          <a:noFill/>
        </a:ln>
        <a:effectLst/>
      </c:spPr>
    </c:plotArea>
    <c:legend>
      <c:legendPos val="b"/>
      <c:layout>
        <c:manualLayout>
          <c:xMode val="edge"/>
          <c:yMode val="edge"/>
          <c:x val="0.75950896747802177"/>
          <c:y val="0.25967592592592598"/>
          <c:w val="0.22565111008250205"/>
          <c:h val="0.29124999999999995"/>
        </c:manualLayout>
      </c:layout>
      <c:overlay val="0"/>
      <c:spPr>
        <a:no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3" Type="http://schemas.openxmlformats.org/officeDocument/2006/relationships/image" Target="../media/image13.emf"/><Relationship Id="rId18" Type="http://schemas.openxmlformats.org/officeDocument/2006/relationships/image" Target="../media/image18.emf"/><Relationship Id="rId26" Type="http://schemas.openxmlformats.org/officeDocument/2006/relationships/image" Target="../media/image26.emf"/><Relationship Id="rId3" Type="http://schemas.openxmlformats.org/officeDocument/2006/relationships/image" Target="../media/image3.emf"/><Relationship Id="rId21" Type="http://schemas.openxmlformats.org/officeDocument/2006/relationships/image" Target="../media/image21.emf"/><Relationship Id="rId34" Type="http://schemas.openxmlformats.org/officeDocument/2006/relationships/image" Target="../media/image34.emf"/><Relationship Id="rId7" Type="http://schemas.openxmlformats.org/officeDocument/2006/relationships/image" Target="../media/image7.emf"/><Relationship Id="rId12" Type="http://schemas.openxmlformats.org/officeDocument/2006/relationships/image" Target="../media/image12.emf"/><Relationship Id="rId17" Type="http://schemas.openxmlformats.org/officeDocument/2006/relationships/image" Target="../media/image17.emf"/><Relationship Id="rId25" Type="http://schemas.openxmlformats.org/officeDocument/2006/relationships/image" Target="../media/image25.emf"/><Relationship Id="rId33" Type="http://schemas.openxmlformats.org/officeDocument/2006/relationships/image" Target="../media/image33.emf"/><Relationship Id="rId2" Type="http://schemas.openxmlformats.org/officeDocument/2006/relationships/image" Target="../media/image2.emf"/><Relationship Id="rId16" Type="http://schemas.openxmlformats.org/officeDocument/2006/relationships/image" Target="../media/image16.emf"/><Relationship Id="rId20" Type="http://schemas.openxmlformats.org/officeDocument/2006/relationships/image" Target="../media/image20.emf"/><Relationship Id="rId29" Type="http://schemas.openxmlformats.org/officeDocument/2006/relationships/image" Target="../media/image29.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24" Type="http://schemas.openxmlformats.org/officeDocument/2006/relationships/image" Target="../media/image24.emf"/><Relationship Id="rId32" Type="http://schemas.openxmlformats.org/officeDocument/2006/relationships/image" Target="../media/image32.emf"/><Relationship Id="rId5" Type="http://schemas.openxmlformats.org/officeDocument/2006/relationships/image" Target="../media/image5.emf"/><Relationship Id="rId15" Type="http://schemas.openxmlformats.org/officeDocument/2006/relationships/image" Target="../media/image15.emf"/><Relationship Id="rId23" Type="http://schemas.openxmlformats.org/officeDocument/2006/relationships/image" Target="../media/image23.emf"/><Relationship Id="rId28" Type="http://schemas.openxmlformats.org/officeDocument/2006/relationships/image" Target="../media/image28.emf"/><Relationship Id="rId10" Type="http://schemas.openxmlformats.org/officeDocument/2006/relationships/image" Target="../media/image10.emf"/><Relationship Id="rId19" Type="http://schemas.openxmlformats.org/officeDocument/2006/relationships/image" Target="../media/image19.emf"/><Relationship Id="rId31" Type="http://schemas.openxmlformats.org/officeDocument/2006/relationships/image" Target="../media/image31.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 Id="rId22" Type="http://schemas.openxmlformats.org/officeDocument/2006/relationships/image" Target="../media/image22.emf"/><Relationship Id="rId27" Type="http://schemas.openxmlformats.org/officeDocument/2006/relationships/image" Target="../media/image27.emf"/><Relationship Id="rId30" Type="http://schemas.openxmlformats.org/officeDocument/2006/relationships/image" Target="../media/image30.emf"/><Relationship Id="rId35" Type="http://schemas.openxmlformats.org/officeDocument/2006/relationships/image" Target="../media/image35.emf"/><Relationship Id="rId8" Type="http://schemas.openxmlformats.org/officeDocument/2006/relationships/image" Target="../media/image8.emf"/></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13" Type="http://schemas.openxmlformats.org/officeDocument/2006/relationships/image" Target="../media/image48.emf"/><Relationship Id="rId18" Type="http://schemas.openxmlformats.org/officeDocument/2006/relationships/image" Target="../media/image53.emf"/><Relationship Id="rId26" Type="http://schemas.openxmlformats.org/officeDocument/2006/relationships/image" Target="../media/image61.emf"/><Relationship Id="rId3" Type="http://schemas.openxmlformats.org/officeDocument/2006/relationships/image" Target="../media/image38.emf"/><Relationship Id="rId21" Type="http://schemas.openxmlformats.org/officeDocument/2006/relationships/image" Target="../media/image56.emf"/><Relationship Id="rId34" Type="http://schemas.openxmlformats.org/officeDocument/2006/relationships/image" Target="../media/image69.emf"/><Relationship Id="rId7" Type="http://schemas.openxmlformats.org/officeDocument/2006/relationships/image" Target="../media/image42.emf"/><Relationship Id="rId12" Type="http://schemas.openxmlformats.org/officeDocument/2006/relationships/image" Target="../media/image47.emf"/><Relationship Id="rId17" Type="http://schemas.openxmlformats.org/officeDocument/2006/relationships/image" Target="../media/image52.emf"/><Relationship Id="rId25" Type="http://schemas.openxmlformats.org/officeDocument/2006/relationships/image" Target="../media/image60.emf"/><Relationship Id="rId33" Type="http://schemas.openxmlformats.org/officeDocument/2006/relationships/image" Target="../media/image68.emf"/><Relationship Id="rId2" Type="http://schemas.openxmlformats.org/officeDocument/2006/relationships/image" Target="../media/image37.emf"/><Relationship Id="rId16" Type="http://schemas.openxmlformats.org/officeDocument/2006/relationships/image" Target="../media/image51.emf"/><Relationship Id="rId20" Type="http://schemas.openxmlformats.org/officeDocument/2006/relationships/image" Target="../media/image55.emf"/><Relationship Id="rId29" Type="http://schemas.openxmlformats.org/officeDocument/2006/relationships/image" Target="../media/image64.emf"/><Relationship Id="rId1" Type="http://schemas.openxmlformats.org/officeDocument/2006/relationships/image" Target="../media/image36.emf"/><Relationship Id="rId6" Type="http://schemas.openxmlformats.org/officeDocument/2006/relationships/image" Target="../media/image41.emf"/><Relationship Id="rId11" Type="http://schemas.openxmlformats.org/officeDocument/2006/relationships/image" Target="../media/image46.emf"/><Relationship Id="rId24" Type="http://schemas.openxmlformats.org/officeDocument/2006/relationships/image" Target="../media/image59.emf"/><Relationship Id="rId32" Type="http://schemas.openxmlformats.org/officeDocument/2006/relationships/image" Target="../media/image67.emf"/><Relationship Id="rId5" Type="http://schemas.openxmlformats.org/officeDocument/2006/relationships/image" Target="../media/image40.emf"/><Relationship Id="rId15" Type="http://schemas.openxmlformats.org/officeDocument/2006/relationships/image" Target="../media/image50.emf"/><Relationship Id="rId23" Type="http://schemas.openxmlformats.org/officeDocument/2006/relationships/image" Target="../media/image58.emf"/><Relationship Id="rId28" Type="http://schemas.openxmlformats.org/officeDocument/2006/relationships/image" Target="../media/image63.emf"/><Relationship Id="rId10" Type="http://schemas.openxmlformats.org/officeDocument/2006/relationships/image" Target="../media/image45.emf"/><Relationship Id="rId19" Type="http://schemas.openxmlformats.org/officeDocument/2006/relationships/image" Target="../media/image54.emf"/><Relationship Id="rId31" Type="http://schemas.openxmlformats.org/officeDocument/2006/relationships/image" Target="../media/image66.emf"/><Relationship Id="rId4" Type="http://schemas.openxmlformats.org/officeDocument/2006/relationships/image" Target="../media/image39.emf"/><Relationship Id="rId9" Type="http://schemas.openxmlformats.org/officeDocument/2006/relationships/image" Target="../media/image44.emf"/><Relationship Id="rId14" Type="http://schemas.openxmlformats.org/officeDocument/2006/relationships/image" Target="../media/image49.emf"/><Relationship Id="rId22" Type="http://schemas.openxmlformats.org/officeDocument/2006/relationships/image" Target="../media/image57.emf"/><Relationship Id="rId27" Type="http://schemas.openxmlformats.org/officeDocument/2006/relationships/image" Target="../media/image62.emf"/><Relationship Id="rId30" Type="http://schemas.openxmlformats.org/officeDocument/2006/relationships/image" Target="../media/image65.emf"/><Relationship Id="rId35" Type="http://schemas.openxmlformats.org/officeDocument/2006/relationships/image" Target="../media/image70.emf"/><Relationship Id="rId8" Type="http://schemas.openxmlformats.org/officeDocument/2006/relationships/image" Target="../media/image4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58</xdr:row>
          <xdr:rowOff>171448</xdr:rowOff>
        </xdr:from>
        <xdr:to>
          <xdr:col>12</xdr:col>
          <xdr:colOff>342900</xdr:colOff>
          <xdr:row>69</xdr:row>
          <xdr:rowOff>133348</xdr:rowOff>
        </xdr:to>
        <xdr:pic>
          <xdr:nvPicPr>
            <xdr:cNvPr id="2" name="図 1">
              <a:extLst>
                <a:ext uri="{FF2B5EF4-FFF2-40B4-BE49-F238E27FC236}">
                  <a16:creationId xmlns:a16="http://schemas.microsoft.com/office/drawing/2014/main" id="{00000000-0008-0000-0000-000002000000}"/>
                </a:ext>
              </a:extLst>
            </xdr:cNvPr>
            <xdr:cNvPicPr>
              <a:picLocks noChangeAspect="1" noChangeArrowheads="1"/>
              <a:extLst>
                <a:ext uri="{84589F7E-364E-4C9E-8A38-B11213B215E9}">
                  <a14:cameraTool cellRange="'１（１）'!$A$1:$G$9" spid="_x0000_s586576"/>
                </a:ext>
              </a:extLst>
            </xdr:cNvPicPr>
          </xdr:nvPicPr>
          <xdr:blipFill>
            <a:blip xmlns:r="http://schemas.openxmlformats.org/officeDocument/2006/relationships" r:embed="rId1"/>
            <a:srcRect/>
            <a:stretch>
              <a:fillRect/>
            </a:stretch>
          </xdr:blipFill>
          <xdr:spPr bwMode="auto">
            <a:xfrm>
              <a:off x="0" y="10115548"/>
              <a:ext cx="6057900" cy="1847850"/>
            </a:xfrm>
            <a:prstGeom prst="rect">
              <a:avLst/>
            </a:prstGeom>
            <a:no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72</xdr:row>
          <xdr:rowOff>114300</xdr:rowOff>
        </xdr:from>
        <xdr:to>
          <xdr:col>13</xdr:col>
          <xdr:colOff>348996</xdr:colOff>
          <xdr:row>83</xdr:row>
          <xdr:rowOff>150114</xdr:rowOff>
        </xdr:to>
        <xdr:pic>
          <xdr:nvPicPr>
            <xdr:cNvPr id="3" name="図 2">
              <a:extLst>
                <a:ext uri="{FF2B5EF4-FFF2-40B4-BE49-F238E27FC236}">
                  <a16:creationId xmlns:a16="http://schemas.microsoft.com/office/drawing/2014/main" id="{00000000-0008-0000-0000-000003000000}"/>
                </a:ext>
              </a:extLst>
            </xdr:cNvPr>
            <xdr:cNvPicPr>
              <a:picLocks noChangeAspect="1" noChangeArrowheads="1"/>
              <a:extLst>
                <a:ext uri="{84589F7E-364E-4C9E-8A38-B11213B215E9}">
                  <a14:cameraTool cellRange="'１（２）'!$A$1:$H$9" spid="_x0000_s586577"/>
                </a:ext>
              </a:extLst>
            </xdr:cNvPicPr>
          </xdr:nvPicPr>
          <xdr:blipFill>
            <a:blip xmlns:r="http://schemas.openxmlformats.org/officeDocument/2006/relationships" r:embed="rId2"/>
            <a:srcRect/>
            <a:stretch>
              <a:fillRect/>
            </a:stretch>
          </xdr:blipFill>
          <xdr:spPr bwMode="auto">
            <a:xfrm>
              <a:off x="0" y="12458700"/>
              <a:ext cx="6578346" cy="1921764"/>
            </a:xfrm>
            <a:prstGeom prst="rect">
              <a:avLst/>
            </a:prstGeom>
            <a:no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9526</xdr:colOff>
          <xdr:row>84</xdr:row>
          <xdr:rowOff>57149</xdr:rowOff>
        </xdr:from>
        <xdr:to>
          <xdr:col>12</xdr:col>
          <xdr:colOff>375286</xdr:colOff>
          <xdr:row>117</xdr:row>
          <xdr:rowOff>118109</xdr:rowOff>
        </xdr:to>
        <xdr:pic>
          <xdr:nvPicPr>
            <xdr:cNvPr id="4" name="図 3">
              <a:extLst>
                <a:ext uri="{FF2B5EF4-FFF2-40B4-BE49-F238E27FC236}">
                  <a16:creationId xmlns:a16="http://schemas.microsoft.com/office/drawing/2014/main" id="{00000000-0008-0000-0000-000004000000}"/>
                </a:ext>
              </a:extLst>
            </xdr:cNvPr>
            <xdr:cNvPicPr>
              <a:picLocks noChangeAspect="1" noChangeArrowheads="1"/>
              <a:extLst>
                <a:ext uri="{84589F7E-364E-4C9E-8A38-B11213B215E9}">
                  <a14:cameraTool cellRange="'１（３）'!$A$1:$I$35" spid="_x0000_s586578"/>
                </a:ext>
              </a:extLst>
            </xdr:cNvPicPr>
          </xdr:nvPicPr>
          <xdr:blipFill>
            <a:blip xmlns:r="http://schemas.openxmlformats.org/officeDocument/2006/relationships" r:embed="rId3"/>
            <a:srcRect/>
            <a:stretch>
              <a:fillRect/>
            </a:stretch>
          </xdr:blipFill>
          <xdr:spPr bwMode="auto">
            <a:xfrm>
              <a:off x="9526" y="14458949"/>
              <a:ext cx="6080760" cy="5718810"/>
            </a:xfrm>
            <a:prstGeom prst="rect">
              <a:avLst/>
            </a:prstGeom>
            <a:no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19048</xdr:colOff>
          <xdr:row>177</xdr:row>
          <xdr:rowOff>47623</xdr:rowOff>
        </xdr:from>
        <xdr:to>
          <xdr:col>12</xdr:col>
          <xdr:colOff>495298</xdr:colOff>
          <xdr:row>192</xdr:row>
          <xdr:rowOff>9523</xdr:rowOff>
        </xdr:to>
        <xdr:pic>
          <xdr:nvPicPr>
            <xdr:cNvPr id="6" name="図 5">
              <a:extLst>
                <a:ext uri="{FF2B5EF4-FFF2-40B4-BE49-F238E27FC236}">
                  <a16:creationId xmlns:a16="http://schemas.microsoft.com/office/drawing/2014/main" id="{00000000-0008-0000-0000-000006000000}"/>
                </a:ext>
              </a:extLst>
            </xdr:cNvPr>
            <xdr:cNvPicPr>
              <a:picLocks noChangeAspect="1" noChangeArrowheads="1"/>
              <a:extLst>
                <a:ext uri="{84589F7E-364E-4C9E-8A38-B11213B215E9}">
                  <a14:cameraTool cellRange="'２（１）①'!$A$1:$G$13" spid="_x0000_s586579"/>
                </a:ext>
              </a:extLst>
            </xdr:cNvPicPr>
          </xdr:nvPicPr>
          <xdr:blipFill>
            <a:blip xmlns:r="http://schemas.openxmlformats.org/officeDocument/2006/relationships" r:embed="rId4"/>
            <a:srcRect/>
            <a:stretch>
              <a:fillRect/>
            </a:stretch>
          </xdr:blipFill>
          <xdr:spPr bwMode="auto">
            <a:xfrm>
              <a:off x="19048" y="30394273"/>
              <a:ext cx="6191250" cy="2533650"/>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19052</xdr:colOff>
          <xdr:row>193</xdr:row>
          <xdr:rowOff>38102</xdr:rowOff>
        </xdr:from>
        <xdr:to>
          <xdr:col>13</xdr:col>
          <xdr:colOff>405005</xdr:colOff>
          <xdr:row>210</xdr:row>
          <xdr:rowOff>116969</xdr:rowOff>
        </xdr:to>
        <xdr:pic>
          <xdr:nvPicPr>
            <xdr:cNvPr id="7" name="図 6">
              <a:extLst>
                <a:ext uri="{FF2B5EF4-FFF2-40B4-BE49-F238E27FC236}">
                  <a16:creationId xmlns:a16="http://schemas.microsoft.com/office/drawing/2014/main" id="{00000000-0008-0000-0000-000007000000}"/>
                </a:ext>
              </a:extLst>
            </xdr:cNvPr>
            <xdr:cNvPicPr>
              <a:picLocks noChangeAspect="1" noChangeArrowheads="1"/>
              <a:extLst>
                <a:ext uri="{84589F7E-364E-4C9E-8A38-B11213B215E9}">
                  <a14:cameraTool cellRange="'２（１）②'!$A$1:$K$14" spid="_x0000_s586580"/>
                </a:ext>
              </a:extLst>
            </xdr:cNvPicPr>
          </xdr:nvPicPr>
          <xdr:blipFill>
            <a:blip xmlns:r="http://schemas.openxmlformats.org/officeDocument/2006/relationships" r:embed="rId5"/>
            <a:srcRect/>
            <a:stretch>
              <a:fillRect/>
            </a:stretch>
          </xdr:blipFill>
          <xdr:spPr bwMode="auto">
            <a:xfrm>
              <a:off x="19052" y="33127952"/>
              <a:ext cx="6615303" cy="2993517"/>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28576</xdr:colOff>
          <xdr:row>214</xdr:row>
          <xdr:rowOff>19050</xdr:rowOff>
        </xdr:from>
        <xdr:to>
          <xdr:col>12</xdr:col>
          <xdr:colOff>457201</xdr:colOff>
          <xdr:row>228</xdr:row>
          <xdr:rowOff>76200</xdr:rowOff>
        </xdr:to>
        <xdr:pic>
          <xdr:nvPicPr>
            <xdr:cNvPr id="8" name="図 7">
              <a:extLst>
                <a:ext uri="{FF2B5EF4-FFF2-40B4-BE49-F238E27FC236}">
                  <a16:creationId xmlns:a16="http://schemas.microsoft.com/office/drawing/2014/main" id="{00000000-0008-0000-0000-000008000000}"/>
                </a:ext>
              </a:extLst>
            </xdr:cNvPr>
            <xdr:cNvPicPr>
              <a:picLocks noChangeAspect="1" noChangeArrowheads="1"/>
              <a:extLst>
                <a:ext uri="{84589F7E-364E-4C9E-8A38-B11213B215E9}">
                  <a14:cameraTool cellRange="'２（１）② -2'!$A$2:$H$13" spid="_x0000_s586581"/>
                </a:ext>
              </a:extLst>
            </xdr:cNvPicPr>
          </xdr:nvPicPr>
          <xdr:blipFill>
            <a:blip xmlns:r="http://schemas.openxmlformats.org/officeDocument/2006/relationships" r:embed="rId6"/>
            <a:srcRect/>
            <a:stretch>
              <a:fillRect/>
            </a:stretch>
          </xdr:blipFill>
          <xdr:spPr bwMode="auto">
            <a:xfrm>
              <a:off x="28576" y="36709350"/>
              <a:ext cx="6143625" cy="2457450"/>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19051</xdr:colOff>
          <xdr:row>236</xdr:row>
          <xdr:rowOff>38101</xdr:rowOff>
        </xdr:from>
        <xdr:to>
          <xdr:col>13</xdr:col>
          <xdr:colOff>379858</xdr:colOff>
          <xdr:row>249</xdr:row>
          <xdr:rowOff>142876</xdr:rowOff>
        </xdr:to>
        <xdr:pic>
          <xdr:nvPicPr>
            <xdr:cNvPr id="9" name="図 8">
              <a:extLst>
                <a:ext uri="{FF2B5EF4-FFF2-40B4-BE49-F238E27FC236}">
                  <a16:creationId xmlns:a16="http://schemas.microsoft.com/office/drawing/2014/main" id="{00000000-0008-0000-0000-000009000000}"/>
                </a:ext>
              </a:extLst>
            </xdr:cNvPr>
            <xdr:cNvPicPr>
              <a:picLocks noChangeAspect="1" noChangeArrowheads="1"/>
              <a:extLst>
                <a:ext uri="{84589F7E-364E-4C9E-8A38-B11213B215E9}">
                  <a14:cameraTool cellRange="'２（１）③'!$A$1:$I$13" spid="_x0000_s586582"/>
                </a:ext>
              </a:extLst>
            </xdr:cNvPicPr>
          </xdr:nvPicPr>
          <xdr:blipFill>
            <a:blip xmlns:r="http://schemas.openxmlformats.org/officeDocument/2006/relationships" r:embed="rId7"/>
            <a:srcRect/>
            <a:stretch>
              <a:fillRect/>
            </a:stretch>
          </xdr:blipFill>
          <xdr:spPr bwMode="auto">
            <a:xfrm>
              <a:off x="19051" y="40500301"/>
              <a:ext cx="6590157" cy="23336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9524</xdr:colOff>
          <xdr:row>253</xdr:row>
          <xdr:rowOff>28575</xdr:rowOff>
        </xdr:from>
        <xdr:to>
          <xdr:col>8</xdr:col>
          <xdr:colOff>295274</xdr:colOff>
          <xdr:row>264</xdr:row>
          <xdr:rowOff>47625</xdr:rowOff>
        </xdr:to>
        <xdr:pic>
          <xdr:nvPicPr>
            <xdr:cNvPr id="10" name="図 9">
              <a:extLst>
                <a:ext uri="{FF2B5EF4-FFF2-40B4-BE49-F238E27FC236}">
                  <a16:creationId xmlns:a16="http://schemas.microsoft.com/office/drawing/2014/main" id="{00000000-0008-0000-0000-00000A000000}"/>
                </a:ext>
              </a:extLst>
            </xdr:cNvPr>
            <xdr:cNvPicPr>
              <a:picLocks noChangeAspect="1" noChangeArrowheads="1"/>
              <a:extLst>
                <a:ext uri="{84589F7E-364E-4C9E-8A38-B11213B215E9}">
                  <a14:cameraTool cellRange="'２（２）'!$A$1:$D$11" spid="_x0000_s586583"/>
                </a:ext>
              </a:extLst>
            </xdr:cNvPicPr>
          </xdr:nvPicPr>
          <xdr:blipFill>
            <a:blip xmlns:r="http://schemas.openxmlformats.org/officeDocument/2006/relationships" r:embed="rId8"/>
            <a:srcRect/>
            <a:stretch>
              <a:fillRect/>
            </a:stretch>
          </xdr:blipFill>
          <xdr:spPr bwMode="auto">
            <a:xfrm>
              <a:off x="9524" y="43405425"/>
              <a:ext cx="4095750" cy="1905000"/>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28572</xdr:colOff>
          <xdr:row>266</xdr:row>
          <xdr:rowOff>19045</xdr:rowOff>
        </xdr:from>
        <xdr:to>
          <xdr:col>13</xdr:col>
          <xdr:colOff>28572</xdr:colOff>
          <xdr:row>275</xdr:row>
          <xdr:rowOff>38095</xdr:rowOff>
        </xdr:to>
        <xdr:pic>
          <xdr:nvPicPr>
            <xdr:cNvPr id="11" name="図 10">
              <a:extLst>
                <a:ext uri="{FF2B5EF4-FFF2-40B4-BE49-F238E27FC236}">
                  <a16:creationId xmlns:a16="http://schemas.microsoft.com/office/drawing/2014/main" id="{00000000-0008-0000-0000-00000B000000}"/>
                </a:ext>
              </a:extLst>
            </xdr:cNvPr>
            <xdr:cNvPicPr>
              <a:picLocks noChangeAspect="1" noChangeArrowheads="1"/>
              <a:extLst>
                <a:ext uri="{84589F7E-364E-4C9E-8A38-B11213B215E9}">
                  <a14:cameraTool cellRange="'２（３）'!$A$1:$G$9" spid="_x0000_s586584"/>
                </a:ext>
              </a:extLst>
            </xdr:cNvPicPr>
          </xdr:nvPicPr>
          <xdr:blipFill>
            <a:blip xmlns:r="http://schemas.openxmlformats.org/officeDocument/2006/relationships" r:embed="rId9"/>
            <a:srcRect/>
            <a:stretch>
              <a:fillRect/>
            </a:stretch>
          </xdr:blipFill>
          <xdr:spPr bwMode="auto">
            <a:xfrm>
              <a:off x="28572" y="45624745"/>
              <a:ext cx="6229350" cy="1562100"/>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295</xdr:row>
          <xdr:rowOff>28574</xdr:rowOff>
        </xdr:from>
        <xdr:to>
          <xdr:col>11</xdr:col>
          <xdr:colOff>352425</xdr:colOff>
          <xdr:row>311</xdr:row>
          <xdr:rowOff>66674</xdr:rowOff>
        </xdr:to>
        <xdr:pic>
          <xdr:nvPicPr>
            <xdr:cNvPr id="12" name="図 11">
              <a:extLst>
                <a:ext uri="{FF2B5EF4-FFF2-40B4-BE49-F238E27FC236}">
                  <a16:creationId xmlns:a16="http://schemas.microsoft.com/office/drawing/2014/main" id="{00000000-0008-0000-0000-00000C000000}"/>
                </a:ext>
              </a:extLst>
            </xdr:cNvPr>
            <xdr:cNvPicPr>
              <a:picLocks noChangeAspect="1" noChangeArrowheads="1"/>
              <a:extLst>
                <a:ext uri="{84589F7E-364E-4C9E-8A38-B11213B215E9}">
                  <a14:cameraTool cellRange="'３（１）'!$A$1:$F$15" spid="_x0000_s586585"/>
                </a:ext>
              </a:extLst>
            </xdr:cNvPicPr>
          </xdr:nvPicPr>
          <xdr:blipFill>
            <a:blip xmlns:r="http://schemas.openxmlformats.org/officeDocument/2006/relationships" r:embed="rId10"/>
            <a:srcRect/>
            <a:stretch>
              <a:fillRect/>
            </a:stretch>
          </xdr:blipFill>
          <xdr:spPr bwMode="auto">
            <a:xfrm>
              <a:off x="19050" y="50606324"/>
              <a:ext cx="5572125" cy="2781300"/>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xdr:colOff>
          <xdr:row>354</xdr:row>
          <xdr:rowOff>66673</xdr:rowOff>
        </xdr:from>
        <xdr:to>
          <xdr:col>13</xdr:col>
          <xdr:colOff>425959</xdr:colOff>
          <xdr:row>402</xdr:row>
          <xdr:rowOff>143635</xdr:rowOff>
        </xdr:to>
        <xdr:pic>
          <xdr:nvPicPr>
            <xdr:cNvPr id="13" name="図 12">
              <a:extLst>
                <a:ext uri="{FF2B5EF4-FFF2-40B4-BE49-F238E27FC236}">
                  <a16:creationId xmlns:a16="http://schemas.microsoft.com/office/drawing/2014/main" id="{00000000-0008-0000-0000-00000D000000}"/>
                </a:ext>
              </a:extLst>
            </xdr:cNvPr>
            <xdr:cNvPicPr>
              <a:picLocks noChangeAspect="1" noChangeArrowheads="1"/>
              <a:extLst>
                <a:ext uri="{84589F7E-364E-4C9E-8A38-B11213B215E9}">
                  <a14:cameraTool cellRange="'３（２）'!$A$1:$K$47" spid="_x0000_s586586"/>
                </a:ext>
              </a:extLst>
            </xdr:cNvPicPr>
          </xdr:nvPicPr>
          <xdr:blipFill>
            <a:blip xmlns:r="http://schemas.openxmlformats.org/officeDocument/2006/relationships" r:embed="rId11"/>
            <a:srcRect/>
            <a:stretch>
              <a:fillRect/>
            </a:stretch>
          </xdr:blipFill>
          <xdr:spPr bwMode="auto">
            <a:xfrm>
              <a:off x="1" y="60759973"/>
              <a:ext cx="6655308" cy="8306562"/>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28574</xdr:colOff>
          <xdr:row>413</xdr:row>
          <xdr:rowOff>38100</xdr:rowOff>
        </xdr:from>
        <xdr:to>
          <xdr:col>11</xdr:col>
          <xdr:colOff>447674</xdr:colOff>
          <xdr:row>424</xdr:row>
          <xdr:rowOff>95250</xdr:rowOff>
        </xdr:to>
        <xdr:pic>
          <xdr:nvPicPr>
            <xdr:cNvPr id="14" name="図 13">
              <a:extLst>
                <a:ext uri="{FF2B5EF4-FFF2-40B4-BE49-F238E27FC236}">
                  <a16:creationId xmlns:a16="http://schemas.microsoft.com/office/drawing/2014/main" id="{00000000-0008-0000-0000-00000E000000}"/>
                </a:ext>
              </a:extLst>
            </xdr:cNvPr>
            <xdr:cNvPicPr>
              <a:picLocks noChangeAspect="1" noChangeArrowheads="1"/>
              <a:extLst>
                <a:ext uri="{84589F7E-364E-4C9E-8A38-B11213B215E9}">
                  <a14:cameraTool cellRange="'３（３）'!$A$1:$F$9" spid="_x0000_s586587"/>
                </a:ext>
              </a:extLst>
            </xdr:cNvPicPr>
          </xdr:nvPicPr>
          <xdr:blipFill>
            <a:blip xmlns:r="http://schemas.openxmlformats.org/officeDocument/2006/relationships" r:embed="rId12"/>
            <a:srcRect/>
            <a:stretch>
              <a:fillRect/>
            </a:stretch>
          </xdr:blipFill>
          <xdr:spPr bwMode="auto">
            <a:xfrm>
              <a:off x="28574" y="70846950"/>
              <a:ext cx="5657850" cy="1943100"/>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472</xdr:row>
          <xdr:rowOff>0</xdr:rowOff>
        </xdr:from>
        <xdr:to>
          <xdr:col>12</xdr:col>
          <xdr:colOff>304800</xdr:colOff>
          <xdr:row>486</xdr:row>
          <xdr:rowOff>161925</xdr:rowOff>
        </xdr:to>
        <xdr:pic>
          <xdr:nvPicPr>
            <xdr:cNvPr id="15" name="図 14">
              <a:extLst>
                <a:ext uri="{FF2B5EF4-FFF2-40B4-BE49-F238E27FC236}">
                  <a16:creationId xmlns:a16="http://schemas.microsoft.com/office/drawing/2014/main" id="{00000000-0008-0000-0000-00000F000000}"/>
                </a:ext>
              </a:extLst>
            </xdr:cNvPr>
            <xdr:cNvPicPr>
              <a:picLocks noChangeAspect="1" noChangeArrowheads="1"/>
              <a:extLst>
                <a:ext uri="{84589F7E-364E-4C9E-8A38-B11213B215E9}">
                  <a14:cameraTool cellRange="'４（１）-1'!$A$1:$D$11" spid="_x0000_s586588"/>
                </a:ext>
              </a:extLst>
            </xdr:cNvPicPr>
          </xdr:nvPicPr>
          <xdr:blipFill>
            <a:blip xmlns:r="http://schemas.openxmlformats.org/officeDocument/2006/relationships" r:embed="rId13"/>
            <a:srcRect/>
            <a:stretch>
              <a:fillRect/>
            </a:stretch>
          </xdr:blipFill>
          <xdr:spPr bwMode="auto">
            <a:xfrm>
              <a:off x="0" y="80924400"/>
              <a:ext cx="6019800" cy="25622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487</xdr:row>
          <xdr:rowOff>142874</xdr:rowOff>
        </xdr:from>
        <xdr:to>
          <xdr:col>10</xdr:col>
          <xdr:colOff>466726</xdr:colOff>
          <xdr:row>497</xdr:row>
          <xdr:rowOff>108315</xdr:rowOff>
        </xdr:to>
        <xdr:pic>
          <xdr:nvPicPr>
            <xdr:cNvPr id="16" name="図 15">
              <a:extLst>
                <a:ext uri="{FF2B5EF4-FFF2-40B4-BE49-F238E27FC236}">
                  <a16:creationId xmlns:a16="http://schemas.microsoft.com/office/drawing/2014/main" id="{00000000-0008-0000-0000-000010000000}"/>
                </a:ext>
              </a:extLst>
            </xdr:cNvPr>
            <xdr:cNvPicPr>
              <a:picLocks noChangeAspect="1" noChangeArrowheads="1"/>
              <a:extLst>
                <a:ext uri="{84589F7E-364E-4C9E-8A38-B11213B215E9}">
                  <a14:cameraTool cellRange="'４（１）-2'!$A$1:$F$9" spid="_x0000_s586589"/>
                </a:ext>
              </a:extLst>
            </xdr:cNvPicPr>
          </xdr:nvPicPr>
          <xdr:blipFill>
            <a:blip xmlns:r="http://schemas.openxmlformats.org/officeDocument/2006/relationships" r:embed="rId14"/>
            <a:srcRect/>
            <a:stretch>
              <a:fillRect/>
            </a:stretch>
          </xdr:blipFill>
          <xdr:spPr bwMode="auto">
            <a:xfrm>
              <a:off x="0" y="83639024"/>
              <a:ext cx="5229226" cy="1679941"/>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498</xdr:row>
          <xdr:rowOff>133348</xdr:rowOff>
        </xdr:from>
        <xdr:to>
          <xdr:col>11</xdr:col>
          <xdr:colOff>333374</xdr:colOff>
          <xdr:row>515</xdr:row>
          <xdr:rowOff>28575</xdr:rowOff>
        </xdr:to>
        <xdr:pic>
          <xdr:nvPicPr>
            <xdr:cNvPr id="17" name="図 16">
              <a:extLst>
                <a:ext uri="{FF2B5EF4-FFF2-40B4-BE49-F238E27FC236}">
                  <a16:creationId xmlns:a16="http://schemas.microsoft.com/office/drawing/2014/main" id="{00000000-0008-0000-0000-000011000000}"/>
                </a:ext>
              </a:extLst>
            </xdr:cNvPr>
            <xdr:cNvPicPr>
              <a:picLocks noChangeAspect="1" noChangeArrowheads="1"/>
              <a:extLst>
                <a:ext uri="{84589F7E-364E-4C9E-8A38-B11213B215E9}">
                  <a14:cameraTool cellRange="'４（２）'!$A$1:$F$13" spid="_x0000_s586590"/>
                </a:ext>
              </a:extLst>
            </xdr:cNvPicPr>
          </xdr:nvPicPr>
          <xdr:blipFill rotWithShape="1">
            <a:blip xmlns:r="http://schemas.openxmlformats.org/officeDocument/2006/relationships" r:embed="rId15"/>
            <a:srcRect r="8682"/>
            <a:stretch>
              <a:fillRect/>
            </a:stretch>
          </xdr:blipFill>
          <xdr:spPr bwMode="auto">
            <a:xfrm>
              <a:off x="0" y="85515448"/>
              <a:ext cx="5572124" cy="2809877"/>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515</xdr:row>
          <xdr:rowOff>123824</xdr:rowOff>
        </xdr:from>
        <xdr:to>
          <xdr:col>8</xdr:col>
          <xdr:colOff>419100</xdr:colOff>
          <xdr:row>530</xdr:row>
          <xdr:rowOff>144477</xdr:rowOff>
        </xdr:to>
        <xdr:pic>
          <xdr:nvPicPr>
            <xdr:cNvPr id="18" name="図 17">
              <a:extLst>
                <a:ext uri="{FF2B5EF4-FFF2-40B4-BE49-F238E27FC236}">
                  <a16:creationId xmlns:a16="http://schemas.microsoft.com/office/drawing/2014/main" id="{00000000-0008-0000-0000-000012000000}"/>
                </a:ext>
              </a:extLst>
            </xdr:cNvPr>
            <xdr:cNvPicPr>
              <a:picLocks noChangeAspect="1" noChangeArrowheads="1"/>
              <a:extLst>
                <a:ext uri="{84589F7E-364E-4C9E-8A38-B11213B215E9}">
                  <a14:cameraTool cellRange="'４（３）'!$A$1:$B$9" spid="_x0000_s586591"/>
                </a:ext>
              </a:extLst>
            </xdr:cNvPicPr>
          </xdr:nvPicPr>
          <xdr:blipFill>
            <a:blip xmlns:r="http://schemas.openxmlformats.org/officeDocument/2006/relationships" r:embed="rId16"/>
            <a:srcRect/>
            <a:stretch>
              <a:fillRect/>
            </a:stretch>
          </xdr:blipFill>
          <xdr:spPr bwMode="auto">
            <a:xfrm>
              <a:off x="0" y="88420574"/>
              <a:ext cx="4229100" cy="2592403"/>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19048</xdr:colOff>
          <xdr:row>531</xdr:row>
          <xdr:rowOff>47625</xdr:rowOff>
        </xdr:from>
        <xdr:to>
          <xdr:col>10</xdr:col>
          <xdr:colOff>266698</xdr:colOff>
          <xdr:row>538</xdr:row>
          <xdr:rowOff>104775</xdr:rowOff>
        </xdr:to>
        <xdr:pic>
          <xdr:nvPicPr>
            <xdr:cNvPr id="19" name="図 18">
              <a:extLst>
                <a:ext uri="{FF2B5EF4-FFF2-40B4-BE49-F238E27FC236}">
                  <a16:creationId xmlns:a16="http://schemas.microsoft.com/office/drawing/2014/main" id="{00000000-0008-0000-0000-000013000000}"/>
                </a:ext>
              </a:extLst>
            </xdr:cNvPr>
            <xdr:cNvPicPr>
              <a:picLocks noChangeAspect="1" noChangeArrowheads="1"/>
              <a:extLst>
                <a:ext uri="{84589F7E-364E-4C9E-8A38-B11213B215E9}">
                  <a14:cameraTool cellRange="'４（４）'!$A$1:$B$5" spid="_x0000_s586592"/>
                </a:ext>
              </a:extLst>
            </xdr:cNvPicPr>
          </xdr:nvPicPr>
          <xdr:blipFill>
            <a:blip xmlns:r="http://schemas.openxmlformats.org/officeDocument/2006/relationships" r:embed="rId17"/>
            <a:srcRect/>
            <a:stretch>
              <a:fillRect/>
            </a:stretch>
          </xdr:blipFill>
          <xdr:spPr bwMode="auto">
            <a:xfrm>
              <a:off x="19048" y="91087575"/>
              <a:ext cx="5010150" cy="1257300"/>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xdr:colOff>
          <xdr:row>538</xdr:row>
          <xdr:rowOff>152404</xdr:rowOff>
        </xdr:from>
        <xdr:to>
          <xdr:col>12</xdr:col>
          <xdr:colOff>154306</xdr:colOff>
          <xdr:row>589</xdr:row>
          <xdr:rowOff>71251</xdr:rowOff>
        </xdr:to>
        <xdr:pic>
          <xdr:nvPicPr>
            <xdr:cNvPr id="20" name="図 19">
              <a:extLst>
                <a:ext uri="{FF2B5EF4-FFF2-40B4-BE49-F238E27FC236}">
                  <a16:creationId xmlns:a16="http://schemas.microsoft.com/office/drawing/2014/main" id="{00000000-0008-0000-0000-000014000000}"/>
                </a:ext>
              </a:extLst>
            </xdr:cNvPr>
            <xdr:cNvPicPr>
              <a:picLocks noChangeAspect="1" noChangeArrowheads="1"/>
              <a:extLst>
                <a:ext uri="{84589F7E-364E-4C9E-8A38-B11213B215E9}">
                  <a14:cameraTool cellRange="'４（４）-2'!$A$2:$G$33" spid="_x0000_s586593"/>
                </a:ext>
              </a:extLst>
            </xdr:cNvPicPr>
          </xdr:nvPicPr>
          <xdr:blipFill>
            <a:blip xmlns:r="http://schemas.openxmlformats.org/officeDocument/2006/relationships" r:embed="rId18"/>
            <a:srcRect/>
            <a:stretch>
              <a:fillRect/>
            </a:stretch>
          </xdr:blipFill>
          <xdr:spPr bwMode="auto">
            <a:xfrm>
              <a:off x="1" y="92392504"/>
              <a:ext cx="5869305" cy="8662797"/>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590</xdr:row>
          <xdr:rowOff>57151</xdr:rowOff>
        </xdr:from>
        <xdr:to>
          <xdr:col>13</xdr:col>
          <xdr:colOff>308991</xdr:colOff>
          <xdr:row>598</xdr:row>
          <xdr:rowOff>130303</xdr:rowOff>
        </xdr:to>
        <xdr:pic>
          <xdr:nvPicPr>
            <xdr:cNvPr id="21" name="図 20">
              <a:extLst>
                <a:ext uri="{FF2B5EF4-FFF2-40B4-BE49-F238E27FC236}">
                  <a16:creationId xmlns:a16="http://schemas.microsoft.com/office/drawing/2014/main" id="{00000000-0008-0000-0000-000015000000}"/>
                </a:ext>
              </a:extLst>
            </xdr:cNvPr>
            <xdr:cNvPicPr>
              <a:picLocks noChangeAspect="1" noChangeArrowheads="1"/>
              <a:extLst>
                <a:ext uri="{84589F7E-364E-4C9E-8A38-B11213B215E9}">
                  <a14:cameraTool cellRange="'４（５）'!$A$1:$E$8" spid="_x0000_s586594"/>
                </a:ext>
              </a:extLst>
            </xdr:cNvPicPr>
          </xdr:nvPicPr>
          <xdr:blipFill>
            <a:blip xmlns:r="http://schemas.openxmlformats.org/officeDocument/2006/relationships" r:embed="rId19"/>
            <a:srcRect/>
            <a:stretch>
              <a:fillRect/>
            </a:stretch>
          </xdr:blipFill>
          <xdr:spPr bwMode="auto">
            <a:xfrm>
              <a:off x="9525" y="101212651"/>
              <a:ext cx="6528816" cy="1444752"/>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19046</xdr:colOff>
          <xdr:row>600</xdr:row>
          <xdr:rowOff>38097</xdr:rowOff>
        </xdr:from>
        <xdr:to>
          <xdr:col>13</xdr:col>
          <xdr:colOff>362518</xdr:colOff>
          <xdr:row>645</xdr:row>
          <xdr:rowOff>153540</xdr:rowOff>
        </xdr:to>
        <xdr:pic>
          <xdr:nvPicPr>
            <xdr:cNvPr id="22" name="図 21">
              <a:extLst>
                <a:ext uri="{FF2B5EF4-FFF2-40B4-BE49-F238E27FC236}">
                  <a16:creationId xmlns:a16="http://schemas.microsoft.com/office/drawing/2014/main" id="{00000000-0008-0000-0000-000016000000}"/>
                </a:ext>
              </a:extLst>
            </xdr:cNvPr>
            <xdr:cNvPicPr>
              <a:picLocks noChangeAspect="1" noChangeArrowheads="1"/>
              <a:extLst>
                <a:ext uri="{84589F7E-364E-4C9E-8A38-B11213B215E9}">
                  <a14:cameraTool cellRange="'４（６）'!$A$1:$F$9" spid="_x0000_s586595"/>
                </a:ext>
              </a:extLst>
            </xdr:cNvPicPr>
          </xdr:nvPicPr>
          <xdr:blipFill>
            <a:blip xmlns:r="http://schemas.openxmlformats.org/officeDocument/2006/relationships" r:embed="rId20"/>
            <a:srcRect/>
            <a:stretch>
              <a:fillRect/>
            </a:stretch>
          </xdr:blipFill>
          <xdr:spPr bwMode="auto">
            <a:xfrm>
              <a:off x="19046" y="102908097"/>
              <a:ext cx="6572822" cy="7830693"/>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708</xdr:row>
          <xdr:rowOff>47624</xdr:rowOff>
        </xdr:from>
        <xdr:to>
          <xdr:col>13</xdr:col>
          <xdr:colOff>95250</xdr:colOff>
          <xdr:row>744</xdr:row>
          <xdr:rowOff>85724</xdr:rowOff>
        </xdr:to>
        <xdr:pic>
          <xdr:nvPicPr>
            <xdr:cNvPr id="27" name="図 26">
              <a:extLst>
                <a:ext uri="{FF2B5EF4-FFF2-40B4-BE49-F238E27FC236}">
                  <a16:creationId xmlns:a16="http://schemas.microsoft.com/office/drawing/2014/main" id="{00000000-0008-0000-0000-00001B000000}"/>
                </a:ext>
              </a:extLst>
            </xdr:cNvPr>
            <xdr:cNvPicPr>
              <a:picLocks noChangeAspect="1" noChangeArrowheads="1"/>
              <a:extLst>
                <a:ext uri="{84589F7E-364E-4C9E-8A38-B11213B215E9}">
                  <a14:cameraTool cellRange="'６（１）'!$A$1:$G$26" spid="_x0000_s586596"/>
                </a:ext>
              </a:extLst>
            </xdr:cNvPicPr>
          </xdr:nvPicPr>
          <xdr:blipFill>
            <a:blip xmlns:r="http://schemas.openxmlformats.org/officeDocument/2006/relationships" r:embed="rId21"/>
            <a:srcRect/>
            <a:stretch>
              <a:fillRect/>
            </a:stretch>
          </xdr:blipFill>
          <xdr:spPr bwMode="auto">
            <a:xfrm>
              <a:off x="0" y="121434224"/>
              <a:ext cx="6324600" cy="6210300"/>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25400</xdr:colOff>
          <xdr:row>864</xdr:row>
          <xdr:rowOff>57156</xdr:rowOff>
        </xdr:from>
        <xdr:to>
          <xdr:col>12</xdr:col>
          <xdr:colOff>505460</xdr:colOff>
          <xdr:row>879</xdr:row>
          <xdr:rowOff>152406</xdr:rowOff>
        </xdr:to>
        <xdr:pic>
          <xdr:nvPicPr>
            <xdr:cNvPr id="35" name="図 34">
              <a:extLst>
                <a:ext uri="{FF2B5EF4-FFF2-40B4-BE49-F238E27FC236}">
                  <a16:creationId xmlns:a16="http://schemas.microsoft.com/office/drawing/2014/main" id="{00000000-0008-0000-0000-000023000000}"/>
                </a:ext>
              </a:extLst>
            </xdr:cNvPr>
            <xdr:cNvPicPr>
              <a:picLocks noChangeAspect="1" noChangeArrowheads="1"/>
              <a:extLst>
                <a:ext uri="{84589F7E-364E-4C9E-8A38-B11213B215E9}">
                  <a14:cameraTool cellRange="'７（１） ③イ'!$A$1:$H$14" spid="_x0000_s586597"/>
                </a:ext>
              </a:extLst>
            </xdr:cNvPicPr>
          </xdr:nvPicPr>
          <xdr:blipFill>
            <a:blip xmlns:r="http://schemas.openxmlformats.org/officeDocument/2006/relationships" r:embed="rId22"/>
            <a:srcRect/>
            <a:stretch>
              <a:fillRect/>
            </a:stretch>
          </xdr:blipFill>
          <xdr:spPr bwMode="auto">
            <a:xfrm>
              <a:off x="25400" y="148189956"/>
              <a:ext cx="6195060" cy="2667000"/>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885</xdr:row>
          <xdr:rowOff>28573</xdr:rowOff>
        </xdr:from>
        <xdr:to>
          <xdr:col>10</xdr:col>
          <xdr:colOff>428625</xdr:colOff>
          <xdr:row>895</xdr:row>
          <xdr:rowOff>104773</xdr:rowOff>
        </xdr:to>
        <xdr:pic>
          <xdr:nvPicPr>
            <xdr:cNvPr id="36" name="図 35">
              <a:extLst>
                <a:ext uri="{FF2B5EF4-FFF2-40B4-BE49-F238E27FC236}">
                  <a16:creationId xmlns:a16="http://schemas.microsoft.com/office/drawing/2014/main" id="{00000000-0008-0000-0000-000024000000}"/>
                </a:ext>
              </a:extLst>
            </xdr:cNvPr>
            <xdr:cNvPicPr>
              <a:picLocks noChangeAspect="1" noChangeArrowheads="1"/>
              <a:extLst>
                <a:ext uri="{84589F7E-364E-4C9E-8A38-B11213B215E9}">
                  <a14:cameraTool cellRange="'７（１）③ウ'!$A$1:$B$7" spid="_x0000_s586598"/>
                </a:ext>
              </a:extLst>
            </xdr:cNvPicPr>
          </xdr:nvPicPr>
          <xdr:blipFill>
            <a:blip xmlns:r="http://schemas.openxmlformats.org/officeDocument/2006/relationships" r:embed="rId23"/>
            <a:srcRect/>
            <a:stretch>
              <a:fillRect/>
            </a:stretch>
          </xdr:blipFill>
          <xdr:spPr bwMode="auto">
            <a:xfrm>
              <a:off x="19050" y="151761823"/>
              <a:ext cx="5172075" cy="1790700"/>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19051</xdr:colOff>
          <xdr:row>896</xdr:row>
          <xdr:rowOff>152400</xdr:rowOff>
        </xdr:from>
        <xdr:to>
          <xdr:col>10</xdr:col>
          <xdr:colOff>133351</xdr:colOff>
          <xdr:row>905</xdr:row>
          <xdr:rowOff>133350</xdr:rowOff>
        </xdr:to>
        <xdr:pic>
          <xdr:nvPicPr>
            <xdr:cNvPr id="37" name="図 36">
              <a:extLst>
                <a:ext uri="{FF2B5EF4-FFF2-40B4-BE49-F238E27FC236}">
                  <a16:creationId xmlns:a16="http://schemas.microsoft.com/office/drawing/2014/main" id="{00000000-0008-0000-0000-000025000000}"/>
                </a:ext>
              </a:extLst>
            </xdr:cNvPr>
            <xdr:cNvPicPr>
              <a:picLocks noChangeAspect="1" noChangeArrowheads="1"/>
              <a:extLst>
                <a:ext uri="{84589F7E-364E-4C9E-8A38-B11213B215E9}">
                  <a14:cameraTool cellRange="'７（１）③エ-1'!$A$1:$B$6" spid="_x0000_s586599"/>
                </a:ext>
              </a:extLst>
            </xdr:cNvPicPr>
          </xdr:nvPicPr>
          <xdr:blipFill>
            <a:blip xmlns:r="http://schemas.openxmlformats.org/officeDocument/2006/relationships" r:embed="rId24"/>
            <a:srcRect/>
            <a:stretch>
              <a:fillRect/>
            </a:stretch>
          </xdr:blipFill>
          <xdr:spPr bwMode="auto">
            <a:xfrm>
              <a:off x="19051" y="153771600"/>
              <a:ext cx="4876800" cy="1524000"/>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19047</xdr:colOff>
          <xdr:row>906</xdr:row>
          <xdr:rowOff>152401</xdr:rowOff>
        </xdr:from>
        <xdr:to>
          <xdr:col>13</xdr:col>
          <xdr:colOff>419097</xdr:colOff>
          <xdr:row>922</xdr:row>
          <xdr:rowOff>170689</xdr:rowOff>
        </xdr:to>
        <xdr:pic>
          <xdr:nvPicPr>
            <xdr:cNvPr id="38" name="図 37">
              <a:extLst>
                <a:ext uri="{FF2B5EF4-FFF2-40B4-BE49-F238E27FC236}">
                  <a16:creationId xmlns:a16="http://schemas.microsoft.com/office/drawing/2014/main" id="{00000000-0008-0000-0000-000026000000}"/>
                </a:ext>
              </a:extLst>
            </xdr:cNvPr>
            <xdr:cNvPicPr>
              <a:picLocks noChangeAspect="1" noChangeArrowheads="1"/>
              <a:extLst>
                <a:ext uri="{84589F7E-364E-4C9E-8A38-B11213B215E9}">
                  <a14:cameraTool cellRange="'７（１）③エ-2'!$A$2:$E$7" spid="_x0000_s586600"/>
                </a:ext>
              </a:extLst>
            </xdr:cNvPicPr>
          </xdr:nvPicPr>
          <xdr:blipFill>
            <a:blip xmlns:r="http://schemas.openxmlformats.org/officeDocument/2006/relationships" r:embed="rId25"/>
            <a:srcRect/>
            <a:stretch>
              <a:fillRect/>
            </a:stretch>
          </xdr:blipFill>
          <xdr:spPr bwMode="auto">
            <a:xfrm>
              <a:off x="19047" y="155486101"/>
              <a:ext cx="6629400" cy="2761488"/>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19049</xdr:colOff>
          <xdr:row>924</xdr:row>
          <xdr:rowOff>9524</xdr:rowOff>
        </xdr:from>
        <xdr:to>
          <xdr:col>9</xdr:col>
          <xdr:colOff>476249</xdr:colOff>
          <xdr:row>930</xdr:row>
          <xdr:rowOff>28574</xdr:rowOff>
        </xdr:to>
        <xdr:pic>
          <xdr:nvPicPr>
            <xdr:cNvPr id="39" name="図 38">
              <a:extLst>
                <a:ext uri="{FF2B5EF4-FFF2-40B4-BE49-F238E27FC236}">
                  <a16:creationId xmlns:a16="http://schemas.microsoft.com/office/drawing/2014/main" id="{00000000-0008-0000-0000-000027000000}"/>
                </a:ext>
              </a:extLst>
            </xdr:cNvPr>
            <xdr:cNvPicPr>
              <a:picLocks noChangeAspect="1" noChangeArrowheads="1"/>
              <a:extLst>
                <a:ext uri="{84589F7E-364E-4C9E-8A38-B11213B215E9}">
                  <a14:cameraTool cellRange="'７（１）③オ'!$A$1:$B$6" spid="_x0000_s586601"/>
                </a:ext>
              </a:extLst>
            </xdr:cNvPicPr>
          </xdr:nvPicPr>
          <xdr:blipFill>
            <a:blip xmlns:r="http://schemas.openxmlformats.org/officeDocument/2006/relationships" r:embed="rId26"/>
            <a:srcRect/>
            <a:stretch>
              <a:fillRect/>
            </a:stretch>
          </xdr:blipFill>
          <xdr:spPr bwMode="auto">
            <a:xfrm>
              <a:off x="19049" y="158429324"/>
              <a:ext cx="4743450" cy="1047750"/>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9526</xdr:colOff>
          <xdr:row>944</xdr:row>
          <xdr:rowOff>28569</xdr:rowOff>
        </xdr:from>
        <xdr:to>
          <xdr:col>13</xdr:col>
          <xdr:colOff>344139</xdr:colOff>
          <xdr:row>985</xdr:row>
          <xdr:rowOff>76861</xdr:rowOff>
        </xdr:to>
        <xdr:pic>
          <xdr:nvPicPr>
            <xdr:cNvPr id="40" name="図 39">
              <a:extLst>
                <a:ext uri="{FF2B5EF4-FFF2-40B4-BE49-F238E27FC236}">
                  <a16:creationId xmlns:a16="http://schemas.microsoft.com/office/drawing/2014/main" id="{00000000-0008-0000-0000-000028000000}"/>
                </a:ext>
              </a:extLst>
            </xdr:cNvPr>
            <xdr:cNvPicPr>
              <a:picLocks noChangeAspect="1" noChangeArrowheads="1"/>
              <a:extLst>
                <a:ext uri="{84589F7E-364E-4C9E-8A38-B11213B215E9}">
                  <a14:cameraTool cellRange="'７（１）③カ'!$A$1:$F$9" spid="_x0000_s586602"/>
                </a:ext>
              </a:extLst>
            </xdr:cNvPicPr>
          </xdr:nvPicPr>
          <xdr:blipFill>
            <a:blip xmlns:r="http://schemas.openxmlformats.org/officeDocument/2006/relationships" r:embed="rId27"/>
            <a:srcRect/>
            <a:stretch>
              <a:fillRect/>
            </a:stretch>
          </xdr:blipFill>
          <xdr:spPr bwMode="auto">
            <a:xfrm>
              <a:off x="9526" y="161877369"/>
              <a:ext cx="6563963" cy="7077742"/>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57149</xdr:colOff>
          <xdr:row>311</xdr:row>
          <xdr:rowOff>152399</xdr:rowOff>
        </xdr:from>
        <xdr:to>
          <xdr:col>13</xdr:col>
          <xdr:colOff>285463</xdr:colOff>
          <xdr:row>336</xdr:row>
          <xdr:rowOff>29527</xdr:rowOff>
        </xdr:to>
        <xdr:pic>
          <xdr:nvPicPr>
            <xdr:cNvPr id="41" name="図 40">
              <a:extLst>
                <a:ext uri="{FF2B5EF4-FFF2-40B4-BE49-F238E27FC236}">
                  <a16:creationId xmlns:a16="http://schemas.microsoft.com/office/drawing/2014/main" id="{00000000-0008-0000-0000-000029000000}"/>
                </a:ext>
              </a:extLst>
            </xdr:cNvPr>
            <xdr:cNvPicPr>
              <a:picLocks noChangeAspect="1" noChangeArrowheads="1"/>
              <a:extLst>
                <a:ext uri="{84589F7E-364E-4C9E-8A38-B11213B215E9}">
                  <a14:cameraTool cellRange="'３（１）'!$A$45:$H$70" spid="_x0000_s586603"/>
                </a:ext>
              </a:extLst>
            </xdr:cNvPicPr>
          </xdr:nvPicPr>
          <xdr:blipFill>
            <a:blip xmlns:r="http://schemas.openxmlformats.org/officeDocument/2006/relationships" r:embed="rId28"/>
            <a:srcRect/>
            <a:stretch>
              <a:fillRect/>
            </a:stretch>
          </xdr:blipFill>
          <xdr:spPr bwMode="auto">
            <a:xfrm>
              <a:off x="57149" y="53473349"/>
              <a:ext cx="6457664" cy="4163378"/>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649</xdr:row>
          <xdr:rowOff>123822</xdr:rowOff>
        </xdr:from>
        <xdr:to>
          <xdr:col>12</xdr:col>
          <xdr:colOff>400050</xdr:colOff>
          <xdr:row>680</xdr:row>
          <xdr:rowOff>104772</xdr:rowOff>
        </xdr:to>
        <xdr:pic>
          <xdr:nvPicPr>
            <xdr:cNvPr id="44" name="図 43">
              <a:extLst>
                <a:ext uri="{FF2B5EF4-FFF2-40B4-BE49-F238E27FC236}">
                  <a16:creationId xmlns:a16="http://schemas.microsoft.com/office/drawing/2014/main" id="{00000000-0008-0000-0000-00002C000000}"/>
                </a:ext>
              </a:extLst>
            </xdr:cNvPr>
            <xdr:cNvPicPr>
              <a:picLocks noChangeAspect="1" noChangeArrowheads="1"/>
              <a:extLst>
                <a:ext uri="{84589F7E-364E-4C9E-8A38-B11213B215E9}">
                  <a14:cameraTool cellRange="'５'!$A$1:$H$28" spid="_x0000_s586604"/>
                </a:ext>
              </a:extLst>
            </xdr:cNvPicPr>
          </xdr:nvPicPr>
          <xdr:blipFill>
            <a:blip xmlns:r="http://schemas.openxmlformats.org/officeDocument/2006/relationships" r:embed="rId29"/>
            <a:srcRect/>
            <a:stretch>
              <a:fillRect/>
            </a:stretch>
          </xdr:blipFill>
          <xdr:spPr bwMode="auto">
            <a:xfrm>
              <a:off x="47625" y="111394872"/>
              <a:ext cx="6067425" cy="5295900"/>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66674</xdr:colOff>
          <xdr:row>767</xdr:row>
          <xdr:rowOff>66675</xdr:rowOff>
        </xdr:from>
        <xdr:to>
          <xdr:col>13</xdr:col>
          <xdr:colOff>443864</xdr:colOff>
          <xdr:row>784</xdr:row>
          <xdr:rowOff>92583</xdr:rowOff>
        </xdr:to>
        <xdr:pic>
          <xdr:nvPicPr>
            <xdr:cNvPr id="45" name="図 44">
              <a:extLst>
                <a:ext uri="{FF2B5EF4-FFF2-40B4-BE49-F238E27FC236}">
                  <a16:creationId xmlns:a16="http://schemas.microsoft.com/office/drawing/2014/main" id="{00000000-0008-0000-0000-00002D000000}"/>
                </a:ext>
              </a:extLst>
            </xdr:cNvPr>
            <xdr:cNvPicPr>
              <a:picLocks noChangeAspect="1" noChangeArrowheads="1"/>
              <a:extLst>
                <a:ext uri="{84589F7E-364E-4C9E-8A38-B11213B215E9}">
                  <a14:cameraTool cellRange="'６（２）（３）'!$A$1:$N$25" spid="_x0000_s586605"/>
                </a:ext>
              </a:extLst>
            </xdr:cNvPicPr>
          </xdr:nvPicPr>
          <xdr:blipFill>
            <a:blip xmlns:r="http://schemas.openxmlformats.org/officeDocument/2006/relationships" r:embed="rId30"/>
            <a:srcRect/>
            <a:stretch>
              <a:fillRect/>
            </a:stretch>
          </xdr:blipFill>
          <xdr:spPr bwMode="auto">
            <a:xfrm>
              <a:off x="66674" y="131568825"/>
              <a:ext cx="6606540" cy="2940558"/>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66673</xdr:colOff>
          <xdr:row>786</xdr:row>
          <xdr:rowOff>123823</xdr:rowOff>
        </xdr:from>
        <xdr:to>
          <xdr:col>13</xdr:col>
          <xdr:colOff>266698</xdr:colOff>
          <xdr:row>799</xdr:row>
          <xdr:rowOff>161923</xdr:rowOff>
        </xdr:to>
        <xdr:pic>
          <xdr:nvPicPr>
            <xdr:cNvPr id="46" name="図 45">
              <a:extLst>
                <a:ext uri="{FF2B5EF4-FFF2-40B4-BE49-F238E27FC236}">
                  <a16:creationId xmlns:a16="http://schemas.microsoft.com/office/drawing/2014/main" id="{00000000-0008-0000-0000-00002E000000}"/>
                </a:ext>
              </a:extLst>
            </xdr:cNvPr>
            <xdr:cNvPicPr>
              <a:picLocks noChangeAspect="1" noChangeArrowheads="1"/>
              <a:extLst>
                <a:ext uri="{84589F7E-364E-4C9E-8A38-B11213B215E9}">
                  <a14:cameraTool cellRange="'６（２）（３）'!$A$32:$I$41" spid="_x0000_s586606"/>
                </a:ext>
              </a:extLst>
            </xdr:cNvPicPr>
          </xdr:nvPicPr>
          <xdr:blipFill>
            <a:blip xmlns:r="http://schemas.openxmlformats.org/officeDocument/2006/relationships" r:embed="rId31"/>
            <a:srcRect/>
            <a:stretch>
              <a:fillRect/>
            </a:stretch>
          </xdr:blipFill>
          <xdr:spPr bwMode="auto">
            <a:xfrm>
              <a:off x="66673" y="134883523"/>
              <a:ext cx="6429375" cy="2266950"/>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50799</xdr:colOff>
          <xdr:row>826</xdr:row>
          <xdr:rowOff>76198</xdr:rowOff>
        </xdr:from>
        <xdr:to>
          <xdr:col>13</xdr:col>
          <xdr:colOff>367029</xdr:colOff>
          <xdr:row>863</xdr:row>
          <xdr:rowOff>41908</xdr:rowOff>
        </xdr:to>
        <xdr:pic>
          <xdr:nvPicPr>
            <xdr:cNvPr id="47" name="図 46">
              <a:extLst>
                <a:ext uri="{FF2B5EF4-FFF2-40B4-BE49-F238E27FC236}">
                  <a16:creationId xmlns:a16="http://schemas.microsoft.com/office/drawing/2014/main" id="{00000000-0008-0000-0000-00002F000000}"/>
                </a:ext>
              </a:extLst>
            </xdr:cNvPr>
            <xdr:cNvPicPr>
              <a:picLocks noChangeAspect="1" noChangeArrowheads="1"/>
              <a:extLst>
                <a:ext uri="{84589F7E-364E-4C9E-8A38-B11213B215E9}">
                  <a14:cameraTool cellRange="'７（１）①-1'!$A$1:$H$35" spid="_x0000_s586607"/>
                </a:ext>
              </a:extLst>
            </xdr:cNvPicPr>
          </xdr:nvPicPr>
          <xdr:blipFill>
            <a:blip xmlns:r="http://schemas.openxmlformats.org/officeDocument/2006/relationships" r:embed="rId32"/>
            <a:srcRect/>
            <a:stretch>
              <a:fillRect/>
            </a:stretch>
          </xdr:blipFill>
          <xdr:spPr bwMode="auto">
            <a:xfrm>
              <a:off x="50799" y="141693898"/>
              <a:ext cx="6545580" cy="6309360"/>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xdr:from>
      <xdr:col>1</xdr:col>
      <xdr:colOff>440531</xdr:colOff>
      <xdr:row>16</xdr:row>
      <xdr:rowOff>83343</xdr:rowOff>
    </xdr:from>
    <xdr:to>
      <xdr:col>13</xdr:col>
      <xdr:colOff>119062</xdr:colOff>
      <xdr:row>21</xdr:row>
      <xdr:rowOff>166686</xdr:rowOff>
    </xdr:to>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916781" y="2750343"/>
          <a:ext cx="5429250" cy="91678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t>流山市の給与・定員管理について</a:t>
          </a:r>
        </a:p>
      </xdr:txBody>
    </xdr:sp>
    <xdr:clientData/>
  </xdr:twoCellAnchor>
  <xdr:twoCellAnchor>
    <xdr:from>
      <xdr:col>0</xdr:col>
      <xdr:colOff>297656</xdr:colOff>
      <xdr:row>48</xdr:row>
      <xdr:rowOff>142875</xdr:rowOff>
    </xdr:from>
    <xdr:to>
      <xdr:col>13</xdr:col>
      <xdr:colOff>59530</xdr:colOff>
      <xdr:row>53</xdr:row>
      <xdr:rowOff>166686</xdr:rowOff>
    </xdr:to>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297656" y="8143875"/>
          <a:ext cx="5988843" cy="857249"/>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200"/>
            <a:t>　給与・定員管理等の公表は、</a:t>
          </a:r>
          <a:r>
            <a:rPr kumimoji="1" lang="en-US" altLang="ja-JP" sz="1200"/>
            <a:t>『</a:t>
          </a:r>
          <a:r>
            <a:rPr kumimoji="1" lang="ja-JP" altLang="en-US" sz="1200"/>
            <a:t>「地方公共団体における職員給与等の公表について」の一部改正について</a:t>
          </a:r>
          <a:r>
            <a:rPr kumimoji="1" lang="en-US" altLang="ja-JP" sz="1200"/>
            <a:t>』</a:t>
          </a:r>
          <a:r>
            <a:rPr kumimoji="1" lang="ja-JP" altLang="en-US" sz="1200"/>
            <a:t>（令和８年３月９日総行給第１３号）の様式記載要領などに準じて掲載しているものです。</a:t>
          </a:r>
        </a:p>
      </xdr:txBody>
    </xdr:sp>
    <xdr:clientData/>
  </xdr:twoCellAnchor>
  <xdr:twoCellAnchor editAs="oneCell">
    <xdr:from>
      <xdr:col>0</xdr:col>
      <xdr:colOff>28575</xdr:colOff>
      <xdr:row>864</xdr:row>
      <xdr:rowOff>57150</xdr:rowOff>
    </xdr:from>
    <xdr:to>
      <xdr:col>13</xdr:col>
      <xdr:colOff>381000</xdr:colOff>
      <xdr:row>879</xdr:row>
      <xdr:rowOff>28575</xdr:rowOff>
    </xdr:to>
    <xdr:sp macro="" textlink="">
      <xdr:nvSpPr>
        <xdr:cNvPr id="416828" name="AutoShape 7228">
          <a:extLst>
            <a:ext uri="{FF2B5EF4-FFF2-40B4-BE49-F238E27FC236}">
              <a16:creationId xmlns:a16="http://schemas.microsoft.com/office/drawing/2014/main" id="{FC975FBC-DF01-48A4-8E48-7207F99BAC46}"/>
            </a:ext>
          </a:extLst>
        </xdr:cNvPr>
        <xdr:cNvSpPr>
          <a:spLocks noChangeAspect="1" noChangeArrowheads="1"/>
        </xdr:cNvSpPr>
      </xdr:nvSpPr>
      <xdr:spPr bwMode="auto">
        <a:xfrm>
          <a:off x="28575" y="148189950"/>
          <a:ext cx="6581775" cy="25431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0</xdr:col>
          <xdr:colOff>19050</xdr:colOff>
          <xdr:row>130</xdr:row>
          <xdr:rowOff>47626</xdr:rowOff>
        </xdr:from>
        <xdr:to>
          <xdr:col>11</xdr:col>
          <xdr:colOff>228600</xdr:colOff>
          <xdr:row>140</xdr:row>
          <xdr:rowOff>9526</xdr:rowOff>
        </xdr:to>
        <xdr:pic>
          <xdr:nvPicPr>
            <xdr:cNvPr id="43" name="図 42">
              <a:extLst>
                <a:ext uri="{FF2B5EF4-FFF2-40B4-BE49-F238E27FC236}">
                  <a16:creationId xmlns:a16="http://schemas.microsoft.com/office/drawing/2014/main" id="{E044481A-123D-4853-AD18-F16A9EECA13F}"/>
                </a:ext>
              </a:extLst>
            </xdr:cNvPr>
            <xdr:cNvPicPr>
              <a:picLocks noChangeAspect="1" noChangeArrowheads="1"/>
              <a:extLst>
                <a:ext uri="{84589F7E-364E-4C9E-8A38-B11213B215E9}">
                  <a14:cameraTool cellRange="'１（４）②'!$A$1:$F$10" spid="_x0000_s586608"/>
                </a:ext>
              </a:extLst>
            </xdr:cNvPicPr>
          </xdr:nvPicPr>
          <xdr:blipFill rotWithShape="1">
            <a:blip xmlns:r="http://schemas.openxmlformats.org/officeDocument/2006/relationships" r:embed="rId33"/>
            <a:srcRect t="-1" r="7742" b="3825"/>
            <a:stretch>
              <a:fillRect/>
            </a:stretch>
          </xdr:blipFill>
          <xdr:spPr bwMode="auto">
            <a:xfrm>
              <a:off x="19050" y="22336126"/>
              <a:ext cx="5448300" cy="1676400"/>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118</xdr:row>
          <xdr:rowOff>38101</xdr:rowOff>
        </xdr:from>
        <xdr:to>
          <xdr:col>13</xdr:col>
          <xdr:colOff>485775</xdr:colOff>
          <xdr:row>130</xdr:row>
          <xdr:rowOff>19051</xdr:rowOff>
        </xdr:to>
        <xdr:pic>
          <xdr:nvPicPr>
            <xdr:cNvPr id="48" name="図 47">
              <a:extLst>
                <a:ext uri="{FF2B5EF4-FFF2-40B4-BE49-F238E27FC236}">
                  <a16:creationId xmlns:a16="http://schemas.microsoft.com/office/drawing/2014/main" id="{8177714B-F751-4A7E-AD4F-D8B5F243B1ED}"/>
                </a:ext>
              </a:extLst>
            </xdr:cNvPr>
            <xdr:cNvPicPr>
              <a:picLocks noChangeAspect="1" noChangeArrowheads="1"/>
              <a:extLst>
                <a:ext uri="{84589F7E-364E-4C9E-8A38-B11213B215E9}">
                  <a14:cameraTool cellRange="'１（４）'!$A$1:$C$7" spid="_x0000_s586609"/>
                </a:ext>
              </a:extLst>
            </xdr:cNvPicPr>
          </xdr:nvPicPr>
          <xdr:blipFill rotWithShape="1">
            <a:blip xmlns:r="http://schemas.openxmlformats.org/officeDocument/2006/relationships" r:embed="rId34"/>
            <a:srcRect r="8701" b="6550"/>
            <a:stretch>
              <a:fillRect/>
            </a:stretch>
          </xdr:blipFill>
          <xdr:spPr bwMode="auto">
            <a:xfrm>
              <a:off x="19050" y="20269201"/>
              <a:ext cx="6696075" cy="2038350"/>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139</xdr:row>
          <xdr:rowOff>133351</xdr:rowOff>
        </xdr:from>
        <xdr:to>
          <xdr:col>13</xdr:col>
          <xdr:colOff>476250</xdr:colOff>
          <xdr:row>144</xdr:row>
          <xdr:rowOff>1</xdr:rowOff>
        </xdr:to>
        <xdr:pic>
          <xdr:nvPicPr>
            <xdr:cNvPr id="49" name="図 48">
              <a:extLst>
                <a:ext uri="{FF2B5EF4-FFF2-40B4-BE49-F238E27FC236}">
                  <a16:creationId xmlns:a16="http://schemas.microsoft.com/office/drawing/2014/main" id="{8B98546D-4309-46E4-99CB-90D0ABA5B1C6}"/>
                </a:ext>
              </a:extLst>
            </xdr:cNvPr>
            <xdr:cNvPicPr>
              <a:picLocks noChangeAspect="1" noChangeArrowheads="1"/>
              <a:extLst>
                <a:ext uri="{84589F7E-364E-4C9E-8A38-B11213B215E9}">
                  <a14:cameraTool cellRange="'１（４）③'!$A$1:$C$3" spid="_x0000_s586610"/>
                </a:ext>
              </a:extLst>
            </xdr:cNvPicPr>
          </xdr:nvPicPr>
          <xdr:blipFill rotWithShape="1">
            <a:blip xmlns:r="http://schemas.openxmlformats.org/officeDocument/2006/relationships" r:embed="rId35"/>
            <a:srcRect r="8961" b="8434"/>
            <a:stretch>
              <a:fillRect/>
            </a:stretch>
          </xdr:blipFill>
          <xdr:spPr bwMode="auto">
            <a:xfrm>
              <a:off x="28575" y="23964901"/>
              <a:ext cx="6677025" cy="723900"/>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447674</xdr:colOff>
      <xdr:row>1</xdr:row>
      <xdr:rowOff>52387</xdr:rowOff>
    </xdr:from>
    <xdr:to>
      <xdr:col>8</xdr:col>
      <xdr:colOff>485775</xdr:colOff>
      <xdr:row>14</xdr:row>
      <xdr:rowOff>152400</xdr:rowOff>
    </xdr:to>
    <xdr:graphicFrame macro="">
      <xdr:nvGraphicFramePr>
        <xdr:cNvPr id="2" name="グラフ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646042</xdr:colOff>
      <xdr:row>3</xdr:row>
      <xdr:rowOff>140804</xdr:rowOff>
    </xdr:from>
    <xdr:to>
      <xdr:col>1</xdr:col>
      <xdr:colOff>1101587</xdr:colOff>
      <xdr:row>4</xdr:row>
      <xdr:rowOff>107674</xdr:rowOff>
    </xdr:to>
    <xdr:sp macro="" textlink="$C$38">
      <xdr:nvSpPr>
        <xdr:cNvPr id="6" name="テキスト ボックス 5">
          <a:extLst>
            <a:ext uri="{FF2B5EF4-FFF2-40B4-BE49-F238E27FC236}">
              <a16:creationId xmlns:a16="http://schemas.microsoft.com/office/drawing/2014/main" id="{4D783ECE-D936-4E99-82EE-906BE1E4AB93}"/>
            </a:ext>
          </a:extLst>
        </xdr:cNvPr>
        <xdr:cNvSpPr txBox="1"/>
      </xdr:nvSpPr>
      <xdr:spPr>
        <a:xfrm>
          <a:off x="1093303" y="662608"/>
          <a:ext cx="455545" cy="1408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fld id="{4421DF7F-F1F1-4806-BE73-2D7B8FB93A49}" type="TxLink">
            <a:rPr kumimoji="1" lang="en-US" altLang="en-US" sz="600" b="0" i="0" u="none" strike="noStrike">
              <a:solidFill>
                <a:srgbClr val="000000"/>
              </a:solidFill>
              <a:latin typeface="BIZ UD明朝 Medium"/>
              <a:ea typeface="BIZ UD明朝 Medium"/>
            </a:rPr>
            <a:pPr/>
            <a:t>R4.4.1</a:t>
          </a:fld>
          <a:endParaRPr kumimoji="1" lang="ja-JP" altLang="en-US" sz="600"/>
        </a:p>
      </xdr:txBody>
    </xdr:sp>
    <xdr:clientData/>
  </xdr:twoCellAnchor>
  <xdr:twoCellAnchor>
    <xdr:from>
      <xdr:col>3</xdr:col>
      <xdr:colOff>521803</xdr:colOff>
      <xdr:row>6</xdr:row>
      <xdr:rowOff>24848</xdr:rowOff>
    </xdr:from>
    <xdr:to>
      <xdr:col>4</xdr:col>
      <xdr:colOff>314739</xdr:colOff>
      <xdr:row>7</xdr:row>
      <xdr:rowOff>16566</xdr:rowOff>
    </xdr:to>
    <xdr:sp macro="" textlink="$C$38">
      <xdr:nvSpPr>
        <xdr:cNvPr id="7" name="テキスト ボックス 6">
          <a:extLst>
            <a:ext uri="{FF2B5EF4-FFF2-40B4-BE49-F238E27FC236}">
              <a16:creationId xmlns:a16="http://schemas.microsoft.com/office/drawing/2014/main" id="{FACC7844-2B9D-4398-B526-D4692E88F9CC}"/>
            </a:ext>
          </a:extLst>
        </xdr:cNvPr>
        <xdr:cNvSpPr txBox="1"/>
      </xdr:nvSpPr>
      <xdr:spPr>
        <a:xfrm>
          <a:off x="2791238" y="1068457"/>
          <a:ext cx="480392" cy="1656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fld id="{4421DF7F-F1F1-4806-BE73-2D7B8FB93A49}" type="TxLink">
            <a:rPr kumimoji="1" lang="en-US" altLang="en-US" sz="600" b="0" i="0" u="none" strike="noStrike">
              <a:solidFill>
                <a:srgbClr val="000000"/>
              </a:solidFill>
              <a:latin typeface="BIZ UD明朝 Medium"/>
              <a:ea typeface="BIZ UD明朝 Medium"/>
            </a:rPr>
            <a:pPr/>
            <a:t>R4.4.1</a:t>
          </a:fld>
          <a:endParaRPr kumimoji="1" lang="ja-JP" altLang="en-US" sz="600"/>
        </a:p>
      </xdr:txBody>
    </xdr:sp>
    <xdr:clientData/>
  </xdr:twoCellAnchor>
  <xdr:twoCellAnchor>
    <xdr:from>
      <xdr:col>6</xdr:col>
      <xdr:colOff>157369</xdr:colOff>
      <xdr:row>6</xdr:row>
      <xdr:rowOff>99391</xdr:rowOff>
    </xdr:from>
    <xdr:to>
      <xdr:col>7</xdr:col>
      <xdr:colOff>8282</xdr:colOff>
      <xdr:row>7</xdr:row>
      <xdr:rowOff>82826</xdr:rowOff>
    </xdr:to>
    <xdr:sp macro="" textlink="$C$38">
      <xdr:nvSpPr>
        <xdr:cNvPr id="8" name="テキスト ボックス 7">
          <a:extLst>
            <a:ext uri="{FF2B5EF4-FFF2-40B4-BE49-F238E27FC236}">
              <a16:creationId xmlns:a16="http://schemas.microsoft.com/office/drawing/2014/main" id="{F8D965D1-5B41-4419-9754-8605D5E260C6}"/>
            </a:ext>
          </a:extLst>
        </xdr:cNvPr>
        <xdr:cNvSpPr txBox="1"/>
      </xdr:nvSpPr>
      <xdr:spPr>
        <a:xfrm>
          <a:off x="4489173" y="1143000"/>
          <a:ext cx="538370" cy="1573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fld id="{4421DF7F-F1F1-4806-BE73-2D7B8FB93A49}" type="TxLink">
            <a:rPr kumimoji="1" lang="en-US" altLang="en-US" sz="600" b="0" i="0" u="none" strike="noStrike">
              <a:solidFill>
                <a:srgbClr val="000000"/>
              </a:solidFill>
              <a:latin typeface="BIZ UD明朝 Medium"/>
              <a:ea typeface="BIZ UD明朝 Medium"/>
            </a:rPr>
            <a:pPr/>
            <a:t>R4.4.1</a:t>
          </a:fld>
          <a:endParaRPr kumimoji="1" lang="ja-JP" altLang="en-US" sz="600"/>
        </a:p>
      </xdr:txBody>
    </xdr:sp>
    <xdr:clientData/>
  </xdr:twoCellAnchor>
  <xdr:twoCellAnchor>
    <xdr:from>
      <xdr:col>6</xdr:col>
      <xdr:colOff>488674</xdr:colOff>
      <xdr:row>6</xdr:row>
      <xdr:rowOff>107674</xdr:rowOff>
    </xdr:from>
    <xdr:to>
      <xdr:col>7</xdr:col>
      <xdr:colOff>281609</xdr:colOff>
      <xdr:row>7</xdr:row>
      <xdr:rowOff>74544</xdr:rowOff>
    </xdr:to>
    <xdr:sp macro="" textlink="$D$38">
      <xdr:nvSpPr>
        <xdr:cNvPr id="9" name="テキスト ボックス 8">
          <a:extLst>
            <a:ext uri="{FF2B5EF4-FFF2-40B4-BE49-F238E27FC236}">
              <a16:creationId xmlns:a16="http://schemas.microsoft.com/office/drawing/2014/main" id="{C3925474-2500-4CB4-A260-F04DB145CF49}"/>
            </a:ext>
          </a:extLst>
        </xdr:cNvPr>
        <xdr:cNvSpPr txBox="1"/>
      </xdr:nvSpPr>
      <xdr:spPr>
        <a:xfrm>
          <a:off x="4820478" y="1151283"/>
          <a:ext cx="480392" cy="1408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fld id="{53862EF1-4A14-499C-98A6-9B86C72B4807}" type="TxLink">
            <a:rPr kumimoji="1" lang="en-US" altLang="en-US" sz="600" b="0" i="0" u="none" strike="noStrike">
              <a:solidFill>
                <a:srgbClr val="000000"/>
              </a:solidFill>
              <a:latin typeface="BIZ UD明朝 Medium"/>
              <a:ea typeface="BIZ UD明朝 Medium"/>
            </a:rPr>
            <a:pPr/>
            <a:t>R5.4.1</a:t>
          </a:fld>
          <a:endParaRPr kumimoji="1" lang="ja-JP" altLang="en-US" sz="100"/>
        </a:p>
      </xdr:txBody>
    </xdr:sp>
    <xdr:clientData/>
  </xdr:twoCellAnchor>
  <xdr:twoCellAnchor>
    <xdr:from>
      <xdr:col>1</xdr:col>
      <xdr:colOff>944217</xdr:colOff>
      <xdr:row>4</xdr:row>
      <xdr:rowOff>57978</xdr:rowOff>
    </xdr:from>
    <xdr:to>
      <xdr:col>2</xdr:col>
      <xdr:colOff>289892</xdr:colOff>
      <xdr:row>5</xdr:row>
      <xdr:rowOff>24847</xdr:rowOff>
    </xdr:to>
    <xdr:sp macro="" textlink="$D$38">
      <xdr:nvSpPr>
        <xdr:cNvPr id="10" name="テキスト ボックス 9">
          <a:extLst>
            <a:ext uri="{FF2B5EF4-FFF2-40B4-BE49-F238E27FC236}">
              <a16:creationId xmlns:a16="http://schemas.microsoft.com/office/drawing/2014/main" id="{C998D94D-FE88-4A97-A577-136B7DF5D01E}"/>
            </a:ext>
          </a:extLst>
        </xdr:cNvPr>
        <xdr:cNvSpPr txBox="1"/>
      </xdr:nvSpPr>
      <xdr:spPr>
        <a:xfrm>
          <a:off x="1391478" y="753717"/>
          <a:ext cx="480392" cy="1408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fld id="{53862EF1-4A14-499C-98A6-9B86C72B4807}" type="TxLink">
            <a:rPr kumimoji="1" lang="en-US" altLang="en-US" sz="600" b="0" i="0" u="none" strike="noStrike">
              <a:solidFill>
                <a:srgbClr val="000000"/>
              </a:solidFill>
              <a:latin typeface="BIZ UD明朝 Medium"/>
              <a:ea typeface="BIZ UD明朝 Medium"/>
            </a:rPr>
            <a:pPr/>
            <a:t>R5.4.1</a:t>
          </a:fld>
          <a:endParaRPr kumimoji="1" lang="ja-JP" altLang="en-US" sz="100"/>
        </a:p>
      </xdr:txBody>
    </xdr:sp>
    <xdr:clientData/>
  </xdr:twoCellAnchor>
  <xdr:twoCellAnchor>
    <xdr:from>
      <xdr:col>4</xdr:col>
      <xdr:colOff>165652</xdr:colOff>
      <xdr:row>6</xdr:row>
      <xdr:rowOff>16565</xdr:rowOff>
    </xdr:from>
    <xdr:to>
      <xdr:col>4</xdr:col>
      <xdr:colOff>646044</xdr:colOff>
      <xdr:row>6</xdr:row>
      <xdr:rowOff>157369</xdr:rowOff>
    </xdr:to>
    <xdr:sp macro="" textlink="$D$38">
      <xdr:nvSpPr>
        <xdr:cNvPr id="11" name="テキスト ボックス 10">
          <a:extLst>
            <a:ext uri="{FF2B5EF4-FFF2-40B4-BE49-F238E27FC236}">
              <a16:creationId xmlns:a16="http://schemas.microsoft.com/office/drawing/2014/main" id="{AD49D04A-90A6-493C-8E1A-C459C920AC20}"/>
            </a:ext>
          </a:extLst>
        </xdr:cNvPr>
        <xdr:cNvSpPr txBox="1"/>
      </xdr:nvSpPr>
      <xdr:spPr>
        <a:xfrm>
          <a:off x="3122543" y="1060174"/>
          <a:ext cx="480392" cy="1408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fld id="{53862EF1-4A14-499C-98A6-9B86C72B4807}" type="TxLink">
            <a:rPr kumimoji="1" lang="en-US" altLang="en-US" sz="600" b="0" i="0" u="none" strike="noStrike">
              <a:solidFill>
                <a:srgbClr val="000000"/>
              </a:solidFill>
              <a:latin typeface="BIZ UD明朝 Medium"/>
              <a:ea typeface="BIZ UD明朝 Medium"/>
            </a:rPr>
            <a:pPr/>
            <a:t>R5.4.1</a:t>
          </a:fld>
          <a:endParaRPr kumimoji="1" lang="ja-JP" altLang="en-US" sz="100"/>
        </a:p>
      </xdr:txBody>
    </xdr:sp>
    <xdr:clientData/>
  </xdr:twoCellAnchor>
  <xdr:twoCellAnchor>
    <xdr:from>
      <xdr:col>7</xdr:col>
      <xdr:colOff>115957</xdr:colOff>
      <xdr:row>6</xdr:row>
      <xdr:rowOff>140805</xdr:rowOff>
    </xdr:from>
    <xdr:to>
      <xdr:col>7</xdr:col>
      <xdr:colOff>596349</xdr:colOff>
      <xdr:row>7</xdr:row>
      <xdr:rowOff>107675</xdr:rowOff>
    </xdr:to>
    <xdr:sp macro="" textlink="$E$38">
      <xdr:nvSpPr>
        <xdr:cNvPr id="12" name="テキスト ボックス 11">
          <a:extLst>
            <a:ext uri="{FF2B5EF4-FFF2-40B4-BE49-F238E27FC236}">
              <a16:creationId xmlns:a16="http://schemas.microsoft.com/office/drawing/2014/main" id="{5ECEAEBF-3AA4-440C-A436-8DB17EFB1BE5}"/>
            </a:ext>
          </a:extLst>
        </xdr:cNvPr>
        <xdr:cNvSpPr txBox="1"/>
      </xdr:nvSpPr>
      <xdr:spPr>
        <a:xfrm>
          <a:off x="5135218" y="1184414"/>
          <a:ext cx="480392" cy="1408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fld id="{4BBB9D54-8490-41EE-A551-22630E8F7438}" type="TxLink">
            <a:rPr kumimoji="1" lang="en-US" altLang="en-US" sz="600" b="0" i="0" u="none" strike="noStrike">
              <a:solidFill>
                <a:srgbClr val="000000"/>
              </a:solidFill>
              <a:latin typeface="BIZ UD明朝 Medium"/>
              <a:ea typeface="BIZ UD明朝 Medium"/>
            </a:rPr>
            <a:pPr/>
            <a:t>R6.4.1</a:t>
          </a:fld>
          <a:endParaRPr kumimoji="1" lang="ja-JP" altLang="en-US" sz="100"/>
        </a:p>
      </xdr:txBody>
    </xdr:sp>
    <xdr:clientData/>
  </xdr:twoCellAnchor>
  <xdr:twoCellAnchor>
    <xdr:from>
      <xdr:col>2</xdr:col>
      <xdr:colOff>107674</xdr:colOff>
      <xdr:row>4</xdr:row>
      <xdr:rowOff>24848</xdr:rowOff>
    </xdr:from>
    <xdr:to>
      <xdr:col>2</xdr:col>
      <xdr:colOff>588066</xdr:colOff>
      <xdr:row>4</xdr:row>
      <xdr:rowOff>165652</xdr:rowOff>
    </xdr:to>
    <xdr:sp macro="" textlink="$E$38">
      <xdr:nvSpPr>
        <xdr:cNvPr id="13" name="テキスト ボックス 12">
          <a:extLst>
            <a:ext uri="{FF2B5EF4-FFF2-40B4-BE49-F238E27FC236}">
              <a16:creationId xmlns:a16="http://schemas.microsoft.com/office/drawing/2014/main" id="{B081A7FA-712A-42EC-A85D-9AD2D94F8C41}"/>
            </a:ext>
          </a:extLst>
        </xdr:cNvPr>
        <xdr:cNvSpPr txBox="1"/>
      </xdr:nvSpPr>
      <xdr:spPr>
        <a:xfrm>
          <a:off x="1689652" y="720587"/>
          <a:ext cx="480392" cy="1408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fld id="{4BBB9D54-8490-41EE-A551-22630E8F7438}" type="TxLink">
            <a:rPr kumimoji="1" lang="en-US" altLang="en-US" sz="600" b="0" i="0" u="none" strike="noStrike">
              <a:solidFill>
                <a:srgbClr val="000000"/>
              </a:solidFill>
              <a:latin typeface="BIZ UD明朝 Medium"/>
              <a:ea typeface="BIZ UD明朝 Medium"/>
            </a:rPr>
            <a:pPr/>
            <a:t>R6.4.1</a:t>
          </a:fld>
          <a:endParaRPr kumimoji="1" lang="ja-JP" altLang="en-US" sz="100"/>
        </a:p>
      </xdr:txBody>
    </xdr:sp>
    <xdr:clientData/>
  </xdr:twoCellAnchor>
  <xdr:twoCellAnchor>
    <xdr:from>
      <xdr:col>4</xdr:col>
      <xdr:colOff>447261</xdr:colOff>
      <xdr:row>6</xdr:row>
      <xdr:rowOff>16565</xdr:rowOff>
    </xdr:from>
    <xdr:to>
      <xdr:col>5</xdr:col>
      <xdr:colOff>240196</xdr:colOff>
      <xdr:row>6</xdr:row>
      <xdr:rowOff>157369</xdr:rowOff>
    </xdr:to>
    <xdr:sp macro="" textlink="$E$38">
      <xdr:nvSpPr>
        <xdr:cNvPr id="14" name="テキスト ボックス 13">
          <a:extLst>
            <a:ext uri="{FF2B5EF4-FFF2-40B4-BE49-F238E27FC236}">
              <a16:creationId xmlns:a16="http://schemas.microsoft.com/office/drawing/2014/main" id="{B4E2DF84-D95B-40F9-841B-A7E5C12C7E51}"/>
            </a:ext>
          </a:extLst>
        </xdr:cNvPr>
        <xdr:cNvSpPr txBox="1"/>
      </xdr:nvSpPr>
      <xdr:spPr>
        <a:xfrm>
          <a:off x="3404152" y="1060174"/>
          <a:ext cx="480392" cy="1408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fld id="{4BBB9D54-8490-41EE-A551-22630E8F7438}" type="TxLink">
            <a:rPr kumimoji="1" lang="en-US" altLang="en-US" sz="600" b="0" i="0" u="none" strike="noStrike">
              <a:solidFill>
                <a:srgbClr val="000000"/>
              </a:solidFill>
              <a:latin typeface="BIZ UD明朝 Medium"/>
              <a:ea typeface="BIZ UD明朝 Medium"/>
            </a:rPr>
            <a:pPr/>
            <a:t>R6.4.1</a:t>
          </a:fld>
          <a:endParaRPr kumimoji="1" lang="ja-JP" altLang="en-US" sz="100"/>
        </a:p>
      </xdr:txBody>
    </xdr:sp>
    <xdr:clientData/>
  </xdr:twoCellAnchor>
  <xdr:twoCellAnchor>
    <xdr:from>
      <xdr:col>2</xdr:col>
      <xdr:colOff>463825</xdr:colOff>
      <xdr:row>4</xdr:row>
      <xdr:rowOff>41413</xdr:rowOff>
    </xdr:from>
    <xdr:to>
      <xdr:col>3</xdr:col>
      <xdr:colOff>256760</xdr:colOff>
      <xdr:row>5</xdr:row>
      <xdr:rowOff>8282</xdr:rowOff>
    </xdr:to>
    <xdr:sp macro="" textlink="$F$38">
      <xdr:nvSpPr>
        <xdr:cNvPr id="15" name="テキスト ボックス 14">
          <a:extLst>
            <a:ext uri="{FF2B5EF4-FFF2-40B4-BE49-F238E27FC236}">
              <a16:creationId xmlns:a16="http://schemas.microsoft.com/office/drawing/2014/main" id="{F8433309-6699-42B8-BB39-6F3387B82F84}"/>
            </a:ext>
          </a:extLst>
        </xdr:cNvPr>
        <xdr:cNvSpPr txBox="1"/>
      </xdr:nvSpPr>
      <xdr:spPr>
        <a:xfrm>
          <a:off x="2045803" y="737152"/>
          <a:ext cx="480392" cy="1408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fld id="{273144BD-6416-41CE-99B9-E62E13DD2CC3}" type="TxLink">
            <a:rPr kumimoji="1" lang="en-US" altLang="en-US" sz="600" b="0" i="0" u="none" strike="noStrike">
              <a:solidFill>
                <a:srgbClr val="000000"/>
              </a:solidFill>
              <a:latin typeface="BIZ UD明朝 Medium"/>
              <a:ea typeface="BIZ UD明朝 Medium"/>
            </a:rPr>
            <a:pPr/>
            <a:t>R7.4.1</a:t>
          </a:fld>
          <a:endParaRPr kumimoji="1" lang="ja-JP" altLang="en-US" sz="100"/>
        </a:p>
      </xdr:txBody>
    </xdr:sp>
    <xdr:clientData/>
  </xdr:twoCellAnchor>
  <xdr:twoCellAnchor>
    <xdr:from>
      <xdr:col>5</xdr:col>
      <xdr:colOff>91109</xdr:colOff>
      <xdr:row>6</xdr:row>
      <xdr:rowOff>49696</xdr:rowOff>
    </xdr:from>
    <xdr:to>
      <xdr:col>5</xdr:col>
      <xdr:colOff>571501</xdr:colOff>
      <xdr:row>7</xdr:row>
      <xdr:rowOff>16566</xdr:rowOff>
    </xdr:to>
    <xdr:sp macro="" textlink="$F$38">
      <xdr:nvSpPr>
        <xdr:cNvPr id="16" name="テキスト ボックス 15">
          <a:extLst>
            <a:ext uri="{FF2B5EF4-FFF2-40B4-BE49-F238E27FC236}">
              <a16:creationId xmlns:a16="http://schemas.microsoft.com/office/drawing/2014/main" id="{5BB9FC3C-87DB-4277-B140-FC5BB6273CE8}"/>
            </a:ext>
          </a:extLst>
        </xdr:cNvPr>
        <xdr:cNvSpPr txBox="1"/>
      </xdr:nvSpPr>
      <xdr:spPr>
        <a:xfrm>
          <a:off x="3735457" y="1093305"/>
          <a:ext cx="480392" cy="1408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fld id="{273144BD-6416-41CE-99B9-E62E13DD2CC3}" type="TxLink">
            <a:rPr kumimoji="1" lang="en-US" altLang="en-US" sz="600" b="0" i="0" u="none" strike="noStrike">
              <a:solidFill>
                <a:srgbClr val="000000"/>
              </a:solidFill>
              <a:latin typeface="BIZ UD明朝 Medium"/>
              <a:ea typeface="BIZ UD明朝 Medium"/>
            </a:rPr>
            <a:pPr/>
            <a:t>R7.4.1</a:t>
          </a:fld>
          <a:endParaRPr kumimoji="1" lang="ja-JP" altLang="en-US" sz="100"/>
        </a:p>
      </xdr:txBody>
    </xdr:sp>
    <xdr:clientData/>
  </xdr:twoCellAnchor>
  <xdr:twoCellAnchor>
    <xdr:from>
      <xdr:col>7</xdr:col>
      <xdr:colOff>438979</xdr:colOff>
      <xdr:row>6</xdr:row>
      <xdr:rowOff>149087</xdr:rowOff>
    </xdr:from>
    <xdr:to>
      <xdr:col>8</xdr:col>
      <xdr:colOff>231915</xdr:colOff>
      <xdr:row>7</xdr:row>
      <xdr:rowOff>115957</xdr:rowOff>
    </xdr:to>
    <xdr:sp macro="" textlink="$F$38">
      <xdr:nvSpPr>
        <xdr:cNvPr id="17" name="テキスト ボックス 16">
          <a:extLst>
            <a:ext uri="{FF2B5EF4-FFF2-40B4-BE49-F238E27FC236}">
              <a16:creationId xmlns:a16="http://schemas.microsoft.com/office/drawing/2014/main" id="{0E1CA9DD-AF6A-48C1-8B9D-CFD6E3C06DE8}"/>
            </a:ext>
          </a:extLst>
        </xdr:cNvPr>
        <xdr:cNvSpPr txBox="1"/>
      </xdr:nvSpPr>
      <xdr:spPr>
        <a:xfrm>
          <a:off x="5458240" y="1192696"/>
          <a:ext cx="480392" cy="1408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fld id="{273144BD-6416-41CE-99B9-E62E13DD2CC3}" type="TxLink">
            <a:rPr kumimoji="1" lang="en-US" altLang="en-US" sz="600" b="0" i="0" u="none" strike="noStrike">
              <a:solidFill>
                <a:srgbClr val="000000"/>
              </a:solidFill>
              <a:latin typeface="BIZ UD明朝 Medium"/>
              <a:ea typeface="BIZ UD明朝 Medium"/>
            </a:rPr>
            <a:pPr/>
            <a:t>R7.4.1</a:t>
          </a:fld>
          <a:endParaRPr kumimoji="1" lang="ja-JP" altLang="en-US" sz="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44</xdr:row>
      <xdr:rowOff>157162</xdr:rowOff>
    </xdr:from>
    <xdr:to>
      <xdr:col>7</xdr:col>
      <xdr:colOff>533400</xdr:colOff>
      <xdr:row>68</xdr:row>
      <xdr:rowOff>152400</xdr:rowOff>
    </xdr:to>
    <xdr:graphicFrame macro="">
      <xdr:nvGraphicFramePr>
        <xdr:cNvPr id="2" name="グラフ 1">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53340</xdr:colOff>
      <xdr:row>1</xdr:row>
      <xdr:rowOff>60960</xdr:rowOff>
    </xdr:from>
    <xdr:to>
      <xdr:col>10</xdr:col>
      <xdr:colOff>662940</xdr:colOff>
      <xdr:row>45</xdr:row>
      <xdr:rowOff>144780</xdr:rowOff>
    </xdr:to>
    <xdr:graphicFrame macro="">
      <xdr:nvGraphicFramePr>
        <xdr:cNvPr id="2" name="グラフ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xdr:col>
      <xdr:colOff>51434</xdr:colOff>
      <xdr:row>4</xdr:row>
      <xdr:rowOff>30480</xdr:rowOff>
    </xdr:from>
    <xdr:ext cx="657226" cy="292452"/>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a:xfrm>
          <a:off x="1823084" y="1030605"/>
          <a:ext cx="657226" cy="292452"/>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kumimoji="1" lang="ja-JP" altLang="en-US" sz="1200" b="1">
              <a:solidFill>
                <a:srgbClr val="0070C0"/>
              </a:solidFill>
              <a:latin typeface="ＭＳ ゴシック" pitchFamily="49" charset="-128"/>
              <a:ea typeface="ＭＳ ゴシック" pitchFamily="49" charset="-128"/>
            </a:rPr>
            <a:t>国</a:t>
          </a:r>
          <a:r>
            <a:rPr kumimoji="1" lang="en-US" altLang="ja-JP" sz="1200" b="1">
              <a:solidFill>
                <a:srgbClr val="0070C0"/>
              </a:solidFill>
              <a:latin typeface="ＭＳ ゴシック" pitchFamily="49" charset="-128"/>
              <a:ea typeface="ＭＳ ゴシック" pitchFamily="49" charset="-128"/>
            </a:rPr>
            <a:t>10</a:t>
          </a:r>
          <a:r>
            <a:rPr kumimoji="1" lang="ja-JP" altLang="en-US" sz="1200" b="1">
              <a:solidFill>
                <a:srgbClr val="0070C0"/>
              </a:solidFill>
              <a:latin typeface="ＭＳ ゴシック" pitchFamily="49" charset="-128"/>
              <a:ea typeface="ＭＳ ゴシック" pitchFamily="49" charset="-128"/>
            </a:rPr>
            <a:t>級</a:t>
          </a:r>
        </a:p>
      </xdr:txBody>
    </xdr:sp>
    <xdr:clientData/>
  </xdr:oneCellAnchor>
  <xdr:oneCellAnchor>
    <xdr:from>
      <xdr:col>7</xdr:col>
      <xdr:colOff>149225</xdr:colOff>
      <xdr:row>5</xdr:row>
      <xdr:rowOff>67945</xdr:rowOff>
    </xdr:from>
    <xdr:ext cx="1743956" cy="579646"/>
    <xdr:sp macro="" textlink="">
      <xdr:nvSpPr>
        <xdr:cNvPr id="4" name="テキスト ボックス 3">
          <a:extLst>
            <a:ext uri="{FF2B5EF4-FFF2-40B4-BE49-F238E27FC236}">
              <a16:creationId xmlns:a16="http://schemas.microsoft.com/office/drawing/2014/main" id="{00000000-0008-0000-0C00-000004000000}"/>
            </a:ext>
          </a:extLst>
        </xdr:cNvPr>
        <xdr:cNvSpPr txBox="1"/>
      </xdr:nvSpPr>
      <xdr:spPr>
        <a:xfrm>
          <a:off x="5302250" y="1268095"/>
          <a:ext cx="1743956" cy="579646"/>
        </a:xfrm>
        <a:prstGeom prst="rect">
          <a:avLst/>
        </a:prstGeom>
        <a:ln/>
      </xdr:spPr>
      <xdr:style>
        <a:lnRef idx="2">
          <a:schemeClr val="dk1"/>
        </a:lnRef>
        <a:fillRef idx="1">
          <a:schemeClr val="lt1"/>
        </a:fillRef>
        <a:effectRef idx="0">
          <a:schemeClr val="dk1"/>
        </a:effectRef>
        <a:fontRef idx="minor">
          <a:schemeClr val="dk1"/>
        </a:fontRef>
      </xdr:style>
      <xdr:txBody>
        <a:bodyPr wrap="square" rtlCol="0" anchor="t">
          <a:spAutoFit/>
        </a:bodyPr>
        <a:lstStyle/>
        <a:p>
          <a:pPr>
            <a:lnSpc>
              <a:spcPts val="1300"/>
            </a:lnSpc>
          </a:pPr>
          <a:r>
            <a:rPr kumimoji="1" lang="ja-JP" altLang="en-US" sz="1050">
              <a:latin typeface="ＭＳ Ｐゴシック" pitchFamily="50" charset="-128"/>
              <a:ea typeface="ＭＳ Ｐゴシック" pitchFamily="50" charset="-128"/>
            </a:rPr>
            <a:t>　　　　　　　　流山市</a:t>
          </a:r>
          <a:r>
            <a:rPr kumimoji="1" lang="ja-JP" altLang="en-US" sz="800">
              <a:latin typeface="ＭＳ Ｐゴシック" pitchFamily="50" charset="-128"/>
              <a:ea typeface="ＭＳ Ｐゴシック" pitchFamily="50" charset="-128"/>
            </a:rPr>
            <a:t>（</a:t>
          </a:r>
          <a:r>
            <a:rPr kumimoji="1" lang="en-US" altLang="ja-JP" sz="800">
              <a:latin typeface="ＭＳ Ｐゴシック" pitchFamily="50" charset="-128"/>
              <a:ea typeface="ＭＳ Ｐゴシック" pitchFamily="50" charset="-128"/>
            </a:rPr>
            <a:t>R</a:t>
          </a:r>
          <a:r>
            <a:rPr kumimoji="1" lang="ja-JP" altLang="en-US" sz="800">
              <a:latin typeface="ＭＳ Ｐゴシック" pitchFamily="50" charset="-128"/>
              <a:ea typeface="ＭＳ Ｐゴシック" pitchFamily="50" charset="-128"/>
            </a:rPr>
            <a:t>７）</a:t>
          </a:r>
          <a:endParaRPr kumimoji="1" lang="en-US" altLang="ja-JP" sz="800">
            <a:latin typeface="ＭＳ Ｐゴシック" pitchFamily="50" charset="-128"/>
            <a:ea typeface="ＭＳ Ｐゴシック" pitchFamily="50" charset="-128"/>
          </a:endParaRPr>
        </a:p>
        <a:p>
          <a:pPr>
            <a:lnSpc>
              <a:spcPts val="1300"/>
            </a:lnSpc>
          </a:pPr>
          <a:r>
            <a:rPr kumimoji="1" lang="ja-JP" altLang="en-US" sz="1050">
              <a:latin typeface="ＭＳ Ｐゴシック" pitchFamily="50" charset="-128"/>
              <a:ea typeface="ＭＳ Ｐゴシック" pitchFamily="50" charset="-128"/>
            </a:rPr>
            <a:t>　　　　　　　</a:t>
          </a:r>
          <a:endParaRPr kumimoji="1" lang="en-US" altLang="ja-JP" sz="1050">
            <a:latin typeface="ＭＳ Ｐゴシック" pitchFamily="50" charset="-128"/>
            <a:ea typeface="ＭＳ Ｐゴシック" pitchFamily="50" charset="-128"/>
          </a:endParaRPr>
        </a:p>
        <a:p>
          <a:pPr>
            <a:lnSpc>
              <a:spcPts val="1200"/>
            </a:lnSpc>
          </a:pPr>
          <a:r>
            <a:rPr kumimoji="1" lang="ja-JP" altLang="en-US" sz="1050">
              <a:latin typeface="ＭＳ Ｐゴシック" pitchFamily="50" charset="-128"/>
              <a:ea typeface="ＭＳ Ｐゴシック" pitchFamily="50" charset="-128"/>
            </a:rPr>
            <a:t>  　　　　　　　</a:t>
          </a:r>
          <a:r>
            <a:rPr kumimoji="1" lang="ja-JP" altLang="en-US" sz="800">
              <a:latin typeface="ＭＳ Ｐゴシック" pitchFamily="50" charset="-128"/>
              <a:ea typeface="ＭＳ Ｐゴシック" pitchFamily="50" charset="-128"/>
            </a:rPr>
            <a:t>国家公務員（</a:t>
          </a:r>
          <a:r>
            <a:rPr kumimoji="1" lang="en-US" altLang="ja-JP" sz="800">
              <a:latin typeface="ＭＳ Ｐゴシック" pitchFamily="50" charset="-128"/>
              <a:ea typeface="ＭＳ Ｐゴシック" pitchFamily="50" charset="-128"/>
            </a:rPr>
            <a:t>R</a:t>
          </a:r>
          <a:r>
            <a:rPr kumimoji="1" lang="ja-JP" altLang="en-US" sz="800">
              <a:latin typeface="ＭＳ Ｐゴシック" pitchFamily="50" charset="-128"/>
              <a:ea typeface="ＭＳ Ｐゴシック" pitchFamily="50" charset="-128"/>
            </a:rPr>
            <a:t>７</a:t>
          </a:r>
          <a:r>
            <a:rPr kumimoji="1" lang="en-US" altLang="ja-JP" sz="800">
              <a:latin typeface="ＭＳ Ｐゴシック" pitchFamily="50" charset="-128"/>
              <a:ea typeface="ＭＳ Ｐゴシック" pitchFamily="50" charset="-128"/>
            </a:rPr>
            <a:t>)</a:t>
          </a:r>
        </a:p>
      </xdr:txBody>
    </xdr:sp>
    <xdr:clientData/>
  </xdr:oneCellAnchor>
  <xdr:twoCellAnchor>
    <xdr:from>
      <xdr:col>7</xdr:col>
      <xdr:colOff>373380</xdr:colOff>
      <xdr:row>6</xdr:row>
      <xdr:rowOff>0</xdr:rowOff>
    </xdr:from>
    <xdr:to>
      <xdr:col>8</xdr:col>
      <xdr:colOff>205740</xdr:colOff>
      <xdr:row>6</xdr:row>
      <xdr:rowOff>0</xdr:rowOff>
    </xdr:to>
    <xdr:cxnSp macro="">
      <xdr:nvCxnSpPr>
        <xdr:cNvPr id="5" name="直線コネクタ 19">
          <a:extLst>
            <a:ext uri="{FF2B5EF4-FFF2-40B4-BE49-F238E27FC236}">
              <a16:creationId xmlns:a16="http://schemas.microsoft.com/office/drawing/2014/main" id="{00000000-0008-0000-0C00-000005000000}"/>
            </a:ext>
          </a:extLst>
        </xdr:cNvPr>
        <xdr:cNvCxnSpPr>
          <a:cxnSpLocks noChangeShapeType="1"/>
        </xdr:cNvCxnSpPr>
      </xdr:nvCxnSpPr>
      <xdr:spPr bwMode="auto">
        <a:xfrm>
          <a:off x="5526405" y="1400175"/>
          <a:ext cx="508635" cy="0"/>
        </a:xfrm>
        <a:prstGeom prst="line">
          <a:avLst/>
        </a:prstGeom>
        <a:noFill/>
        <a:ln w="2857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396240</xdr:colOff>
      <xdr:row>7</xdr:row>
      <xdr:rowOff>144780</xdr:rowOff>
    </xdr:from>
    <xdr:to>
      <xdr:col>8</xdr:col>
      <xdr:colOff>228600</xdr:colOff>
      <xdr:row>7</xdr:row>
      <xdr:rowOff>152400</xdr:rowOff>
    </xdr:to>
    <xdr:cxnSp macro="">
      <xdr:nvCxnSpPr>
        <xdr:cNvPr id="6" name="直線コネクタ 20">
          <a:extLst>
            <a:ext uri="{FF2B5EF4-FFF2-40B4-BE49-F238E27FC236}">
              <a16:creationId xmlns:a16="http://schemas.microsoft.com/office/drawing/2014/main" id="{00000000-0008-0000-0C00-000006000000}"/>
            </a:ext>
          </a:extLst>
        </xdr:cNvPr>
        <xdr:cNvCxnSpPr>
          <a:cxnSpLocks noChangeShapeType="1"/>
        </xdr:cNvCxnSpPr>
      </xdr:nvCxnSpPr>
      <xdr:spPr bwMode="auto">
        <a:xfrm flipV="1">
          <a:off x="5549265" y="1744980"/>
          <a:ext cx="508635" cy="7620"/>
        </a:xfrm>
        <a:prstGeom prst="line">
          <a:avLst/>
        </a:prstGeom>
        <a:noFill/>
        <a:ln w="41275" algn="ctr">
          <a:solidFill>
            <a:srgbClr val="0070C0"/>
          </a:solidFill>
          <a:prstDash val="sysDash"/>
          <a:round/>
          <a:headEnd/>
          <a:tailEnd/>
        </a:ln>
        <a:extLst>
          <a:ext uri="{909E8E84-426E-40DD-AFC4-6F175D3DCCD1}">
            <a14:hiddenFill xmlns:a14="http://schemas.microsoft.com/office/drawing/2010/main">
              <a:noFill/>
            </a14:hiddenFill>
          </a:ext>
        </a:extLst>
      </xdr:spPr>
    </xdr:cxnSp>
    <xdr:clientData/>
  </xdr:twoCellAnchor>
  <xdr:oneCellAnchor>
    <xdr:from>
      <xdr:col>0</xdr:col>
      <xdr:colOff>45085</xdr:colOff>
      <xdr:row>1</xdr:row>
      <xdr:rowOff>191407</xdr:rowOff>
    </xdr:from>
    <xdr:ext cx="569387" cy="259045"/>
    <xdr:sp macro="" textlink="">
      <xdr:nvSpPr>
        <xdr:cNvPr id="7" name="テキスト ボックス 6">
          <a:extLst>
            <a:ext uri="{FF2B5EF4-FFF2-40B4-BE49-F238E27FC236}">
              <a16:creationId xmlns:a16="http://schemas.microsoft.com/office/drawing/2014/main" id="{00000000-0008-0000-0C00-000007000000}"/>
            </a:ext>
          </a:extLst>
        </xdr:cNvPr>
        <xdr:cNvSpPr txBox="1"/>
      </xdr:nvSpPr>
      <xdr:spPr>
        <a:xfrm>
          <a:off x="45085" y="368300"/>
          <a:ext cx="569387" cy="25904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kumimoji="1" lang="ja-JP" altLang="en-US" sz="1000"/>
            <a:t>（百円）</a:t>
          </a:r>
        </a:p>
      </xdr:txBody>
    </xdr:sp>
    <xdr:clientData/>
  </xdr:oneCellAnchor>
  <xdr:oneCellAnchor>
    <xdr:from>
      <xdr:col>0</xdr:col>
      <xdr:colOff>68580</xdr:colOff>
      <xdr:row>23</xdr:row>
      <xdr:rowOff>46990</xdr:rowOff>
    </xdr:from>
    <xdr:ext cx="312994" cy="1226029"/>
    <xdr:sp macro="" textlink="">
      <xdr:nvSpPr>
        <xdr:cNvPr id="8" name="テキスト ボックス 7">
          <a:extLst>
            <a:ext uri="{FF2B5EF4-FFF2-40B4-BE49-F238E27FC236}">
              <a16:creationId xmlns:a16="http://schemas.microsoft.com/office/drawing/2014/main" id="{00000000-0008-0000-0C00-000008000000}"/>
            </a:ext>
          </a:extLst>
        </xdr:cNvPr>
        <xdr:cNvSpPr txBox="1"/>
      </xdr:nvSpPr>
      <xdr:spPr>
        <a:xfrm>
          <a:off x="68580" y="4847590"/>
          <a:ext cx="312994" cy="1226029"/>
        </a:xfrm>
        <a:prstGeom prst="rect">
          <a:avLst/>
        </a:prstGeom>
        <a:noFill/>
      </xdr:spPr>
      <xdr:style>
        <a:lnRef idx="0">
          <a:scrgbClr r="0" g="0" b="0"/>
        </a:lnRef>
        <a:fillRef idx="0">
          <a:scrgbClr r="0" g="0" b="0"/>
        </a:fillRef>
        <a:effectRef idx="0">
          <a:scrgbClr r="0" g="0" b="0"/>
        </a:effectRef>
        <a:fontRef idx="minor">
          <a:schemeClr val="tx1"/>
        </a:fontRef>
      </xdr:style>
      <xdr:txBody>
        <a:bodyPr vert="wordArtVertRtl" wrap="none" rtlCol="0" anchor="t">
          <a:noAutofit/>
        </a:bodyPr>
        <a:lstStyle/>
        <a:p>
          <a:r>
            <a:rPr kumimoji="1" lang="ja-JP" altLang="en-US" sz="1100"/>
            <a:t>給　料　月　額</a:t>
          </a:r>
        </a:p>
      </xdr:txBody>
    </xdr:sp>
    <xdr:clientData/>
  </xdr:oneCellAnchor>
  <xdr:oneCellAnchor>
    <xdr:from>
      <xdr:col>5</xdr:col>
      <xdr:colOff>71210</xdr:colOff>
      <xdr:row>44</xdr:row>
      <xdr:rowOff>30481</xdr:rowOff>
    </xdr:from>
    <xdr:ext cx="654153" cy="229362"/>
    <xdr:sp macro="" textlink="">
      <xdr:nvSpPr>
        <xdr:cNvPr id="9" name="テキスト ボックス 8">
          <a:extLst>
            <a:ext uri="{FF2B5EF4-FFF2-40B4-BE49-F238E27FC236}">
              <a16:creationId xmlns:a16="http://schemas.microsoft.com/office/drawing/2014/main" id="{00000000-0008-0000-0C00-000009000000}"/>
            </a:ext>
          </a:extLst>
        </xdr:cNvPr>
        <xdr:cNvSpPr txBox="1"/>
      </xdr:nvSpPr>
      <xdr:spPr>
        <a:xfrm>
          <a:off x="3871685" y="9050656"/>
          <a:ext cx="654153" cy="229362"/>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noAutofit/>
        </a:bodyPr>
        <a:lstStyle/>
        <a:p>
          <a:r>
            <a:rPr kumimoji="1" lang="ja-JP" altLang="en-US" sz="1100"/>
            <a:t>昇　　給</a:t>
          </a:r>
        </a:p>
      </xdr:txBody>
    </xdr:sp>
    <xdr:clientData/>
  </xdr:oneCellAnchor>
  <xdr:oneCellAnchor>
    <xdr:from>
      <xdr:col>3</xdr:col>
      <xdr:colOff>338455</xdr:colOff>
      <xdr:row>7</xdr:row>
      <xdr:rowOff>8890</xdr:rowOff>
    </xdr:from>
    <xdr:ext cx="558165" cy="217170"/>
    <xdr:sp macro="" textlink="">
      <xdr:nvSpPr>
        <xdr:cNvPr id="11" name="テキスト ボックス 10">
          <a:extLst>
            <a:ext uri="{FF2B5EF4-FFF2-40B4-BE49-F238E27FC236}">
              <a16:creationId xmlns:a16="http://schemas.microsoft.com/office/drawing/2014/main" id="{00000000-0008-0000-0C00-00000B000000}"/>
            </a:ext>
          </a:extLst>
        </xdr:cNvPr>
        <xdr:cNvSpPr txBox="1"/>
      </xdr:nvSpPr>
      <xdr:spPr>
        <a:xfrm>
          <a:off x="2786380" y="1609090"/>
          <a:ext cx="558165" cy="21717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noAutofit/>
        </a:bodyPr>
        <a:lstStyle/>
        <a:p>
          <a:r>
            <a:rPr kumimoji="1" lang="ja-JP" altLang="en-US" sz="1200" b="1">
              <a:solidFill>
                <a:srgbClr val="0070C0"/>
              </a:solidFill>
              <a:latin typeface="ＭＳ ゴシック" pitchFamily="49" charset="-128"/>
              <a:ea typeface="ＭＳ ゴシック" pitchFamily="49" charset="-128"/>
            </a:rPr>
            <a:t>国９級</a:t>
          </a:r>
        </a:p>
      </xdr:txBody>
    </xdr:sp>
    <xdr:clientData/>
  </xdr:oneCellAnchor>
  <xdr:oneCellAnchor>
    <xdr:from>
      <xdr:col>3</xdr:col>
      <xdr:colOff>513715</xdr:colOff>
      <xdr:row>10</xdr:row>
      <xdr:rowOff>174625</xdr:rowOff>
    </xdr:from>
    <xdr:ext cx="648063" cy="292452"/>
    <xdr:sp macro="" textlink="">
      <xdr:nvSpPr>
        <xdr:cNvPr id="12" name="テキスト ボックス 11">
          <a:extLst>
            <a:ext uri="{FF2B5EF4-FFF2-40B4-BE49-F238E27FC236}">
              <a16:creationId xmlns:a16="http://schemas.microsoft.com/office/drawing/2014/main" id="{00000000-0008-0000-0C00-00000C000000}"/>
            </a:ext>
          </a:extLst>
        </xdr:cNvPr>
        <xdr:cNvSpPr txBox="1"/>
      </xdr:nvSpPr>
      <xdr:spPr>
        <a:xfrm>
          <a:off x="2961640" y="2374900"/>
          <a:ext cx="648063" cy="292452"/>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kumimoji="1" lang="ja-JP" altLang="en-US" sz="1200" b="1">
              <a:solidFill>
                <a:srgbClr val="0070C0"/>
              </a:solidFill>
              <a:latin typeface="ＭＳ ゴシック" pitchFamily="49" charset="-128"/>
              <a:ea typeface="ＭＳ ゴシック" pitchFamily="49" charset="-128"/>
            </a:rPr>
            <a:t>国８級</a:t>
          </a:r>
        </a:p>
      </xdr:txBody>
    </xdr:sp>
    <xdr:clientData/>
  </xdr:oneCellAnchor>
  <xdr:oneCellAnchor>
    <xdr:from>
      <xdr:col>4</xdr:col>
      <xdr:colOff>541655</xdr:colOff>
      <xdr:row>12</xdr:row>
      <xdr:rowOff>34290</xdr:rowOff>
    </xdr:from>
    <xdr:ext cx="648063" cy="292452"/>
    <xdr:sp macro="" textlink="">
      <xdr:nvSpPr>
        <xdr:cNvPr id="13" name="テキスト ボックス 12">
          <a:extLst>
            <a:ext uri="{FF2B5EF4-FFF2-40B4-BE49-F238E27FC236}">
              <a16:creationId xmlns:a16="http://schemas.microsoft.com/office/drawing/2014/main" id="{00000000-0008-0000-0C00-00000D000000}"/>
            </a:ext>
          </a:extLst>
        </xdr:cNvPr>
        <xdr:cNvSpPr txBox="1"/>
      </xdr:nvSpPr>
      <xdr:spPr>
        <a:xfrm>
          <a:off x="3665855" y="2634615"/>
          <a:ext cx="648063" cy="292452"/>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kumimoji="1" lang="ja-JP" altLang="en-US" sz="1200" b="1">
              <a:solidFill>
                <a:srgbClr val="0070C0"/>
              </a:solidFill>
              <a:latin typeface="ＭＳ ゴシック" pitchFamily="49" charset="-128"/>
              <a:ea typeface="ＭＳ ゴシック" pitchFamily="49" charset="-128"/>
            </a:rPr>
            <a:t>国７級</a:t>
          </a:r>
        </a:p>
      </xdr:txBody>
    </xdr:sp>
    <xdr:clientData/>
  </xdr:oneCellAnchor>
  <xdr:oneCellAnchor>
    <xdr:from>
      <xdr:col>6</xdr:col>
      <xdr:colOff>203835</xdr:colOff>
      <xdr:row>13</xdr:row>
      <xdr:rowOff>190773</xdr:rowOff>
    </xdr:from>
    <xdr:ext cx="648063" cy="292452"/>
    <xdr:sp macro="" textlink="">
      <xdr:nvSpPr>
        <xdr:cNvPr id="14" name="テキスト ボックス 13">
          <a:extLst>
            <a:ext uri="{FF2B5EF4-FFF2-40B4-BE49-F238E27FC236}">
              <a16:creationId xmlns:a16="http://schemas.microsoft.com/office/drawing/2014/main" id="{00000000-0008-0000-0C00-00000E000000}"/>
            </a:ext>
          </a:extLst>
        </xdr:cNvPr>
        <xdr:cNvSpPr txBox="1"/>
      </xdr:nvSpPr>
      <xdr:spPr>
        <a:xfrm>
          <a:off x="4680585" y="2991123"/>
          <a:ext cx="648063" cy="292452"/>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kumimoji="1" lang="ja-JP" altLang="en-US" sz="1200" b="1">
              <a:solidFill>
                <a:srgbClr val="0070C0"/>
              </a:solidFill>
              <a:latin typeface="ＭＳ ゴシック" pitchFamily="49" charset="-128"/>
              <a:ea typeface="ＭＳ ゴシック" pitchFamily="49" charset="-128"/>
            </a:rPr>
            <a:t>国６級</a:t>
          </a:r>
        </a:p>
      </xdr:txBody>
    </xdr:sp>
    <xdr:clientData/>
  </xdr:oneCellAnchor>
  <xdr:oneCellAnchor>
    <xdr:from>
      <xdr:col>7</xdr:col>
      <xdr:colOff>43452</xdr:colOff>
      <xdr:row>15</xdr:row>
      <xdr:rowOff>126818</xdr:rowOff>
    </xdr:from>
    <xdr:ext cx="648063" cy="292452"/>
    <xdr:sp macro="" textlink="">
      <xdr:nvSpPr>
        <xdr:cNvPr id="15" name="テキスト ボックス 14">
          <a:extLst>
            <a:ext uri="{FF2B5EF4-FFF2-40B4-BE49-F238E27FC236}">
              <a16:creationId xmlns:a16="http://schemas.microsoft.com/office/drawing/2014/main" id="{00000000-0008-0000-0C00-00000F000000}"/>
            </a:ext>
          </a:extLst>
        </xdr:cNvPr>
        <xdr:cNvSpPr txBox="1"/>
      </xdr:nvSpPr>
      <xdr:spPr>
        <a:xfrm>
          <a:off x="5196477" y="3327218"/>
          <a:ext cx="648063" cy="292452"/>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kumimoji="1" lang="ja-JP" altLang="en-US" sz="1200" b="1">
              <a:solidFill>
                <a:srgbClr val="0070C0"/>
              </a:solidFill>
              <a:latin typeface="ＭＳ ゴシック" pitchFamily="49" charset="-128"/>
              <a:ea typeface="ＭＳ ゴシック" pitchFamily="49" charset="-128"/>
            </a:rPr>
            <a:t>国５級</a:t>
          </a:r>
        </a:p>
      </xdr:txBody>
    </xdr:sp>
    <xdr:clientData/>
  </xdr:oneCellAnchor>
  <xdr:oneCellAnchor>
    <xdr:from>
      <xdr:col>7</xdr:col>
      <xdr:colOff>8981</xdr:colOff>
      <xdr:row>17</xdr:row>
      <xdr:rowOff>25582</xdr:rowOff>
    </xdr:from>
    <xdr:ext cx="648063" cy="292452"/>
    <xdr:sp macro="" textlink="">
      <xdr:nvSpPr>
        <xdr:cNvPr id="16" name="テキスト ボックス 15">
          <a:extLst>
            <a:ext uri="{FF2B5EF4-FFF2-40B4-BE49-F238E27FC236}">
              <a16:creationId xmlns:a16="http://schemas.microsoft.com/office/drawing/2014/main" id="{00000000-0008-0000-0C00-000010000000}"/>
            </a:ext>
          </a:extLst>
        </xdr:cNvPr>
        <xdr:cNvSpPr txBox="1"/>
      </xdr:nvSpPr>
      <xdr:spPr>
        <a:xfrm>
          <a:off x="5162006" y="3626032"/>
          <a:ext cx="648063" cy="292452"/>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kumimoji="1" lang="ja-JP" altLang="en-US" sz="1200" b="1">
              <a:solidFill>
                <a:srgbClr val="0070C0"/>
              </a:solidFill>
              <a:latin typeface="ＭＳ ゴシック" pitchFamily="49" charset="-128"/>
              <a:ea typeface="ＭＳ ゴシック" pitchFamily="49" charset="-128"/>
            </a:rPr>
            <a:t>国４級</a:t>
          </a:r>
        </a:p>
      </xdr:txBody>
    </xdr:sp>
    <xdr:clientData/>
  </xdr:oneCellAnchor>
  <xdr:oneCellAnchor>
    <xdr:from>
      <xdr:col>8</xdr:col>
      <xdr:colOff>169725</xdr:colOff>
      <xdr:row>19</xdr:row>
      <xdr:rowOff>22226</xdr:rowOff>
    </xdr:from>
    <xdr:ext cx="695326" cy="366535"/>
    <xdr:sp macro="" textlink="">
      <xdr:nvSpPr>
        <xdr:cNvPr id="17" name="テキスト ボックス 16">
          <a:extLst>
            <a:ext uri="{FF2B5EF4-FFF2-40B4-BE49-F238E27FC236}">
              <a16:creationId xmlns:a16="http://schemas.microsoft.com/office/drawing/2014/main" id="{00000000-0008-0000-0C00-000011000000}"/>
            </a:ext>
          </a:extLst>
        </xdr:cNvPr>
        <xdr:cNvSpPr txBox="1"/>
      </xdr:nvSpPr>
      <xdr:spPr>
        <a:xfrm>
          <a:off x="5999025" y="4022726"/>
          <a:ext cx="695326" cy="366535"/>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noAutofit/>
        </a:bodyPr>
        <a:lstStyle/>
        <a:p>
          <a:r>
            <a:rPr kumimoji="1" lang="ja-JP" altLang="en-US" sz="1200" b="1">
              <a:solidFill>
                <a:srgbClr val="0070C0"/>
              </a:solidFill>
              <a:latin typeface="ＭＳ ゴシック" pitchFamily="49" charset="-128"/>
              <a:ea typeface="ＭＳ ゴシック" pitchFamily="49" charset="-128"/>
            </a:rPr>
            <a:t>国３級</a:t>
          </a:r>
        </a:p>
      </xdr:txBody>
    </xdr:sp>
    <xdr:clientData/>
  </xdr:oneCellAnchor>
  <xdr:oneCellAnchor>
    <xdr:from>
      <xdr:col>9</xdr:col>
      <xdr:colOff>50347</xdr:colOff>
      <xdr:row>22</xdr:row>
      <xdr:rowOff>38280</xdr:rowOff>
    </xdr:from>
    <xdr:ext cx="648063" cy="292452"/>
    <xdr:sp macro="" textlink="">
      <xdr:nvSpPr>
        <xdr:cNvPr id="18" name="テキスト ボックス 17">
          <a:extLst>
            <a:ext uri="{FF2B5EF4-FFF2-40B4-BE49-F238E27FC236}">
              <a16:creationId xmlns:a16="http://schemas.microsoft.com/office/drawing/2014/main" id="{00000000-0008-0000-0C00-000012000000}"/>
            </a:ext>
          </a:extLst>
        </xdr:cNvPr>
        <xdr:cNvSpPr txBox="1"/>
      </xdr:nvSpPr>
      <xdr:spPr>
        <a:xfrm>
          <a:off x="6555922" y="4638855"/>
          <a:ext cx="648063" cy="292452"/>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kumimoji="1" lang="ja-JP" altLang="en-US" sz="1200" b="1">
              <a:solidFill>
                <a:srgbClr val="0070C0"/>
              </a:solidFill>
              <a:latin typeface="ＭＳ ゴシック" pitchFamily="49" charset="-128"/>
              <a:ea typeface="ＭＳ ゴシック" pitchFamily="49" charset="-128"/>
            </a:rPr>
            <a:t>国２級</a:t>
          </a:r>
        </a:p>
      </xdr:txBody>
    </xdr:sp>
    <xdr:clientData/>
  </xdr:oneCellAnchor>
  <xdr:oneCellAnchor>
    <xdr:from>
      <xdr:col>7</xdr:col>
      <xdr:colOff>5715</xdr:colOff>
      <xdr:row>25</xdr:row>
      <xdr:rowOff>75294</xdr:rowOff>
    </xdr:from>
    <xdr:ext cx="648063" cy="292452"/>
    <xdr:sp macro="" textlink="">
      <xdr:nvSpPr>
        <xdr:cNvPr id="19" name="テキスト ボックス 18">
          <a:extLst>
            <a:ext uri="{FF2B5EF4-FFF2-40B4-BE49-F238E27FC236}">
              <a16:creationId xmlns:a16="http://schemas.microsoft.com/office/drawing/2014/main" id="{00000000-0008-0000-0C00-000013000000}"/>
            </a:ext>
          </a:extLst>
        </xdr:cNvPr>
        <xdr:cNvSpPr txBox="1"/>
      </xdr:nvSpPr>
      <xdr:spPr>
        <a:xfrm>
          <a:off x="5158740" y="5275944"/>
          <a:ext cx="648063" cy="292452"/>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kumimoji="1" lang="ja-JP" altLang="en-US" sz="1200" b="1">
              <a:solidFill>
                <a:srgbClr val="0070C0"/>
              </a:solidFill>
              <a:latin typeface="ＭＳ ゴシック" pitchFamily="49" charset="-128"/>
              <a:ea typeface="ＭＳ ゴシック" pitchFamily="49" charset="-128"/>
            </a:rPr>
            <a:t>国１級</a:t>
          </a:r>
        </a:p>
      </xdr:txBody>
    </xdr:sp>
    <xdr:clientData/>
  </xdr:oneCellAnchor>
  <xdr:twoCellAnchor>
    <xdr:from>
      <xdr:col>6</xdr:col>
      <xdr:colOff>175260</xdr:colOff>
      <xdr:row>44</xdr:row>
      <xdr:rowOff>152400</xdr:rowOff>
    </xdr:from>
    <xdr:to>
      <xdr:col>8</xdr:col>
      <xdr:colOff>7620</xdr:colOff>
      <xdr:row>44</xdr:row>
      <xdr:rowOff>152400</xdr:rowOff>
    </xdr:to>
    <xdr:cxnSp macro="">
      <xdr:nvCxnSpPr>
        <xdr:cNvPr id="20" name="直線矢印コネクタ 4">
          <a:extLst>
            <a:ext uri="{FF2B5EF4-FFF2-40B4-BE49-F238E27FC236}">
              <a16:creationId xmlns:a16="http://schemas.microsoft.com/office/drawing/2014/main" id="{00000000-0008-0000-0C00-000014000000}"/>
            </a:ext>
          </a:extLst>
        </xdr:cNvPr>
        <xdr:cNvCxnSpPr>
          <a:cxnSpLocks noChangeShapeType="1"/>
        </xdr:cNvCxnSpPr>
      </xdr:nvCxnSpPr>
      <xdr:spPr bwMode="auto">
        <a:xfrm>
          <a:off x="4652010" y="9172575"/>
          <a:ext cx="1184910" cy="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oneCellAnchor>
    <xdr:from>
      <xdr:col>7</xdr:col>
      <xdr:colOff>19685</xdr:colOff>
      <xdr:row>26</xdr:row>
      <xdr:rowOff>113665</xdr:rowOff>
    </xdr:from>
    <xdr:ext cx="648063" cy="292452"/>
    <xdr:sp macro="" textlink="">
      <xdr:nvSpPr>
        <xdr:cNvPr id="21" name="テキスト ボックス 20">
          <a:extLst>
            <a:ext uri="{FF2B5EF4-FFF2-40B4-BE49-F238E27FC236}">
              <a16:creationId xmlns:a16="http://schemas.microsoft.com/office/drawing/2014/main" id="{00000000-0008-0000-0C00-000015000000}"/>
            </a:ext>
          </a:extLst>
        </xdr:cNvPr>
        <xdr:cNvSpPr txBox="1"/>
      </xdr:nvSpPr>
      <xdr:spPr>
        <a:xfrm>
          <a:off x="4820285" y="5304790"/>
          <a:ext cx="648063" cy="292452"/>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kumimoji="1" lang="ja-JP" altLang="en-US" sz="1200" b="1">
              <a:latin typeface="ＭＳ ゴシック" pitchFamily="49" charset="-128"/>
              <a:ea typeface="ＭＳ ゴシック" pitchFamily="49" charset="-128"/>
            </a:rPr>
            <a:t>市１級</a:t>
          </a:r>
        </a:p>
      </xdr:txBody>
    </xdr:sp>
    <xdr:clientData/>
  </xdr:oneCellAnchor>
  <xdr:oneCellAnchor>
    <xdr:from>
      <xdr:col>8</xdr:col>
      <xdr:colOff>293370</xdr:colOff>
      <xdr:row>17</xdr:row>
      <xdr:rowOff>154305</xdr:rowOff>
    </xdr:from>
    <xdr:ext cx="648063" cy="292452"/>
    <xdr:sp macro="" textlink="">
      <xdr:nvSpPr>
        <xdr:cNvPr id="22" name="テキスト ボックス 21">
          <a:extLst>
            <a:ext uri="{FF2B5EF4-FFF2-40B4-BE49-F238E27FC236}">
              <a16:creationId xmlns:a16="http://schemas.microsoft.com/office/drawing/2014/main" id="{00000000-0008-0000-0C00-000016000000}"/>
            </a:ext>
          </a:extLst>
        </xdr:cNvPr>
        <xdr:cNvSpPr txBox="1"/>
      </xdr:nvSpPr>
      <xdr:spPr>
        <a:xfrm>
          <a:off x="5779770" y="3535680"/>
          <a:ext cx="648063" cy="292452"/>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kumimoji="1" lang="ja-JP" altLang="en-US" sz="1200" b="1">
              <a:latin typeface="ＭＳ ゴシック" pitchFamily="49" charset="-128"/>
              <a:ea typeface="ＭＳ ゴシック" pitchFamily="49" charset="-128"/>
            </a:rPr>
            <a:t>市３級</a:t>
          </a:r>
        </a:p>
      </xdr:txBody>
    </xdr:sp>
    <xdr:clientData/>
  </xdr:oneCellAnchor>
  <xdr:oneCellAnchor>
    <xdr:from>
      <xdr:col>7</xdr:col>
      <xdr:colOff>121920</xdr:colOff>
      <xdr:row>22</xdr:row>
      <xdr:rowOff>129540</xdr:rowOff>
    </xdr:from>
    <xdr:ext cx="648063" cy="292452"/>
    <xdr:sp macro="" textlink="">
      <xdr:nvSpPr>
        <xdr:cNvPr id="23" name="テキスト ボックス 22">
          <a:extLst>
            <a:ext uri="{FF2B5EF4-FFF2-40B4-BE49-F238E27FC236}">
              <a16:creationId xmlns:a16="http://schemas.microsoft.com/office/drawing/2014/main" id="{00000000-0008-0000-0C00-000017000000}"/>
            </a:ext>
          </a:extLst>
        </xdr:cNvPr>
        <xdr:cNvSpPr txBox="1"/>
      </xdr:nvSpPr>
      <xdr:spPr>
        <a:xfrm>
          <a:off x="4922520" y="4511040"/>
          <a:ext cx="648063" cy="292452"/>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kumimoji="1" lang="ja-JP" altLang="en-US" sz="1200" b="1">
              <a:latin typeface="ＭＳ ゴシック" pitchFamily="49" charset="-128"/>
              <a:ea typeface="ＭＳ ゴシック" pitchFamily="49" charset="-128"/>
            </a:rPr>
            <a:t>市２級</a:t>
          </a:r>
        </a:p>
      </xdr:txBody>
    </xdr:sp>
    <xdr:clientData/>
  </xdr:oneCellAnchor>
  <xdr:oneCellAnchor>
    <xdr:from>
      <xdr:col>8</xdr:col>
      <xdr:colOff>386715</xdr:colOff>
      <xdr:row>14</xdr:row>
      <xdr:rowOff>133350</xdr:rowOff>
    </xdr:from>
    <xdr:ext cx="648063" cy="292452"/>
    <xdr:sp macro="" textlink="">
      <xdr:nvSpPr>
        <xdr:cNvPr id="24" name="テキスト ボックス 23">
          <a:extLst>
            <a:ext uri="{FF2B5EF4-FFF2-40B4-BE49-F238E27FC236}">
              <a16:creationId xmlns:a16="http://schemas.microsoft.com/office/drawing/2014/main" id="{00000000-0008-0000-0C00-000018000000}"/>
            </a:ext>
          </a:extLst>
        </xdr:cNvPr>
        <xdr:cNvSpPr txBox="1"/>
      </xdr:nvSpPr>
      <xdr:spPr>
        <a:xfrm>
          <a:off x="5873115" y="2914650"/>
          <a:ext cx="648063" cy="292452"/>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kumimoji="1" lang="ja-JP" altLang="en-US" sz="1200" b="1">
              <a:latin typeface="ＭＳ ゴシック" pitchFamily="49" charset="-128"/>
              <a:ea typeface="ＭＳ ゴシック" pitchFamily="49" charset="-128"/>
            </a:rPr>
            <a:t>市５級</a:t>
          </a:r>
        </a:p>
      </xdr:txBody>
    </xdr:sp>
    <xdr:clientData/>
  </xdr:oneCellAnchor>
  <xdr:oneCellAnchor>
    <xdr:from>
      <xdr:col>8</xdr:col>
      <xdr:colOff>440055</xdr:colOff>
      <xdr:row>15</xdr:row>
      <xdr:rowOff>160020</xdr:rowOff>
    </xdr:from>
    <xdr:ext cx="648063" cy="292452"/>
    <xdr:sp macro="" textlink="">
      <xdr:nvSpPr>
        <xdr:cNvPr id="25" name="テキスト ボックス 24">
          <a:extLst>
            <a:ext uri="{FF2B5EF4-FFF2-40B4-BE49-F238E27FC236}">
              <a16:creationId xmlns:a16="http://schemas.microsoft.com/office/drawing/2014/main" id="{00000000-0008-0000-0C00-000019000000}"/>
            </a:ext>
          </a:extLst>
        </xdr:cNvPr>
        <xdr:cNvSpPr txBox="1"/>
      </xdr:nvSpPr>
      <xdr:spPr>
        <a:xfrm>
          <a:off x="5926455" y="3141345"/>
          <a:ext cx="648063" cy="292452"/>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kumimoji="1" lang="ja-JP" altLang="en-US" sz="1200" b="1">
              <a:latin typeface="ＭＳ ゴシック" pitchFamily="49" charset="-128"/>
              <a:ea typeface="ＭＳ ゴシック" pitchFamily="49" charset="-128"/>
            </a:rPr>
            <a:t>市４級</a:t>
          </a:r>
        </a:p>
      </xdr:txBody>
    </xdr:sp>
    <xdr:clientData/>
  </xdr:oneCellAnchor>
  <xdr:oneCellAnchor>
    <xdr:from>
      <xdr:col>5</xdr:col>
      <xdr:colOff>333375</xdr:colOff>
      <xdr:row>11</xdr:row>
      <xdr:rowOff>64770</xdr:rowOff>
    </xdr:from>
    <xdr:ext cx="648063" cy="292452"/>
    <xdr:sp macro="" textlink="">
      <xdr:nvSpPr>
        <xdr:cNvPr id="26" name="テキスト ボックス 25">
          <a:extLst>
            <a:ext uri="{FF2B5EF4-FFF2-40B4-BE49-F238E27FC236}">
              <a16:creationId xmlns:a16="http://schemas.microsoft.com/office/drawing/2014/main" id="{00000000-0008-0000-0C00-00001A000000}"/>
            </a:ext>
          </a:extLst>
        </xdr:cNvPr>
        <xdr:cNvSpPr txBox="1"/>
      </xdr:nvSpPr>
      <xdr:spPr>
        <a:xfrm>
          <a:off x="3762375" y="2245995"/>
          <a:ext cx="648063" cy="292452"/>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kumimoji="1" lang="ja-JP" altLang="en-US" sz="1200" b="1">
              <a:latin typeface="ＭＳ ゴシック" pitchFamily="49" charset="-128"/>
              <a:ea typeface="ＭＳ ゴシック" pitchFamily="49" charset="-128"/>
            </a:rPr>
            <a:t>市７級</a:t>
          </a:r>
        </a:p>
      </xdr:txBody>
    </xdr:sp>
    <xdr:clientData/>
  </xdr:oneCellAnchor>
  <xdr:oneCellAnchor>
    <xdr:from>
      <xdr:col>7</xdr:col>
      <xdr:colOff>47625</xdr:colOff>
      <xdr:row>13</xdr:row>
      <xdr:rowOff>158115</xdr:rowOff>
    </xdr:from>
    <xdr:ext cx="648063" cy="292452"/>
    <xdr:sp macro="" textlink="">
      <xdr:nvSpPr>
        <xdr:cNvPr id="27" name="テキスト ボックス 26">
          <a:extLst>
            <a:ext uri="{FF2B5EF4-FFF2-40B4-BE49-F238E27FC236}">
              <a16:creationId xmlns:a16="http://schemas.microsoft.com/office/drawing/2014/main" id="{00000000-0008-0000-0C00-00001B000000}"/>
            </a:ext>
          </a:extLst>
        </xdr:cNvPr>
        <xdr:cNvSpPr txBox="1"/>
      </xdr:nvSpPr>
      <xdr:spPr>
        <a:xfrm>
          <a:off x="4848225" y="2739390"/>
          <a:ext cx="648063" cy="292452"/>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kumimoji="1" lang="ja-JP" altLang="en-US" sz="1200" b="1">
              <a:latin typeface="ＭＳ ゴシック" pitchFamily="49" charset="-128"/>
              <a:ea typeface="ＭＳ ゴシック" pitchFamily="49" charset="-128"/>
            </a:rPr>
            <a:t>市６級</a:t>
          </a:r>
        </a:p>
      </xdr:txBody>
    </xdr:sp>
    <xdr:clientData/>
  </xdr:oneCellAnchor>
  <xdr:oneCellAnchor>
    <xdr:from>
      <xdr:col>4</xdr:col>
      <xdr:colOff>154305</xdr:colOff>
      <xdr:row>9</xdr:row>
      <xdr:rowOff>190500</xdr:rowOff>
    </xdr:from>
    <xdr:ext cx="648063" cy="292452"/>
    <xdr:sp macro="" textlink="">
      <xdr:nvSpPr>
        <xdr:cNvPr id="28" name="テキスト ボックス 27">
          <a:extLst>
            <a:ext uri="{FF2B5EF4-FFF2-40B4-BE49-F238E27FC236}">
              <a16:creationId xmlns:a16="http://schemas.microsoft.com/office/drawing/2014/main" id="{00000000-0008-0000-0C00-00001C000000}"/>
            </a:ext>
          </a:extLst>
        </xdr:cNvPr>
        <xdr:cNvSpPr txBox="1"/>
      </xdr:nvSpPr>
      <xdr:spPr>
        <a:xfrm>
          <a:off x="2897505" y="1971675"/>
          <a:ext cx="648063" cy="292452"/>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kumimoji="1" lang="ja-JP" altLang="en-US" sz="1200" b="1">
              <a:latin typeface="ＭＳ ゴシック" pitchFamily="49" charset="-128"/>
              <a:ea typeface="ＭＳ ゴシック" pitchFamily="49" charset="-128"/>
            </a:rPr>
            <a:t>市８級</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0</xdr:rowOff>
    </xdr:from>
    <xdr:to>
      <xdr:col>11</xdr:col>
      <xdr:colOff>95249</xdr:colOff>
      <xdr:row>17</xdr:row>
      <xdr:rowOff>0</xdr:rowOff>
    </xdr:to>
    <xdr:graphicFrame macro="">
      <xdr:nvGraphicFramePr>
        <xdr:cNvPr id="2" name="グラフ 1">
          <a:extLst>
            <a:ext uri="{FF2B5EF4-FFF2-40B4-BE49-F238E27FC236}">
              <a16:creationId xmlns:a16="http://schemas.microsoft.com/office/drawing/2014/main" id="{00000000-0008-0000-1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BIZ UD明朝">
      <a:majorFont>
        <a:latin typeface="BIZ UD明朝 Medium"/>
        <a:ea typeface="BIZ UD明朝 Medium"/>
        <a:cs typeface=""/>
      </a:majorFont>
      <a:minorFont>
        <a:latin typeface="BIZ UD明朝 Medium"/>
        <a:ea typeface="BIZ UD明朝 Medium"/>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O1:Q1"/>
  <sheetViews>
    <sheetView tabSelected="1" view="pageBreakPreview" topLeftCell="A961" zoomScaleNormal="100" zoomScaleSheetLayoutView="100" workbookViewId="0">
      <selection activeCell="S144" sqref="S144"/>
    </sheetView>
  </sheetViews>
  <sheetFormatPr defaultRowHeight="13.5" x14ac:dyDescent="0.15"/>
  <cols>
    <col min="1" max="12" width="6.25" customWidth="1"/>
    <col min="13" max="13" width="6.75" customWidth="1"/>
    <col min="14" max="14" width="6.5" customWidth="1"/>
    <col min="15" max="17" width="4.375" customWidth="1"/>
  </cols>
  <sheetData>
    <row r="1" spans="15:17" x14ac:dyDescent="0.15">
      <c r="O1" t="s">
        <v>470</v>
      </c>
      <c r="P1" s="296">
        <v>7</v>
      </c>
      <c r="Q1" t="s">
        <v>471</v>
      </c>
    </row>
  </sheetData>
  <phoneticPr fontId="1"/>
  <pageMargins left="0.70866141732283472" right="0.70866141732283472" top="0.74803149606299213" bottom="0.74803149606299213" header="0.31496062992125984" footer="0.31496062992125984"/>
  <pageSetup paperSize="9" orientation="portrait" r:id="rId1"/>
  <headerFooter>
    <oddFooter>&amp;C&amp;P</oddFooter>
  </headerFooter>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I16"/>
  <sheetViews>
    <sheetView showGridLines="0" workbookViewId="0">
      <selection activeCell="M33" sqref="M33"/>
    </sheetView>
  </sheetViews>
  <sheetFormatPr defaultRowHeight="13.5" x14ac:dyDescent="0.15"/>
  <cols>
    <col min="1" max="1" width="3" customWidth="1"/>
    <col min="2" max="2" width="10.625" customWidth="1"/>
    <col min="3" max="5" width="13.25" customWidth="1"/>
  </cols>
  <sheetData>
    <row r="1" spans="1:9" x14ac:dyDescent="0.15">
      <c r="A1" s="406" t="s">
        <v>372</v>
      </c>
      <c r="B1" s="406"/>
      <c r="C1" s="406"/>
      <c r="D1" s="406"/>
      <c r="E1" s="406"/>
      <c r="F1" s="406"/>
      <c r="G1" s="406"/>
      <c r="H1" s="406"/>
      <c r="I1" s="406"/>
    </row>
    <row r="2" spans="1:9" x14ac:dyDescent="0.15">
      <c r="A2" s="436" t="s">
        <v>0</v>
      </c>
      <c r="B2" s="436"/>
      <c r="C2" s="436" t="s">
        <v>16</v>
      </c>
      <c r="D2" s="436"/>
      <c r="E2" s="436"/>
      <c r="F2" s="406"/>
      <c r="G2" s="406"/>
      <c r="H2" s="406"/>
      <c r="I2" s="406"/>
    </row>
    <row r="3" spans="1:9" x14ac:dyDescent="0.15">
      <c r="A3" s="436"/>
      <c r="B3" s="436"/>
      <c r="C3" s="437" t="s">
        <v>21</v>
      </c>
      <c r="D3" s="438"/>
      <c r="E3" s="439"/>
      <c r="F3" s="406"/>
      <c r="G3" s="406"/>
      <c r="H3" s="406"/>
      <c r="I3" s="406"/>
    </row>
    <row r="4" spans="1:9" x14ac:dyDescent="0.15">
      <c r="A4" s="436"/>
      <c r="B4" s="436"/>
      <c r="C4" s="440" t="s">
        <v>340</v>
      </c>
      <c r="D4" s="440" t="s">
        <v>341</v>
      </c>
      <c r="E4" s="229" t="s">
        <v>22</v>
      </c>
      <c r="F4" s="406"/>
      <c r="G4" s="406"/>
      <c r="H4" s="406"/>
      <c r="I4" s="406"/>
    </row>
    <row r="5" spans="1:9" x14ac:dyDescent="0.15">
      <c r="A5" s="441" t="s">
        <v>1</v>
      </c>
      <c r="B5" s="442"/>
      <c r="C5" s="229" t="s">
        <v>334</v>
      </c>
      <c r="D5" s="229" t="s">
        <v>333</v>
      </c>
      <c r="E5" s="229" t="s">
        <v>334</v>
      </c>
      <c r="F5" s="406"/>
      <c r="G5" s="406"/>
      <c r="H5" s="406"/>
      <c r="I5" s="406"/>
    </row>
    <row r="6" spans="1:9" ht="28.5" customHeight="1" x14ac:dyDescent="0.15">
      <c r="A6" s="443"/>
      <c r="B6" s="444" t="s">
        <v>19</v>
      </c>
      <c r="C6" s="236">
        <v>6292866</v>
      </c>
      <c r="D6" s="445">
        <v>3700600</v>
      </c>
      <c r="E6" s="446">
        <f>IF(D6="*","*",ROUND(C6/D6,2))</f>
        <v>1.7</v>
      </c>
      <c r="F6" s="406"/>
      <c r="G6" s="406"/>
      <c r="H6" s="406"/>
      <c r="I6" s="406"/>
    </row>
    <row r="7" spans="1:9" ht="28.5" customHeight="1" x14ac:dyDescent="0.15">
      <c r="A7" s="447"/>
      <c r="B7" s="444" t="s">
        <v>20</v>
      </c>
      <c r="C7" s="236">
        <v>6710276</v>
      </c>
      <c r="D7" s="445">
        <v>4457900</v>
      </c>
      <c r="E7" s="446">
        <f>IF(D7="*","*",ROUND(C7/D7,2))</f>
        <v>1.51</v>
      </c>
      <c r="F7" s="406"/>
      <c r="G7" s="406"/>
      <c r="H7" s="406"/>
      <c r="I7" s="406"/>
    </row>
    <row r="8" spans="1:9" x14ac:dyDescent="0.15">
      <c r="A8" s="448" t="s">
        <v>510</v>
      </c>
      <c r="B8" s="406"/>
      <c r="C8" s="406"/>
      <c r="D8" s="406"/>
      <c r="E8" s="406"/>
      <c r="F8" s="406"/>
      <c r="G8" s="406"/>
      <c r="H8" s="406"/>
      <c r="I8" s="406"/>
    </row>
    <row r="9" spans="1:9" x14ac:dyDescent="0.15">
      <c r="A9" s="449" t="s">
        <v>413</v>
      </c>
      <c r="B9" s="406"/>
      <c r="C9" s="406"/>
      <c r="D9" s="406"/>
      <c r="E9" s="406"/>
      <c r="F9" s="406"/>
      <c r="G9" s="406"/>
      <c r="H9" s="406"/>
      <c r="I9" s="406"/>
    </row>
    <row r="10" spans="1:9" x14ac:dyDescent="0.15">
      <c r="A10" s="449" t="s">
        <v>473</v>
      </c>
      <c r="B10" s="406"/>
      <c r="C10" s="406"/>
      <c r="D10" s="406"/>
      <c r="E10" s="406"/>
      <c r="F10" s="406"/>
      <c r="G10" s="406"/>
      <c r="H10" s="406"/>
      <c r="I10" s="406"/>
    </row>
    <row r="11" spans="1:9" x14ac:dyDescent="0.15">
      <c r="A11" s="449" t="s">
        <v>377</v>
      </c>
      <c r="B11" s="406"/>
      <c r="C11" s="406"/>
      <c r="D11" s="406"/>
      <c r="E11" s="406"/>
      <c r="F11" s="406"/>
      <c r="G11" s="406"/>
      <c r="H11" s="406"/>
      <c r="I11" s="406"/>
    </row>
    <row r="12" spans="1:9" x14ac:dyDescent="0.15">
      <c r="A12" s="449" t="s">
        <v>474</v>
      </c>
      <c r="B12" s="406"/>
      <c r="C12" s="406"/>
      <c r="D12" s="406"/>
      <c r="E12" s="406"/>
      <c r="F12" s="406"/>
      <c r="G12" s="406"/>
      <c r="H12" s="406"/>
      <c r="I12" s="406"/>
    </row>
    <row r="13" spans="1:9" x14ac:dyDescent="0.15">
      <c r="A13" s="449" t="s">
        <v>475</v>
      </c>
      <c r="B13" s="406"/>
      <c r="C13" s="406"/>
      <c r="D13" s="406"/>
      <c r="E13" s="406"/>
      <c r="F13" s="406"/>
      <c r="G13" s="406"/>
      <c r="H13" s="406"/>
      <c r="I13" s="406"/>
    </row>
    <row r="14" spans="1:9" x14ac:dyDescent="0.15">
      <c r="A14" s="406"/>
      <c r="B14" s="406"/>
      <c r="C14" s="406"/>
      <c r="D14" s="406"/>
      <c r="E14" s="406"/>
      <c r="F14" s="406"/>
      <c r="G14" s="406"/>
      <c r="H14" s="406"/>
      <c r="I14" s="406"/>
    </row>
    <row r="15" spans="1:9" x14ac:dyDescent="0.15">
      <c r="A15" s="406"/>
      <c r="B15" s="406"/>
      <c r="C15" s="406"/>
      <c r="D15" s="406"/>
      <c r="E15" s="406"/>
      <c r="F15" s="406"/>
      <c r="G15" s="406"/>
      <c r="H15" s="406"/>
      <c r="I15" s="406"/>
    </row>
    <row r="16" spans="1:9" x14ac:dyDescent="0.15">
      <c r="A16" s="406"/>
      <c r="B16" s="406"/>
      <c r="C16" s="406"/>
      <c r="D16" s="406"/>
      <c r="E16" s="406"/>
      <c r="F16" s="406"/>
      <c r="G16" s="406"/>
      <c r="H16" s="406"/>
      <c r="I16" s="406"/>
    </row>
  </sheetData>
  <mergeCells count="5">
    <mergeCell ref="C3:E3"/>
    <mergeCell ref="A2:B4"/>
    <mergeCell ref="C2:E2"/>
    <mergeCell ref="A5:B5"/>
    <mergeCell ref="A6:A7"/>
  </mergeCells>
  <phoneticPr fontId="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J18"/>
  <sheetViews>
    <sheetView showGridLines="0" workbookViewId="0">
      <selection activeCell="M33" sqref="M33"/>
    </sheetView>
  </sheetViews>
  <sheetFormatPr defaultRowHeight="13.5" x14ac:dyDescent="0.15"/>
  <cols>
    <col min="3" max="4" width="12.5" customWidth="1"/>
  </cols>
  <sheetData>
    <row r="1" spans="1:10" x14ac:dyDescent="0.15">
      <c r="A1" s="406" t="s">
        <v>243</v>
      </c>
      <c r="B1" s="406"/>
      <c r="C1" s="406"/>
      <c r="D1" s="406"/>
      <c r="E1" s="406"/>
      <c r="F1" s="406"/>
      <c r="G1" s="406"/>
      <c r="H1" s="406"/>
      <c r="I1" s="406"/>
      <c r="J1" s="406"/>
    </row>
    <row r="2" spans="1:10" ht="24" x14ac:dyDescent="0.15">
      <c r="A2" s="415" t="s">
        <v>0</v>
      </c>
      <c r="B2" s="422" t="s">
        <v>361</v>
      </c>
      <c r="C2" s="422" t="s">
        <v>358</v>
      </c>
      <c r="D2" s="422" t="s">
        <v>359</v>
      </c>
      <c r="E2" s="406"/>
      <c r="F2" s="406"/>
      <c r="G2" s="406"/>
      <c r="H2" s="406"/>
      <c r="I2" s="406"/>
      <c r="J2" s="406"/>
    </row>
    <row r="3" spans="1:10" x14ac:dyDescent="0.15">
      <c r="A3" s="415" t="s">
        <v>1</v>
      </c>
      <c r="B3" s="227">
        <v>35.1</v>
      </c>
      <c r="C3" s="228">
        <v>298983</v>
      </c>
      <c r="D3" s="228">
        <v>405621</v>
      </c>
      <c r="E3" s="406"/>
      <c r="F3" s="406"/>
      <c r="G3" s="406"/>
      <c r="H3" s="406"/>
      <c r="I3" s="406"/>
      <c r="J3" s="406"/>
    </row>
    <row r="4" spans="1:10" x14ac:dyDescent="0.15">
      <c r="A4" s="415" t="s">
        <v>2</v>
      </c>
      <c r="B4" s="227">
        <v>36.6</v>
      </c>
      <c r="C4" s="228">
        <v>308483</v>
      </c>
      <c r="D4" s="228">
        <v>399623</v>
      </c>
      <c r="E4" s="406"/>
      <c r="F4" s="406"/>
      <c r="G4" s="406"/>
      <c r="H4" s="406"/>
      <c r="I4" s="406"/>
      <c r="J4" s="406"/>
    </row>
    <row r="5" spans="1:10" x14ac:dyDescent="0.15">
      <c r="A5" s="415" t="s">
        <v>3</v>
      </c>
      <c r="B5" s="227">
        <v>35.6</v>
      </c>
      <c r="C5" s="228">
        <v>298698</v>
      </c>
      <c r="D5" s="228">
        <v>417383</v>
      </c>
      <c r="E5" s="406"/>
      <c r="F5" s="406"/>
      <c r="G5" s="406"/>
      <c r="H5" s="406"/>
      <c r="I5" s="406"/>
      <c r="J5" s="406"/>
    </row>
    <row r="6" spans="1:10" x14ac:dyDescent="0.15">
      <c r="A6" s="415" t="s">
        <v>4</v>
      </c>
      <c r="B6" s="227">
        <v>37.6</v>
      </c>
      <c r="C6" s="228">
        <v>314738</v>
      </c>
      <c r="D6" s="228">
        <v>422737</v>
      </c>
      <c r="E6" s="406"/>
      <c r="F6" s="406"/>
      <c r="G6" s="406"/>
      <c r="H6" s="406"/>
      <c r="I6" s="406"/>
      <c r="J6" s="406"/>
    </row>
    <row r="7" spans="1:10" x14ac:dyDescent="0.15">
      <c r="A7" s="415" t="s">
        <v>6</v>
      </c>
      <c r="B7" s="227">
        <v>39.4</v>
      </c>
      <c r="C7" s="228">
        <v>325003</v>
      </c>
      <c r="D7" s="228">
        <v>413600</v>
      </c>
      <c r="E7" s="406"/>
      <c r="F7" s="406"/>
      <c r="G7" s="406"/>
      <c r="H7" s="406"/>
      <c r="I7" s="406"/>
      <c r="J7" s="406"/>
    </row>
    <row r="8" spans="1:10" x14ac:dyDescent="0.15">
      <c r="A8" s="415" t="s">
        <v>12</v>
      </c>
      <c r="B8" s="227">
        <v>39</v>
      </c>
      <c r="C8" s="228">
        <v>322070</v>
      </c>
      <c r="D8" s="228">
        <v>435813</v>
      </c>
      <c r="E8" s="406"/>
      <c r="F8" s="406"/>
      <c r="G8" s="406"/>
      <c r="H8" s="406"/>
      <c r="I8" s="406"/>
      <c r="J8" s="406"/>
    </row>
    <row r="9" spans="1:10" x14ac:dyDescent="0.15">
      <c r="A9" s="297" t="str">
        <f>"　 （注）１　「平均給料月額」とは、令和"&amp;DBCS(流山市の給与・定員管理について!P1)&amp;"年４月１日現在における職種ごとの職員の基本給の平均です。"</f>
        <v>　 （注）１　「平均給料月額」とは、令和７年４月１日現在における職種ごとの職員の基本給の平均です。</v>
      </c>
      <c r="B9" s="109"/>
      <c r="C9" s="406"/>
      <c r="D9" s="406"/>
      <c r="E9" s="406"/>
      <c r="F9" s="406"/>
      <c r="G9" s="406"/>
      <c r="H9" s="406"/>
      <c r="I9" s="406"/>
      <c r="J9" s="406"/>
    </row>
    <row r="10" spans="1:10" x14ac:dyDescent="0.15">
      <c r="A10" s="450" t="s">
        <v>476</v>
      </c>
      <c r="B10" s="448"/>
      <c r="C10" s="406"/>
      <c r="D10" s="406"/>
      <c r="E10" s="406"/>
      <c r="F10" s="406"/>
      <c r="G10" s="406"/>
      <c r="H10" s="406"/>
      <c r="I10" s="406"/>
      <c r="J10" s="406"/>
    </row>
    <row r="11" spans="1:10" x14ac:dyDescent="0.15">
      <c r="A11" s="450" t="s">
        <v>477</v>
      </c>
      <c r="B11" s="448"/>
      <c r="C11" s="406"/>
      <c r="D11" s="406"/>
      <c r="E11" s="406"/>
      <c r="F11" s="406"/>
      <c r="G11" s="406"/>
      <c r="H11" s="406"/>
      <c r="I11" s="406"/>
      <c r="J11" s="406"/>
    </row>
    <row r="12" spans="1:10" x14ac:dyDescent="0.15">
      <c r="A12" s="450" t="s">
        <v>478</v>
      </c>
      <c r="B12" s="448"/>
      <c r="C12" s="406"/>
      <c r="D12" s="406"/>
      <c r="E12" s="406"/>
      <c r="F12" s="406"/>
      <c r="G12" s="406"/>
      <c r="H12" s="406"/>
      <c r="I12" s="406"/>
      <c r="J12" s="406"/>
    </row>
    <row r="13" spans="1:10" x14ac:dyDescent="0.15">
      <c r="A13" s="450" t="s">
        <v>479</v>
      </c>
      <c r="B13" s="448"/>
      <c r="C13" s="406"/>
      <c r="D13" s="406"/>
      <c r="E13" s="406"/>
      <c r="F13" s="406"/>
      <c r="G13" s="406"/>
      <c r="H13" s="406"/>
      <c r="I13" s="406"/>
      <c r="J13" s="406"/>
    </row>
    <row r="14" spans="1:10" x14ac:dyDescent="0.15">
      <c r="A14" s="448"/>
      <c r="B14" s="448"/>
      <c r="C14" s="406"/>
      <c r="D14" s="406"/>
      <c r="E14" s="406"/>
      <c r="F14" s="406"/>
      <c r="G14" s="406"/>
      <c r="H14" s="406"/>
      <c r="I14" s="406"/>
      <c r="J14" s="406"/>
    </row>
    <row r="15" spans="1:10" x14ac:dyDescent="0.15">
      <c r="A15" s="406"/>
      <c r="B15" s="406"/>
      <c r="C15" s="406"/>
      <c r="D15" s="406"/>
      <c r="E15" s="406"/>
      <c r="F15" s="406"/>
      <c r="G15" s="406"/>
      <c r="H15" s="406"/>
      <c r="I15" s="406"/>
      <c r="J15" s="406"/>
    </row>
    <row r="16" spans="1:10" x14ac:dyDescent="0.15">
      <c r="A16" s="406"/>
      <c r="B16" s="406"/>
      <c r="C16" s="406"/>
      <c r="D16" s="406"/>
      <c r="E16" s="406"/>
      <c r="F16" s="406"/>
      <c r="G16" s="406"/>
      <c r="H16" s="406"/>
      <c r="I16" s="406"/>
      <c r="J16" s="406"/>
    </row>
    <row r="17" spans="1:10" x14ac:dyDescent="0.15">
      <c r="A17" s="406"/>
      <c r="B17" s="406"/>
      <c r="C17" s="406"/>
      <c r="D17" s="406"/>
      <c r="E17" s="406"/>
      <c r="F17" s="406"/>
      <c r="G17" s="406"/>
      <c r="H17" s="406"/>
      <c r="I17" s="406"/>
      <c r="J17" s="406"/>
    </row>
    <row r="18" spans="1:10" x14ac:dyDescent="0.15">
      <c r="A18" s="406"/>
      <c r="B18" s="406"/>
      <c r="C18" s="406"/>
      <c r="D18" s="406"/>
      <c r="E18" s="406"/>
      <c r="F18" s="406"/>
      <c r="G18" s="406"/>
      <c r="H18" s="406"/>
      <c r="I18" s="406"/>
      <c r="J18" s="406"/>
    </row>
  </sheetData>
  <phoneticPr fontId="1"/>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D11"/>
  <sheetViews>
    <sheetView showGridLines="0" workbookViewId="0">
      <selection activeCell="F10" sqref="F10"/>
    </sheetView>
  </sheetViews>
  <sheetFormatPr defaultRowHeight="13.5" x14ac:dyDescent="0.15"/>
  <cols>
    <col min="1" max="1" width="11" bestFit="1" customWidth="1"/>
    <col min="3" max="3" width="15.125" bestFit="1" customWidth="1"/>
    <col min="4" max="4" width="18.375" customWidth="1"/>
  </cols>
  <sheetData>
    <row r="1" spans="1:4" x14ac:dyDescent="0.15">
      <c r="A1" t="str">
        <f>"（２）職員の初任給の状況（令和"&amp;DBCS(流山市の給与・定員管理について!P1)&amp;"年４月１日現在）"</f>
        <v>（２）職員の初任給の状況（令和７年４月１日現在）</v>
      </c>
    </row>
    <row r="2" spans="1:4" x14ac:dyDescent="0.15">
      <c r="A2" s="341" t="s">
        <v>0</v>
      </c>
      <c r="B2" s="341"/>
      <c r="C2" s="341"/>
      <c r="D2" s="150" t="s">
        <v>342</v>
      </c>
    </row>
    <row r="3" spans="1:4" x14ac:dyDescent="0.15">
      <c r="A3" s="340" t="s">
        <v>28</v>
      </c>
      <c r="B3" s="340" t="s">
        <v>1</v>
      </c>
      <c r="C3" s="5" t="s">
        <v>23</v>
      </c>
      <c r="D3" s="237">
        <v>225600</v>
      </c>
    </row>
    <row r="4" spans="1:4" x14ac:dyDescent="0.15">
      <c r="A4" s="340"/>
      <c r="B4" s="340"/>
      <c r="C4" s="5" t="s">
        <v>24</v>
      </c>
      <c r="D4" s="237">
        <v>194500</v>
      </c>
    </row>
    <row r="5" spans="1:4" x14ac:dyDescent="0.15">
      <c r="A5" s="340"/>
      <c r="B5" s="340" t="s">
        <v>10</v>
      </c>
      <c r="C5" s="5" t="s">
        <v>23</v>
      </c>
      <c r="D5" s="237">
        <v>225600</v>
      </c>
    </row>
    <row r="6" spans="1:4" x14ac:dyDescent="0.15">
      <c r="A6" s="340"/>
      <c r="B6" s="340"/>
      <c r="C6" s="5" t="s">
        <v>24</v>
      </c>
      <c r="D6" s="237">
        <v>194500</v>
      </c>
    </row>
    <row r="7" spans="1:4" x14ac:dyDescent="0.15">
      <c r="A7" s="340"/>
      <c r="B7" s="340" t="s">
        <v>11</v>
      </c>
      <c r="C7" s="5" t="s">
        <v>25</v>
      </c>
      <c r="D7" s="237">
        <v>230000</v>
      </c>
    </row>
    <row r="8" spans="1:4" x14ac:dyDescent="0.15">
      <c r="A8" s="340"/>
      <c r="B8" s="340"/>
      <c r="C8" s="5" t="s">
        <v>26</v>
      </c>
      <c r="D8" s="237">
        <v>220000</v>
      </c>
    </row>
    <row r="9" spans="1:4" x14ac:dyDescent="0.15">
      <c r="A9" s="340"/>
      <c r="B9" s="340"/>
      <c r="C9" s="5" t="s">
        <v>27</v>
      </c>
      <c r="D9" s="237">
        <v>188000</v>
      </c>
    </row>
    <row r="10" spans="1:4" x14ac:dyDescent="0.15">
      <c r="A10" s="340" t="s">
        <v>29</v>
      </c>
      <c r="B10" s="5" t="s">
        <v>1</v>
      </c>
      <c r="C10" s="5" t="s">
        <v>24</v>
      </c>
      <c r="D10" s="237">
        <v>194500</v>
      </c>
    </row>
    <row r="11" spans="1:4" x14ac:dyDescent="0.15">
      <c r="A11" s="340"/>
      <c r="B11" s="5" t="s">
        <v>10</v>
      </c>
      <c r="C11" s="5" t="s">
        <v>24</v>
      </c>
      <c r="D11" s="237">
        <v>188000</v>
      </c>
    </row>
  </sheetData>
  <mergeCells count="6">
    <mergeCell ref="A10:A11"/>
    <mergeCell ref="A2:C2"/>
    <mergeCell ref="B3:B4"/>
    <mergeCell ref="B5:B6"/>
    <mergeCell ref="B7:B9"/>
    <mergeCell ref="A3:A9"/>
  </mergeCells>
  <phoneticPr fontId="1"/>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G9"/>
  <sheetViews>
    <sheetView showGridLines="0" workbookViewId="0">
      <selection activeCell="A9" sqref="A9"/>
    </sheetView>
  </sheetViews>
  <sheetFormatPr defaultRowHeight="13.5" x14ac:dyDescent="0.15"/>
  <cols>
    <col min="1" max="1" width="11" bestFit="1" customWidth="1"/>
    <col min="4" max="7" width="13.125" bestFit="1" customWidth="1"/>
  </cols>
  <sheetData>
    <row r="1" spans="1:7" x14ac:dyDescent="0.15">
      <c r="A1" t="str">
        <f>"（３）職員の経験年数別・学歴別平均給料月額の状況（令和"&amp;DBCS(流山市の給与・定員管理について!P1)&amp;"年４月１日現在）単位：円"</f>
        <v>（３）職員の経験年数別・学歴別平均給料月額の状況（令和７年４月１日現在）単位：円</v>
      </c>
      <c r="G1" s="132"/>
    </row>
    <row r="2" spans="1:7" x14ac:dyDescent="0.15">
      <c r="A2" s="341" t="s">
        <v>0</v>
      </c>
      <c r="B2" s="341"/>
      <c r="C2" s="341"/>
      <c r="D2" s="150" t="s">
        <v>30</v>
      </c>
      <c r="E2" s="150" t="s">
        <v>31</v>
      </c>
      <c r="F2" s="150" t="s">
        <v>32</v>
      </c>
      <c r="G2" s="150" t="s">
        <v>33</v>
      </c>
    </row>
    <row r="3" spans="1:7" x14ac:dyDescent="0.15">
      <c r="A3" s="340" t="s">
        <v>28</v>
      </c>
      <c r="B3" s="342" t="s">
        <v>1</v>
      </c>
      <c r="C3" s="140" t="s">
        <v>23</v>
      </c>
      <c r="D3" s="238">
        <v>278606</v>
      </c>
      <c r="E3" s="238">
        <v>383262</v>
      </c>
      <c r="F3" s="238">
        <v>419150</v>
      </c>
      <c r="G3" s="309" t="s">
        <v>326</v>
      </c>
    </row>
    <row r="4" spans="1:7" x14ac:dyDescent="0.15">
      <c r="A4" s="340"/>
      <c r="B4" s="342"/>
      <c r="C4" s="140" t="s">
        <v>24</v>
      </c>
      <c r="D4" s="222" t="s">
        <v>326</v>
      </c>
      <c r="E4" s="293" t="s">
        <v>326</v>
      </c>
      <c r="F4" s="222" t="s">
        <v>326</v>
      </c>
      <c r="G4" s="309" t="s">
        <v>326</v>
      </c>
    </row>
    <row r="5" spans="1:7" x14ac:dyDescent="0.15">
      <c r="A5" s="340" t="s">
        <v>29</v>
      </c>
      <c r="B5" s="342" t="s">
        <v>1</v>
      </c>
      <c r="C5" s="140" t="s">
        <v>23</v>
      </c>
      <c r="D5" s="222" t="s">
        <v>326</v>
      </c>
      <c r="E5" s="222" t="s">
        <v>326</v>
      </c>
      <c r="F5" s="222" t="s">
        <v>326</v>
      </c>
      <c r="G5" s="222" t="s">
        <v>326</v>
      </c>
    </row>
    <row r="6" spans="1:7" x14ac:dyDescent="0.15">
      <c r="A6" s="340"/>
      <c r="B6" s="342"/>
      <c r="C6" s="140" t="s">
        <v>24</v>
      </c>
      <c r="D6" s="222" t="s">
        <v>326</v>
      </c>
      <c r="E6" s="222" t="s">
        <v>326</v>
      </c>
      <c r="F6" s="222" t="s">
        <v>326</v>
      </c>
      <c r="G6" s="309" t="s">
        <v>326</v>
      </c>
    </row>
    <row r="7" spans="1:7" x14ac:dyDescent="0.15">
      <c r="A7" s="340" t="s">
        <v>34</v>
      </c>
      <c r="B7" s="342" t="s">
        <v>1</v>
      </c>
      <c r="C7" s="140" t="s">
        <v>23</v>
      </c>
      <c r="D7" s="222" t="s">
        <v>326</v>
      </c>
      <c r="E7" s="222" t="s">
        <v>326</v>
      </c>
      <c r="F7" s="309" t="s">
        <v>326</v>
      </c>
      <c r="G7" s="293" t="s">
        <v>326</v>
      </c>
    </row>
    <row r="8" spans="1:7" x14ac:dyDescent="0.15">
      <c r="A8" s="340"/>
      <c r="B8" s="342"/>
      <c r="C8" s="140" t="s">
        <v>24</v>
      </c>
      <c r="D8" s="238">
        <v>256900</v>
      </c>
      <c r="E8" s="238">
        <v>335720</v>
      </c>
      <c r="F8" s="309" t="s">
        <v>326</v>
      </c>
      <c r="G8" s="222" t="s">
        <v>326</v>
      </c>
    </row>
    <row r="9" spans="1:7" x14ac:dyDescent="0.15">
      <c r="A9" s="19" t="s">
        <v>509</v>
      </c>
    </row>
  </sheetData>
  <mergeCells count="7">
    <mergeCell ref="A7:A8"/>
    <mergeCell ref="B7:B8"/>
    <mergeCell ref="B3:B4"/>
    <mergeCell ref="A3:A4"/>
    <mergeCell ref="A2:C2"/>
    <mergeCell ref="A5:A6"/>
    <mergeCell ref="B5:B6"/>
  </mergeCells>
  <phoneticPr fontId="1"/>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G43"/>
  <sheetViews>
    <sheetView showGridLines="0" workbookViewId="0">
      <selection activeCell="J15" sqref="J15"/>
    </sheetView>
  </sheetViews>
  <sheetFormatPr defaultRowHeight="13.5" x14ac:dyDescent="0.15"/>
  <cols>
    <col min="1" max="1" width="7.375" customWidth="1"/>
    <col min="2" max="2" width="25.625" bestFit="1" customWidth="1"/>
    <col min="4" max="4" width="9.5" bestFit="1" customWidth="1"/>
    <col min="5" max="5" width="10.375" bestFit="1" customWidth="1"/>
    <col min="6" max="6" width="11" bestFit="1" customWidth="1"/>
  </cols>
  <sheetData>
    <row r="1" spans="1:6" x14ac:dyDescent="0.15">
      <c r="A1" t="s">
        <v>286</v>
      </c>
    </row>
    <row r="2" spans="1:6" x14ac:dyDescent="0.15">
      <c r="A2" t="str">
        <f>"（１）一般行政職の級別職員数及び給料表の状況（令和"&amp;DBCS(流山市の給与・定員管理について!P1)&amp;"年４月１日現在）"</f>
        <v>（１）一般行政職の級別職員数及び給料表の状況（令和７年４月１日現在）</v>
      </c>
    </row>
    <row r="3" spans="1:6" ht="28.5" customHeight="1" x14ac:dyDescent="0.15">
      <c r="A3" s="182" t="s">
        <v>0</v>
      </c>
      <c r="B3" s="180" t="s">
        <v>44</v>
      </c>
      <c r="C3" s="181" t="s">
        <v>378</v>
      </c>
      <c r="D3" s="181" t="s">
        <v>45</v>
      </c>
      <c r="E3" s="190" t="s">
        <v>379</v>
      </c>
      <c r="F3" s="181" t="s">
        <v>380</v>
      </c>
    </row>
    <row r="4" spans="1:6" x14ac:dyDescent="0.15">
      <c r="A4" s="14" t="s">
        <v>35</v>
      </c>
      <c r="B4" s="5" t="s">
        <v>244</v>
      </c>
      <c r="C4" s="239">
        <v>27</v>
      </c>
      <c r="D4" s="126">
        <f>C4/$C$12</f>
        <v>4.736842105263158E-2</v>
      </c>
      <c r="E4" s="189">
        <v>183500</v>
      </c>
      <c r="F4" s="189">
        <v>258100</v>
      </c>
    </row>
    <row r="5" spans="1:6" x14ac:dyDescent="0.15">
      <c r="A5" s="14" t="s">
        <v>36</v>
      </c>
      <c r="B5" s="5" t="s">
        <v>245</v>
      </c>
      <c r="C5" s="239">
        <v>188</v>
      </c>
      <c r="D5" s="126">
        <f t="shared" ref="D5:D11" si="0">C5/$C$12</f>
        <v>0.3298245614035088</v>
      </c>
      <c r="E5" s="189">
        <v>225600</v>
      </c>
      <c r="F5" s="189">
        <v>298000</v>
      </c>
    </row>
    <row r="6" spans="1:6" x14ac:dyDescent="0.15">
      <c r="A6" s="14" t="s">
        <v>37</v>
      </c>
      <c r="B6" s="5" t="s">
        <v>246</v>
      </c>
      <c r="C6" s="239">
        <v>83</v>
      </c>
      <c r="D6" s="126">
        <f t="shared" si="0"/>
        <v>0.14561403508771931</v>
      </c>
      <c r="E6" s="189">
        <v>265300</v>
      </c>
      <c r="F6" s="189">
        <v>354700</v>
      </c>
    </row>
    <row r="7" spans="1:6" x14ac:dyDescent="0.15">
      <c r="A7" s="14" t="s">
        <v>38</v>
      </c>
      <c r="B7" s="5" t="s">
        <v>247</v>
      </c>
      <c r="C7" s="239">
        <v>57</v>
      </c>
      <c r="D7" s="126">
        <f t="shared" si="0"/>
        <v>0.1</v>
      </c>
      <c r="E7" s="189">
        <v>298800</v>
      </c>
      <c r="F7" s="189">
        <v>389300</v>
      </c>
    </row>
    <row r="8" spans="1:6" x14ac:dyDescent="0.15">
      <c r="A8" s="14" t="s">
        <v>39</v>
      </c>
      <c r="B8" s="5" t="s">
        <v>248</v>
      </c>
      <c r="C8" s="239">
        <v>76</v>
      </c>
      <c r="D8" s="126">
        <f t="shared" si="0"/>
        <v>0.13333333333333333</v>
      </c>
      <c r="E8" s="189">
        <v>321300</v>
      </c>
      <c r="F8" s="189">
        <v>403200</v>
      </c>
    </row>
    <row r="9" spans="1:6" x14ac:dyDescent="0.15">
      <c r="A9" s="14" t="s">
        <v>40</v>
      </c>
      <c r="B9" s="5" t="s">
        <v>249</v>
      </c>
      <c r="C9" s="239">
        <v>75</v>
      </c>
      <c r="D9" s="126">
        <f t="shared" si="0"/>
        <v>0.13157894736842105</v>
      </c>
      <c r="E9" s="189">
        <v>355200</v>
      </c>
      <c r="F9" s="189">
        <v>416700</v>
      </c>
    </row>
    <row r="10" spans="1:6" x14ac:dyDescent="0.15">
      <c r="A10" s="14" t="s">
        <v>41</v>
      </c>
      <c r="B10" s="5" t="s">
        <v>250</v>
      </c>
      <c r="C10" s="239">
        <v>50</v>
      </c>
      <c r="D10" s="126">
        <f t="shared" si="0"/>
        <v>8.771929824561403E-2</v>
      </c>
      <c r="E10" s="189">
        <v>408300</v>
      </c>
      <c r="F10" s="189">
        <v>452200</v>
      </c>
    </row>
    <row r="11" spans="1:6" x14ac:dyDescent="0.15">
      <c r="A11" s="14" t="s">
        <v>42</v>
      </c>
      <c r="B11" s="5" t="s">
        <v>251</v>
      </c>
      <c r="C11" s="239">
        <v>14</v>
      </c>
      <c r="D11" s="126">
        <f t="shared" si="0"/>
        <v>2.456140350877193E-2</v>
      </c>
      <c r="E11" s="189">
        <v>458300</v>
      </c>
      <c r="F11" s="189">
        <v>488500</v>
      </c>
    </row>
    <row r="12" spans="1:6" x14ac:dyDescent="0.15">
      <c r="A12" s="14" t="s">
        <v>43</v>
      </c>
      <c r="B12" s="5"/>
      <c r="C12" s="188">
        <f>SUM(C4:C11)</f>
        <v>570</v>
      </c>
      <c r="D12" s="126">
        <v>1</v>
      </c>
      <c r="E12" s="115" t="s">
        <v>349</v>
      </c>
      <c r="F12" s="115" t="s">
        <v>349</v>
      </c>
    </row>
    <row r="13" spans="1:6" x14ac:dyDescent="0.15">
      <c r="A13" s="24" t="s">
        <v>234</v>
      </c>
      <c r="B13" s="25" t="s">
        <v>252</v>
      </c>
    </row>
    <row r="14" spans="1:6" x14ac:dyDescent="0.15">
      <c r="A14" s="26"/>
      <c r="B14" s="27" t="s">
        <v>253</v>
      </c>
    </row>
    <row r="15" spans="1:6" x14ac:dyDescent="0.15">
      <c r="B15" s="30" t="s">
        <v>408</v>
      </c>
    </row>
    <row r="19" spans="1:7" x14ac:dyDescent="0.15">
      <c r="A19" t="s">
        <v>454</v>
      </c>
    </row>
    <row r="20" spans="1:7" x14ac:dyDescent="0.15">
      <c r="A20" s="122" t="s">
        <v>0</v>
      </c>
      <c r="B20" s="122" t="s">
        <v>44</v>
      </c>
      <c r="C20" s="220">
        <v>45383</v>
      </c>
      <c r="D20" s="220">
        <f>DATE(YEAR(C20)-1,4,1)</f>
        <v>45017</v>
      </c>
      <c r="E20" s="220">
        <f>DATE(YEAR(D20)-1,4,1)</f>
        <v>44652</v>
      </c>
      <c r="F20" s="220">
        <f>DATE(YEAR(E20)-1,4,1)</f>
        <v>44287</v>
      </c>
      <c r="G20" s="220">
        <f>DATE(YEAR(F20)-1,4,1)</f>
        <v>43922</v>
      </c>
    </row>
    <row r="21" spans="1:7" x14ac:dyDescent="0.15">
      <c r="A21" s="122" t="s">
        <v>35</v>
      </c>
      <c r="B21" s="119" t="s">
        <v>244</v>
      </c>
      <c r="C21" s="188">
        <v>29</v>
      </c>
      <c r="D21" s="188">
        <v>24</v>
      </c>
      <c r="E21" s="188">
        <v>37</v>
      </c>
      <c r="F21" s="188">
        <v>32</v>
      </c>
      <c r="G21" s="188">
        <v>46</v>
      </c>
    </row>
    <row r="22" spans="1:7" x14ac:dyDescent="0.15">
      <c r="A22" s="122" t="s">
        <v>36</v>
      </c>
      <c r="B22" s="119" t="s">
        <v>245</v>
      </c>
      <c r="C22" s="188">
        <v>202</v>
      </c>
      <c r="D22" s="188">
        <v>212</v>
      </c>
      <c r="E22" s="188">
        <v>197</v>
      </c>
      <c r="F22" s="188">
        <v>193</v>
      </c>
      <c r="G22" s="188">
        <v>171</v>
      </c>
    </row>
    <row r="23" spans="1:7" x14ac:dyDescent="0.15">
      <c r="A23" s="122" t="s">
        <v>37</v>
      </c>
      <c r="B23" s="119" t="s">
        <v>246</v>
      </c>
      <c r="C23" s="188">
        <v>72</v>
      </c>
      <c r="D23" s="188">
        <v>58</v>
      </c>
      <c r="E23" s="188">
        <v>62</v>
      </c>
      <c r="F23" s="188">
        <v>57</v>
      </c>
      <c r="G23" s="188">
        <v>50</v>
      </c>
    </row>
    <row r="24" spans="1:7" x14ac:dyDescent="0.15">
      <c r="A24" s="122" t="s">
        <v>38</v>
      </c>
      <c r="B24" s="119" t="s">
        <v>247</v>
      </c>
      <c r="C24" s="188">
        <v>48</v>
      </c>
      <c r="D24" s="188">
        <v>49</v>
      </c>
      <c r="E24" s="188">
        <v>48</v>
      </c>
      <c r="F24" s="188">
        <v>38</v>
      </c>
      <c r="G24" s="188">
        <v>43</v>
      </c>
    </row>
    <row r="25" spans="1:7" x14ac:dyDescent="0.15">
      <c r="A25" s="122" t="s">
        <v>39</v>
      </c>
      <c r="B25" s="119" t="s">
        <v>248</v>
      </c>
      <c r="C25" s="188">
        <v>84</v>
      </c>
      <c r="D25" s="188">
        <v>85</v>
      </c>
      <c r="E25" s="188">
        <v>81</v>
      </c>
      <c r="F25" s="188">
        <v>83</v>
      </c>
      <c r="G25" s="188">
        <v>85</v>
      </c>
    </row>
    <row r="26" spans="1:7" x14ac:dyDescent="0.15">
      <c r="A26" s="122" t="s">
        <v>40</v>
      </c>
      <c r="B26" s="119" t="s">
        <v>249</v>
      </c>
      <c r="C26" s="188">
        <v>70</v>
      </c>
      <c r="D26" s="188">
        <v>75</v>
      </c>
      <c r="E26" s="188">
        <v>75</v>
      </c>
      <c r="F26" s="188">
        <v>72</v>
      </c>
      <c r="G26" s="188">
        <v>68</v>
      </c>
    </row>
    <row r="27" spans="1:7" x14ac:dyDescent="0.15">
      <c r="A27" s="122" t="s">
        <v>41</v>
      </c>
      <c r="B27" s="119" t="s">
        <v>250</v>
      </c>
      <c r="C27" s="188">
        <v>51</v>
      </c>
      <c r="D27" s="188">
        <v>50</v>
      </c>
      <c r="E27" s="188">
        <v>49</v>
      </c>
      <c r="F27" s="188">
        <v>49</v>
      </c>
      <c r="G27" s="188">
        <v>50</v>
      </c>
    </row>
    <row r="28" spans="1:7" x14ac:dyDescent="0.15">
      <c r="A28" s="122" t="s">
        <v>42</v>
      </c>
      <c r="B28" s="119" t="s">
        <v>251</v>
      </c>
      <c r="C28" s="188">
        <v>15</v>
      </c>
      <c r="D28" s="188">
        <v>15</v>
      </c>
      <c r="E28" s="188">
        <v>15</v>
      </c>
      <c r="F28" s="188">
        <v>16</v>
      </c>
      <c r="G28" s="188">
        <v>16</v>
      </c>
    </row>
    <row r="29" spans="1:7" x14ac:dyDescent="0.15">
      <c r="A29" s="122" t="s">
        <v>43</v>
      </c>
      <c r="B29" s="119"/>
      <c r="C29" s="188">
        <f>SUM(C21:C28)</f>
        <v>571</v>
      </c>
      <c r="D29" s="188">
        <f>SUM(D21:D28)</f>
        <v>568</v>
      </c>
      <c r="E29" s="188">
        <f>SUM(E21:E28)</f>
        <v>564</v>
      </c>
      <c r="F29" s="188">
        <f>SUM(F21:F28)</f>
        <v>540</v>
      </c>
      <c r="G29" s="188">
        <f>SUM(G21:G28)</f>
        <v>529</v>
      </c>
    </row>
    <row r="34" spans="1:4" x14ac:dyDescent="0.15">
      <c r="A34" s="153" t="s">
        <v>450</v>
      </c>
    </row>
    <row r="35" spans="1:4" x14ac:dyDescent="0.15">
      <c r="A35" s="119"/>
      <c r="B35" s="119" t="s">
        <v>449</v>
      </c>
      <c r="C35" s="119" t="s">
        <v>367</v>
      </c>
      <c r="D35" s="119" t="s">
        <v>368</v>
      </c>
    </row>
    <row r="36" spans="1:4" x14ac:dyDescent="0.15">
      <c r="A36" s="122" t="s">
        <v>35</v>
      </c>
      <c r="B36" s="126">
        <f t="shared" ref="B36:B43" si="1">D4</f>
        <v>4.736842105263158E-2</v>
      </c>
      <c r="C36" s="126">
        <f t="shared" ref="C36:C43" si="2">C21/$C$29</f>
        <v>5.0788091068301226E-2</v>
      </c>
      <c r="D36" s="126">
        <f>G21/$G$29</f>
        <v>8.6956521739130432E-2</v>
      </c>
    </row>
    <row r="37" spans="1:4" x14ac:dyDescent="0.15">
      <c r="A37" s="122" t="s">
        <v>36</v>
      </c>
      <c r="B37" s="126">
        <f t="shared" si="1"/>
        <v>0.3298245614035088</v>
      </c>
      <c r="C37" s="126">
        <f t="shared" si="2"/>
        <v>0.35376532399299476</v>
      </c>
      <c r="D37" s="126">
        <f t="shared" ref="D37:D43" si="3">G22/$G$29</f>
        <v>0.32325141776937616</v>
      </c>
    </row>
    <row r="38" spans="1:4" x14ac:dyDescent="0.15">
      <c r="A38" s="122" t="s">
        <v>37</v>
      </c>
      <c r="B38" s="126">
        <f t="shared" si="1"/>
        <v>0.14561403508771931</v>
      </c>
      <c r="C38" s="126">
        <f t="shared" si="2"/>
        <v>0.12609457092819615</v>
      </c>
      <c r="D38" s="126">
        <f t="shared" si="3"/>
        <v>9.4517958412098299E-2</v>
      </c>
    </row>
    <row r="39" spans="1:4" x14ac:dyDescent="0.15">
      <c r="A39" s="122" t="s">
        <v>38</v>
      </c>
      <c r="B39" s="126">
        <f t="shared" si="1"/>
        <v>0.1</v>
      </c>
      <c r="C39" s="126">
        <f t="shared" si="2"/>
        <v>8.4063047285464099E-2</v>
      </c>
      <c r="D39" s="126">
        <f t="shared" si="3"/>
        <v>8.1285444234404536E-2</v>
      </c>
    </row>
    <row r="40" spans="1:4" x14ac:dyDescent="0.15">
      <c r="A40" s="122" t="s">
        <v>39</v>
      </c>
      <c r="B40" s="126">
        <f t="shared" si="1"/>
        <v>0.13333333333333333</v>
      </c>
      <c r="C40" s="126">
        <f t="shared" si="2"/>
        <v>0.14711033274956217</v>
      </c>
      <c r="D40" s="126">
        <f t="shared" si="3"/>
        <v>0.16068052930056712</v>
      </c>
    </row>
    <row r="41" spans="1:4" x14ac:dyDescent="0.15">
      <c r="A41" s="122" t="s">
        <v>40</v>
      </c>
      <c r="B41" s="126">
        <f t="shared" si="1"/>
        <v>0.13157894736842105</v>
      </c>
      <c r="C41" s="126">
        <f t="shared" si="2"/>
        <v>0.12259194395796848</v>
      </c>
      <c r="D41" s="126">
        <f t="shared" si="3"/>
        <v>0.12854442344045369</v>
      </c>
    </row>
    <row r="42" spans="1:4" x14ac:dyDescent="0.15">
      <c r="A42" s="122" t="s">
        <v>41</v>
      </c>
      <c r="B42" s="126">
        <f t="shared" si="1"/>
        <v>8.771929824561403E-2</v>
      </c>
      <c r="C42" s="126">
        <f t="shared" si="2"/>
        <v>8.9316987740805598E-2</v>
      </c>
      <c r="D42" s="126">
        <f t="shared" si="3"/>
        <v>9.4517958412098299E-2</v>
      </c>
    </row>
    <row r="43" spans="1:4" x14ac:dyDescent="0.15">
      <c r="A43" s="122" t="s">
        <v>42</v>
      </c>
      <c r="B43" s="126">
        <f t="shared" si="1"/>
        <v>2.456140350877193E-2</v>
      </c>
      <c r="C43" s="126">
        <f t="shared" si="2"/>
        <v>2.6269702276707531E-2</v>
      </c>
      <c r="D43" s="126">
        <f t="shared" si="3"/>
        <v>3.0245746691871456E-2</v>
      </c>
    </row>
  </sheetData>
  <phoneticPr fontId="1"/>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AM330"/>
  <sheetViews>
    <sheetView zoomScale="70" zoomScaleNormal="70" workbookViewId="0">
      <selection activeCell="P13" sqref="P13"/>
    </sheetView>
  </sheetViews>
  <sheetFormatPr defaultRowHeight="13.5" x14ac:dyDescent="0.15"/>
  <sheetData>
    <row r="1" spans="1:39" x14ac:dyDescent="0.15">
      <c r="A1" t="str">
        <f>"（２）国との給料表カーブ比較表（行政職（一））（令和"&amp;DBCS(流山市の給与・定員管理について!P1)&amp;"年４月１日現在）"</f>
        <v>（２）国との給料表カーブ比較表（行政職（一））（令和７年４月１日現在）</v>
      </c>
    </row>
    <row r="2" spans="1:39" ht="16.5" x14ac:dyDescent="0.15">
      <c r="A2" s="35"/>
      <c r="B2" s="35"/>
      <c r="C2" s="35"/>
      <c r="D2" s="35"/>
      <c r="E2" s="35"/>
      <c r="F2" s="35"/>
      <c r="G2" s="35"/>
      <c r="H2" s="35"/>
      <c r="I2" s="35"/>
      <c r="J2" s="35"/>
      <c r="K2" s="35"/>
      <c r="L2" s="35"/>
      <c r="M2" s="35"/>
      <c r="N2" s="35"/>
      <c r="O2" s="36"/>
      <c r="P2" s="37"/>
      <c r="Q2" s="38"/>
      <c r="R2" s="38"/>
      <c r="S2" s="38"/>
      <c r="T2" s="38"/>
      <c r="U2" s="38"/>
      <c r="V2" s="38"/>
      <c r="W2" s="38"/>
      <c r="X2" s="39"/>
      <c r="Y2" s="37"/>
      <c r="Z2" s="38"/>
      <c r="AA2" s="38"/>
      <c r="AB2" s="40" t="s">
        <v>456</v>
      </c>
      <c r="AC2" s="41"/>
      <c r="AD2" s="41"/>
      <c r="AE2" s="42"/>
      <c r="AF2" s="42"/>
      <c r="AG2" s="43"/>
      <c r="AH2" s="43"/>
      <c r="AI2" s="43"/>
      <c r="AJ2" s="43"/>
      <c r="AK2" s="43"/>
      <c r="AL2" s="35"/>
      <c r="AM2" s="35"/>
    </row>
    <row r="3" spans="1:39" ht="15.75" x14ac:dyDescent="0.15">
      <c r="A3" s="35"/>
      <c r="B3" s="35"/>
      <c r="C3" s="35"/>
      <c r="D3" s="35"/>
      <c r="E3" s="35"/>
      <c r="F3" s="35"/>
      <c r="G3" s="35"/>
      <c r="H3" s="35"/>
      <c r="I3" s="35"/>
      <c r="J3" s="35"/>
      <c r="K3" s="35"/>
      <c r="L3" s="35"/>
      <c r="M3" s="35"/>
      <c r="N3" s="35"/>
      <c r="O3" s="35"/>
      <c r="P3" s="44"/>
      <c r="Q3" s="45"/>
      <c r="R3" s="45"/>
      <c r="S3" s="45"/>
      <c r="T3" s="45"/>
      <c r="U3" s="45"/>
      <c r="V3" s="45"/>
      <c r="W3" s="45"/>
      <c r="X3" s="45"/>
      <c r="Y3" s="45"/>
      <c r="Z3" s="45"/>
      <c r="AA3" s="45"/>
      <c r="AB3" s="45"/>
      <c r="AC3" s="45"/>
      <c r="AD3" s="45"/>
      <c r="AE3" s="45"/>
      <c r="AF3" s="45"/>
      <c r="AG3" s="45"/>
      <c r="AH3" s="45"/>
      <c r="AI3" s="45"/>
      <c r="AJ3" s="45"/>
      <c r="AK3" s="45"/>
      <c r="AL3" s="44"/>
      <c r="AM3" s="35"/>
    </row>
    <row r="4" spans="1:39" ht="15.75" x14ac:dyDescent="0.15">
      <c r="A4" s="35"/>
      <c r="B4" s="35"/>
      <c r="C4" s="35"/>
      <c r="D4" s="35"/>
      <c r="E4" s="35"/>
      <c r="F4" s="35"/>
      <c r="G4" s="35"/>
      <c r="H4" s="35"/>
      <c r="I4" s="35"/>
      <c r="J4" s="35"/>
      <c r="K4" s="35"/>
      <c r="L4" s="35"/>
      <c r="M4" s="35"/>
      <c r="N4" s="35"/>
      <c r="O4" s="35"/>
      <c r="P4" s="46"/>
      <c r="Q4" s="47"/>
      <c r="R4" s="48"/>
      <c r="S4" s="49"/>
      <c r="T4" s="47"/>
      <c r="U4" s="50"/>
      <c r="V4" s="48"/>
      <c r="W4" s="49"/>
      <c r="X4" s="47"/>
      <c r="Y4" s="50"/>
      <c r="Z4" s="50"/>
      <c r="AA4" s="51"/>
      <c r="AB4" s="52"/>
      <c r="AC4" s="52"/>
      <c r="AD4" s="52"/>
      <c r="AE4" s="52"/>
      <c r="AF4" s="52"/>
      <c r="AG4" s="52"/>
      <c r="AH4" s="52"/>
      <c r="AI4" s="52"/>
      <c r="AJ4" s="52"/>
      <c r="AK4" s="52"/>
      <c r="AL4" s="53"/>
      <c r="AM4" s="35"/>
    </row>
    <row r="5" spans="1:39" ht="15.75" x14ac:dyDescent="0.15">
      <c r="A5" s="35"/>
      <c r="B5" s="35"/>
      <c r="C5" s="35"/>
      <c r="D5" s="35"/>
      <c r="E5" s="35"/>
      <c r="F5" s="35"/>
      <c r="G5" s="35"/>
      <c r="H5" s="35"/>
      <c r="I5" s="35"/>
      <c r="J5" s="35"/>
      <c r="K5" s="35"/>
      <c r="L5" s="35"/>
      <c r="M5" s="35"/>
      <c r="N5" s="35"/>
      <c r="O5" s="35"/>
      <c r="P5" s="46"/>
      <c r="Q5" s="54" t="s">
        <v>289</v>
      </c>
      <c r="R5" s="55" t="s">
        <v>290</v>
      </c>
      <c r="S5" s="56" t="s">
        <v>291</v>
      </c>
      <c r="T5" s="54" t="s">
        <v>292</v>
      </c>
      <c r="U5" s="57" t="s">
        <v>293</v>
      </c>
      <c r="V5" s="55" t="s">
        <v>294</v>
      </c>
      <c r="W5" s="56" t="s">
        <v>295</v>
      </c>
      <c r="X5" s="54" t="s">
        <v>296</v>
      </c>
      <c r="Y5" s="57" t="s">
        <v>297</v>
      </c>
      <c r="Z5" s="57" t="s">
        <v>298</v>
      </c>
      <c r="AA5" s="51"/>
      <c r="AB5" s="54" t="s">
        <v>299</v>
      </c>
      <c r="AC5" s="54" t="s">
        <v>300</v>
      </c>
      <c r="AD5" s="54" t="s">
        <v>301</v>
      </c>
      <c r="AE5" s="54" t="s">
        <v>302</v>
      </c>
      <c r="AF5" s="54" t="s">
        <v>303</v>
      </c>
      <c r="AG5" s="54" t="s">
        <v>304</v>
      </c>
      <c r="AH5" s="54" t="s">
        <v>305</v>
      </c>
      <c r="AI5" s="54" t="s">
        <v>306</v>
      </c>
      <c r="AJ5" s="54" t="s">
        <v>307</v>
      </c>
      <c r="AK5" s="54" t="s">
        <v>308</v>
      </c>
      <c r="AL5" s="53"/>
      <c r="AM5" s="35"/>
    </row>
    <row r="6" spans="1:39" ht="15.75" x14ac:dyDescent="0.15">
      <c r="A6" s="35"/>
      <c r="B6" s="35"/>
      <c r="C6" s="35"/>
      <c r="D6" s="35"/>
      <c r="E6" s="35"/>
      <c r="F6" s="35"/>
      <c r="G6" s="35"/>
      <c r="H6" s="35"/>
      <c r="I6" s="35"/>
      <c r="J6" s="35"/>
      <c r="K6" s="35"/>
      <c r="L6" s="35"/>
      <c r="M6" s="35"/>
      <c r="N6" s="35"/>
      <c r="O6" s="35"/>
      <c r="P6" s="58">
        <v>1</v>
      </c>
      <c r="Q6" s="59">
        <v>1835</v>
      </c>
      <c r="R6" s="60">
        <v>2256</v>
      </c>
      <c r="S6" s="61">
        <v>2653</v>
      </c>
      <c r="T6" s="59">
        <v>2988</v>
      </c>
      <c r="U6" s="62">
        <v>3213</v>
      </c>
      <c r="V6" s="60">
        <v>3552</v>
      </c>
      <c r="W6" s="61">
        <v>4083</v>
      </c>
      <c r="X6" s="59">
        <v>4583</v>
      </c>
      <c r="Y6" s="62"/>
      <c r="Z6" s="62"/>
      <c r="AA6" s="63"/>
      <c r="AB6" s="241">
        <v>1835</v>
      </c>
      <c r="AC6" s="242">
        <v>2300</v>
      </c>
      <c r="AD6" s="243">
        <v>2653</v>
      </c>
      <c r="AE6" s="242">
        <v>2988</v>
      </c>
      <c r="AF6" s="244">
        <v>3213</v>
      </c>
      <c r="AG6" s="245">
        <v>3552</v>
      </c>
      <c r="AH6" s="246">
        <v>4083</v>
      </c>
      <c r="AI6" s="245">
        <v>4583</v>
      </c>
      <c r="AJ6" s="246">
        <v>5102</v>
      </c>
      <c r="AK6" s="247">
        <v>5508</v>
      </c>
      <c r="AL6" s="64">
        <v>1</v>
      </c>
      <c r="AM6" s="35"/>
    </row>
    <row r="7" spans="1:39" ht="15.75" x14ac:dyDescent="0.15">
      <c r="A7" s="35"/>
      <c r="B7" s="35"/>
      <c r="C7" s="35"/>
      <c r="D7" s="35"/>
      <c r="E7" s="35"/>
      <c r="F7" s="35"/>
      <c r="G7" s="35"/>
      <c r="H7" s="35"/>
      <c r="I7" s="35"/>
      <c r="J7" s="35"/>
      <c r="K7" s="35"/>
      <c r="L7" s="35"/>
      <c r="M7" s="35"/>
      <c r="N7" s="35"/>
      <c r="O7" s="35"/>
      <c r="P7" s="65">
        <v>2</v>
      </c>
      <c r="Q7" s="66">
        <v>1846</v>
      </c>
      <c r="R7" s="67">
        <v>2267</v>
      </c>
      <c r="S7" s="68">
        <v>2663</v>
      </c>
      <c r="T7" s="66">
        <v>3003</v>
      </c>
      <c r="U7" s="69">
        <v>3231</v>
      </c>
      <c r="V7" s="67">
        <v>3569</v>
      </c>
      <c r="W7" s="68">
        <v>4102</v>
      </c>
      <c r="X7" s="66">
        <v>4638</v>
      </c>
      <c r="Y7" s="69"/>
      <c r="Z7" s="69"/>
      <c r="AA7" s="63"/>
      <c r="AB7" s="241">
        <v>1846</v>
      </c>
      <c r="AC7" s="241">
        <v>2315</v>
      </c>
      <c r="AD7" s="243">
        <v>2663</v>
      </c>
      <c r="AE7" s="241">
        <v>3003</v>
      </c>
      <c r="AF7" s="248">
        <v>3231</v>
      </c>
      <c r="AG7" s="249">
        <v>3569</v>
      </c>
      <c r="AH7" s="246">
        <v>4102</v>
      </c>
      <c r="AI7" s="249">
        <v>4638</v>
      </c>
      <c r="AJ7" s="246">
        <v>5171</v>
      </c>
      <c r="AK7" s="250">
        <v>5580</v>
      </c>
      <c r="AL7" s="70">
        <v>2</v>
      </c>
      <c r="AM7" s="35"/>
    </row>
    <row r="8" spans="1:39" ht="15.75" x14ac:dyDescent="0.15">
      <c r="A8" s="35"/>
      <c r="B8" s="35"/>
      <c r="C8" s="35"/>
      <c r="D8" s="35"/>
      <c r="E8" s="35"/>
      <c r="F8" s="35"/>
      <c r="G8" s="35"/>
      <c r="H8" s="35"/>
      <c r="I8" s="35"/>
      <c r="J8" s="35"/>
      <c r="K8" s="35"/>
      <c r="L8" s="35"/>
      <c r="N8" s="35"/>
      <c r="O8" s="35"/>
      <c r="P8" s="65">
        <v>3</v>
      </c>
      <c r="Q8" s="66">
        <v>1858</v>
      </c>
      <c r="R8" s="67">
        <v>2278</v>
      </c>
      <c r="S8" s="68">
        <v>2673</v>
      </c>
      <c r="T8" s="66">
        <v>3018</v>
      </c>
      <c r="U8" s="69">
        <v>3249</v>
      </c>
      <c r="V8" s="67">
        <v>3585</v>
      </c>
      <c r="W8" s="68">
        <v>4121</v>
      </c>
      <c r="X8" s="66">
        <v>4688</v>
      </c>
      <c r="Y8" s="69"/>
      <c r="Z8" s="69"/>
      <c r="AA8" s="63"/>
      <c r="AB8" s="241">
        <v>1858</v>
      </c>
      <c r="AC8" s="241">
        <v>2330</v>
      </c>
      <c r="AD8" s="243">
        <v>2673</v>
      </c>
      <c r="AE8" s="241">
        <v>3018</v>
      </c>
      <c r="AF8" s="248">
        <v>3249</v>
      </c>
      <c r="AG8" s="249">
        <v>3585</v>
      </c>
      <c r="AH8" s="246">
        <v>4121</v>
      </c>
      <c r="AI8" s="249">
        <v>4688</v>
      </c>
      <c r="AJ8" s="246">
        <v>5223</v>
      </c>
      <c r="AK8" s="250">
        <v>5641</v>
      </c>
      <c r="AL8" s="70">
        <v>3</v>
      </c>
      <c r="AM8" s="35"/>
    </row>
    <row r="9" spans="1:39" ht="15.75" x14ac:dyDescent="0.15">
      <c r="A9" s="35"/>
      <c r="B9" s="35"/>
      <c r="C9" s="35"/>
      <c r="D9" s="35"/>
      <c r="E9" s="35"/>
      <c r="F9" s="35"/>
      <c r="G9" s="35"/>
      <c r="H9" s="35"/>
      <c r="I9" s="35"/>
      <c r="J9" s="35"/>
      <c r="K9" s="35"/>
      <c r="L9" s="35"/>
      <c r="M9" s="35"/>
      <c r="N9" s="35"/>
      <c r="O9" s="35"/>
      <c r="P9" s="71">
        <v>4</v>
      </c>
      <c r="Q9" s="72">
        <v>1869</v>
      </c>
      <c r="R9" s="73">
        <v>2289</v>
      </c>
      <c r="S9" s="74">
        <v>2683</v>
      </c>
      <c r="T9" s="72">
        <v>3032</v>
      </c>
      <c r="U9" s="75">
        <v>3266</v>
      </c>
      <c r="V9" s="73">
        <v>3601</v>
      </c>
      <c r="W9" s="74">
        <v>4139</v>
      </c>
      <c r="X9" s="72">
        <v>4735</v>
      </c>
      <c r="Y9" s="75"/>
      <c r="Z9" s="75"/>
      <c r="AA9" s="63"/>
      <c r="AB9" s="241">
        <v>1869</v>
      </c>
      <c r="AC9" s="241">
        <v>2345</v>
      </c>
      <c r="AD9" s="243">
        <v>2683</v>
      </c>
      <c r="AE9" s="241">
        <v>3032</v>
      </c>
      <c r="AF9" s="248">
        <v>3266</v>
      </c>
      <c r="AG9" s="249">
        <v>3601</v>
      </c>
      <c r="AH9" s="246">
        <v>4139</v>
      </c>
      <c r="AI9" s="249">
        <v>4735</v>
      </c>
      <c r="AJ9" s="246">
        <v>5266</v>
      </c>
      <c r="AK9" s="250">
        <v>5691</v>
      </c>
      <c r="AL9" s="76">
        <v>4</v>
      </c>
      <c r="AM9" s="35"/>
    </row>
    <row r="10" spans="1:39" ht="15.75" x14ac:dyDescent="0.15">
      <c r="A10" s="35"/>
      <c r="B10" s="35"/>
      <c r="C10" s="35"/>
      <c r="D10" s="35"/>
      <c r="E10" s="35"/>
      <c r="F10" s="35"/>
      <c r="G10" s="35"/>
      <c r="H10" s="35"/>
      <c r="I10" s="35"/>
      <c r="J10" s="35"/>
      <c r="K10" s="35"/>
      <c r="L10" s="35"/>
      <c r="M10" s="35"/>
      <c r="N10" s="35"/>
      <c r="O10" s="35"/>
      <c r="P10" s="58">
        <v>5</v>
      </c>
      <c r="Q10" s="77">
        <v>1880</v>
      </c>
      <c r="R10" s="78">
        <v>2300</v>
      </c>
      <c r="S10" s="79">
        <v>2693</v>
      </c>
      <c r="T10" s="77">
        <v>3046</v>
      </c>
      <c r="U10" s="80">
        <v>3283</v>
      </c>
      <c r="V10" s="78">
        <v>3617</v>
      </c>
      <c r="W10" s="79">
        <v>4157</v>
      </c>
      <c r="X10" s="77">
        <v>4775</v>
      </c>
      <c r="Y10" s="80"/>
      <c r="Z10" s="80"/>
      <c r="AA10" s="63"/>
      <c r="AB10" s="241">
        <v>1880</v>
      </c>
      <c r="AC10" s="241">
        <v>2360</v>
      </c>
      <c r="AD10" s="243">
        <v>2693</v>
      </c>
      <c r="AE10" s="241">
        <v>3046</v>
      </c>
      <c r="AF10" s="248">
        <v>3283</v>
      </c>
      <c r="AG10" s="249">
        <v>3617</v>
      </c>
      <c r="AH10" s="246">
        <v>4157</v>
      </c>
      <c r="AI10" s="249">
        <v>4775</v>
      </c>
      <c r="AJ10" s="246">
        <v>5301</v>
      </c>
      <c r="AK10" s="250">
        <v>5731</v>
      </c>
      <c r="AL10" s="64">
        <v>5</v>
      </c>
      <c r="AM10" s="35"/>
    </row>
    <row r="11" spans="1:39" ht="15.75" x14ac:dyDescent="0.15">
      <c r="A11" s="35"/>
      <c r="B11" s="35"/>
      <c r="C11" s="35"/>
      <c r="D11" s="35"/>
      <c r="E11" s="35"/>
      <c r="F11" s="35"/>
      <c r="G11" s="35"/>
      <c r="H11" s="35"/>
      <c r="I11" s="35"/>
      <c r="J11" s="35"/>
      <c r="K11" s="35"/>
      <c r="L11" s="35"/>
      <c r="M11" s="35"/>
      <c r="N11" s="35"/>
      <c r="O11" s="35"/>
      <c r="P11" s="65">
        <v>6</v>
      </c>
      <c r="Q11" s="66">
        <v>1897</v>
      </c>
      <c r="R11" s="67">
        <v>2315</v>
      </c>
      <c r="S11" s="68">
        <v>2703</v>
      </c>
      <c r="T11" s="66">
        <v>3057</v>
      </c>
      <c r="U11" s="69">
        <v>3300</v>
      </c>
      <c r="V11" s="67">
        <v>3635</v>
      </c>
      <c r="W11" s="68">
        <v>4175</v>
      </c>
      <c r="X11" s="66">
        <v>4810</v>
      </c>
      <c r="Y11" s="69"/>
      <c r="Z11" s="69"/>
      <c r="AA11" s="63"/>
      <c r="AB11" s="241">
        <v>1897</v>
      </c>
      <c r="AC11" s="241">
        <v>2375</v>
      </c>
      <c r="AD11" s="243">
        <v>2703</v>
      </c>
      <c r="AE11" s="241">
        <v>3057</v>
      </c>
      <c r="AF11" s="248">
        <v>3300</v>
      </c>
      <c r="AG11" s="249">
        <v>3635</v>
      </c>
      <c r="AH11" s="246">
        <v>4175</v>
      </c>
      <c r="AI11" s="249">
        <v>4810</v>
      </c>
      <c r="AJ11" s="246">
        <v>5334</v>
      </c>
      <c r="AK11" s="250">
        <v>5761</v>
      </c>
      <c r="AL11" s="70">
        <v>6</v>
      </c>
      <c r="AM11" s="35"/>
    </row>
    <row r="12" spans="1:39" ht="15.75" x14ac:dyDescent="0.15">
      <c r="A12" s="35"/>
      <c r="B12" s="35"/>
      <c r="C12" s="35"/>
      <c r="D12" s="35"/>
      <c r="E12" s="35"/>
      <c r="F12" s="35"/>
      <c r="G12" s="35"/>
      <c r="H12" s="35"/>
      <c r="I12" s="35"/>
      <c r="J12" s="35"/>
      <c r="K12" s="35"/>
      <c r="L12" s="35"/>
      <c r="M12" s="35"/>
      <c r="N12" s="35"/>
      <c r="O12" s="35"/>
      <c r="P12" s="65">
        <v>7</v>
      </c>
      <c r="Q12" s="66">
        <v>1913</v>
      </c>
      <c r="R12" s="67">
        <v>2330</v>
      </c>
      <c r="S12" s="68">
        <v>2713</v>
      </c>
      <c r="T12" s="66">
        <v>3067</v>
      </c>
      <c r="U12" s="69">
        <v>3317</v>
      </c>
      <c r="V12" s="67">
        <v>3650</v>
      </c>
      <c r="W12" s="68">
        <v>4193</v>
      </c>
      <c r="X12" s="66">
        <v>4840</v>
      </c>
      <c r="Y12" s="69"/>
      <c r="Z12" s="69"/>
      <c r="AA12" s="63"/>
      <c r="AB12" s="241">
        <v>1913</v>
      </c>
      <c r="AC12" s="241">
        <v>2390</v>
      </c>
      <c r="AD12" s="243">
        <v>2713</v>
      </c>
      <c r="AE12" s="241">
        <v>3067</v>
      </c>
      <c r="AF12" s="248">
        <v>3317</v>
      </c>
      <c r="AG12" s="249">
        <v>3650</v>
      </c>
      <c r="AH12" s="246">
        <v>4193</v>
      </c>
      <c r="AI12" s="249">
        <v>4840</v>
      </c>
      <c r="AJ12" s="246">
        <v>5364</v>
      </c>
      <c r="AK12" s="250">
        <v>5786</v>
      </c>
      <c r="AL12" s="70">
        <v>7</v>
      </c>
      <c r="AM12" s="35"/>
    </row>
    <row r="13" spans="1:39" ht="16.5" thickBot="1" x14ac:dyDescent="0.2">
      <c r="A13" s="35"/>
      <c r="B13" s="35"/>
      <c r="C13" s="35"/>
      <c r="D13" s="35"/>
      <c r="E13" s="35"/>
      <c r="F13" s="35"/>
      <c r="G13" s="35"/>
      <c r="H13" s="35"/>
      <c r="I13" s="35"/>
      <c r="J13" s="35"/>
      <c r="K13" s="35"/>
      <c r="L13" s="35"/>
      <c r="M13" s="35"/>
      <c r="N13" s="35"/>
      <c r="O13" s="35"/>
      <c r="P13" s="71">
        <v>8</v>
      </c>
      <c r="Q13" s="72">
        <v>1929</v>
      </c>
      <c r="R13" s="73">
        <v>2345</v>
      </c>
      <c r="S13" s="74">
        <v>2723</v>
      </c>
      <c r="T13" s="72">
        <v>3079</v>
      </c>
      <c r="U13" s="75">
        <v>3334</v>
      </c>
      <c r="V13" s="73">
        <v>3666</v>
      </c>
      <c r="W13" s="74">
        <v>4211</v>
      </c>
      <c r="X13" s="72">
        <v>4865</v>
      </c>
      <c r="Y13" s="75"/>
      <c r="Z13" s="75"/>
      <c r="AA13" s="63"/>
      <c r="AB13" s="241">
        <v>1929</v>
      </c>
      <c r="AC13" s="241">
        <v>2405</v>
      </c>
      <c r="AD13" s="243">
        <v>2723</v>
      </c>
      <c r="AE13" s="241">
        <v>3079</v>
      </c>
      <c r="AF13" s="248">
        <v>3334</v>
      </c>
      <c r="AG13" s="249">
        <v>3666</v>
      </c>
      <c r="AH13" s="246">
        <v>4211</v>
      </c>
      <c r="AI13" s="249">
        <v>4865</v>
      </c>
      <c r="AJ13" s="246">
        <v>5389</v>
      </c>
      <c r="AK13" s="250">
        <v>5806</v>
      </c>
      <c r="AL13" s="70">
        <v>8</v>
      </c>
      <c r="AM13" s="35"/>
    </row>
    <row r="14" spans="1:39" ht="17.25" thickTop="1" thickBot="1" x14ac:dyDescent="0.2">
      <c r="A14" s="35"/>
      <c r="B14" s="35"/>
      <c r="C14" s="35"/>
      <c r="D14" s="35"/>
      <c r="E14" s="35"/>
      <c r="F14" s="35"/>
      <c r="G14" s="35"/>
      <c r="H14" s="35"/>
      <c r="I14" s="35"/>
      <c r="J14" s="35"/>
      <c r="K14" s="35"/>
      <c r="L14" s="35"/>
      <c r="M14" s="35"/>
      <c r="N14" s="35"/>
      <c r="O14" s="35"/>
      <c r="P14" s="65">
        <v>9</v>
      </c>
      <c r="Q14" s="81">
        <v>1945</v>
      </c>
      <c r="R14" s="82">
        <v>2360</v>
      </c>
      <c r="S14" s="83">
        <v>2733</v>
      </c>
      <c r="T14" s="81">
        <v>3091</v>
      </c>
      <c r="U14" s="84">
        <v>3350</v>
      </c>
      <c r="V14" s="82">
        <v>3680</v>
      </c>
      <c r="W14" s="83">
        <v>4227</v>
      </c>
      <c r="X14" s="84">
        <v>4885</v>
      </c>
      <c r="Y14" s="84"/>
      <c r="Z14" s="84"/>
      <c r="AA14" s="63"/>
      <c r="AB14" s="241">
        <v>1945</v>
      </c>
      <c r="AC14" s="241">
        <v>2420</v>
      </c>
      <c r="AD14" s="243">
        <v>2733</v>
      </c>
      <c r="AE14" s="241">
        <v>3091</v>
      </c>
      <c r="AF14" s="248">
        <v>3350</v>
      </c>
      <c r="AG14" s="249">
        <v>3680</v>
      </c>
      <c r="AH14" s="246">
        <v>4227</v>
      </c>
      <c r="AI14" s="249">
        <v>4885</v>
      </c>
      <c r="AJ14" s="246">
        <v>5409</v>
      </c>
      <c r="AK14" s="251"/>
      <c r="AL14" s="64">
        <v>9</v>
      </c>
      <c r="AM14" s="35"/>
    </row>
    <row r="15" spans="1:39" ht="16.5" thickTop="1" x14ac:dyDescent="0.15">
      <c r="A15" s="35"/>
      <c r="B15" s="35"/>
      <c r="C15" s="35"/>
      <c r="D15" s="35"/>
      <c r="E15" s="35"/>
      <c r="F15" s="35"/>
      <c r="G15" s="35"/>
      <c r="H15" s="35"/>
      <c r="I15" s="35"/>
      <c r="J15" s="35"/>
      <c r="K15" s="35"/>
      <c r="L15" s="35"/>
      <c r="M15" s="35"/>
      <c r="N15" s="35"/>
      <c r="O15" s="35"/>
      <c r="P15" s="65">
        <v>10</v>
      </c>
      <c r="Q15" s="66">
        <v>1962</v>
      </c>
      <c r="R15" s="67">
        <v>2375</v>
      </c>
      <c r="S15" s="68">
        <v>2743</v>
      </c>
      <c r="T15" s="66">
        <v>3107</v>
      </c>
      <c r="U15" s="69">
        <v>3367</v>
      </c>
      <c r="V15" s="67">
        <v>3696</v>
      </c>
      <c r="W15" s="68">
        <v>4242</v>
      </c>
      <c r="X15" s="69" t="e">
        <v>#N/A</v>
      </c>
      <c r="Y15" s="69"/>
      <c r="Z15" s="69"/>
      <c r="AA15" s="63"/>
      <c r="AB15" s="241">
        <v>1962</v>
      </c>
      <c r="AC15" s="241">
        <v>2434</v>
      </c>
      <c r="AD15" s="243">
        <v>2743</v>
      </c>
      <c r="AE15" s="241">
        <v>3107</v>
      </c>
      <c r="AF15" s="248">
        <v>3367</v>
      </c>
      <c r="AG15" s="249">
        <v>3696</v>
      </c>
      <c r="AH15" s="246">
        <v>4242</v>
      </c>
      <c r="AI15" s="252"/>
      <c r="AJ15" s="252"/>
      <c r="AK15" s="250"/>
      <c r="AL15" s="70">
        <v>10</v>
      </c>
      <c r="AM15" s="35"/>
    </row>
    <row r="16" spans="1:39" ht="15.75" x14ac:dyDescent="0.15">
      <c r="A16" s="35"/>
      <c r="B16" s="35"/>
      <c r="C16" s="35"/>
      <c r="D16" s="35"/>
      <c r="E16" s="35"/>
      <c r="F16" s="35"/>
      <c r="G16" s="35"/>
      <c r="H16" s="35"/>
      <c r="I16" s="35"/>
      <c r="J16" s="35"/>
      <c r="K16" s="35"/>
      <c r="L16" s="35"/>
      <c r="M16" s="35"/>
      <c r="N16" s="35"/>
      <c r="O16" s="35"/>
      <c r="P16" s="65">
        <v>11</v>
      </c>
      <c r="Q16" s="66">
        <v>1978</v>
      </c>
      <c r="R16" s="67">
        <v>2390</v>
      </c>
      <c r="S16" s="68">
        <v>2753</v>
      </c>
      <c r="T16" s="66">
        <v>3123</v>
      </c>
      <c r="U16" s="69">
        <v>3384</v>
      </c>
      <c r="V16" s="67">
        <v>3712</v>
      </c>
      <c r="W16" s="68">
        <v>4257</v>
      </c>
      <c r="X16" s="69" t="e">
        <v>#N/A</v>
      </c>
      <c r="Y16" s="69"/>
      <c r="Z16" s="69"/>
      <c r="AA16" s="63"/>
      <c r="AB16" s="241">
        <v>1978</v>
      </c>
      <c r="AC16" s="241">
        <v>2448</v>
      </c>
      <c r="AD16" s="243">
        <v>2753</v>
      </c>
      <c r="AE16" s="241">
        <v>3123</v>
      </c>
      <c r="AF16" s="248">
        <v>3384</v>
      </c>
      <c r="AG16" s="249">
        <v>3712</v>
      </c>
      <c r="AH16" s="246">
        <v>4257</v>
      </c>
      <c r="AI16" s="249"/>
      <c r="AJ16" s="249"/>
      <c r="AK16" s="250"/>
      <c r="AL16" s="70">
        <v>11</v>
      </c>
      <c r="AM16" s="35"/>
    </row>
    <row r="17" spans="1:39" ht="15.75" x14ac:dyDescent="0.15">
      <c r="A17" s="35"/>
      <c r="B17" s="35"/>
      <c r="C17" s="35"/>
      <c r="D17" s="35"/>
      <c r="E17" s="35"/>
      <c r="F17" s="35"/>
      <c r="G17" s="35"/>
      <c r="H17" s="35"/>
      <c r="I17" s="35"/>
      <c r="J17" s="35"/>
      <c r="K17" s="35"/>
      <c r="L17" s="35"/>
      <c r="M17" s="35"/>
      <c r="N17" s="35"/>
      <c r="O17" s="35"/>
      <c r="P17" s="65">
        <v>12</v>
      </c>
      <c r="Q17" s="85">
        <v>1994</v>
      </c>
      <c r="R17" s="86">
        <v>2405</v>
      </c>
      <c r="S17" s="87">
        <v>2764</v>
      </c>
      <c r="T17" s="85">
        <v>3139</v>
      </c>
      <c r="U17" s="88">
        <v>3400</v>
      </c>
      <c r="V17" s="86">
        <v>3727</v>
      </c>
      <c r="W17" s="87">
        <v>4272</v>
      </c>
      <c r="X17" s="88" t="e">
        <v>#N/A</v>
      </c>
      <c r="Y17" s="88"/>
      <c r="Z17" s="88"/>
      <c r="AA17" s="63"/>
      <c r="AB17" s="241">
        <v>1994</v>
      </c>
      <c r="AC17" s="241">
        <v>2462</v>
      </c>
      <c r="AD17" s="243">
        <v>2764</v>
      </c>
      <c r="AE17" s="241">
        <v>3139</v>
      </c>
      <c r="AF17" s="248">
        <v>3400</v>
      </c>
      <c r="AG17" s="249">
        <v>3727</v>
      </c>
      <c r="AH17" s="246">
        <v>4272</v>
      </c>
      <c r="AI17" s="249"/>
      <c r="AJ17" s="249"/>
      <c r="AK17" s="250"/>
      <c r="AL17" s="76">
        <v>12</v>
      </c>
      <c r="AM17" s="35"/>
    </row>
    <row r="18" spans="1:39" ht="15.75" x14ac:dyDescent="0.15">
      <c r="A18" s="35"/>
      <c r="B18" s="35"/>
      <c r="C18" s="35"/>
      <c r="D18" s="35"/>
      <c r="E18" s="35"/>
      <c r="F18" s="35"/>
      <c r="G18" s="35"/>
      <c r="H18" s="35"/>
      <c r="I18" s="35"/>
      <c r="J18" s="35"/>
      <c r="K18" s="35"/>
      <c r="L18" s="35"/>
      <c r="M18" s="35"/>
      <c r="N18" s="35"/>
      <c r="O18" s="35"/>
      <c r="P18" s="58">
        <v>13</v>
      </c>
      <c r="Q18" s="77">
        <v>2010</v>
      </c>
      <c r="R18" s="78">
        <v>2420</v>
      </c>
      <c r="S18" s="79">
        <v>2774</v>
      </c>
      <c r="T18" s="77">
        <v>3154</v>
      </c>
      <c r="U18" s="80">
        <v>3415</v>
      </c>
      <c r="V18" s="78">
        <v>3746</v>
      </c>
      <c r="W18" s="79">
        <v>4287</v>
      </c>
      <c r="X18" s="77" t="e">
        <v>#N/A</v>
      </c>
      <c r="Y18" s="80"/>
      <c r="Z18" s="80"/>
      <c r="AA18" s="63"/>
      <c r="AB18" s="241">
        <v>2010</v>
      </c>
      <c r="AC18" s="241">
        <v>2474</v>
      </c>
      <c r="AD18" s="243">
        <v>2774</v>
      </c>
      <c r="AE18" s="241">
        <v>3154</v>
      </c>
      <c r="AF18" s="248">
        <v>3415</v>
      </c>
      <c r="AG18" s="249">
        <v>3746</v>
      </c>
      <c r="AH18" s="246">
        <v>4287</v>
      </c>
      <c r="AI18" s="249"/>
      <c r="AJ18" s="249"/>
      <c r="AK18" s="250"/>
      <c r="AL18" s="70">
        <v>13</v>
      </c>
      <c r="AM18" s="35"/>
    </row>
    <row r="19" spans="1:39" ht="15.75" x14ac:dyDescent="0.15">
      <c r="A19" s="35"/>
      <c r="B19" s="35"/>
      <c r="C19" s="35"/>
      <c r="D19" s="35"/>
      <c r="E19" s="35"/>
      <c r="F19" s="35"/>
      <c r="G19" s="35"/>
      <c r="H19" s="35"/>
      <c r="I19" s="35"/>
      <c r="J19" s="35"/>
      <c r="K19" s="35"/>
      <c r="L19" s="35"/>
      <c r="M19" s="35"/>
      <c r="N19" s="35"/>
      <c r="O19" s="35"/>
      <c r="P19" s="65">
        <v>14</v>
      </c>
      <c r="Q19" s="66">
        <v>2027</v>
      </c>
      <c r="R19" s="67">
        <v>2434</v>
      </c>
      <c r="S19" s="68">
        <v>2787</v>
      </c>
      <c r="T19" s="66">
        <v>3170</v>
      </c>
      <c r="U19" s="69">
        <v>3431</v>
      </c>
      <c r="V19" s="67">
        <v>3765</v>
      </c>
      <c r="W19" s="68">
        <v>4300</v>
      </c>
      <c r="X19" s="66" t="e">
        <v>#N/A</v>
      </c>
      <c r="Y19" s="69"/>
      <c r="Z19" s="69"/>
      <c r="AA19" s="63"/>
      <c r="AB19" s="241">
        <v>2027</v>
      </c>
      <c r="AC19" s="241">
        <v>2486</v>
      </c>
      <c r="AD19" s="243">
        <v>2787</v>
      </c>
      <c r="AE19" s="241">
        <v>3170</v>
      </c>
      <c r="AF19" s="248">
        <v>3431</v>
      </c>
      <c r="AG19" s="249">
        <v>3765</v>
      </c>
      <c r="AH19" s="246">
        <v>4300</v>
      </c>
      <c r="AI19" s="249"/>
      <c r="AJ19" s="249"/>
      <c r="AK19" s="250"/>
      <c r="AL19" s="70">
        <v>14</v>
      </c>
      <c r="AM19" s="35"/>
    </row>
    <row r="20" spans="1:39" ht="15.75" x14ac:dyDescent="0.15">
      <c r="A20" s="35"/>
      <c r="B20" s="35"/>
      <c r="C20" s="35"/>
      <c r="D20" s="35"/>
      <c r="E20" s="35"/>
      <c r="F20" s="35"/>
      <c r="G20" s="35"/>
      <c r="H20" s="35"/>
      <c r="I20" s="35"/>
      <c r="J20" s="35"/>
      <c r="K20" s="35"/>
      <c r="L20" s="35"/>
      <c r="M20" s="35"/>
      <c r="N20" s="35"/>
      <c r="O20" s="35"/>
      <c r="P20" s="65">
        <v>15</v>
      </c>
      <c r="Q20" s="66">
        <v>2044</v>
      </c>
      <c r="R20" s="67">
        <v>2448</v>
      </c>
      <c r="S20" s="68">
        <v>2800</v>
      </c>
      <c r="T20" s="66">
        <v>3186</v>
      </c>
      <c r="U20" s="69">
        <v>3447</v>
      </c>
      <c r="V20" s="67">
        <v>3784</v>
      </c>
      <c r="W20" s="68">
        <v>4313</v>
      </c>
      <c r="X20" s="66" t="e">
        <v>#N/A</v>
      </c>
      <c r="Y20" s="69"/>
      <c r="Z20" s="69"/>
      <c r="AA20" s="63"/>
      <c r="AB20" s="241">
        <v>2044</v>
      </c>
      <c r="AC20" s="241">
        <v>2498</v>
      </c>
      <c r="AD20" s="243">
        <v>2800</v>
      </c>
      <c r="AE20" s="241">
        <v>3186</v>
      </c>
      <c r="AF20" s="248">
        <v>3447</v>
      </c>
      <c r="AG20" s="249">
        <v>3784</v>
      </c>
      <c r="AH20" s="246">
        <v>4313</v>
      </c>
      <c r="AI20" s="249"/>
      <c r="AJ20" s="249"/>
      <c r="AK20" s="250"/>
      <c r="AL20" s="70">
        <v>15</v>
      </c>
      <c r="AM20" s="35"/>
    </row>
    <row r="21" spans="1:39" ht="15.75" x14ac:dyDescent="0.15">
      <c r="A21" s="35"/>
      <c r="B21" s="35"/>
      <c r="C21" s="35"/>
      <c r="D21" s="35"/>
      <c r="E21" s="35"/>
      <c r="F21" s="35"/>
      <c r="G21" s="35"/>
      <c r="H21" s="35"/>
      <c r="I21" s="35"/>
      <c r="J21" s="35"/>
      <c r="K21" s="35"/>
      <c r="L21" s="35"/>
      <c r="M21" s="35"/>
      <c r="N21" s="35"/>
      <c r="O21" s="35"/>
      <c r="P21" s="71">
        <v>16</v>
      </c>
      <c r="Q21" s="72">
        <v>2061</v>
      </c>
      <c r="R21" s="73">
        <v>2462</v>
      </c>
      <c r="S21" s="74">
        <v>2812</v>
      </c>
      <c r="T21" s="72">
        <v>3202</v>
      </c>
      <c r="U21" s="75">
        <v>3462</v>
      </c>
      <c r="V21" s="73">
        <v>3802</v>
      </c>
      <c r="W21" s="74">
        <v>4325</v>
      </c>
      <c r="X21" s="72" t="e">
        <v>#N/A</v>
      </c>
      <c r="Y21" s="75"/>
      <c r="Z21" s="75"/>
      <c r="AA21" s="63"/>
      <c r="AB21" s="241">
        <v>2061</v>
      </c>
      <c r="AC21" s="241">
        <v>2510</v>
      </c>
      <c r="AD21" s="243">
        <v>2812</v>
      </c>
      <c r="AE21" s="241">
        <v>3202</v>
      </c>
      <c r="AF21" s="248">
        <v>3462</v>
      </c>
      <c r="AG21" s="249">
        <v>3802</v>
      </c>
      <c r="AH21" s="246">
        <v>4325</v>
      </c>
      <c r="AI21" s="249"/>
      <c r="AJ21" s="249"/>
      <c r="AK21" s="250"/>
      <c r="AL21" s="70">
        <v>16</v>
      </c>
      <c r="AM21" s="35"/>
    </row>
    <row r="22" spans="1:39" ht="15.75" x14ac:dyDescent="0.15">
      <c r="A22" s="35"/>
      <c r="B22" s="35"/>
      <c r="C22" s="35"/>
      <c r="D22" s="35"/>
      <c r="E22" s="35"/>
      <c r="F22" s="35"/>
      <c r="G22" s="35"/>
      <c r="H22" s="35"/>
      <c r="I22" s="35"/>
      <c r="J22" s="35"/>
      <c r="K22" s="35"/>
      <c r="L22" s="35"/>
      <c r="M22" s="35"/>
      <c r="N22" s="35"/>
      <c r="O22" s="35"/>
      <c r="P22" s="65">
        <v>17</v>
      </c>
      <c r="Q22" s="81">
        <v>2074</v>
      </c>
      <c r="R22" s="82">
        <v>2474</v>
      </c>
      <c r="S22" s="83">
        <v>2825</v>
      </c>
      <c r="T22" s="81">
        <v>3217</v>
      </c>
      <c r="U22" s="84">
        <v>3476</v>
      </c>
      <c r="V22" s="82">
        <v>3817</v>
      </c>
      <c r="W22" s="83">
        <v>4337</v>
      </c>
      <c r="X22" s="81" t="e">
        <v>#N/A</v>
      </c>
      <c r="Y22" s="84"/>
      <c r="Z22" s="84"/>
      <c r="AA22" s="63"/>
      <c r="AB22" s="241">
        <v>2074</v>
      </c>
      <c r="AC22" s="241">
        <v>2521</v>
      </c>
      <c r="AD22" s="243">
        <v>2825</v>
      </c>
      <c r="AE22" s="241">
        <v>3217</v>
      </c>
      <c r="AF22" s="248">
        <v>3476</v>
      </c>
      <c r="AG22" s="249">
        <v>3817</v>
      </c>
      <c r="AH22" s="246">
        <v>4337</v>
      </c>
      <c r="AI22" s="249"/>
      <c r="AJ22" s="249"/>
      <c r="AK22" s="250"/>
      <c r="AL22" s="64">
        <v>17</v>
      </c>
      <c r="AM22" s="35"/>
    </row>
    <row r="23" spans="1:39" ht="15.75" x14ac:dyDescent="0.15">
      <c r="A23" s="35"/>
      <c r="B23" s="35"/>
      <c r="C23" s="35"/>
      <c r="D23" s="35"/>
      <c r="E23" s="35"/>
      <c r="F23" s="35"/>
      <c r="G23" s="35"/>
      <c r="H23" s="35"/>
      <c r="I23" s="35"/>
      <c r="J23" s="35"/>
      <c r="K23" s="35"/>
      <c r="L23" s="35"/>
      <c r="M23" s="35"/>
      <c r="N23" s="35"/>
      <c r="O23" s="35"/>
      <c r="P23" s="65">
        <v>18</v>
      </c>
      <c r="Q23" s="66">
        <v>2090</v>
      </c>
      <c r="R23" s="67">
        <v>2486</v>
      </c>
      <c r="S23" s="68">
        <v>2838</v>
      </c>
      <c r="T23" s="66">
        <v>3234</v>
      </c>
      <c r="U23" s="69">
        <v>3493</v>
      </c>
      <c r="V23" s="67">
        <v>3835</v>
      </c>
      <c r="W23" s="68">
        <v>4350</v>
      </c>
      <c r="X23" s="66" t="e">
        <v>#N/A</v>
      </c>
      <c r="Y23" s="69"/>
      <c r="Z23" s="69"/>
      <c r="AA23" s="63"/>
      <c r="AB23" s="241">
        <v>2090</v>
      </c>
      <c r="AC23" s="241">
        <v>2532</v>
      </c>
      <c r="AD23" s="243">
        <v>2838</v>
      </c>
      <c r="AE23" s="241">
        <v>3234</v>
      </c>
      <c r="AF23" s="248">
        <v>3493</v>
      </c>
      <c r="AG23" s="249">
        <v>3835</v>
      </c>
      <c r="AH23" s="246">
        <v>4350</v>
      </c>
      <c r="AI23" s="249"/>
      <c r="AJ23" s="249"/>
      <c r="AK23" s="250"/>
      <c r="AL23" s="70">
        <v>18</v>
      </c>
      <c r="AM23" s="35"/>
    </row>
    <row r="24" spans="1:39" ht="15.75" x14ac:dyDescent="0.15">
      <c r="A24" s="35"/>
      <c r="B24" s="35"/>
      <c r="C24" s="35"/>
      <c r="D24" s="35"/>
      <c r="E24" s="35"/>
      <c r="F24" s="35"/>
      <c r="G24" s="35"/>
      <c r="H24" s="35"/>
      <c r="I24" s="35"/>
      <c r="J24" s="35"/>
      <c r="K24" s="35"/>
      <c r="L24" s="35"/>
      <c r="M24" s="35"/>
      <c r="N24" s="35"/>
      <c r="O24" s="35"/>
      <c r="P24" s="65">
        <v>19</v>
      </c>
      <c r="Q24" s="66">
        <v>2106</v>
      </c>
      <c r="R24" s="67">
        <v>2498</v>
      </c>
      <c r="S24" s="68">
        <v>2850</v>
      </c>
      <c r="T24" s="66">
        <v>3250</v>
      </c>
      <c r="U24" s="69">
        <v>3509</v>
      </c>
      <c r="V24" s="67">
        <v>3852</v>
      </c>
      <c r="W24" s="68">
        <v>4363</v>
      </c>
      <c r="X24" s="66" t="e">
        <v>#N/A</v>
      </c>
      <c r="Y24" s="69"/>
      <c r="Z24" s="69"/>
      <c r="AA24" s="63"/>
      <c r="AB24" s="241">
        <v>2106</v>
      </c>
      <c r="AC24" s="241">
        <v>2543</v>
      </c>
      <c r="AD24" s="243">
        <v>2850</v>
      </c>
      <c r="AE24" s="241">
        <v>3250</v>
      </c>
      <c r="AF24" s="248">
        <v>3509</v>
      </c>
      <c r="AG24" s="249">
        <v>3852</v>
      </c>
      <c r="AH24" s="246">
        <v>4363</v>
      </c>
      <c r="AI24" s="249"/>
      <c r="AJ24" s="249"/>
      <c r="AK24" s="250"/>
      <c r="AL24" s="70">
        <v>19</v>
      </c>
      <c r="AM24" s="35"/>
    </row>
    <row r="25" spans="1:39" ht="15.75" x14ac:dyDescent="0.15">
      <c r="A25" s="35"/>
      <c r="B25" s="35"/>
      <c r="C25" s="35"/>
      <c r="D25" s="35"/>
      <c r="E25" s="35"/>
      <c r="F25" s="35"/>
      <c r="G25" s="35"/>
      <c r="H25" s="35"/>
      <c r="I25" s="35"/>
      <c r="J25" s="35"/>
      <c r="K25" s="35"/>
      <c r="L25" s="35"/>
      <c r="M25" s="35"/>
      <c r="N25" s="35"/>
      <c r="O25" s="35"/>
      <c r="P25" s="65">
        <v>20</v>
      </c>
      <c r="Q25" s="85">
        <v>2121</v>
      </c>
      <c r="R25" s="86">
        <v>2510</v>
      </c>
      <c r="S25" s="87">
        <v>2862</v>
      </c>
      <c r="T25" s="85">
        <v>3266</v>
      </c>
      <c r="U25" s="88">
        <v>3525</v>
      </c>
      <c r="V25" s="86">
        <v>3868</v>
      </c>
      <c r="W25" s="87">
        <v>4375</v>
      </c>
      <c r="X25" s="85" t="e">
        <v>#N/A</v>
      </c>
      <c r="Y25" s="88"/>
      <c r="Z25" s="88"/>
      <c r="AA25" s="63"/>
      <c r="AB25" s="241">
        <v>2121</v>
      </c>
      <c r="AC25" s="241">
        <v>2554</v>
      </c>
      <c r="AD25" s="243">
        <v>2862</v>
      </c>
      <c r="AE25" s="241">
        <v>3266</v>
      </c>
      <c r="AF25" s="248">
        <v>3525</v>
      </c>
      <c r="AG25" s="249">
        <v>3868</v>
      </c>
      <c r="AH25" s="246">
        <v>4375</v>
      </c>
      <c r="AI25" s="249"/>
      <c r="AJ25" s="249"/>
      <c r="AK25" s="250"/>
      <c r="AL25" s="76">
        <v>20</v>
      </c>
      <c r="AM25" s="35"/>
    </row>
    <row r="26" spans="1:39" ht="15.75" x14ac:dyDescent="0.15">
      <c r="A26" s="35"/>
      <c r="B26" s="35"/>
      <c r="C26" s="35"/>
      <c r="D26" s="35"/>
      <c r="E26" s="35"/>
      <c r="F26" s="35"/>
      <c r="G26" s="35"/>
      <c r="H26" s="35"/>
      <c r="I26" s="35"/>
      <c r="J26" s="35"/>
      <c r="K26" s="35"/>
      <c r="L26" s="35"/>
      <c r="M26" s="35"/>
      <c r="N26" s="35"/>
      <c r="O26" s="35"/>
      <c r="P26" s="58">
        <v>21</v>
      </c>
      <c r="Q26" s="77">
        <v>2136</v>
      </c>
      <c r="R26" s="78">
        <v>2521</v>
      </c>
      <c r="S26" s="79">
        <v>2873</v>
      </c>
      <c r="T26" s="77">
        <v>3280</v>
      </c>
      <c r="U26" s="80">
        <v>3537</v>
      </c>
      <c r="V26" s="78">
        <v>3885</v>
      </c>
      <c r="W26" s="79">
        <v>4387</v>
      </c>
      <c r="X26" s="77" t="e">
        <v>#N/A</v>
      </c>
      <c r="Y26" s="80"/>
      <c r="Z26" s="80"/>
      <c r="AA26" s="63"/>
      <c r="AB26" s="241">
        <v>2136</v>
      </c>
      <c r="AC26" s="241">
        <v>2564</v>
      </c>
      <c r="AD26" s="243">
        <v>2873</v>
      </c>
      <c r="AE26" s="241">
        <v>3280</v>
      </c>
      <c r="AF26" s="248">
        <v>3537</v>
      </c>
      <c r="AG26" s="249">
        <v>3885</v>
      </c>
      <c r="AH26" s="246">
        <v>4387</v>
      </c>
      <c r="AI26" s="249"/>
      <c r="AJ26" s="249"/>
      <c r="AK26" s="250"/>
      <c r="AL26" s="70">
        <v>21</v>
      </c>
      <c r="AM26" s="35"/>
    </row>
    <row r="27" spans="1:39" ht="15.75" x14ac:dyDescent="0.15">
      <c r="A27" s="35"/>
      <c r="B27" s="35"/>
      <c r="C27" s="35"/>
      <c r="D27" s="35"/>
      <c r="E27" s="35"/>
      <c r="F27" s="35"/>
      <c r="G27" s="35"/>
      <c r="H27" s="35"/>
      <c r="I27" s="35"/>
      <c r="J27" s="35"/>
      <c r="K27" s="35"/>
      <c r="L27" s="35"/>
      <c r="M27" s="35"/>
      <c r="N27" s="35"/>
      <c r="O27" s="35"/>
      <c r="P27" s="65">
        <v>22</v>
      </c>
      <c r="Q27" s="66">
        <v>2152</v>
      </c>
      <c r="R27" s="67">
        <v>2532</v>
      </c>
      <c r="S27" s="68">
        <v>2885</v>
      </c>
      <c r="T27" s="66">
        <v>3297</v>
      </c>
      <c r="U27" s="69">
        <v>3552</v>
      </c>
      <c r="V27" s="67">
        <v>3899</v>
      </c>
      <c r="W27" s="68">
        <v>4395</v>
      </c>
      <c r="X27" s="66" t="e">
        <v>#N/A</v>
      </c>
      <c r="Y27" s="69"/>
      <c r="Z27" s="69"/>
      <c r="AA27" s="63"/>
      <c r="AB27" s="241">
        <v>2152</v>
      </c>
      <c r="AC27" s="241">
        <v>2574</v>
      </c>
      <c r="AD27" s="243">
        <v>2885</v>
      </c>
      <c r="AE27" s="241">
        <v>3297</v>
      </c>
      <c r="AF27" s="248">
        <v>3552</v>
      </c>
      <c r="AG27" s="249">
        <v>3899</v>
      </c>
      <c r="AH27" s="246">
        <v>4395</v>
      </c>
      <c r="AI27" s="249"/>
      <c r="AJ27" s="249"/>
      <c r="AK27" s="253"/>
      <c r="AL27" s="70">
        <v>22</v>
      </c>
      <c r="AM27" s="35"/>
    </row>
    <row r="28" spans="1:39" ht="15.75" x14ac:dyDescent="0.15">
      <c r="A28" s="35"/>
      <c r="B28" s="35"/>
      <c r="C28" s="35"/>
      <c r="D28" s="35"/>
      <c r="E28" s="35"/>
      <c r="F28" s="35"/>
      <c r="G28" s="35"/>
      <c r="H28" s="35"/>
      <c r="I28" s="35"/>
      <c r="J28" s="35"/>
      <c r="K28" s="35"/>
      <c r="L28" s="35"/>
      <c r="M28" s="35"/>
      <c r="N28" s="35"/>
      <c r="O28" s="35"/>
      <c r="P28" s="65">
        <v>23</v>
      </c>
      <c r="Q28" s="66">
        <v>2168</v>
      </c>
      <c r="R28" s="67">
        <v>2543</v>
      </c>
      <c r="S28" s="68">
        <v>2898</v>
      </c>
      <c r="T28" s="66">
        <v>3314</v>
      </c>
      <c r="U28" s="69">
        <v>3567</v>
      </c>
      <c r="V28" s="67">
        <v>3913</v>
      </c>
      <c r="W28" s="68">
        <v>4403</v>
      </c>
      <c r="X28" s="66" t="e">
        <v>#N/A</v>
      </c>
      <c r="Y28" s="69"/>
      <c r="Z28" s="69"/>
      <c r="AA28" s="63"/>
      <c r="AB28" s="241">
        <v>2168</v>
      </c>
      <c r="AC28" s="241">
        <v>2584</v>
      </c>
      <c r="AD28" s="243">
        <v>2898</v>
      </c>
      <c r="AE28" s="241">
        <v>3314</v>
      </c>
      <c r="AF28" s="248">
        <v>3567</v>
      </c>
      <c r="AG28" s="249">
        <v>3913</v>
      </c>
      <c r="AH28" s="246">
        <v>4403</v>
      </c>
      <c r="AI28" s="249"/>
      <c r="AJ28" s="249"/>
      <c r="AK28" s="253"/>
      <c r="AL28" s="70">
        <v>23</v>
      </c>
      <c r="AM28" s="35"/>
    </row>
    <row r="29" spans="1:39" ht="15.75" x14ac:dyDescent="0.15">
      <c r="A29" s="35"/>
      <c r="B29" s="35"/>
      <c r="C29" s="35"/>
      <c r="D29" s="35"/>
      <c r="E29" s="35"/>
      <c r="F29" s="35"/>
      <c r="G29" s="35"/>
      <c r="H29" s="35"/>
      <c r="I29" s="35"/>
      <c r="J29" s="35"/>
      <c r="K29" s="35"/>
      <c r="L29" s="35"/>
      <c r="M29" s="35"/>
      <c r="N29" s="35"/>
      <c r="O29" s="35"/>
      <c r="P29" s="71">
        <v>24</v>
      </c>
      <c r="Q29" s="72">
        <v>2184</v>
      </c>
      <c r="R29" s="73">
        <v>2554</v>
      </c>
      <c r="S29" s="74">
        <v>2911</v>
      </c>
      <c r="T29" s="72">
        <v>3330</v>
      </c>
      <c r="U29" s="75">
        <v>3582</v>
      </c>
      <c r="V29" s="73">
        <v>3927</v>
      </c>
      <c r="W29" s="74">
        <v>4411</v>
      </c>
      <c r="X29" s="72" t="e">
        <v>#N/A</v>
      </c>
      <c r="Y29" s="75"/>
      <c r="Z29" s="75"/>
      <c r="AA29" s="63"/>
      <c r="AB29" s="241">
        <v>2184</v>
      </c>
      <c r="AC29" s="241">
        <v>2594</v>
      </c>
      <c r="AD29" s="243">
        <v>2911</v>
      </c>
      <c r="AE29" s="241">
        <v>3330</v>
      </c>
      <c r="AF29" s="248">
        <v>3582</v>
      </c>
      <c r="AG29" s="249">
        <v>3927</v>
      </c>
      <c r="AH29" s="246">
        <v>4411</v>
      </c>
      <c r="AI29" s="249"/>
      <c r="AJ29" s="249"/>
      <c r="AK29" s="253"/>
      <c r="AL29" s="70">
        <v>24</v>
      </c>
      <c r="AM29" s="35"/>
    </row>
    <row r="30" spans="1:39" ht="15.75" x14ac:dyDescent="0.15">
      <c r="A30" s="35"/>
      <c r="B30" s="35"/>
      <c r="C30" s="35"/>
      <c r="D30" s="35"/>
      <c r="E30" s="35"/>
      <c r="F30" s="35"/>
      <c r="G30" s="35"/>
      <c r="H30" s="35"/>
      <c r="I30" s="35"/>
      <c r="J30" s="35"/>
      <c r="K30" s="35"/>
      <c r="L30" s="35"/>
      <c r="M30" s="35"/>
      <c r="N30" s="35"/>
      <c r="O30" s="35"/>
      <c r="P30" s="65">
        <v>25</v>
      </c>
      <c r="Q30" s="81">
        <v>2200</v>
      </c>
      <c r="R30" s="82">
        <v>2564</v>
      </c>
      <c r="S30" s="83">
        <v>2924</v>
      </c>
      <c r="T30" s="81">
        <v>3342</v>
      </c>
      <c r="U30" s="84">
        <v>3599</v>
      </c>
      <c r="V30" s="82">
        <v>3941</v>
      </c>
      <c r="W30" s="83">
        <v>4417</v>
      </c>
      <c r="X30" s="81" t="e">
        <v>#N/A</v>
      </c>
      <c r="Y30" s="84"/>
      <c r="Z30" s="84"/>
      <c r="AA30" s="63"/>
      <c r="AB30" s="241">
        <v>2200</v>
      </c>
      <c r="AC30" s="241">
        <v>2604</v>
      </c>
      <c r="AD30" s="243">
        <v>2924</v>
      </c>
      <c r="AE30" s="241">
        <v>3342</v>
      </c>
      <c r="AF30" s="248">
        <v>3599</v>
      </c>
      <c r="AG30" s="249">
        <v>3941</v>
      </c>
      <c r="AH30" s="246">
        <v>4417</v>
      </c>
      <c r="AI30" s="249"/>
      <c r="AJ30" s="249"/>
      <c r="AK30" s="253"/>
      <c r="AL30" s="64">
        <v>25</v>
      </c>
      <c r="AM30" s="35"/>
    </row>
    <row r="31" spans="1:39" ht="15.75" x14ac:dyDescent="0.15">
      <c r="A31" s="35"/>
      <c r="B31" s="35"/>
      <c r="C31" s="35"/>
      <c r="D31" s="35"/>
      <c r="E31" s="35"/>
      <c r="F31" s="35"/>
      <c r="G31" s="35"/>
      <c r="H31" s="35"/>
      <c r="I31" s="35"/>
      <c r="J31" s="35"/>
      <c r="K31" s="35"/>
      <c r="L31" s="35"/>
      <c r="M31" s="35"/>
      <c r="N31" s="35"/>
      <c r="O31" s="35"/>
      <c r="P31" s="65">
        <v>26</v>
      </c>
      <c r="Q31" s="66">
        <v>2217</v>
      </c>
      <c r="R31" s="67">
        <v>2574</v>
      </c>
      <c r="S31" s="68">
        <v>2934</v>
      </c>
      <c r="T31" s="66">
        <v>3361</v>
      </c>
      <c r="U31" s="69">
        <v>3617</v>
      </c>
      <c r="V31" s="67">
        <v>3953</v>
      </c>
      <c r="W31" s="68">
        <v>4423</v>
      </c>
      <c r="X31" s="66" t="e">
        <v>#N/A</v>
      </c>
      <c r="Y31" s="69"/>
      <c r="Z31" s="69"/>
      <c r="AA31" s="63"/>
      <c r="AB31" s="241">
        <v>2217</v>
      </c>
      <c r="AC31" s="241">
        <v>2613</v>
      </c>
      <c r="AD31" s="243">
        <v>2934</v>
      </c>
      <c r="AE31" s="241">
        <v>3361</v>
      </c>
      <c r="AF31" s="248">
        <v>3617</v>
      </c>
      <c r="AG31" s="249">
        <v>3953</v>
      </c>
      <c r="AH31" s="246">
        <v>4423</v>
      </c>
      <c r="AI31" s="249"/>
      <c r="AJ31" s="249"/>
      <c r="AK31" s="253"/>
      <c r="AL31" s="70">
        <v>26</v>
      </c>
      <c r="AM31" s="35"/>
    </row>
    <row r="32" spans="1:39" ht="15.75" x14ac:dyDescent="0.15">
      <c r="A32" s="35"/>
      <c r="B32" s="35"/>
      <c r="C32" s="35"/>
      <c r="D32" s="35"/>
      <c r="E32" s="35"/>
      <c r="F32" s="35"/>
      <c r="G32" s="35"/>
      <c r="H32" s="35"/>
      <c r="I32" s="35"/>
      <c r="J32" s="35"/>
      <c r="K32" s="35"/>
      <c r="L32" s="35"/>
      <c r="M32" s="35"/>
      <c r="N32" s="35"/>
      <c r="O32" s="35"/>
      <c r="P32" s="65">
        <v>27</v>
      </c>
      <c r="Q32" s="66">
        <v>2230</v>
      </c>
      <c r="R32" s="67">
        <v>2584</v>
      </c>
      <c r="S32" s="68">
        <v>2944</v>
      </c>
      <c r="T32" s="66">
        <v>3378</v>
      </c>
      <c r="U32" s="69">
        <v>3634</v>
      </c>
      <c r="V32" s="67">
        <v>3965</v>
      </c>
      <c r="W32" s="68">
        <v>4429</v>
      </c>
      <c r="X32" s="66" t="e">
        <v>#N/A</v>
      </c>
      <c r="Y32" s="69"/>
      <c r="Z32" s="69"/>
      <c r="AA32" s="63"/>
      <c r="AB32" s="241">
        <v>2230</v>
      </c>
      <c r="AC32" s="241">
        <v>2622</v>
      </c>
      <c r="AD32" s="243">
        <v>2944</v>
      </c>
      <c r="AE32" s="241">
        <v>3378</v>
      </c>
      <c r="AF32" s="248">
        <v>3634</v>
      </c>
      <c r="AG32" s="249">
        <v>3965</v>
      </c>
      <c r="AH32" s="246">
        <v>4429</v>
      </c>
      <c r="AI32" s="249"/>
      <c r="AJ32" s="249"/>
      <c r="AK32" s="253"/>
      <c r="AL32" s="70">
        <v>27</v>
      </c>
      <c r="AM32" s="35"/>
    </row>
    <row r="33" spans="1:39" ht="15.75" x14ac:dyDescent="0.15">
      <c r="A33" s="35"/>
      <c r="B33" s="35"/>
      <c r="C33" s="35"/>
      <c r="D33" s="35"/>
      <c r="E33" s="35"/>
      <c r="F33" s="35"/>
      <c r="G33" s="35"/>
      <c r="H33" s="35"/>
      <c r="I33" s="35"/>
      <c r="J33" s="35"/>
      <c r="K33" s="35"/>
      <c r="L33" s="35"/>
      <c r="M33" s="35"/>
      <c r="N33" s="35"/>
      <c r="O33" s="35"/>
      <c r="P33" s="65">
        <v>28</v>
      </c>
      <c r="Q33" s="85">
        <v>2243</v>
      </c>
      <c r="R33" s="86">
        <v>2594</v>
      </c>
      <c r="S33" s="87">
        <v>2955</v>
      </c>
      <c r="T33" s="85">
        <v>3394</v>
      </c>
      <c r="U33" s="88">
        <v>3651</v>
      </c>
      <c r="V33" s="86">
        <v>3975</v>
      </c>
      <c r="W33" s="87">
        <v>4435</v>
      </c>
      <c r="X33" s="85" t="e">
        <v>#N/A</v>
      </c>
      <c r="Y33" s="88"/>
      <c r="Z33" s="88"/>
      <c r="AA33" s="63"/>
      <c r="AB33" s="241">
        <v>2243</v>
      </c>
      <c r="AC33" s="241">
        <v>2631</v>
      </c>
      <c r="AD33" s="243">
        <v>2955</v>
      </c>
      <c r="AE33" s="241">
        <v>3394</v>
      </c>
      <c r="AF33" s="248">
        <v>3651</v>
      </c>
      <c r="AG33" s="249">
        <v>3975</v>
      </c>
      <c r="AH33" s="246">
        <v>4435</v>
      </c>
      <c r="AI33" s="249"/>
      <c r="AJ33" s="249"/>
      <c r="AK33" s="253"/>
      <c r="AL33" s="76">
        <v>28</v>
      </c>
      <c r="AM33" s="35"/>
    </row>
    <row r="34" spans="1:39" ht="15.75" x14ac:dyDescent="0.15">
      <c r="A34" s="35"/>
      <c r="B34" s="35"/>
      <c r="C34" s="35"/>
      <c r="D34" s="35"/>
      <c r="E34" s="35"/>
      <c r="F34" s="35"/>
      <c r="G34" s="35"/>
      <c r="H34" s="35"/>
      <c r="I34" s="35"/>
      <c r="J34" s="35"/>
      <c r="K34" s="35"/>
      <c r="L34" s="35"/>
      <c r="M34" s="35"/>
      <c r="N34" s="35"/>
      <c r="O34" s="35"/>
      <c r="P34" s="58">
        <v>29</v>
      </c>
      <c r="Q34" s="77">
        <v>2256</v>
      </c>
      <c r="R34" s="78">
        <v>2604</v>
      </c>
      <c r="S34" s="79">
        <v>2966</v>
      </c>
      <c r="T34" s="77">
        <v>3409</v>
      </c>
      <c r="U34" s="80">
        <v>3665</v>
      </c>
      <c r="V34" s="78">
        <v>3986</v>
      </c>
      <c r="W34" s="79">
        <v>4442</v>
      </c>
      <c r="X34" s="77" t="e">
        <v>#N/A</v>
      </c>
      <c r="Y34" s="80"/>
      <c r="Z34" s="80"/>
      <c r="AA34" s="63"/>
      <c r="AB34" s="241">
        <v>2256</v>
      </c>
      <c r="AC34" s="241">
        <v>2639</v>
      </c>
      <c r="AD34" s="243">
        <v>2966</v>
      </c>
      <c r="AE34" s="241">
        <v>3409</v>
      </c>
      <c r="AF34" s="248">
        <v>3665</v>
      </c>
      <c r="AG34" s="249">
        <v>3986</v>
      </c>
      <c r="AH34" s="246">
        <v>4442</v>
      </c>
      <c r="AI34" s="249"/>
      <c r="AJ34" s="249"/>
      <c r="AK34" s="253"/>
      <c r="AL34" s="70">
        <v>29</v>
      </c>
      <c r="AM34" s="35"/>
    </row>
    <row r="35" spans="1:39" ht="15.75" x14ac:dyDescent="0.15">
      <c r="A35" s="35"/>
      <c r="B35" s="35"/>
      <c r="C35" s="35"/>
      <c r="D35" s="35"/>
      <c r="E35" s="35"/>
      <c r="F35" s="35"/>
      <c r="G35" s="35"/>
      <c r="H35" s="35"/>
      <c r="I35" s="35"/>
      <c r="J35" s="35"/>
      <c r="K35" s="35"/>
      <c r="L35" s="35"/>
      <c r="M35" s="35"/>
      <c r="N35" s="35"/>
      <c r="O35" s="35"/>
      <c r="P35" s="65">
        <v>30</v>
      </c>
      <c r="Q35" s="66">
        <v>2267</v>
      </c>
      <c r="R35" s="67">
        <v>2613</v>
      </c>
      <c r="S35" s="68">
        <v>2978</v>
      </c>
      <c r="T35" s="66">
        <v>3425</v>
      </c>
      <c r="U35" s="69">
        <v>3678</v>
      </c>
      <c r="V35" s="67">
        <v>3998</v>
      </c>
      <c r="W35" s="68">
        <v>4450</v>
      </c>
      <c r="X35" s="66" t="e">
        <v>#N/A</v>
      </c>
      <c r="Y35" s="69"/>
      <c r="Z35" s="69"/>
      <c r="AA35" s="63"/>
      <c r="AB35" s="241">
        <v>2267</v>
      </c>
      <c r="AC35" s="241">
        <v>2647</v>
      </c>
      <c r="AD35" s="243">
        <v>2978</v>
      </c>
      <c r="AE35" s="241">
        <v>3425</v>
      </c>
      <c r="AF35" s="248">
        <v>3678</v>
      </c>
      <c r="AG35" s="249">
        <v>3998</v>
      </c>
      <c r="AH35" s="246">
        <v>4450</v>
      </c>
      <c r="AI35" s="249"/>
      <c r="AJ35" s="249"/>
      <c r="AK35" s="253"/>
      <c r="AL35" s="70">
        <v>30</v>
      </c>
      <c r="AM35" s="35"/>
    </row>
    <row r="36" spans="1:39" ht="15.75" x14ac:dyDescent="0.15">
      <c r="A36" s="35"/>
      <c r="B36" s="35"/>
      <c r="C36" s="35"/>
      <c r="D36" s="35"/>
      <c r="E36" s="35"/>
      <c r="F36" s="35"/>
      <c r="G36" s="35"/>
      <c r="H36" s="35"/>
      <c r="I36" s="35"/>
      <c r="J36" s="35"/>
      <c r="K36" s="35"/>
      <c r="L36" s="35"/>
      <c r="M36" s="35"/>
      <c r="N36" s="35"/>
      <c r="O36" s="35"/>
      <c r="P36" s="65">
        <v>31</v>
      </c>
      <c r="Q36" s="66">
        <v>2278</v>
      </c>
      <c r="R36" s="67">
        <v>2622</v>
      </c>
      <c r="S36" s="68">
        <v>2989</v>
      </c>
      <c r="T36" s="66">
        <v>3441</v>
      </c>
      <c r="U36" s="69">
        <v>3690</v>
      </c>
      <c r="V36" s="67">
        <v>4009</v>
      </c>
      <c r="W36" s="68">
        <v>4454</v>
      </c>
      <c r="X36" s="66" t="e">
        <v>#N/A</v>
      </c>
      <c r="Y36" s="69"/>
      <c r="Z36" s="69"/>
      <c r="AA36" s="63"/>
      <c r="AB36" s="241">
        <v>2278</v>
      </c>
      <c r="AC36" s="241">
        <v>2655</v>
      </c>
      <c r="AD36" s="243">
        <v>2989</v>
      </c>
      <c r="AE36" s="241">
        <v>3441</v>
      </c>
      <c r="AF36" s="248">
        <v>3690</v>
      </c>
      <c r="AG36" s="249">
        <v>4009</v>
      </c>
      <c r="AH36" s="246">
        <v>4454</v>
      </c>
      <c r="AI36" s="249"/>
      <c r="AJ36" s="249"/>
      <c r="AK36" s="253"/>
      <c r="AL36" s="70">
        <v>31</v>
      </c>
      <c r="AM36" s="35"/>
    </row>
    <row r="37" spans="1:39" ht="15.75" x14ac:dyDescent="0.15">
      <c r="A37" s="35"/>
      <c r="B37" s="35"/>
      <c r="C37" s="35"/>
      <c r="D37" s="35"/>
      <c r="E37" s="35"/>
      <c r="F37" s="35"/>
      <c r="G37" s="35"/>
      <c r="H37" s="35"/>
      <c r="I37" s="35"/>
      <c r="J37" s="35"/>
      <c r="K37" s="35"/>
      <c r="L37" s="35"/>
      <c r="M37" s="35"/>
      <c r="N37" s="35"/>
      <c r="O37" s="35"/>
      <c r="P37" s="71">
        <v>32</v>
      </c>
      <c r="Q37" s="72">
        <v>2289</v>
      </c>
      <c r="R37" s="73">
        <v>2631</v>
      </c>
      <c r="S37" s="74">
        <v>3001</v>
      </c>
      <c r="T37" s="72">
        <v>3457</v>
      </c>
      <c r="U37" s="75">
        <v>3704</v>
      </c>
      <c r="V37" s="73">
        <v>4020</v>
      </c>
      <c r="W37" s="74">
        <v>4461</v>
      </c>
      <c r="X37" s="72" t="e">
        <v>#N/A</v>
      </c>
      <c r="Y37" s="75"/>
      <c r="Z37" s="75"/>
      <c r="AA37" s="63"/>
      <c r="AB37" s="241">
        <v>2289</v>
      </c>
      <c r="AC37" s="241">
        <v>2663</v>
      </c>
      <c r="AD37" s="243">
        <v>3001</v>
      </c>
      <c r="AE37" s="241">
        <v>3457</v>
      </c>
      <c r="AF37" s="248">
        <v>3704</v>
      </c>
      <c r="AG37" s="249">
        <v>4020</v>
      </c>
      <c r="AH37" s="246">
        <v>4461</v>
      </c>
      <c r="AI37" s="249"/>
      <c r="AJ37" s="249"/>
      <c r="AK37" s="253"/>
      <c r="AL37" s="70">
        <v>32</v>
      </c>
      <c r="AM37" s="35"/>
    </row>
    <row r="38" spans="1:39" ht="15.75" x14ac:dyDescent="0.15">
      <c r="A38" s="35"/>
      <c r="B38" s="35"/>
      <c r="C38" s="35"/>
      <c r="D38" s="35"/>
      <c r="E38" s="35"/>
      <c r="F38" s="35"/>
      <c r="G38" s="35"/>
      <c r="H38" s="35"/>
      <c r="I38" s="35"/>
      <c r="J38" s="35"/>
      <c r="K38" s="35"/>
      <c r="L38" s="35"/>
      <c r="M38" s="35"/>
      <c r="N38" s="35"/>
      <c r="O38" s="35"/>
      <c r="P38" s="65">
        <v>33</v>
      </c>
      <c r="Q38" s="81">
        <v>2300</v>
      </c>
      <c r="R38" s="82">
        <v>2639</v>
      </c>
      <c r="S38" s="83">
        <v>3013</v>
      </c>
      <c r="T38" s="81">
        <v>3474</v>
      </c>
      <c r="U38" s="84">
        <v>3715</v>
      </c>
      <c r="V38" s="82">
        <v>4027</v>
      </c>
      <c r="W38" s="83">
        <v>4466</v>
      </c>
      <c r="X38" s="81" t="e">
        <v>#N/A</v>
      </c>
      <c r="Y38" s="84"/>
      <c r="Z38" s="84"/>
      <c r="AA38" s="63"/>
      <c r="AB38" s="241">
        <v>2300</v>
      </c>
      <c r="AC38" s="241">
        <v>2670</v>
      </c>
      <c r="AD38" s="243">
        <v>3013</v>
      </c>
      <c r="AE38" s="241">
        <v>3474</v>
      </c>
      <c r="AF38" s="248">
        <v>3715</v>
      </c>
      <c r="AG38" s="249">
        <v>4027</v>
      </c>
      <c r="AH38" s="246">
        <v>4466</v>
      </c>
      <c r="AI38" s="249"/>
      <c r="AJ38" s="249"/>
      <c r="AK38" s="254"/>
      <c r="AL38" s="64">
        <v>33</v>
      </c>
      <c r="AM38" s="35"/>
    </row>
    <row r="39" spans="1:39" ht="15.75" x14ac:dyDescent="0.15">
      <c r="A39" s="35"/>
      <c r="B39" s="35"/>
      <c r="C39" s="35"/>
      <c r="D39" s="35"/>
      <c r="E39" s="35"/>
      <c r="F39" s="35"/>
      <c r="G39" s="35"/>
      <c r="H39" s="35"/>
      <c r="I39" s="35"/>
      <c r="J39" s="35"/>
      <c r="K39" s="35"/>
      <c r="L39" s="35"/>
      <c r="M39" s="35"/>
      <c r="N39" s="35"/>
      <c r="O39" s="35"/>
      <c r="P39" s="65">
        <v>34</v>
      </c>
      <c r="Q39" s="66">
        <v>2311</v>
      </c>
      <c r="R39" s="67">
        <v>2647</v>
      </c>
      <c r="S39" s="68">
        <v>3026</v>
      </c>
      <c r="T39" s="66">
        <v>3492</v>
      </c>
      <c r="U39" s="69">
        <v>3724</v>
      </c>
      <c r="V39" s="67">
        <v>4034</v>
      </c>
      <c r="W39" s="68">
        <v>4470</v>
      </c>
      <c r="X39" s="66" t="e">
        <v>#N/A</v>
      </c>
      <c r="Y39" s="69"/>
      <c r="Z39" s="69"/>
      <c r="AA39" s="63"/>
      <c r="AB39" s="241">
        <v>2311</v>
      </c>
      <c r="AC39" s="241">
        <v>2678</v>
      </c>
      <c r="AD39" s="243">
        <v>3026</v>
      </c>
      <c r="AE39" s="241">
        <v>3492</v>
      </c>
      <c r="AF39" s="248">
        <v>3724</v>
      </c>
      <c r="AG39" s="249">
        <v>4034</v>
      </c>
      <c r="AH39" s="246">
        <v>4470</v>
      </c>
      <c r="AI39" s="249"/>
      <c r="AJ39" s="249"/>
      <c r="AK39" s="254"/>
      <c r="AL39" s="70">
        <v>34</v>
      </c>
      <c r="AM39" s="35"/>
    </row>
    <row r="40" spans="1:39" ht="15.75" x14ac:dyDescent="0.15">
      <c r="A40" s="35"/>
      <c r="B40" s="35"/>
      <c r="C40" s="35"/>
      <c r="D40" s="35"/>
      <c r="E40" s="35"/>
      <c r="F40" s="35"/>
      <c r="G40" s="35"/>
      <c r="H40" s="35"/>
      <c r="I40" s="35"/>
      <c r="J40" s="35"/>
      <c r="K40" s="35"/>
      <c r="L40" s="35"/>
      <c r="M40" s="35"/>
      <c r="N40" s="35"/>
      <c r="O40" s="35"/>
      <c r="P40" s="65">
        <v>35</v>
      </c>
      <c r="Q40" s="66">
        <v>2322</v>
      </c>
      <c r="R40" s="67">
        <v>2655</v>
      </c>
      <c r="S40" s="68">
        <v>3039</v>
      </c>
      <c r="T40" s="66">
        <v>3510</v>
      </c>
      <c r="U40" s="69">
        <v>3734</v>
      </c>
      <c r="V40" s="67">
        <v>4041</v>
      </c>
      <c r="W40" s="68">
        <v>4474</v>
      </c>
      <c r="X40" s="66" t="e">
        <v>#N/A</v>
      </c>
      <c r="Y40" s="69"/>
      <c r="Z40" s="69"/>
      <c r="AA40" s="63"/>
      <c r="AB40" s="241">
        <v>2322</v>
      </c>
      <c r="AC40" s="241">
        <v>2686</v>
      </c>
      <c r="AD40" s="243">
        <v>3039</v>
      </c>
      <c r="AE40" s="241">
        <v>3510</v>
      </c>
      <c r="AF40" s="248">
        <v>3734</v>
      </c>
      <c r="AG40" s="249">
        <v>4041</v>
      </c>
      <c r="AH40" s="246">
        <v>4474</v>
      </c>
      <c r="AI40" s="249"/>
      <c r="AJ40" s="249"/>
      <c r="AK40" s="254"/>
      <c r="AL40" s="70">
        <v>35</v>
      </c>
      <c r="AM40" s="35"/>
    </row>
    <row r="41" spans="1:39" ht="15.75" x14ac:dyDescent="0.15">
      <c r="A41" s="35"/>
      <c r="B41" s="35"/>
      <c r="C41" s="35"/>
      <c r="D41" s="35"/>
      <c r="E41" s="35"/>
      <c r="F41" s="35"/>
      <c r="G41" s="35"/>
      <c r="H41" s="35"/>
      <c r="I41" s="35"/>
      <c r="J41" s="35"/>
      <c r="K41" s="35"/>
      <c r="L41" s="35"/>
      <c r="M41" s="35"/>
      <c r="N41" s="35"/>
      <c r="O41" s="35"/>
      <c r="P41" s="65">
        <v>36</v>
      </c>
      <c r="Q41" s="85">
        <v>2333</v>
      </c>
      <c r="R41" s="86">
        <v>2663</v>
      </c>
      <c r="S41" s="87">
        <v>3052</v>
      </c>
      <c r="T41" s="85">
        <v>3528</v>
      </c>
      <c r="U41" s="88">
        <v>3745</v>
      </c>
      <c r="V41" s="86">
        <v>4048</v>
      </c>
      <c r="W41" s="87">
        <v>4478</v>
      </c>
      <c r="X41" s="85" t="e">
        <v>#N/A</v>
      </c>
      <c r="Y41" s="88"/>
      <c r="Z41" s="88"/>
      <c r="AA41" s="63"/>
      <c r="AB41" s="241">
        <v>2333</v>
      </c>
      <c r="AC41" s="241">
        <v>2693</v>
      </c>
      <c r="AD41" s="243">
        <v>3052</v>
      </c>
      <c r="AE41" s="241">
        <v>3528</v>
      </c>
      <c r="AF41" s="248">
        <v>3745</v>
      </c>
      <c r="AG41" s="249">
        <v>4048</v>
      </c>
      <c r="AH41" s="246">
        <v>4478</v>
      </c>
      <c r="AI41" s="249"/>
      <c r="AJ41" s="249"/>
      <c r="AK41" s="254"/>
      <c r="AL41" s="76">
        <v>36</v>
      </c>
      <c r="AM41" s="35"/>
    </row>
    <row r="42" spans="1:39" ht="15.75" x14ac:dyDescent="0.15">
      <c r="A42" s="35"/>
      <c r="B42" s="35"/>
      <c r="C42" s="35"/>
      <c r="D42" s="35"/>
      <c r="E42" s="35"/>
      <c r="F42" s="35"/>
      <c r="G42" s="35"/>
      <c r="H42" s="35"/>
      <c r="I42" s="35"/>
      <c r="J42" s="35"/>
      <c r="K42" s="35"/>
      <c r="L42" s="35"/>
      <c r="M42" s="35"/>
      <c r="N42" s="35"/>
      <c r="O42" s="35"/>
      <c r="P42" s="58">
        <v>37</v>
      </c>
      <c r="Q42" s="77">
        <v>2344</v>
      </c>
      <c r="R42" s="78">
        <v>2670</v>
      </c>
      <c r="S42" s="79">
        <v>3065</v>
      </c>
      <c r="T42" s="77">
        <v>3543</v>
      </c>
      <c r="U42" s="80">
        <v>3753</v>
      </c>
      <c r="V42" s="78">
        <v>4054</v>
      </c>
      <c r="W42" s="79">
        <v>4482</v>
      </c>
      <c r="X42" s="77" t="e">
        <v>#N/A</v>
      </c>
      <c r="Y42" s="80"/>
      <c r="Z42" s="80"/>
      <c r="AA42" s="63"/>
      <c r="AB42" s="241">
        <v>2344</v>
      </c>
      <c r="AC42" s="241">
        <v>2700</v>
      </c>
      <c r="AD42" s="243">
        <v>3065</v>
      </c>
      <c r="AE42" s="241">
        <v>3543</v>
      </c>
      <c r="AF42" s="248">
        <v>3753</v>
      </c>
      <c r="AG42" s="249">
        <v>4054</v>
      </c>
      <c r="AH42" s="246">
        <v>4482</v>
      </c>
      <c r="AI42" s="249"/>
      <c r="AJ42" s="249"/>
      <c r="AK42" s="254"/>
      <c r="AL42" s="70">
        <v>37</v>
      </c>
      <c r="AM42" s="35"/>
    </row>
    <row r="43" spans="1:39" ht="15.75" x14ac:dyDescent="0.15">
      <c r="A43" s="35"/>
      <c r="B43" s="35"/>
      <c r="C43" s="35"/>
      <c r="D43" s="35"/>
      <c r="E43" s="35"/>
      <c r="F43" s="35"/>
      <c r="G43" s="35"/>
      <c r="H43" s="35"/>
      <c r="I43" s="35"/>
      <c r="J43" s="35"/>
      <c r="K43" s="35"/>
      <c r="L43" s="35"/>
      <c r="M43" s="35"/>
      <c r="N43" s="35"/>
      <c r="O43" s="35"/>
      <c r="P43" s="65">
        <v>38</v>
      </c>
      <c r="Q43" s="66">
        <v>2354</v>
      </c>
      <c r="R43" s="67">
        <v>2678</v>
      </c>
      <c r="S43" s="68">
        <v>3078</v>
      </c>
      <c r="T43" s="66">
        <v>3557</v>
      </c>
      <c r="U43" s="69">
        <v>3762</v>
      </c>
      <c r="V43" s="67">
        <v>4060</v>
      </c>
      <c r="W43" s="68">
        <v>4486</v>
      </c>
      <c r="X43" s="66" t="e">
        <v>#N/A</v>
      </c>
      <c r="Y43" s="69"/>
      <c r="Z43" s="69"/>
      <c r="AA43" s="63"/>
      <c r="AB43" s="241">
        <v>2354</v>
      </c>
      <c r="AC43" s="241">
        <v>2708</v>
      </c>
      <c r="AD43" s="243">
        <v>3078</v>
      </c>
      <c r="AE43" s="241">
        <v>3557</v>
      </c>
      <c r="AF43" s="248">
        <v>3762</v>
      </c>
      <c r="AG43" s="249">
        <v>4060</v>
      </c>
      <c r="AH43" s="246">
        <v>4486</v>
      </c>
      <c r="AI43" s="249"/>
      <c r="AJ43" s="249"/>
      <c r="AK43" s="254"/>
      <c r="AL43" s="70">
        <v>38</v>
      </c>
      <c r="AM43" s="35"/>
    </row>
    <row r="44" spans="1:39" ht="15.75" x14ac:dyDescent="0.15">
      <c r="A44" s="35"/>
      <c r="B44" s="35"/>
      <c r="C44" s="35"/>
      <c r="D44" s="35"/>
      <c r="E44" s="35"/>
      <c r="F44" s="35"/>
      <c r="G44" s="35"/>
      <c r="H44" s="35"/>
      <c r="I44" s="35"/>
      <c r="J44" s="35"/>
      <c r="K44" s="35"/>
      <c r="L44" s="35"/>
      <c r="M44" s="35"/>
      <c r="N44" s="35"/>
      <c r="O44" s="35"/>
      <c r="P44" s="65">
        <v>39</v>
      </c>
      <c r="Q44" s="66">
        <v>2364</v>
      </c>
      <c r="R44" s="67">
        <v>2686</v>
      </c>
      <c r="S44" s="68">
        <v>3091</v>
      </c>
      <c r="T44" s="66">
        <v>3571</v>
      </c>
      <c r="U44" s="69">
        <v>3771</v>
      </c>
      <c r="V44" s="67">
        <v>4065</v>
      </c>
      <c r="W44" s="68">
        <v>4490</v>
      </c>
      <c r="X44" s="66" t="e">
        <v>#N/A</v>
      </c>
      <c r="Y44" s="69"/>
      <c r="Z44" s="69"/>
      <c r="AA44" s="63"/>
      <c r="AB44" s="241">
        <v>2364</v>
      </c>
      <c r="AC44" s="241">
        <v>2716</v>
      </c>
      <c r="AD44" s="243">
        <v>3091</v>
      </c>
      <c r="AE44" s="241">
        <v>3571</v>
      </c>
      <c r="AF44" s="248">
        <v>3771</v>
      </c>
      <c r="AG44" s="249">
        <v>4065</v>
      </c>
      <c r="AH44" s="246">
        <v>4490</v>
      </c>
      <c r="AI44" s="249"/>
      <c r="AJ44" s="249"/>
      <c r="AK44" s="254"/>
      <c r="AL44" s="70">
        <v>39</v>
      </c>
      <c r="AM44" s="35"/>
    </row>
    <row r="45" spans="1:39" ht="15.75" x14ac:dyDescent="0.15">
      <c r="A45" s="35"/>
      <c r="B45" s="35"/>
      <c r="C45" s="35"/>
      <c r="D45" s="35"/>
      <c r="E45" s="35"/>
      <c r="F45" s="35"/>
      <c r="G45" s="35"/>
      <c r="H45" s="35"/>
      <c r="I45" s="35"/>
      <c r="J45" s="35"/>
      <c r="K45" s="35"/>
      <c r="L45" s="35"/>
      <c r="M45" s="35"/>
      <c r="N45" s="35"/>
      <c r="O45" s="35"/>
      <c r="P45" s="71">
        <v>40</v>
      </c>
      <c r="Q45" s="72">
        <v>2373</v>
      </c>
      <c r="R45" s="73">
        <v>2693</v>
      </c>
      <c r="S45" s="74">
        <v>3104</v>
      </c>
      <c r="T45" s="72">
        <v>3585</v>
      </c>
      <c r="U45" s="75">
        <v>3779</v>
      </c>
      <c r="V45" s="73">
        <v>4069</v>
      </c>
      <c r="W45" s="74">
        <v>4493</v>
      </c>
      <c r="X45" s="72" t="e">
        <v>#N/A</v>
      </c>
      <c r="Y45" s="75"/>
      <c r="Z45" s="75"/>
      <c r="AA45" s="63"/>
      <c r="AB45" s="241">
        <v>2373</v>
      </c>
      <c r="AC45" s="241">
        <v>2723</v>
      </c>
      <c r="AD45" s="243">
        <v>3104</v>
      </c>
      <c r="AE45" s="241">
        <v>3585</v>
      </c>
      <c r="AF45" s="248">
        <v>3779</v>
      </c>
      <c r="AG45" s="249">
        <v>4069</v>
      </c>
      <c r="AH45" s="246">
        <v>4493</v>
      </c>
      <c r="AI45" s="249"/>
      <c r="AJ45" s="249"/>
      <c r="AK45" s="254"/>
      <c r="AL45" s="70">
        <v>40</v>
      </c>
      <c r="AM45" s="35"/>
    </row>
    <row r="46" spans="1:39" ht="15.75" x14ac:dyDescent="0.15">
      <c r="A46" s="35"/>
      <c r="B46" s="35"/>
      <c r="C46" s="35"/>
      <c r="D46" s="35"/>
      <c r="E46" s="35"/>
      <c r="F46" s="35"/>
      <c r="G46" s="35"/>
      <c r="H46" s="35"/>
      <c r="I46" s="35"/>
      <c r="J46" s="35"/>
      <c r="K46" s="35"/>
      <c r="L46" s="35"/>
      <c r="M46" s="35"/>
      <c r="N46" s="35"/>
      <c r="O46" s="35"/>
      <c r="P46" s="65">
        <v>41</v>
      </c>
      <c r="Q46" s="81">
        <v>2382</v>
      </c>
      <c r="R46" s="82">
        <v>2700</v>
      </c>
      <c r="S46" s="83">
        <v>3117</v>
      </c>
      <c r="T46" s="81">
        <v>3600</v>
      </c>
      <c r="U46" s="84">
        <v>3787</v>
      </c>
      <c r="V46" s="82">
        <v>4073</v>
      </c>
      <c r="W46" s="83">
        <v>4496</v>
      </c>
      <c r="X46" s="81" t="e">
        <v>#N/A</v>
      </c>
      <c r="Y46" s="84"/>
      <c r="Z46" s="84"/>
      <c r="AA46" s="63"/>
      <c r="AB46" s="241">
        <v>2382</v>
      </c>
      <c r="AC46" s="241">
        <v>2730</v>
      </c>
      <c r="AD46" s="243">
        <v>3117</v>
      </c>
      <c r="AE46" s="241">
        <v>3600</v>
      </c>
      <c r="AF46" s="248">
        <v>3787</v>
      </c>
      <c r="AG46" s="249">
        <v>4073</v>
      </c>
      <c r="AH46" s="246">
        <v>4496</v>
      </c>
      <c r="AI46" s="249"/>
      <c r="AJ46" s="249"/>
      <c r="AK46" s="254"/>
      <c r="AL46" s="64">
        <v>41</v>
      </c>
      <c r="AM46" s="35"/>
    </row>
    <row r="47" spans="1:39" ht="15.75" x14ac:dyDescent="0.15">
      <c r="A47" s="35"/>
      <c r="B47" s="35"/>
      <c r="C47" s="35"/>
      <c r="D47" s="35"/>
      <c r="E47" s="35"/>
      <c r="F47" s="35"/>
      <c r="G47" s="35"/>
      <c r="H47" s="35"/>
      <c r="I47" s="35"/>
      <c r="J47" s="35"/>
      <c r="K47" s="35"/>
      <c r="L47" s="35"/>
      <c r="M47" s="35"/>
      <c r="N47" s="35"/>
      <c r="O47" s="35"/>
      <c r="P47" s="65">
        <v>42</v>
      </c>
      <c r="Q47" s="66">
        <v>2391</v>
      </c>
      <c r="R47" s="67">
        <v>2708</v>
      </c>
      <c r="S47" s="68">
        <v>3130</v>
      </c>
      <c r="T47" s="66">
        <v>3608</v>
      </c>
      <c r="U47" s="69">
        <v>3795</v>
      </c>
      <c r="V47" s="67">
        <v>4075</v>
      </c>
      <c r="W47" s="68">
        <v>4500</v>
      </c>
      <c r="X47" s="66" t="e">
        <v>#N/A</v>
      </c>
      <c r="Y47" s="69"/>
      <c r="Z47" s="69"/>
      <c r="AA47" s="63"/>
      <c r="AB47" s="241">
        <v>2391</v>
      </c>
      <c r="AC47" s="241">
        <v>2738</v>
      </c>
      <c r="AD47" s="243">
        <v>3130</v>
      </c>
      <c r="AE47" s="241">
        <v>3608</v>
      </c>
      <c r="AF47" s="248">
        <v>3795</v>
      </c>
      <c r="AG47" s="249">
        <v>4075</v>
      </c>
      <c r="AH47" s="246">
        <v>4500</v>
      </c>
      <c r="AI47" s="249"/>
      <c r="AJ47" s="255"/>
      <c r="AK47" s="254"/>
      <c r="AL47" s="70">
        <v>42</v>
      </c>
      <c r="AM47" s="35"/>
    </row>
    <row r="48" spans="1:39" ht="16.5" x14ac:dyDescent="0.15">
      <c r="A48" s="105"/>
      <c r="B48" s="105"/>
      <c r="C48" s="105"/>
      <c r="D48" s="105"/>
      <c r="E48" s="105"/>
      <c r="F48" s="105"/>
      <c r="G48" s="105"/>
      <c r="H48" s="105"/>
      <c r="I48" s="105"/>
      <c r="J48" s="105"/>
      <c r="K48" s="105"/>
      <c r="L48" s="36"/>
      <c r="M48" s="35"/>
      <c r="N48" s="35"/>
      <c r="O48" s="35"/>
      <c r="P48" s="65">
        <v>43</v>
      </c>
      <c r="Q48" s="66">
        <v>2399</v>
      </c>
      <c r="R48" s="67">
        <v>2716</v>
      </c>
      <c r="S48" s="68">
        <v>3143</v>
      </c>
      <c r="T48" s="66">
        <v>3618</v>
      </c>
      <c r="U48" s="69">
        <v>3803</v>
      </c>
      <c r="V48" s="67">
        <v>4078</v>
      </c>
      <c r="W48" s="68">
        <v>4503</v>
      </c>
      <c r="X48" s="66" t="e">
        <v>#N/A</v>
      </c>
      <c r="Y48" s="69"/>
      <c r="Z48" s="69"/>
      <c r="AA48" s="63"/>
      <c r="AB48" s="241">
        <v>2399</v>
      </c>
      <c r="AC48" s="241">
        <v>2746</v>
      </c>
      <c r="AD48" s="243">
        <v>3143</v>
      </c>
      <c r="AE48" s="241">
        <v>3618</v>
      </c>
      <c r="AF48" s="248">
        <v>3803</v>
      </c>
      <c r="AG48" s="249">
        <v>4078</v>
      </c>
      <c r="AH48" s="246">
        <v>4503</v>
      </c>
      <c r="AI48" s="249"/>
      <c r="AJ48" s="255"/>
      <c r="AK48" s="254"/>
      <c r="AL48" s="70">
        <v>43</v>
      </c>
      <c r="AM48" s="35"/>
    </row>
    <row r="49" spans="1:39" ht="16.5" x14ac:dyDescent="0.15">
      <c r="A49" s="90"/>
      <c r="B49" s="90"/>
      <c r="C49" s="90"/>
      <c r="D49" s="90"/>
      <c r="E49" s="90"/>
      <c r="F49" s="90"/>
      <c r="G49" s="90"/>
      <c r="H49" s="90"/>
      <c r="I49" s="90"/>
      <c r="J49" s="90"/>
      <c r="K49" s="90"/>
      <c r="L49" s="36"/>
      <c r="M49" s="35"/>
      <c r="N49" s="35"/>
      <c r="O49" s="35"/>
      <c r="P49" s="65">
        <v>44</v>
      </c>
      <c r="Q49" s="85">
        <v>2407</v>
      </c>
      <c r="R49" s="86">
        <v>2723</v>
      </c>
      <c r="S49" s="87">
        <v>3154</v>
      </c>
      <c r="T49" s="85">
        <v>3628</v>
      </c>
      <c r="U49" s="88">
        <v>3810</v>
      </c>
      <c r="V49" s="86">
        <v>4081</v>
      </c>
      <c r="W49" s="87">
        <v>4506</v>
      </c>
      <c r="X49" s="85" t="e">
        <v>#N/A</v>
      </c>
      <c r="Y49" s="88"/>
      <c r="Z49" s="88"/>
      <c r="AA49" s="63"/>
      <c r="AB49" s="241">
        <v>2407</v>
      </c>
      <c r="AC49" s="241">
        <v>2753</v>
      </c>
      <c r="AD49" s="243">
        <v>3154</v>
      </c>
      <c r="AE49" s="241">
        <v>3628</v>
      </c>
      <c r="AF49" s="248">
        <v>3810</v>
      </c>
      <c r="AG49" s="249">
        <v>4081</v>
      </c>
      <c r="AH49" s="246">
        <v>4506</v>
      </c>
      <c r="AI49" s="249"/>
      <c r="AJ49" s="255"/>
      <c r="AK49" s="254"/>
      <c r="AL49" s="76">
        <v>44</v>
      </c>
      <c r="AM49" s="35"/>
    </row>
    <row r="50" spans="1:39" ht="17.25" thickBot="1" x14ac:dyDescent="0.2">
      <c r="A50" s="90"/>
      <c r="B50" s="91"/>
      <c r="C50" s="91"/>
      <c r="D50" s="91"/>
      <c r="E50" s="91"/>
      <c r="F50" s="91"/>
      <c r="G50" s="91"/>
      <c r="H50" s="91"/>
      <c r="I50" s="91"/>
      <c r="J50" s="91"/>
      <c r="K50" s="91"/>
      <c r="L50" s="36"/>
      <c r="M50" s="35"/>
      <c r="N50" s="35"/>
      <c r="O50" s="35"/>
      <c r="P50" s="58">
        <v>45</v>
      </c>
      <c r="Q50" s="77">
        <v>2414</v>
      </c>
      <c r="R50" s="78">
        <v>2730</v>
      </c>
      <c r="S50" s="79">
        <v>3163</v>
      </c>
      <c r="T50" s="77">
        <v>3637</v>
      </c>
      <c r="U50" s="80">
        <v>3817</v>
      </c>
      <c r="V50" s="78">
        <v>4084</v>
      </c>
      <c r="W50" s="79">
        <v>4509</v>
      </c>
      <c r="X50" s="77" t="e">
        <v>#N/A</v>
      </c>
      <c r="Y50" s="80"/>
      <c r="Z50" s="80"/>
      <c r="AA50" s="63"/>
      <c r="AB50" s="241">
        <v>2414</v>
      </c>
      <c r="AC50" s="241">
        <v>2760</v>
      </c>
      <c r="AD50" s="243">
        <v>3163</v>
      </c>
      <c r="AE50" s="241">
        <v>3637</v>
      </c>
      <c r="AF50" s="248">
        <v>3817</v>
      </c>
      <c r="AG50" s="249">
        <v>4084</v>
      </c>
      <c r="AH50" s="246">
        <v>4509</v>
      </c>
      <c r="AI50" s="249"/>
      <c r="AJ50" s="255"/>
      <c r="AK50" s="254"/>
      <c r="AL50" s="70">
        <v>45</v>
      </c>
      <c r="AM50" s="35"/>
    </row>
    <row r="51" spans="1:39" ht="16.5" thickTop="1" x14ac:dyDescent="0.15">
      <c r="A51" s="36"/>
      <c r="B51" s="36"/>
      <c r="C51" s="36"/>
      <c r="D51" s="36"/>
      <c r="E51" s="36"/>
      <c r="F51" s="36"/>
      <c r="G51" s="36"/>
      <c r="H51" s="36"/>
      <c r="I51" s="36"/>
      <c r="J51" s="36"/>
      <c r="K51" s="36"/>
      <c r="L51" s="36"/>
      <c r="M51" s="35"/>
      <c r="N51" s="35"/>
      <c r="O51" s="35"/>
      <c r="P51" s="65">
        <v>46</v>
      </c>
      <c r="Q51" s="66">
        <v>2420</v>
      </c>
      <c r="R51" s="67">
        <v>2738</v>
      </c>
      <c r="S51" s="68">
        <v>3176</v>
      </c>
      <c r="T51" s="66">
        <v>3648</v>
      </c>
      <c r="U51" s="69">
        <v>3824</v>
      </c>
      <c r="V51" s="67">
        <v>4087</v>
      </c>
      <c r="W51" s="68">
        <v>4513</v>
      </c>
      <c r="X51" s="66" t="e">
        <v>#N/A</v>
      </c>
      <c r="Y51" s="69"/>
      <c r="Z51" s="69"/>
      <c r="AA51" s="63"/>
      <c r="AB51" s="241">
        <v>2420</v>
      </c>
      <c r="AC51" s="241">
        <v>2767</v>
      </c>
      <c r="AD51" s="243">
        <v>3176</v>
      </c>
      <c r="AE51" s="241">
        <v>3648</v>
      </c>
      <c r="AF51" s="248">
        <v>3824</v>
      </c>
      <c r="AG51" s="249">
        <v>4087</v>
      </c>
      <c r="AH51" s="252"/>
      <c r="AI51" s="253"/>
      <c r="AJ51" s="255"/>
      <c r="AK51" s="254"/>
      <c r="AL51" s="70">
        <v>46</v>
      </c>
      <c r="AM51" s="35"/>
    </row>
    <row r="52" spans="1:39" ht="15.75" x14ac:dyDescent="0.15">
      <c r="A52" s="36"/>
      <c r="B52" s="36"/>
      <c r="C52" s="36"/>
      <c r="D52" s="36"/>
      <c r="E52" s="36"/>
      <c r="F52" s="36"/>
      <c r="G52" s="36"/>
      <c r="H52" s="36"/>
      <c r="I52" s="36"/>
      <c r="J52" s="36"/>
      <c r="K52" s="36"/>
      <c r="L52" s="36"/>
      <c r="M52" s="35"/>
      <c r="N52" s="35"/>
      <c r="O52" s="35"/>
      <c r="P52" s="65">
        <v>47</v>
      </c>
      <c r="Q52" s="66">
        <v>2426</v>
      </c>
      <c r="R52" s="67">
        <v>2746</v>
      </c>
      <c r="S52" s="68">
        <v>3189</v>
      </c>
      <c r="T52" s="66">
        <v>3657</v>
      </c>
      <c r="U52" s="69">
        <v>3831</v>
      </c>
      <c r="V52" s="67">
        <v>4090</v>
      </c>
      <c r="W52" s="68">
        <v>4516</v>
      </c>
      <c r="X52" s="66" t="e">
        <v>#N/A</v>
      </c>
      <c r="Y52" s="69"/>
      <c r="Z52" s="69"/>
      <c r="AA52" s="63"/>
      <c r="AB52" s="241">
        <v>2426</v>
      </c>
      <c r="AC52" s="241">
        <v>2774</v>
      </c>
      <c r="AD52" s="243">
        <v>3189</v>
      </c>
      <c r="AE52" s="241">
        <v>3657</v>
      </c>
      <c r="AF52" s="248">
        <v>3831</v>
      </c>
      <c r="AG52" s="249">
        <v>4090</v>
      </c>
      <c r="AH52" s="249"/>
      <c r="AI52" s="253"/>
      <c r="AJ52" s="255"/>
      <c r="AK52" s="254"/>
      <c r="AL52" s="70">
        <v>47</v>
      </c>
      <c r="AM52" s="35"/>
    </row>
    <row r="53" spans="1:39" ht="15.75" x14ac:dyDescent="0.15">
      <c r="A53" s="36"/>
      <c r="B53" s="36"/>
      <c r="C53" s="36"/>
      <c r="D53" s="36"/>
      <c r="E53" s="36"/>
      <c r="F53" s="36"/>
      <c r="G53" s="36"/>
      <c r="H53" s="36"/>
      <c r="I53" s="36"/>
      <c r="J53" s="36"/>
      <c r="K53" s="36"/>
      <c r="L53" s="36"/>
      <c r="M53" s="35"/>
      <c r="N53" s="35"/>
      <c r="O53" s="35"/>
      <c r="P53" s="71">
        <v>48</v>
      </c>
      <c r="Q53" s="72">
        <v>2432</v>
      </c>
      <c r="R53" s="73">
        <v>2753</v>
      </c>
      <c r="S53" s="74">
        <v>3202</v>
      </c>
      <c r="T53" s="72">
        <v>3667</v>
      </c>
      <c r="U53" s="75">
        <v>3838</v>
      </c>
      <c r="V53" s="73">
        <v>4093</v>
      </c>
      <c r="W53" s="74">
        <v>4519</v>
      </c>
      <c r="X53" s="72" t="e">
        <v>#N/A</v>
      </c>
      <c r="Y53" s="75"/>
      <c r="Z53" s="75"/>
      <c r="AA53" s="63"/>
      <c r="AB53" s="241">
        <v>2432</v>
      </c>
      <c r="AC53" s="241">
        <v>2781</v>
      </c>
      <c r="AD53" s="243">
        <v>3202</v>
      </c>
      <c r="AE53" s="241">
        <v>3667</v>
      </c>
      <c r="AF53" s="248">
        <v>3838</v>
      </c>
      <c r="AG53" s="249">
        <v>4093</v>
      </c>
      <c r="AH53" s="249"/>
      <c r="AI53" s="253"/>
      <c r="AJ53" s="255"/>
      <c r="AK53" s="254"/>
      <c r="AL53" s="76">
        <v>48</v>
      </c>
      <c r="AM53" s="35"/>
    </row>
    <row r="54" spans="1:39" ht="15.75" x14ac:dyDescent="0.15">
      <c r="A54" s="35"/>
      <c r="B54" s="35"/>
      <c r="C54" s="35"/>
      <c r="D54" s="35"/>
      <c r="E54" s="35"/>
      <c r="F54" s="35"/>
      <c r="G54" s="35"/>
      <c r="H54" s="35"/>
      <c r="I54" s="35"/>
      <c r="J54" s="35"/>
      <c r="K54" s="35"/>
      <c r="L54" s="35"/>
      <c r="M54" s="35"/>
      <c r="N54" s="35"/>
      <c r="O54" s="35"/>
      <c r="P54" s="65">
        <v>49</v>
      </c>
      <c r="Q54" s="81">
        <v>2438</v>
      </c>
      <c r="R54" s="82">
        <v>2760</v>
      </c>
      <c r="S54" s="83">
        <v>3214</v>
      </c>
      <c r="T54" s="81">
        <v>3676</v>
      </c>
      <c r="U54" s="84">
        <v>3843</v>
      </c>
      <c r="V54" s="82">
        <v>4095</v>
      </c>
      <c r="W54" s="83">
        <v>4522</v>
      </c>
      <c r="X54" s="81" t="e">
        <v>#N/A</v>
      </c>
      <c r="Y54" s="84"/>
      <c r="Z54" s="84"/>
      <c r="AA54" s="63"/>
      <c r="AB54" s="241">
        <v>2438</v>
      </c>
      <c r="AC54" s="241">
        <v>2788</v>
      </c>
      <c r="AD54" s="243">
        <v>3214</v>
      </c>
      <c r="AE54" s="241">
        <v>3676</v>
      </c>
      <c r="AF54" s="248">
        <v>3843</v>
      </c>
      <c r="AG54" s="249">
        <v>4095</v>
      </c>
      <c r="AH54" s="249"/>
      <c r="AI54" s="253"/>
      <c r="AJ54" s="255"/>
      <c r="AK54" s="254"/>
      <c r="AL54" s="70">
        <v>49</v>
      </c>
      <c r="AM54" s="35"/>
    </row>
    <row r="55" spans="1:39" ht="15.75" x14ac:dyDescent="0.15">
      <c r="A55" s="35"/>
      <c r="B55" s="35"/>
      <c r="C55" s="35"/>
      <c r="D55" s="35"/>
      <c r="E55" s="35"/>
      <c r="F55" s="35"/>
      <c r="G55" s="35"/>
      <c r="H55" s="35"/>
      <c r="I55" s="35"/>
      <c r="J55" s="35"/>
      <c r="K55" s="35"/>
      <c r="L55" s="89"/>
      <c r="M55" s="89"/>
      <c r="N55" s="89"/>
      <c r="O55" s="35"/>
      <c r="P55" s="65">
        <v>50</v>
      </c>
      <c r="Q55" s="66">
        <v>2444</v>
      </c>
      <c r="R55" s="67">
        <v>2767</v>
      </c>
      <c r="S55" s="68">
        <v>3227</v>
      </c>
      <c r="T55" s="66">
        <v>3683</v>
      </c>
      <c r="U55" s="69">
        <v>3849</v>
      </c>
      <c r="V55" s="67">
        <v>4098</v>
      </c>
      <c r="W55" s="68" t="e">
        <v>#N/A</v>
      </c>
      <c r="X55" s="66" t="e">
        <v>#N/A</v>
      </c>
      <c r="Y55" s="69"/>
      <c r="Z55" s="69"/>
      <c r="AA55" s="63"/>
      <c r="AB55" s="241">
        <v>2444</v>
      </c>
      <c r="AC55" s="241">
        <v>2795</v>
      </c>
      <c r="AD55" s="243">
        <v>3227</v>
      </c>
      <c r="AE55" s="241">
        <v>3683</v>
      </c>
      <c r="AF55" s="248">
        <v>3849</v>
      </c>
      <c r="AG55" s="249">
        <v>4098</v>
      </c>
      <c r="AH55" s="249"/>
      <c r="AI55" s="253"/>
      <c r="AJ55" s="255"/>
      <c r="AK55" s="254"/>
      <c r="AL55" s="70">
        <v>50</v>
      </c>
      <c r="AM55" s="35"/>
    </row>
    <row r="56" spans="1:39" ht="16.5" x14ac:dyDescent="0.15">
      <c r="A56" s="90"/>
      <c r="B56" s="91"/>
      <c r="C56" s="91"/>
      <c r="D56" s="91"/>
      <c r="E56" s="91"/>
      <c r="F56" s="91"/>
      <c r="G56" s="91"/>
      <c r="H56" s="91"/>
      <c r="I56" s="91"/>
      <c r="J56" s="91"/>
      <c r="K56" s="91"/>
      <c r="L56" s="89"/>
      <c r="M56" s="89"/>
      <c r="N56" s="89"/>
      <c r="O56" s="35"/>
      <c r="P56" s="65">
        <v>51</v>
      </c>
      <c r="Q56" s="66">
        <v>2450</v>
      </c>
      <c r="R56" s="67">
        <v>2774</v>
      </c>
      <c r="S56" s="68">
        <v>3239</v>
      </c>
      <c r="T56" s="66">
        <v>3690</v>
      </c>
      <c r="U56" s="69">
        <v>3855</v>
      </c>
      <c r="V56" s="67">
        <v>4101</v>
      </c>
      <c r="W56" s="68" t="e">
        <v>#N/A</v>
      </c>
      <c r="X56" s="66" t="e">
        <v>#N/A</v>
      </c>
      <c r="Y56" s="69"/>
      <c r="Z56" s="69"/>
      <c r="AA56" s="63"/>
      <c r="AB56" s="241">
        <v>2450</v>
      </c>
      <c r="AC56" s="241">
        <v>2802</v>
      </c>
      <c r="AD56" s="243">
        <v>3239</v>
      </c>
      <c r="AE56" s="241">
        <v>3690</v>
      </c>
      <c r="AF56" s="248">
        <v>3855</v>
      </c>
      <c r="AG56" s="249">
        <v>4101</v>
      </c>
      <c r="AH56" s="249"/>
      <c r="AI56" s="253"/>
      <c r="AJ56" s="255"/>
      <c r="AK56" s="254"/>
      <c r="AL56" s="70">
        <v>51</v>
      </c>
      <c r="AM56" s="35"/>
    </row>
    <row r="57" spans="1:39" ht="16.5" x14ac:dyDescent="0.15">
      <c r="A57" s="90"/>
      <c r="B57" s="92"/>
      <c r="C57" s="92"/>
      <c r="D57" s="92"/>
      <c r="E57" s="92"/>
      <c r="F57" s="92"/>
      <c r="G57" s="92"/>
      <c r="H57" s="92"/>
      <c r="I57" s="92"/>
      <c r="J57" s="92"/>
      <c r="K57" s="92"/>
      <c r="L57" s="93"/>
      <c r="M57" s="93"/>
      <c r="N57" s="93"/>
      <c r="O57" s="35"/>
      <c r="P57" s="65">
        <v>52</v>
      </c>
      <c r="Q57" s="85">
        <v>2455</v>
      </c>
      <c r="R57" s="86">
        <v>2781</v>
      </c>
      <c r="S57" s="87">
        <v>3251</v>
      </c>
      <c r="T57" s="85">
        <v>3696</v>
      </c>
      <c r="U57" s="88">
        <v>3862</v>
      </c>
      <c r="V57" s="86">
        <v>4104</v>
      </c>
      <c r="W57" s="87" t="e">
        <v>#N/A</v>
      </c>
      <c r="X57" s="85" t="e">
        <v>#N/A</v>
      </c>
      <c r="Y57" s="88"/>
      <c r="Z57" s="88"/>
      <c r="AA57" s="63"/>
      <c r="AB57" s="241">
        <v>2455</v>
      </c>
      <c r="AC57" s="241">
        <v>2809</v>
      </c>
      <c r="AD57" s="243">
        <v>3251</v>
      </c>
      <c r="AE57" s="241">
        <v>3696</v>
      </c>
      <c r="AF57" s="248">
        <v>3862</v>
      </c>
      <c r="AG57" s="249">
        <v>4104</v>
      </c>
      <c r="AH57" s="249"/>
      <c r="AI57" s="253"/>
      <c r="AJ57" s="255"/>
      <c r="AK57" s="254"/>
      <c r="AL57" s="76">
        <v>52</v>
      </c>
      <c r="AM57" s="35"/>
    </row>
    <row r="58" spans="1:39" ht="15.75" x14ac:dyDescent="0.15">
      <c r="A58" s="35"/>
      <c r="B58" s="35"/>
      <c r="C58" s="35"/>
      <c r="D58" s="35"/>
      <c r="E58" s="35"/>
      <c r="F58" s="35"/>
      <c r="G58" s="35"/>
      <c r="H58" s="35"/>
      <c r="I58" s="35"/>
      <c r="J58" s="35"/>
      <c r="K58" s="35"/>
      <c r="L58" s="35"/>
      <c r="M58" s="35"/>
      <c r="N58" s="35"/>
      <c r="O58" s="35"/>
      <c r="P58" s="58">
        <v>53</v>
      </c>
      <c r="Q58" s="77">
        <v>2460</v>
      </c>
      <c r="R58" s="78">
        <v>2788</v>
      </c>
      <c r="S58" s="79">
        <v>3264</v>
      </c>
      <c r="T58" s="77">
        <v>3700</v>
      </c>
      <c r="U58" s="80">
        <v>3866</v>
      </c>
      <c r="V58" s="78">
        <v>4106</v>
      </c>
      <c r="W58" s="79" t="e">
        <v>#N/A</v>
      </c>
      <c r="X58" s="77" t="e">
        <v>#N/A</v>
      </c>
      <c r="Y58" s="80"/>
      <c r="Z58" s="80"/>
      <c r="AA58" s="63"/>
      <c r="AB58" s="241">
        <v>2460</v>
      </c>
      <c r="AC58" s="241">
        <v>2815</v>
      </c>
      <c r="AD58" s="243">
        <v>3264</v>
      </c>
      <c r="AE58" s="241">
        <v>3700</v>
      </c>
      <c r="AF58" s="248">
        <v>3866</v>
      </c>
      <c r="AG58" s="249">
        <v>4106</v>
      </c>
      <c r="AH58" s="249"/>
      <c r="AI58" s="253"/>
      <c r="AJ58" s="255"/>
      <c r="AK58" s="254"/>
      <c r="AL58" s="70">
        <v>53</v>
      </c>
      <c r="AM58" s="35"/>
    </row>
    <row r="59" spans="1:39" ht="15.75" x14ac:dyDescent="0.15">
      <c r="A59" s="35"/>
      <c r="B59" s="35"/>
      <c r="C59" s="35"/>
      <c r="D59" s="35"/>
      <c r="E59" s="35"/>
      <c r="F59" s="35"/>
      <c r="G59" s="35"/>
      <c r="H59" s="35"/>
      <c r="I59" s="35"/>
      <c r="J59" s="35"/>
      <c r="K59" s="35"/>
      <c r="L59" s="35"/>
      <c r="M59" s="35"/>
      <c r="N59" s="35"/>
      <c r="O59" s="35"/>
      <c r="P59" s="65">
        <v>54</v>
      </c>
      <c r="Q59" s="66">
        <v>2464</v>
      </c>
      <c r="R59" s="67">
        <v>2795</v>
      </c>
      <c r="S59" s="68">
        <v>3275</v>
      </c>
      <c r="T59" s="66">
        <v>3706</v>
      </c>
      <c r="U59" s="69">
        <v>3872</v>
      </c>
      <c r="V59" s="67">
        <v>4109</v>
      </c>
      <c r="W59" s="68" t="e">
        <v>#N/A</v>
      </c>
      <c r="X59" s="66" t="e">
        <v>#N/A</v>
      </c>
      <c r="Y59" s="69"/>
      <c r="Z59" s="69"/>
      <c r="AA59" s="63"/>
      <c r="AB59" s="241">
        <v>2464</v>
      </c>
      <c r="AC59" s="241">
        <v>2822</v>
      </c>
      <c r="AD59" s="243">
        <v>3275</v>
      </c>
      <c r="AE59" s="241">
        <v>3706</v>
      </c>
      <c r="AF59" s="248">
        <v>3872</v>
      </c>
      <c r="AG59" s="249">
        <v>4109</v>
      </c>
      <c r="AH59" s="249"/>
      <c r="AI59" s="253"/>
      <c r="AJ59" s="255"/>
      <c r="AK59" s="254"/>
      <c r="AL59" s="70">
        <v>54</v>
      </c>
      <c r="AM59" s="35"/>
    </row>
    <row r="60" spans="1:39" ht="15.75" x14ac:dyDescent="0.15">
      <c r="A60" s="35"/>
      <c r="B60" s="35"/>
      <c r="C60" s="35"/>
      <c r="D60" s="35"/>
      <c r="E60" s="35"/>
      <c r="F60" s="35"/>
      <c r="G60" s="35"/>
      <c r="H60" s="35"/>
      <c r="I60" s="35"/>
      <c r="J60" s="35"/>
      <c r="K60" s="35"/>
      <c r="L60" s="35"/>
      <c r="M60" s="35"/>
      <c r="N60" s="35"/>
      <c r="O60" s="35"/>
      <c r="P60" s="65">
        <v>55</v>
      </c>
      <c r="Q60" s="66">
        <v>2467</v>
      </c>
      <c r="R60" s="67">
        <v>2802</v>
      </c>
      <c r="S60" s="68">
        <v>3286</v>
      </c>
      <c r="T60" s="66">
        <v>3713</v>
      </c>
      <c r="U60" s="69">
        <v>3878</v>
      </c>
      <c r="V60" s="67">
        <v>4112</v>
      </c>
      <c r="W60" s="68" t="e">
        <v>#N/A</v>
      </c>
      <c r="X60" s="66" t="e">
        <v>#N/A</v>
      </c>
      <c r="Y60" s="69"/>
      <c r="Z60" s="69"/>
      <c r="AA60" s="63"/>
      <c r="AB60" s="241">
        <v>2467</v>
      </c>
      <c r="AC60" s="241">
        <v>2828</v>
      </c>
      <c r="AD60" s="243">
        <v>3286</v>
      </c>
      <c r="AE60" s="241">
        <v>3713</v>
      </c>
      <c r="AF60" s="248">
        <v>3878</v>
      </c>
      <c r="AG60" s="249">
        <v>4112</v>
      </c>
      <c r="AH60" s="249"/>
      <c r="AI60" s="253"/>
      <c r="AJ60" s="255"/>
      <c r="AK60" s="254"/>
      <c r="AL60" s="70">
        <v>55</v>
      </c>
      <c r="AM60" s="35"/>
    </row>
    <row r="61" spans="1:39" ht="15.75" x14ac:dyDescent="0.15">
      <c r="A61" s="35"/>
      <c r="B61" s="35"/>
      <c r="C61" s="35"/>
      <c r="D61" s="35"/>
      <c r="E61" s="35"/>
      <c r="F61" s="35"/>
      <c r="G61" s="35"/>
      <c r="H61" s="35"/>
      <c r="I61" s="35"/>
      <c r="J61" s="35"/>
      <c r="K61" s="35"/>
      <c r="L61" s="35"/>
      <c r="M61" s="35"/>
      <c r="N61" s="35"/>
      <c r="O61" s="35"/>
      <c r="P61" s="71">
        <v>56</v>
      </c>
      <c r="Q61" s="72">
        <v>2470</v>
      </c>
      <c r="R61" s="73">
        <v>2809</v>
      </c>
      <c r="S61" s="74">
        <v>3297</v>
      </c>
      <c r="T61" s="72">
        <v>3720</v>
      </c>
      <c r="U61" s="75">
        <v>3883</v>
      </c>
      <c r="V61" s="73">
        <v>4115</v>
      </c>
      <c r="W61" s="74" t="e">
        <v>#N/A</v>
      </c>
      <c r="X61" s="72" t="e">
        <v>#N/A</v>
      </c>
      <c r="Y61" s="75"/>
      <c r="Z61" s="75"/>
      <c r="AA61" s="63"/>
      <c r="AB61" s="241">
        <v>2470</v>
      </c>
      <c r="AC61" s="241">
        <v>2835</v>
      </c>
      <c r="AD61" s="243">
        <v>3297</v>
      </c>
      <c r="AE61" s="241">
        <v>3720</v>
      </c>
      <c r="AF61" s="248">
        <v>3883</v>
      </c>
      <c r="AG61" s="249">
        <v>4115</v>
      </c>
      <c r="AH61" s="249"/>
      <c r="AI61" s="253"/>
      <c r="AJ61" s="255"/>
      <c r="AK61" s="254"/>
      <c r="AL61" s="70">
        <v>56</v>
      </c>
      <c r="AM61" s="35"/>
    </row>
    <row r="62" spans="1:39" ht="15.75" x14ac:dyDescent="0.15">
      <c r="A62" s="35"/>
      <c r="B62" s="35"/>
      <c r="C62" s="35"/>
      <c r="D62" s="35"/>
      <c r="E62" s="35"/>
      <c r="F62" s="35"/>
      <c r="G62" s="35"/>
      <c r="H62" s="35"/>
      <c r="I62" s="35"/>
      <c r="J62" s="35"/>
      <c r="K62" s="35"/>
      <c r="L62" s="35"/>
      <c r="M62" s="35"/>
      <c r="N62" s="35"/>
      <c r="O62" s="35"/>
      <c r="P62" s="65">
        <v>57</v>
      </c>
      <c r="Q62" s="81">
        <v>2473</v>
      </c>
      <c r="R62" s="82">
        <v>2815</v>
      </c>
      <c r="S62" s="83">
        <v>3304</v>
      </c>
      <c r="T62" s="81">
        <v>3723</v>
      </c>
      <c r="U62" s="84">
        <v>3887</v>
      </c>
      <c r="V62" s="82">
        <v>4117</v>
      </c>
      <c r="W62" s="83" t="e">
        <v>#N/A</v>
      </c>
      <c r="X62" s="81" t="e">
        <v>#N/A</v>
      </c>
      <c r="Y62" s="84"/>
      <c r="Z62" s="84"/>
      <c r="AA62" s="63"/>
      <c r="AB62" s="241">
        <v>2473</v>
      </c>
      <c r="AC62" s="241">
        <v>2841</v>
      </c>
      <c r="AD62" s="243">
        <v>3304</v>
      </c>
      <c r="AE62" s="241">
        <v>3723</v>
      </c>
      <c r="AF62" s="248">
        <v>3887</v>
      </c>
      <c r="AG62" s="249">
        <v>4117</v>
      </c>
      <c r="AH62" s="249"/>
      <c r="AI62" s="253"/>
      <c r="AJ62" s="255"/>
      <c r="AK62" s="254"/>
      <c r="AL62" s="64">
        <v>57</v>
      </c>
      <c r="AM62" s="35"/>
    </row>
    <row r="63" spans="1:39" ht="15.75" x14ac:dyDescent="0.15">
      <c r="A63" s="35"/>
      <c r="B63" s="35"/>
      <c r="C63" s="35"/>
      <c r="D63" s="35"/>
      <c r="E63" s="35"/>
      <c r="F63" s="35"/>
      <c r="G63" s="35"/>
      <c r="H63" s="35"/>
      <c r="I63" s="35"/>
      <c r="J63" s="35"/>
      <c r="K63" s="35"/>
      <c r="L63" s="35"/>
      <c r="M63" s="35"/>
      <c r="N63" s="35"/>
      <c r="O63" s="35"/>
      <c r="P63" s="65">
        <v>58</v>
      </c>
      <c r="Q63" s="66">
        <v>2476</v>
      </c>
      <c r="R63" s="67">
        <v>2822</v>
      </c>
      <c r="S63" s="68">
        <v>3313</v>
      </c>
      <c r="T63" s="66">
        <v>3730</v>
      </c>
      <c r="U63" s="69">
        <v>3893</v>
      </c>
      <c r="V63" s="67">
        <v>4120</v>
      </c>
      <c r="W63" s="68" t="e">
        <v>#N/A</v>
      </c>
      <c r="X63" s="66" t="e">
        <v>#N/A</v>
      </c>
      <c r="Y63" s="69"/>
      <c r="Z63" s="69"/>
      <c r="AA63" s="63"/>
      <c r="AB63" s="241">
        <v>2476</v>
      </c>
      <c r="AC63" s="241">
        <v>2848</v>
      </c>
      <c r="AD63" s="243">
        <v>3313</v>
      </c>
      <c r="AE63" s="241">
        <v>3730</v>
      </c>
      <c r="AF63" s="248">
        <v>3893</v>
      </c>
      <c r="AG63" s="249">
        <v>4120</v>
      </c>
      <c r="AH63" s="249"/>
      <c r="AI63" s="253"/>
      <c r="AJ63" s="255"/>
      <c r="AK63" s="254"/>
      <c r="AL63" s="70">
        <v>58</v>
      </c>
      <c r="AM63" s="35"/>
    </row>
    <row r="64" spans="1:39" ht="15.75" x14ac:dyDescent="0.15">
      <c r="A64" s="35"/>
      <c r="B64" s="35"/>
      <c r="C64" s="35"/>
      <c r="D64" s="35"/>
      <c r="E64" s="35"/>
      <c r="F64" s="35"/>
      <c r="G64" s="35"/>
      <c r="H64" s="35"/>
      <c r="I64" s="35"/>
      <c r="J64" s="35"/>
      <c r="K64" s="35"/>
      <c r="L64" s="35"/>
      <c r="M64" s="35"/>
      <c r="N64" s="35"/>
      <c r="O64" s="35"/>
      <c r="P64" s="65">
        <v>59</v>
      </c>
      <c r="Q64" s="66">
        <v>2479</v>
      </c>
      <c r="R64" s="67">
        <v>2828</v>
      </c>
      <c r="S64" s="68">
        <v>3320</v>
      </c>
      <c r="T64" s="66">
        <v>3737</v>
      </c>
      <c r="U64" s="69">
        <v>3899</v>
      </c>
      <c r="V64" s="67">
        <v>4123</v>
      </c>
      <c r="W64" s="68" t="e">
        <v>#N/A</v>
      </c>
      <c r="X64" s="66" t="e">
        <v>#N/A</v>
      </c>
      <c r="Y64" s="69"/>
      <c r="Z64" s="69"/>
      <c r="AA64" s="63"/>
      <c r="AB64" s="241">
        <v>2479</v>
      </c>
      <c r="AC64" s="241">
        <v>2854</v>
      </c>
      <c r="AD64" s="243">
        <v>3320</v>
      </c>
      <c r="AE64" s="241">
        <v>3737</v>
      </c>
      <c r="AF64" s="248">
        <v>3899</v>
      </c>
      <c r="AG64" s="249">
        <v>4123</v>
      </c>
      <c r="AH64" s="249"/>
      <c r="AI64" s="253"/>
      <c r="AJ64" s="255"/>
      <c r="AK64" s="254"/>
      <c r="AL64" s="70">
        <v>59</v>
      </c>
      <c r="AM64" s="35"/>
    </row>
    <row r="65" spans="1:39" ht="15.75" x14ac:dyDescent="0.15">
      <c r="A65" s="35"/>
      <c r="B65" s="35"/>
      <c r="C65" s="35"/>
      <c r="D65" s="35"/>
      <c r="E65" s="35"/>
      <c r="F65" s="35"/>
      <c r="G65" s="35"/>
      <c r="H65" s="35"/>
      <c r="I65" s="35"/>
      <c r="J65" s="35"/>
      <c r="K65" s="35"/>
      <c r="L65" s="35"/>
      <c r="M65" s="35"/>
      <c r="N65" s="35"/>
      <c r="O65" s="35"/>
      <c r="P65" s="65">
        <v>60</v>
      </c>
      <c r="Q65" s="85">
        <v>2482</v>
      </c>
      <c r="R65" s="86">
        <v>2835</v>
      </c>
      <c r="S65" s="87">
        <v>3328</v>
      </c>
      <c r="T65" s="85">
        <v>3743</v>
      </c>
      <c r="U65" s="88">
        <v>3904</v>
      </c>
      <c r="V65" s="86">
        <v>4125</v>
      </c>
      <c r="W65" s="87" t="e">
        <v>#N/A</v>
      </c>
      <c r="X65" s="85" t="e">
        <v>#N/A</v>
      </c>
      <c r="Y65" s="88"/>
      <c r="Z65" s="88"/>
      <c r="AA65" s="63"/>
      <c r="AB65" s="241">
        <v>2482</v>
      </c>
      <c r="AC65" s="241">
        <v>2861</v>
      </c>
      <c r="AD65" s="243">
        <v>3328</v>
      </c>
      <c r="AE65" s="241">
        <v>3743</v>
      </c>
      <c r="AF65" s="248">
        <v>3904</v>
      </c>
      <c r="AG65" s="249">
        <v>4125</v>
      </c>
      <c r="AH65" s="249"/>
      <c r="AI65" s="253"/>
      <c r="AJ65" s="255"/>
      <c r="AK65" s="254"/>
      <c r="AL65" s="76">
        <v>60</v>
      </c>
      <c r="AM65" s="35"/>
    </row>
    <row r="66" spans="1:39" ht="15.75" x14ac:dyDescent="0.15">
      <c r="A66" s="35"/>
      <c r="B66" s="35"/>
      <c r="C66" s="35"/>
      <c r="D66" s="35"/>
      <c r="E66" s="35"/>
      <c r="F66" s="35"/>
      <c r="G66" s="35"/>
      <c r="H66" s="35"/>
      <c r="I66" s="35"/>
      <c r="J66" s="35"/>
      <c r="K66" s="35"/>
      <c r="L66" s="35"/>
      <c r="M66" s="35"/>
      <c r="N66" s="35"/>
      <c r="O66" s="35"/>
      <c r="P66" s="58">
        <v>61</v>
      </c>
      <c r="Q66" s="77">
        <v>2485</v>
      </c>
      <c r="R66" s="78">
        <v>2841</v>
      </c>
      <c r="S66" s="79">
        <v>3336</v>
      </c>
      <c r="T66" s="77">
        <v>3746</v>
      </c>
      <c r="U66" s="80">
        <v>3908</v>
      </c>
      <c r="V66" s="78">
        <v>4127</v>
      </c>
      <c r="W66" s="79" t="e">
        <v>#N/A</v>
      </c>
      <c r="X66" s="77" t="e">
        <v>#N/A</v>
      </c>
      <c r="Y66" s="80"/>
      <c r="Z66" s="80"/>
      <c r="AA66" s="63"/>
      <c r="AB66" s="241">
        <v>2485</v>
      </c>
      <c r="AC66" s="241">
        <v>2867</v>
      </c>
      <c r="AD66" s="243">
        <v>3336</v>
      </c>
      <c r="AE66" s="241">
        <v>3746</v>
      </c>
      <c r="AF66" s="248">
        <v>3908</v>
      </c>
      <c r="AG66" s="249">
        <v>4127</v>
      </c>
      <c r="AH66" s="249"/>
      <c r="AI66" s="253"/>
      <c r="AJ66" s="255"/>
      <c r="AK66" s="254"/>
      <c r="AL66" s="70">
        <v>61</v>
      </c>
      <c r="AM66" s="35"/>
    </row>
    <row r="67" spans="1:39" ht="15.75" x14ac:dyDescent="0.15">
      <c r="A67" s="35"/>
      <c r="B67" s="35"/>
      <c r="C67" s="35"/>
      <c r="D67" s="35"/>
      <c r="E67" s="35"/>
      <c r="F67" s="35"/>
      <c r="G67" s="35"/>
      <c r="H67" s="35"/>
      <c r="I67" s="35"/>
      <c r="J67" s="35"/>
      <c r="K67" s="35"/>
      <c r="L67" s="35"/>
      <c r="M67" s="35"/>
      <c r="N67" s="35"/>
      <c r="O67" s="35"/>
      <c r="P67" s="65">
        <v>62</v>
      </c>
      <c r="Q67" s="66">
        <v>2488</v>
      </c>
      <c r="R67" s="67">
        <v>2848</v>
      </c>
      <c r="S67" s="68">
        <v>3340</v>
      </c>
      <c r="T67" s="66">
        <v>3751</v>
      </c>
      <c r="U67" s="69">
        <v>3913</v>
      </c>
      <c r="V67" s="67">
        <v>4130</v>
      </c>
      <c r="W67" s="68" t="e">
        <v>#N/A</v>
      </c>
      <c r="X67" s="66" t="e">
        <v>#N/A</v>
      </c>
      <c r="Y67" s="69"/>
      <c r="Z67" s="69"/>
      <c r="AA67" s="63"/>
      <c r="AB67" s="241">
        <v>2488</v>
      </c>
      <c r="AC67" s="241">
        <v>2874</v>
      </c>
      <c r="AD67" s="243">
        <v>3340</v>
      </c>
      <c r="AE67" s="241">
        <v>3751</v>
      </c>
      <c r="AF67" s="248">
        <v>3913</v>
      </c>
      <c r="AG67" s="249">
        <v>4130</v>
      </c>
      <c r="AH67" s="255"/>
      <c r="AI67" s="253"/>
      <c r="AJ67" s="255"/>
      <c r="AK67" s="254"/>
      <c r="AL67" s="70">
        <v>62</v>
      </c>
      <c r="AM67" s="35"/>
    </row>
    <row r="68" spans="1:39" ht="15.75" x14ac:dyDescent="0.15">
      <c r="A68" s="35"/>
      <c r="B68" s="35"/>
      <c r="C68" s="35"/>
      <c r="D68" s="35"/>
      <c r="E68" s="35"/>
      <c r="F68" s="35"/>
      <c r="G68" s="35"/>
      <c r="H68" s="35"/>
      <c r="I68" s="35"/>
      <c r="J68" s="35"/>
      <c r="K68" s="35"/>
      <c r="L68" s="35"/>
      <c r="M68" s="35"/>
      <c r="N68" s="35"/>
      <c r="O68" s="35"/>
      <c r="P68" s="65">
        <v>63</v>
      </c>
      <c r="Q68" s="66">
        <v>2491</v>
      </c>
      <c r="R68" s="67">
        <v>2854</v>
      </c>
      <c r="S68" s="68">
        <v>3346</v>
      </c>
      <c r="T68" s="66">
        <v>3757</v>
      </c>
      <c r="U68" s="69">
        <v>3918</v>
      </c>
      <c r="V68" s="67">
        <v>4133</v>
      </c>
      <c r="W68" s="68" t="e">
        <v>#N/A</v>
      </c>
      <c r="X68" s="66" t="e">
        <v>#N/A</v>
      </c>
      <c r="Y68" s="69"/>
      <c r="Z68" s="69"/>
      <c r="AA68" s="63"/>
      <c r="AB68" s="241">
        <v>2491</v>
      </c>
      <c r="AC68" s="241">
        <v>2880</v>
      </c>
      <c r="AD68" s="243">
        <v>3346</v>
      </c>
      <c r="AE68" s="241">
        <v>3757</v>
      </c>
      <c r="AF68" s="248">
        <v>3918</v>
      </c>
      <c r="AG68" s="249">
        <v>4133</v>
      </c>
      <c r="AH68" s="255"/>
      <c r="AI68" s="253"/>
      <c r="AJ68" s="255"/>
      <c r="AK68" s="254"/>
      <c r="AL68" s="70">
        <v>63</v>
      </c>
      <c r="AM68" s="35"/>
    </row>
    <row r="69" spans="1:39" ht="15.75" x14ac:dyDescent="0.15">
      <c r="A69" s="35"/>
      <c r="B69" s="35"/>
      <c r="C69" s="35"/>
      <c r="D69" s="35"/>
      <c r="E69" s="35"/>
      <c r="F69" s="35"/>
      <c r="G69" s="35"/>
      <c r="H69" s="35"/>
      <c r="I69" s="35"/>
      <c r="J69" s="35"/>
      <c r="K69" s="35"/>
      <c r="L69" s="35"/>
      <c r="M69" s="35"/>
      <c r="N69" s="35"/>
      <c r="O69" s="35"/>
      <c r="P69" s="71">
        <v>64</v>
      </c>
      <c r="Q69" s="72">
        <v>2494</v>
      </c>
      <c r="R69" s="73">
        <v>2861</v>
      </c>
      <c r="S69" s="74">
        <v>3353</v>
      </c>
      <c r="T69" s="72">
        <v>3763</v>
      </c>
      <c r="U69" s="75">
        <v>3924</v>
      </c>
      <c r="V69" s="73">
        <v>4135</v>
      </c>
      <c r="W69" s="74" t="e">
        <v>#N/A</v>
      </c>
      <c r="X69" s="72" t="e">
        <v>#N/A</v>
      </c>
      <c r="Y69" s="75"/>
      <c r="Z69" s="75"/>
      <c r="AA69" s="63"/>
      <c r="AB69" s="241">
        <v>2494</v>
      </c>
      <c r="AC69" s="241">
        <v>2885</v>
      </c>
      <c r="AD69" s="243">
        <v>3353</v>
      </c>
      <c r="AE69" s="241">
        <v>3763</v>
      </c>
      <c r="AF69" s="248">
        <v>3924</v>
      </c>
      <c r="AG69" s="249">
        <v>4135</v>
      </c>
      <c r="AH69" s="255"/>
      <c r="AI69" s="253"/>
      <c r="AJ69" s="255"/>
      <c r="AK69" s="254"/>
      <c r="AL69" s="70">
        <v>64</v>
      </c>
      <c r="AM69" s="35"/>
    </row>
    <row r="70" spans="1:39" ht="15.75" x14ac:dyDescent="0.15">
      <c r="A70" s="35"/>
      <c r="B70" s="35"/>
      <c r="C70" s="35"/>
      <c r="D70" s="35"/>
      <c r="E70" s="35"/>
      <c r="F70" s="35"/>
      <c r="G70" s="35"/>
      <c r="H70" s="35"/>
      <c r="I70" s="35"/>
      <c r="J70" s="35"/>
      <c r="K70" s="35"/>
      <c r="L70" s="35"/>
      <c r="M70" s="35"/>
      <c r="N70" s="35"/>
      <c r="O70" s="35"/>
      <c r="P70" s="65">
        <v>65</v>
      </c>
      <c r="Q70" s="81">
        <v>2497</v>
      </c>
      <c r="R70" s="82">
        <v>2867</v>
      </c>
      <c r="S70" s="83">
        <v>3361</v>
      </c>
      <c r="T70" s="81">
        <v>3766</v>
      </c>
      <c r="U70" s="84">
        <v>3927</v>
      </c>
      <c r="V70" s="82">
        <v>4137</v>
      </c>
      <c r="W70" s="83" t="e">
        <v>#N/A</v>
      </c>
      <c r="X70" s="81" t="e">
        <v>#N/A</v>
      </c>
      <c r="Y70" s="84"/>
      <c r="Z70" s="84"/>
      <c r="AA70" s="63"/>
      <c r="AB70" s="241">
        <v>2497</v>
      </c>
      <c r="AC70" s="241">
        <v>2890</v>
      </c>
      <c r="AD70" s="243">
        <v>3361</v>
      </c>
      <c r="AE70" s="241">
        <v>3766</v>
      </c>
      <c r="AF70" s="248">
        <v>3927</v>
      </c>
      <c r="AG70" s="249">
        <v>4137</v>
      </c>
      <c r="AH70" s="255"/>
      <c r="AI70" s="253"/>
      <c r="AJ70" s="255"/>
      <c r="AK70" s="254"/>
      <c r="AL70" s="64">
        <v>65</v>
      </c>
      <c r="AM70" s="35"/>
    </row>
    <row r="71" spans="1:39" ht="15.75" x14ac:dyDescent="0.15">
      <c r="A71" s="35"/>
      <c r="B71" s="35"/>
      <c r="C71" s="35"/>
      <c r="D71" s="35"/>
      <c r="E71" s="35"/>
      <c r="F71" s="35"/>
      <c r="G71" s="35"/>
      <c r="H71" s="35"/>
      <c r="I71" s="35"/>
      <c r="J71" s="35"/>
      <c r="K71" s="35"/>
      <c r="L71" s="35"/>
      <c r="M71" s="35"/>
      <c r="N71" s="35"/>
      <c r="O71" s="35"/>
      <c r="P71" s="65">
        <v>66</v>
      </c>
      <c r="Q71" s="66">
        <v>2500</v>
      </c>
      <c r="R71" s="67">
        <v>2874</v>
      </c>
      <c r="S71" s="68">
        <v>3368</v>
      </c>
      <c r="T71" s="66">
        <v>3772</v>
      </c>
      <c r="U71" s="69">
        <v>3931</v>
      </c>
      <c r="V71" s="67">
        <v>4140</v>
      </c>
      <c r="W71" s="68" t="e">
        <v>#N/A</v>
      </c>
      <c r="X71" s="66" t="e">
        <v>#N/A</v>
      </c>
      <c r="Y71" s="69"/>
      <c r="Z71" s="69"/>
      <c r="AA71" s="63"/>
      <c r="AB71" s="241">
        <v>2500</v>
      </c>
      <c r="AC71" s="241">
        <v>2896</v>
      </c>
      <c r="AD71" s="243">
        <v>3368</v>
      </c>
      <c r="AE71" s="241">
        <v>3772</v>
      </c>
      <c r="AF71" s="248">
        <v>3931</v>
      </c>
      <c r="AG71" s="249">
        <v>4140</v>
      </c>
      <c r="AH71" s="255"/>
      <c r="AI71" s="253"/>
      <c r="AJ71" s="255"/>
      <c r="AK71" s="254"/>
      <c r="AL71" s="70">
        <v>66</v>
      </c>
      <c r="AM71" s="35"/>
    </row>
    <row r="72" spans="1:39" ht="15.75" x14ac:dyDescent="0.15">
      <c r="A72" s="35"/>
      <c r="B72" s="35"/>
      <c r="C72" s="35"/>
      <c r="D72" s="35"/>
      <c r="E72" s="35"/>
      <c r="F72" s="35"/>
      <c r="G72" s="35"/>
      <c r="H72" s="35"/>
      <c r="I72" s="35"/>
      <c r="J72" s="35"/>
      <c r="K72" s="35"/>
      <c r="L72" s="35"/>
      <c r="M72" s="35"/>
      <c r="N72" s="35"/>
      <c r="O72" s="35"/>
      <c r="P72" s="65">
        <v>67</v>
      </c>
      <c r="Q72" s="66">
        <v>2503</v>
      </c>
      <c r="R72" s="67">
        <v>2880</v>
      </c>
      <c r="S72" s="68">
        <v>3375</v>
      </c>
      <c r="T72" s="66">
        <v>3779</v>
      </c>
      <c r="U72" s="69">
        <v>3935</v>
      </c>
      <c r="V72" s="67">
        <v>4143</v>
      </c>
      <c r="W72" s="68" t="e">
        <v>#N/A</v>
      </c>
      <c r="X72" s="66" t="e">
        <v>#N/A</v>
      </c>
      <c r="Y72" s="69"/>
      <c r="Z72" s="69"/>
      <c r="AA72" s="63"/>
      <c r="AB72" s="241">
        <v>2503</v>
      </c>
      <c r="AC72" s="241">
        <v>2901</v>
      </c>
      <c r="AD72" s="243">
        <v>3375</v>
      </c>
      <c r="AE72" s="241">
        <v>3779</v>
      </c>
      <c r="AF72" s="248">
        <v>3935</v>
      </c>
      <c r="AG72" s="249">
        <v>4143</v>
      </c>
      <c r="AH72" s="255"/>
      <c r="AI72" s="253"/>
      <c r="AJ72" s="255"/>
      <c r="AK72" s="254"/>
      <c r="AL72" s="70">
        <v>67</v>
      </c>
      <c r="AM72" s="35"/>
    </row>
    <row r="73" spans="1:39" ht="15.75" x14ac:dyDescent="0.15">
      <c r="A73" s="35"/>
      <c r="B73" s="35"/>
      <c r="C73" s="35"/>
      <c r="D73" s="35"/>
      <c r="E73" s="35"/>
      <c r="F73" s="35"/>
      <c r="G73" s="35"/>
      <c r="H73" s="35"/>
      <c r="I73" s="35"/>
      <c r="J73" s="35"/>
      <c r="K73" s="35"/>
      <c r="L73" s="35"/>
      <c r="M73" s="35"/>
      <c r="N73" s="35"/>
      <c r="O73" s="35"/>
      <c r="P73" s="65">
        <v>68</v>
      </c>
      <c r="Q73" s="85">
        <v>2506</v>
      </c>
      <c r="R73" s="86">
        <v>2885</v>
      </c>
      <c r="S73" s="87">
        <v>3381</v>
      </c>
      <c r="T73" s="85">
        <v>3785</v>
      </c>
      <c r="U73" s="88">
        <v>3939</v>
      </c>
      <c r="V73" s="86">
        <v>4145</v>
      </c>
      <c r="W73" s="87" t="e">
        <v>#N/A</v>
      </c>
      <c r="X73" s="85" t="e">
        <v>#N/A</v>
      </c>
      <c r="Y73" s="88"/>
      <c r="Z73" s="88"/>
      <c r="AA73" s="63"/>
      <c r="AB73" s="241">
        <v>2506</v>
      </c>
      <c r="AC73" s="241">
        <v>2907</v>
      </c>
      <c r="AD73" s="243">
        <v>3381</v>
      </c>
      <c r="AE73" s="241">
        <v>3785</v>
      </c>
      <c r="AF73" s="248">
        <v>3939</v>
      </c>
      <c r="AG73" s="249">
        <v>4145</v>
      </c>
      <c r="AH73" s="255"/>
      <c r="AI73" s="253"/>
      <c r="AJ73" s="255"/>
      <c r="AK73" s="254"/>
      <c r="AL73" s="76">
        <v>68</v>
      </c>
      <c r="AM73" s="35"/>
    </row>
    <row r="74" spans="1:39" ht="15.75" x14ac:dyDescent="0.15">
      <c r="A74" s="35"/>
      <c r="B74" s="35"/>
      <c r="C74" s="35"/>
      <c r="D74" s="35"/>
      <c r="E74" s="35"/>
      <c r="F74" s="35"/>
      <c r="G74" s="35"/>
      <c r="H74" s="35"/>
      <c r="I74" s="35"/>
      <c r="J74" s="35"/>
      <c r="K74" s="35"/>
      <c r="L74" s="35"/>
      <c r="M74" s="35"/>
      <c r="N74" s="35"/>
      <c r="O74" s="35"/>
      <c r="P74" s="58">
        <v>69</v>
      </c>
      <c r="Q74" s="77">
        <v>2509</v>
      </c>
      <c r="R74" s="78">
        <v>2890</v>
      </c>
      <c r="S74" s="79">
        <v>3386</v>
      </c>
      <c r="T74" s="77">
        <v>3789</v>
      </c>
      <c r="U74" s="80">
        <v>3942</v>
      </c>
      <c r="V74" s="78">
        <v>4147</v>
      </c>
      <c r="W74" s="79" t="e">
        <v>#N/A</v>
      </c>
      <c r="X74" s="77" t="e">
        <v>#N/A</v>
      </c>
      <c r="Y74" s="80"/>
      <c r="Z74" s="80"/>
      <c r="AA74" s="63"/>
      <c r="AB74" s="241">
        <v>2509</v>
      </c>
      <c r="AC74" s="241">
        <v>2912</v>
      </c>
      <c r="AD74" s="243">
        <v>3386</v>
      </c>
      <c r="AE74" s="241">
        <v>3789</v>
      </c>
      <c r="AF74" s="248">
        <v>3942</v>
      </c>
      <c r="AG74" s="249">
        <v>4147</v>
      </c>
      <c r="AH74" s="255"/>
      <c r="AI74" s="253"/>
      <c r="AJ74" s="255"/>
      <c r="AK74" s="254"/>
      <c r="AL74" s="70">
        <v>69</v>
      </c>
      <c r="AM74" s="35"/>
    </row>
    <row r="75" spans="1:39" ht="15.75" x14ac:dyDescent="0.15">
      <c r="A75" s="35"/>
      <c r="B75" s="35"/>
      <c r="C75" s="35"/>
      <c r="D75" s="35"/>
      <c r="E75" s="35"/>
      <c r="F75" s="35"/>
      <c r="G75" s="35"/>
      <c r="H75" s="35"/>
      <c r="I75" s="35"/>
      <c r="J75" s="35"/>
      <c r="K75" s="35"/>
      <c r="L75" s="35"/>
      <c r="M75" s="35"/>
      <c r="N75" s="35"/>
      <c r="O75" s="35"/>
      <c r="P75" s="65">
        <v>70</v>
      </c>
      <c r="Q75" s="66">
        <v>2512</v>
      </c>
      <c r="R75" s="67">
        <v>2896</v>
      </c>
      <c r="S75" s="68">
        <v>3392</v>
      </c>
      <c r="T75" s="66">
        <v>3794</v>
      </c>
      <c r="U75" s="69">
        <v>3945</v>
      </c>
      <c r="V75" s="67">
        <v>4150</v>
      </c>
      <c r="W75" s="68" t="e">
        <v>#N/A</v>
      </c>
      <c r="X75" s="66" t="e">
        <v>#N/A</v>
      </c>
      <c r="Y75" s="69"/>
      <c r="Z75" s="69"/>
      <c r="AA75" s="63"/>
      <c r="AB75" s="241">
        <v>2512</v>
      </c>
      <c r="AC75" s="241">
        <v>2917</v>
      </c>
      <c r="AD75" s="243">
        <v>3392</v>
      </c>
      <c r="AE75" s="241">
        <v>3794</v>
      </c>
      <c r="AF75" s="248">
        <v>3945</v>
      </c>
      <c r="AG75" s="249">
        <v>4150</v>
      </c>
      <c r="AH75" s="255"/>
      <c r="AI75" s="253"/>
      <c r="AJ75" s="255"/>
      <c r="AK75" s="254"/>
      <c r="AL75" s="70">
        <v>70</v>
      </c>
      <c r="AM75" s="35"/>
    </row>
    <row r="76" spans="1:39" ht="15.75" x14ac:dyDescent="0.15">
      <c r="A76" s="35"/>
      <c r="B76" s="35"/>
      <c r="C76" s="35"/>
      <c r="D76" s="35"/>
      <c r="E76" s="35"/>
      <c r="F76" s="35"/>
      <c r="G76" s="35"/>
      <c r="H76" s="35"/>
      <c r="I76" s="35"/>
      <c r="J76" s="35"/>
      <c r="K76" s="35"/>
      <c r="L76" s="35"/>
      <c r="M76" s="35"/>
      <c r="N76" s="35"/>
      <c r="O76" s="35"/>
      <c r="P76" s="65">
        <v>71</v>
      </c>
      <c r="Q76" s="66">
        <v>2515</v>
      </c>
      <c r="R76" s="67">
        <v>2901</v>
      </c>
      <c r="S76" s="68">
        <v>3397</v>
      </c>
      <c r="T76" s="66">
        <v>3800</v>
      </c>
      <c r="U76" s="69">
        <v>3948</v>
      </c>
      <c r="V76" s="67">
        <v>4153</v>
      </c>
      <c r="W76" s="68" t="e">
        <v>#N/A</v>
      </c>
      <c r="X76" s="66" t="e">
        <v>#N/A</v>
      </c>
      <c r="Y76" s="69"/>
      <c r="Z76" s="69"/>
      <c r="AA76" s="63"/>
      <c r="AB76" s="241">
        <v>2515</v>
      </c>
      <c r="AC76" s="241">
        <v>2923</v>
      </c>
      <c r="AD76" s="243">
        <v>3397</v>
      </c>
      <c r="AE76" s="241">
        <v>3800</v>
      </c>
      <c r="AF76" s="248">
        <v>3948</v>
      </c>
      <c r="AG76" s="249">
        <v>4153</v>
      </c>
      <c r="AH76" s="255"/>
      <c r="AI76" s="253"/>
      <c r="AJ76" s="255"/>
      <c r="AK76" s="254"/>
      <c r="AL76" s="70">
        <v>71</v>
      </c>
      <c r="AM76" s="35"/>
    </row>
    <row r="77" spans="1:39" ht="15.75" x14ac:dyDescent="0.15">
      <c r="A77" s="35"/>
      <c r="B77" s="35"/>
      <c r="C77" s="35"/>
      <c r="D77" s="35"/>
      <c r="E77" s="35"/>
      <c r="F77" s="35"/>
      <c r="G77" s="35"/>
      <c r="H77" s="35"/>
      <c r="I77" s="35"/>
      <c r="J77" s="35"/>
      <c r="K77" s="35"/>
      <c r="L77" s="35"/>
      <c r="M77" s="35"/>
      <c r="N77" s="35"/>
      <c r="O77" s="35"/>
      <c r="P77" s="71">
        <v>72</v>
      </c>
      <c r="Q77" s="72">
        <v>2518</v>
      </c>
      <c r="R77" s="73">
        <v>2907</v>
      </c>
      <c r="S77" s="74">
        <v>3403</v>
      </c>
      <c r="T77" s="72">
        <v>3805</v>
      </c>
      <c r="U77" s="75">
        <v>3950</v>
      </c>
      <c r="V77" s="73">
        <v>4155</v>
      </c>
      <c r="W77" s="74" t="e">
        <v>#N/A</v>
      </c>
      <c r="X77" s="72" t="e">
        <v>#N/A</v>
      </c>
      <c r="Y77" s="75"/>
      <c r="Z77" s="75"/>
      <c r="AA77" s="63"/>
      <c r="AB77" s="241">
        <v>2518</v>
      </c>
      <c r="AC77" s="241">
        <v>2929</v>
      </c>
      <c r="AD77" s="243">
        <v>3403</v>
      </c>
      <c r="AE77" s="241">
        <v>3805</v>
      </c>
      <c r="AF77" s="248">
        <v>3950</v>
      </c>
      <c r="AG77" s="249">
        <v>4155</v>
      </c>
      <c r="AH77" s="255"/>
      <c r="AI77" s="253"/>
      <c r="AJ77" s="255"/>
      <c r="AK77" s="254"/>
      <c r="AL77" s="70">
        <v>72</v>
      </c>
      <c r="AM77" s="35"/>
    </row>
    <row r="78" spans="1:39" ht="16.5" thickBot="1" x14ac:dyDescent="0.2">
      <c r="A78" s="35"/>
      <c r="B78" s="35"/>
      <c r="C78" s="35"/>
      <c r="D78" s="35"/>
      <c r="E78" s="35"/>
      <c r="F78" s="35"/>
      <c r="G78" s="35"/>
      <c r="H78" s="35"/>
      <c r="I78" s="35"/>
      <c r="J78" s="35"/>
      <c r="K78" s="35"/>
      <c r="L78" s="35"/>
      <c r="M78" s="35"/>
      <c r="N78" s="35"/>
      <c r="O78" s="35"/>
      <c r="P78" s="65">
        <v>73</v>
      </c>
      <c r="Q78" s="81">
        <v>2521</v>
      </c>
      <c r="R78" s="82">
        <v>2912</v>
      </c>
      <c r="S78" s="83">
        <v>3406</v>
      </c>
      <c r="T78" s="81">
        <v>3810</v>
      </c>
      <c r="U78" s="84">
        <v>3952</v>
      </c>
      <c r="V78" s="82">
        <v>4157</v>
      </c>
      <c r="W78" s="83" t="e">
        <v>#N/A</v>
      </c>
      <c r="X78" s="81" t="e">
        <v>#N/A</v>
      </c>
      <c r="Y78" s="84"/>
      <c r="Z78" s="84"/>
      <c r="AA78" s="63"/>
      <c r="AB78" s="241">
        <v>2521</v>
      </c>
      <c r="AC78" s="241">
        <v>2934</v>
      </c>
      <c r="AD78" s="243">
        <v>3406</v>
      </c>
      <c r="AE78" s="241">
        <v>3810</v>
      </c>
      <c r="AF78" s="248">
        <v>3952</v>
      </c>
      <c r="AG78" s="249">
        <v>4157</v>
      </c>
      <c r="AH78" s="255"/>
      <c r="AI78" s="253"/>
      <c r="AJ78" s="255"/>
      <c r="AK78" s="254"/>
      <c r="AL78" s="64">
        <v>73</v>
      </c>
      <c r="AM78" s="35"/>
    </row>
    <row r="79" spans="1:39" ht="16.5" thickTop="1" x14ac:dyDescent="0.15">
      <c r="A79" s="35"/>
      <c r="B79" s="35"/>
      <c r="C79" s="35"/>
      <c r="D79" s="35"/>
      <c r="E79" s="35"/>
      <c r="F79" s="35"/>
      <c r="G79" s="35"/>
      <c r="H79" s="35"/>
      <c r="I79" s="35"/>
      <c r="J79" s="35"/>
      <c r="K79" s="35"/>
      <c r="L79" s="35"/>
      <c r="M79" s="35"/>
      <c r="N79" s="35"/>
      <c r="O79" s="35"/>
      <c r="P79" s="65">
        <v>74</v>
      </c>
      <c r="Q79" s="66">
        <v>2524</v>
      </c>
      <c r="R79" s="67">
        <v>2917</v>
      </c>
      <c r="S79" s="68">
        <v>3411</v>
      </c>
      <c r="T79" s="66">
        <v>3816</v>
      </c>
      <c r="U79" s="69">
        <v>3955</v>
      </c>
      <c r="V79" s="67">
        <v>4160</v>
      </c>
      <c r="W79" s="68" t="e">
        <v>#N/A</v>
      </c>
      <c r="X79" s="66" t="e">
        <v>#N/A</v>
      </c>
      <c r="Y79" s="69"/>
      <c r="Z79" s="69"/>
      <c r="AA79" s="63"/>
      <c r="AB79" s="241">
        <v>2524</v>
      </c>
      <c r="AC79" s="241">
        <v>2939</v>
      </c>
      <c r="AD79" s="243">
        <v>3411</v>
      </c>
      <c r="AE79" s="241">
        <v>3816</v>
      </c>
      <c r="AF79" s="248">
        <v>3955</v>
      </c>
      <c r="AG79" s="252"/>
      <c r="AH79" s="255"/>
      <c r="AI79" s="253"/>
      <c r="AJ79" s="255"/>
      <c r="AK79" s="254"/>
      <c r="AL79" s="70">
        <v>74</v>
      </c>
      <c r="AM79" s="35"/>
    </row>
    <row r="80" spans="1:39" ht="15.75" x14ac:dyDescent="0.15">
      <c r="A80" s="35"/>
      <c r="B80" s="35"/>
      <c r="C80" s="35"/>
      <c r="D80" s="35"/>
      <c r="E80" s="35"/>
      <c r="F80" s="35"/>
      <c r="G80" s="35"/>
      <c r="H80" s="35"/>
      <c r="I80" s="35"/>
      <c r="J80" s="35"/>
      <c r="K80" s="35"/>
      <c r="L80" s="35"/>
      <c r="M80" s="35"/>
      <c r="N80" s="35"/>
      <c r="O80" s="35"/>
      <c r="P80" s="65">
        <v>75</v>
      </c>
      <c r="Q80" s="66">
        <v>2527</v>
      </c>
      <c r="R80" s="67">
        <v>2923</v>
      </c>
      <c r="S80" s="68">
        <v>3415</v>
      </c>
      <c r="T80" s="66">
        <v>3821</v>
      </c>
      <c r="U80" s="69">
        <v>3958</v>
      </c>
      <c r="V80" s="67">
        <v>4163</v>
      </c>
      <c r="W80" s="68" t="e">
        <v>#N/A</v>
      </c>
      <c r="X80" s="66" t="e">
        <v>#N/A</v>
      </c>
      <c r="Y80" s="69"/>
      <c r="Z80" s="69"/>
      <c r="AA80" s="63"/>
      <c r="AB80" s="241">
        <v>2527</v>
      </c>
      <c r="AC80" s="241">
        <v>2943</v>
      </c>
      <c r="AD80" s="243">
        <v>3415</v>
      </c>
      <c r="AE80" s="241">
        <v>3821</v>
      </c>
      <c r="AF80" s="248">
        <v>3958</v>
      </c>
      <c r="AG80" s="249"/>
      <c r="AH80" s="255"/>
      <c r="AI80" s="253"/>
      <c r="AJ80" s="255"/>
      <c r="AK80" s="254"/>
      <c r="AL80" s="70">
        <v>75</v>
      </c>
      <c r="AM80" s="35"/>
    </row>
    <row r="81" spans="1:39" ht="15.75" x14ac:dyDescent="0.15">
      <c r="A81" s="35"/>
      <c r="B81" s="35"/>
      <c r="C81" s="35"/>
      <c r="D81" s="35"/>
      <c r="E81" s="35"/>
      <c r="F81" s="35"/>
      <c r="G81" s="35"/>
      <c r="H81" s="35"/>
      <c r="I81" s="35"/>
      <c r="J81" s="35"/>
      <c r="K81" s="35"/>
      <c r="L81" s="35"/>
      <c r="M81" s="35"/>
      <c r="N81" s="35"/>
      <c r="O81" s="35"/>
      <c r="P81" s="65">
        <v>76</v>
      </c>
      <c r="Q81" s="85">
        <v>2530</v>
      </c>
      <c r="R81" s="86">
        <v>2929</v>
      </c>
      <c r="S81" s="87">
        <v>3419</v>
      </c>
      <c r="T81" s="85">
        <v>3824</v>
      </c>
      <c r="U81" s="88">
        <v>3960</v>
      </c>
      <c r="V81" s="86">
        <v>4165</v>
      </c>
      <c r="W81" s="87" t="e">
        <v>#N/A</v>
      </c>
      <c r="X81" s="85" t="e">
        <v>#N/A</v>
      </c>
      <c r="Y81" s="88"/>
      <c r="Z81" s="88"/>
      <c r="AA81" s="63"/>
      <c r="AB81" s="241">
        <v>2530</v>
      </c>
      <c r="AC81" s="241">
        <v>2946</v>
      </c>
      <c r="AD81" s="243">
        <v>3419</v>
      </c>
      <c r="AE81" s="241">
        <v>3824</v>
      </c>
      <c r="AF81" s="248">
        <v>3960</v>
      </c>
      <c r="AG81" s="249"/>
      <c r="AH81" s="255"/>
      <c r="AI81" s="253"/>
      <c r="AJ81" s="255"/>
      <c r="AK81" s="254"/>
      <c r="AL81" s="76">
        <v>76</v>
      </c>
      <c r="AM81" s="35"/>
    </row>
    <row r="82" spans="1:39" ht="15.75" x14ac:dyDescent="0.15">
      <c r="A82" s="35"/>
      <c r="B82" s="35"/>
      <c r="C82" s="35"/>
      <c r="D82" s="35"/>
      <c r="E82" s="35"/>
      <c r="F82" s="35"/>
      <c r="G82" s="35"/>
      <c r="H82" s="35"/>
      <c r="I82" s="35"/>
      <c r="J82" s="35"/>
      <c r="K82" s="35"/>
      <c r="L82" s="35"/>
      <c r="M82" s="35"/>
      <c r="N82" s="35"/>
      <c r="O82" s="35"/>
      <c r="P82" s="58">
        <v>77</v>
      </c>
      <c r="Q82" s="77">
        <v>2533</v>
      </c>
      <c r="R82" s="78">
        <v>2934</v>
      </c>
      <c r="S82" s="79">
        <v>3423</v>
      </c>
      <c r="T82" s="77">
        <v>3828</v>
      </c>
      <c r="U82" s="80">
        <v>3962</v>
      </c>
      <c r="V82" s="78">
        <v>4167</v>
      </c>
      <c r="W82" s="79" t="e">
        <v>#N/A</v>
      </c>
      <c r="X82" s="77" t="e">
        <v>#N/A</v>
      </c>
      <c r="Y82" s="80"/>
      <c r="Z82" s="80"/>
      <c r="AA82" s="63"/>
      <c r="AB82" s="241">
        <v>2533</v>
      </c>
      <c r="AC82" s="241">
        <v>2948</v>
      </c>
      <c r="AD82" s="243">
        <v>3423</v>
      </c>
      <c r="AE82" s="241">
        <v>3828</v>
      </c>
      <c r="AF82" s="248">
        <v>3962</v>
      </c>
      <c r="AG82" s="249"/>
      <c r="AH82" s="255"/>
      <c r="AI82" s="253"/>
      <c r="AJ82" s="255"/>
      <c r="AK82" s="254"/>
      <c r="AL82" s="70">
        <v>77</v>
      </c>
      <c r="AM82" s="35"/>
    </row>
    <row r="83" spans="1:39" ht="15.75" x14ac:dyDescent="0.15">
      <c r="A83" s="35"/>
      <c r="B83" s="35"/>
      <c r="C83" s="35"/>
      <c r="D83" s="35"/>
      <c r="E83" s="35"/>
      <c r="F83" s="35"/>
      <c r="G83" s="35"/>
      <c r="H83" s="35"/>
      <c r="I83" s="35"/>
      <c r="J83" s="35"/>
      <c r="K83" s="35"/>
      <c r="L83" s="35"/>
      <c r="M83" s="35"/>
      <c r="N83" s="35"/>
      <c r="O83" s="35"/>
      <c r="P83" s="65">
        <v>78</v>
      </c>
      <c r="Q83" s="66">
        <v>2536</v>
      </c>
      <c r="R83" s="67">
        <v>2939</v>
      </c>
      <c r="S83" s="68">
        <v>3428</v>
      </c>
      <c r="T83" s="66">
        <v>3833</v>
      </c>
      <c r="U83" s="69">
        <v>3965</v>
      </c>
      <c r="V83" s="67" t="e">
        <v>#N/A</v>
      </c>
      <c r="W83" s="68" t="e">
        <v>#N/A</v>
      </c>
      <c r="X83" s="66" t="e">
        <v>#N/A</v>
      </c>
      <c r="Y83" s="69"/>
      <c r="Z83" s="69"/>
      <c r="AA83" s="63"/>
      <c r="AB83" s="241">
        <v>2536</v>
      </c>
      <c r="AC83" s="241">
        <v>2951</v>
      </c>
      <c r="AD83" s="243">
        <v>3428</v>
      </c>
      <c r="AE83" s="241">
        <v>3833</v>
      </c>
      <c r="AF83" s="248">
        <v>3965</v>
      </c>
      <c r="AG83" s="249"/>
      <c r="AH83" s="255"/>
      <c r="AI83" s="253"/>
      <c r="AJ83" s="255"/>
      <c r="AK83" s="254"/>
      <c r="AL83" s="70">
        <v>78</v>
      </c>
      <c r="AM83" s="35"/>
    </row>
    <row r="84" spans="1:39" ht="15.75" x14ac:dyDescent="0.15">
      <c r="A84" s="35"/>
      <c r="B84" s="35"/>
      <c r="C84" s="35"/>
      <c r="D84" s="35"/>
      <c r="E84" s="35"/>
      <c r="F84" s="35"/>
      <c r="G84" s="35"/>
      <c r="H84" s="35"/>
      <c r="I84" s="35"/>
      <c r="J84" s="35"/>
      <c r="K84" s="35"/>
      <c r="L84" s="35"/>
      <c r="M84" s="35"/>
      <c r="N84" s="35"/>
      <c r="O84" s="35"/>
      <c r="P84" s="65">
        <v>79</v>
      </c>
      <c r="Q84" s="66">
        <v>2539</v>
      </c>
      <c r="R84" s="67">
        <v>2943</v>
      </c>
      <c r="S84" s="68">
        <v>3433</v>
      </c>
      <c r="T84" s="66">
        <v>3837</v>
      </c>
      <c r="U84" s="69">
        <v>3968</v>
      </c>
      <c r="V84" s="67" t="e">
        <v>#N/A</v>
      </c>
      <c r="W84" s="68" t="e">
        <v>#N/A</v>
      </c>
      <c r="X84" s="66" t="e">
        <v>#N/A</v>
      </c>
      <c r="Y84" s="69"/>
      <c r="Z84" s="69"/>
      <c r="AA84" s="63"/>
      <c r="AB84" s="241">
        <v>2539</v>
      </c>
      <c r="AC84" s="241">
        <v>2953</v>
      </c>
      <c r="AD84" s="243">
        <v>3433</v>
      </c>
      <c r="AE84" s="256">
        <v>3837</v>
      </c>
      <c r="AF84" s="248">
        <v>3968</v>
      </c>
      <c r="AG84" s="249"/>
      <c r="AH84" s="255"/>
      <c r="AI84" s="253"/>
      <c r="AJ84" s="255"/>
      <c r="AK84" s="254"/>
      <c r="AL84" s="70">
        <v>79</v>
      </c>
      <c r="AM84" s="35"/>
    </row>
    <row r="85" spans="1:39" ht="15.75" x14ac:dyDescent="0.15">
      <c r="A85" s="35"/>
      <c r="B85" s="35"/>
      <c r="C85" s="35"/>
      <c r="D85" s="35"/>
      <c r="E85" s="35"/>
      <c r="F85" s="35"/>
      <c r="G85" s="35"/>
      <c r="H85" s="35"/>
      <c r="I85" s="35"/>
      <c r="J85" s="35"/>
      <c r="K85" s="35"/>
      <c r="L85" s="35"/>
      <c r="M85" s="35"/>
      <c r="N85" s="35"/>
      <c r="O85" s="35"/>
      <c r="P85" s="71">
        <v>80</v>
      </c>
      <c r="Q85" s="72">
        <v>2542</v>
      </c>
      <c r="R85" s="73">
        <v>2946</v>
      </c>
      <c r="S85" s="74">
        <v>3438</v>
      </c>
      <c r="T85" s="72">
        <v>3841</v>
      </c>
      <c r="U85" s="75">
        <v>3970</v>
      </c>
      <c r="V85" s="73" t="e">
        <v>#N/A</v>
      </c>
      <c r="W85" s="74" t="e">
        <v>#N/A</v>
      </c>
      <c r="X85" s="72" t="e">
        <v>#N/A</v>
      </c>
      <c r="Y85" s="75"/>
      <c r="Z85" s="75"/>
      <c r="AA85" s="63"/>
      <c r="AB85" s="241">
        <v>2542</v>
      </c>
      <c r="AC85" s="241">
        <v>2956</v>
      </c>
      <c r="AD85" s="243">
        <v>3438</v>
      </c>
      <c r="AE85" s="241">
        <v>3841</v>
      </c>
      <c r="AF85" s="248">
        <v>3970</v>
      </c>
      <c r="AG85" s="249"/>
      <c r="AH85" s="255"/>
      <c r="AI85" s="253"/>
      <c r="AJ85" s="255"/>
      <c r="AK85" s="254"/>
      <c r="AL85" s="70">
        <v>80</v>
      </c>
      <c r="AM85" s="35"/>
    </row>
    <row r="86" spans="1:39" ht="15.75" x14ac:dyDescent="0.15">
      <c r="A86" s="35"/>
      <c r="B86" s="35"/>
      <c r="C86" s="35"/>
      <c r="D86" s="35"/>
      <c r="E86" s="35"/>
      <c r="F86" s="35"/>
      <c r="G86" s="35"/>
      <c r="H86" s="35"/>
      <c r="I86" s="35"/>
      <c r="J86" s="35"/>
      <c r="K86" s="35"/>
      <c r="L86" s="35"/>
      <c r="M86" s="35"/>
      <c r="N86" s="35"/>
      <c r="O86" s="35"/>
      <c r="P86" s="65">
        <v>81</v>
      </c>
      <c r="Q86" s="81">
        <v>2545</v>
      </c>
      <c r="R86" s="82">
        <v>2948</v>
      </c>
      <c r="S86" s="83">
        <v>3441</v>
      </c>
      <c r="T86" s="81">
        <v>3845</v>
      </c>
      <c r="U86" s="84">
        <v>3972</v>
      </c>
      <c r="V86" s="82" t="e">
        <v>#N/A</v>
      </c>
      <c r="W86" s="83" t="e">
        <v>#N/A</v>
      </c>
      <c r="X86" s="81" t="e">
        <v>#N/A</v>
      </c>
      <c r="Y86" s="84"/>
      <c r="Z86" s="84"/>
      <c r="AA86" s="63"/>
      <c r="AB86" s="241">
        <v>2545</v>
      </c>
      <c r="AC86" s="241">
        <v>2958</v>
      </c>
      <c r="AD86" s="243">
        <v>3441</v>
      </c>
      <c r="AE86" s="241">
        <v>3845</v>
      </c>
      <c r="AF86" s="248">
        <v>3972</v>
      </c>
      <c r="AG86" s="249"/>
      <c r="AH86" s="255"/>
      <c r="AI86" s="253"/>
      <c r="AJ86" s="255"/>
      <c r="AK86" s="254"/>
      <c r="AL86" s="64">
        <v>81</v>
      </c>
      <c r="AM86" s="35"/>
    </row>
    <row r="87" spans="1:39" ht="15.75" x14ac:dyDescent="0.15">
      <c r="A87" s="35"/>
      <c r="B87" s="35"/>
      <c r="C87" s="35"/>
      <c r="D87" s="35"/>
      <c r="E87" s="35"/>
      <c r="F87" s="35"/>
      <c r="G87" s="35"/>
      <c r="H87" s="35"/>
      <c r="I87" s="35"/>
      <c r="J87" s="35"/>
      <c r="K87" s="35"/>
      <c r="L87" s="35"/>
      <c r="M87" s="35"/>
      <c r="N87" s="35"/>
      <c r="O87" s="35"/>
      <c r="P87" s="65">
        <v>82</v>
      </c>
      <c r="Q87" s="66">
        <v>2548</v>
      </c>
      <c r="R87" s="67">
        <v>2951</v>
      </c>
      <c r="S87" s="68">
        <v>3445</v>
      </c>
      <c r="T87" s="66">
        <v>3850</v>
      </c>
      <c r="U87" s="69">
        <v>3975</v>
      </c>
      <c r="V87" s="67" t="e">
        <v>#N/A</v>
      </c>
      <c r="W87" s="68" t="e">
        <v>#N/A</v>
      </c>
      <c r="X87" s="66" t="e">
        <v>#N/A</v>
      </c>
      <c r="Y87" s="69"/>
      <c r="Z87" s="69"/>
      <c r="AA87" s="63"/>
      <c r="AB87" s="241">
        <v>2548</v>
      </c>
      <c r="AC87" s="241">
        <v>2960</v>
      </c>
      <c r="AD87" s="243">
        <v>3445</v>
      </c>
      <c r="AE87" s="241">
        <v>3850</v>
      </c>
      <c r="AF87" s="248">
        <v>3975</v>
      </c>
      <c r="AG87" s="249"/>
      <c r="AH87" s="255"/>
      <c r="AI87" s="253"/>
      <c r="AJ87" s="255"/>
      <c r="AK87" s="254"/>
      <c r="AL87" s="70">
        <v>82</v>
      </c>
      <c r="AM87" s="35"/>
    </row>
    <row r="88" spans="1:39" ht="15.75" x14ac:dyDescent="0.15">
      <c r="A88" s="35"/>
      <c r="B88" s="35"/>
      <c r="C88" s="35"/>
      <c r="D88" s="35"/>
      <c r="E88" s="35"/>
      <c r="F88" s="35"/>
      <c r="G88" s="35"/>
      <c r="H88" s="35"/>
      <c r="I88" s="35"/>
      <c r="J88" s="35"/>
      <c r="K88" s="35"/>
      <c r="L88" s="35"/>
      <c r="M88" s="35"/>
      <c r="N88" s="35"/>
      <c r="O88" s="35"/>
      <c r="P88" s="65">
        <v>83</v>
      </c>
      <c r="Q88" s="66">
        <v>2551</v>
      </c>
      <c r="R88" s="67">
        <v>2953</v>
      </c>
      <c r="S88" s="68">
        <v>3449</v>
      </c>
      <c r="T88" s="66">
        <v>3854</v>
      </c>
      <c r="U88" s="69">
        <v>3978</v>
      </c>
      <c r="V88" s="67" t="e">
        <v>#N/A</v>
      </c>
      <c r="W88" s="68" t="e">
        <v>#N/A</v>
      </c>
      <c r="X88" s="66" t="e">
        <v>#N/A</v>
      </c>
      <c r="Y88" s="69"/>
      <c r="Z88" s="69"/>
      <c r="AA88" s="63"/>
      <c r="AB88" s="241">
        <v>2551</v>
      </c>
      <c r="AC88" s="241">
        <v>2963</v>
      </c>
      <c r="AD88" s="243">
        <v>3449</v>
      </c>
      <c r="AE88" s="241">
        <v>3854</v>
      </c>
      <c r="AF88" s="248">
        <v>3978</v>
      </c>
      <c r="AG88" s="249"/>
      <c r="AH88" s="255"/>
      <c r="AI88" s="253"/>
      <c r="AJ88" s="255"/>
      <c r="AK88" s="254"/>
      <c r="AL88" s="70">
        <v>83</v>
      </c>
      <c r="AM88" s="35"/>
    </row>
    <row r="89" spans="1:39" ht="15.75" x14ac:dyDescent="0.15">
      <c r="A89" s="35"/>
      <c r="B89" s="35"/>
      <c r="C89" s="35"/>
      <c r="D89" s="35"/>
      <c r="E89" s="35"/>
      <c r="F89" s="35"/>
      <c r="G89" s="35"/>
      <c r="H89" s="35"/>
      <c r="I89" s="35"/>
      <c r="J89" s="35"/>
      <c r="K89" s="35"/>
      <c r="L89" s="35"/>
      <c r="M89" s="35"/>
      <c r="N89" s="35"/>
      <c r="O89" s="35"/>
      <c r="P89" s="65">
        <v>84</v>
      </c>
      <c r="Q89" s="85">
        <v>2554</v>
      </c>
      <c r="R89" s="86">
        <v>2956</v>
      </c>
      <c r="S89" s="87">
        <v>3453</v>
      </c>
      <c r="T89" s="85">
        <v>3858</v>
      </c>
      <c r="U89" s="88">
        <v>3980</v>
      </c>
      <c r="V89" s="86" t="e">
        <v>#N/A</v>
      </c>
      <c r="W89" s="87" t="e">
        <v>#N/A</v>
      </c>
      <c r="X89" s="85" t="e">
        <v>#N/A</v>
      </c>
      <c r="Y89" s="88"/>
      <c r="Z89" s="88"/>
      <c r="AA89" s="63"/>
      <c r="AB89" s="241">
        <v>2554</v>
      </c>
      <c r="AC89" s="241">
        <v>2965</v>
      </c>
      <c r="AD89" s="243">
        <v>3453</v>
      </c>
      <c r="AE89" s="241">
        <v>3858</v>
      </c>
      <c r="AF89" s="248">
        <v>3980</v>
      </c>
      <c r="AG89" s="249"/>
      <c r="AH89" s="255"/>
      <c r="AI89" s="253"/>
      <c r="AJ89" s="255"/>
      <c r="AK89" s="254"/>
      <c r="AL89" s="76">
        <v>84</v>
      </c>
      <c r="AM89" s="35"/>
    </row>
    <row r="90" spans="1:39" ht="16.5" thickBot="1" x14ac:dyDescent="0.2">
      <c r="A90" s="35"/>
      <c r="B90" s="35"/>
      <c r="C90" s="35"/>
      <c r="D90" s="35"/>
      <c r="E90" s="35"/>
      <c r="F90" s="35"/>
      <c r="G90" s="35"/>
      <c r="H90" s="35"/>
      <c r="I90" s="35"/>
      <c r="J90" s="35"/>
      <c r="K90" s="35"/>
      <c r="L90" s="35"/>
      <c r="M90" s="35"/>
      <c r="N90" s="35"/>
      <c r="O90" s="35"/>
      <c r="P90" s="58">
        <v>85</v>
      </c>
      <c r="Q90" s="77">
        <v>2557</v>
      </c>
      <c r="R90" s="78">
        <v>2958</v>
      </c>
      <c r="S90" s="79">
        <v>3456</v>
      </c>
      <c r="T90" s="77">
        <v>3861</v>
      </c>
      <c r="U90" s="80">
        <v>3982</v>
      </c>
      <c r="V90" s="78" t="e">
        <v>#N/A</v>
      </c>
      <c r="W90" s="79" t="e">
        <v>#N/A</v>
      </c>
      <c r="X90" s="77" t="e">
        <v>#N/A</v>
      </c>
      <c r="Y90" s="80"/>
      <c r="Z90" s="80"/>
      <c r="AA90" s="63"/>
      <c r="AB90" s="241">
        <v>2557</v>
      </c>
      <c r="AC90" s="241">
        <v>2968</v>
      </c>
      <c r="AD90" s="243">
        <v>3456</v>
      </c>
      <c r="AE90" s="241">
        <v>3861</v>
      </c>
      <c r="AF90" s="248">
        <v>3982</v>
      </c>
      <c r="AG90" s="249"/>
      <c r="AH90" s="255"/>
      <c r="AI90" s="253"/>
      <c r="AJ90" s="255"/>
      <c r="AK90" s="254"/>
      <c r="AL90" s="70">
        <v>85</v>
      </c>
      <c r="AM90" s="35"/>
    </row>
    <row r="91" spans="1:39" ht="18" thickTop="1" x14ac:dyDescent="0.2">
      <c r="A91" s="35"/>
      <c r="B91" s="35"/>
      <c r="C91" s="35"/>
      <c r="D91" s="35"/>
      <c r="E91" s="35"/>
      <c r="F91" s="35"/>
      <c r="G91" s="35"/>
      <c r="H91" s="35"/>
      <c r="I91" s="35"/>
      <c r="J91" s="35"/>
      <c r="K91" s="35"/>
      <c r="L91" s="35"/>
      <c r="M91" s="35"/>
      <c r="N91" s="35"/>
      <c r="O91" s="35"/>
      <c r="P91" s="65">
        <v>86</v>
      </c>
      <c r="Q91" s="66">
        <v>2560</v>
      </c>
      <c r="R91" s="67">
        <v>2960</v>
      </c>
      <c r="S91" s="68">
        <v>3460</v>
      </c>
      <c r="T91" s="66">
        <v>3866</v>
      </c>
      <c r="U91" s="69">
        <v>3985</v>
      </c>
      <c r="V91" s="67" t="e">
        <v>#N/A</v>
      </c>
      <c r="W91" s="68" t="e">
        <v>#N/A</v>
      </c>
      <c r="X91" s="66" t="e">
        <v>#N/A</v>
      </c>
      <c r="Y91" s="69"/>
      <c r="Z91" s="69"/>
      <c r="AA91" s="63"/>
      <c r="AB91" s="241">
        <v>2560</v>
      </c>
      <c r="AC91" s="241">
        <v>2971</v>
      </c>
      <c r="AD91" s="243">
        <v>3460</v>
      </c>
      <c r="AE91" s="257"/>
      <c r="AF91" s="258"/>
      <c r="AG91" s="259"/>
      <c r="AH91" s="255"/>
      <c r="AI91" s="253"/>
      <c r="AJ91" s="255"/>
      <c r="AK91" s="254"/>
      <c r="AL91" s="70">
        <v>86</v>
      </c>
      <c r="AM91" s="35"/>
    </row>
    <row r="92" spans="1:39" ht="17.25" x14ac:dyDescent="0.2">
      <c r="A92" s="35"/>
      <c r="B92" s="35"/>
      <c r="C92" s="35"/>
      <c r="D92" s="35"/>
      <c r="E92" s="35"/>
      <c r="F92" s="35"/>
      <c r="G92" s="35"/>
      <c r="H92" s="35"/>
      <c r="I92" s="35"/>
      <c r="J92" s="35"/>
      <c r="K92" s="35"/>
      <c r="L92" s="35"/>
      <c r="M92" s="35"/>
      <c r="N92" s="35"/>
      <c r="O92" s="35"/>
      <c r="P92" s="65">
        <v>87</v>
      </c>
      <c r="Q92" s="66">
        <v>2563</v>
      </c>
      <c r="R92" s="67">
        <v>2963</v>
      </c>
      <c r="S92" s="68">
        <v>3464</v>
      </c>
      <c r="T92" s="66">
        <v>3870</v>
      </c>
      <c r="U92" s="69">
        <v>3988</v>
      </c>
      <c r="V92" s="67" t="e">
        <v>#N/A</v>
      </c>
      <c r="W92" s="68" t="e">
        <v>#N/A</v>
      </c>
      <c r="X92" s="66" t="e">
        <v>#N/A</v>
      </c>
      <c r="Y92" s="69"/>
      <c r="Z92" s="69"/>
      <c r="AA92" s="63"/>
      <c r="AB92" s="241">
        <v>2563</v>
      </c>
      <c r="AC92" s="241">
        <v>2974</v>
      </c>
      <c r="AD92" s="243">
        <v>3464</v>
      </c>
      <c r="AE92" s="241"/>
      <c r="AF92" s="256"/>
      <c r="AG92" s="259"/>
      <c r="AH92" s="255"/>
      <c r="AI92" s="253"/>
      <c r="AJ92" s="255"/>
      <c r="AK92" s="254"/>
      <c r="AL92" s="70">
        <v>87</v>
      </c>
      <c r="AM92" s="35"/>
    </row>
    <row r="93" spans="1:39" ht="17.25" x14ac:dyDescent="0.2">
      <c r="A93" s="35"/>
      <c r="B93" s="35"/>
      <c r="C93" s="35"/>
      <c r="D93" s="35"/>
      <c r="E93" s="35"/>
      <c r="F93" s="35"/>
      <c r="G93" s="35"/>
      <c r="H93" s="35"/>
      <c r="I93" s="35"/>
      <c r="J93" s="35"/>
      <c r="K93" s="35"/>
      <c r="L93" s="35"/>
      <c r="M93" s="35"/>
      <c r="N93" s="35"/>
      <c r="O93" s="35"/>
      <c r="P93" s="71">
        <v>88</v>
      </c>
      <c r="Q93" s="72">
        <v>2566</v>
      </c>
      <c r="R93" s="73">
        <v>2965</v>
      </c>
      <c r="S93" s="74">
        <v>3468</v>
      </c>
      <c r="T93" s="72">
        <v>3874</v>
      </c>
      <c r="U93" s="75">
        <v>3990</v>
      </c>
      <c r="V93" s="73" t="e">
        <v>#N/A</v>
      </c>
      <c r="W93" s="74" t="e">
        <v>#N/A</v>
      </c>
      <c r="X93" s="72" t="e">
        <v>#N/A</v>
      </c>
      <c r="Y93" s="75"/>
      <c r="Z93" s="75"/>
      <c r="AA93" s="63"/>
      <c r="AB93" s="241">
        <v>2566</v>
      </c>
      <c r="AC93" s="241">
        <v>2977</v>
      </c>
      <c r="AD93" s="243">
        <v>3468</v>
      </c>
      <c r="AE93" s="241"/>
      <c r="AF93" s="256"/>
      <c r="AG93" s="259"/>
      <c r="AH93" s="255"/>
      <c r="AI93" s="253"/>
      <c r="AJ93" s="255"/>
      <c r="AK93" s="254"/>
      <c r="AL93" s="70">
        <v>88</v>
      </c>
      <c r="AM93" s="35"/>
    </row>
    <row r="94" spans="1:39" ht="17.25" x14ac:dyDescent="0.2">
      <c r="A94" s="35"/>
      <c r="B94" s="35"/>
      <c r="C94" s="35"/>
      <c r="D94" s="35"/>
      <c r="E94" s="35"/>
      <c r="F94" s="35"/>
      <c r="G94" s="35"/>
      <c r="H94" s="35"/>
      <c r="I94" s="35"/>
      <c r="J94" s="35"/>
      <c r="K94" s="35"/>
      <c r="L94" s="35"/>
      <c r="M94" s="35"/>
      <c r="N94" s="35"/>
      <c r="O94" s="35"/>
      <c r="P94" s="65">
        <v>89</v>
      </c>
      <c r="Q94" s="81">
        <v>2569</v>
      </c>
      <c r="R94" s="82">
        <v>2968</v>
      </c>
      <c r="S94" s="83">
        <v>3470</v>
      </c>
      <c r="T94" s="81">
        <v>3877</v>
      </c>
      <c r="U94" s="84">
        <v>3992</v>
      </c>
      <c r="V94" s="82" t="e">
        <v>#N/A</v>
      </c>
      <c r="W94" s="83" t="e">
        <v>#N/A</v>
      </c>
      <c r="X94" s="81" t="e">
        <v>#N/A</v>
      </c>
      <c r="Y94" s="84"/>
      <c r="Z94" s="84"/>
      <c r="AA94" s="63"/>
      <c r="AB94" s="241">
        <v>2569</v>
      </c>
      <c r="AC94" s="241">
        <v>2980</v>
      </c>
      <c r="AD94" s="243">
        <v>3470</v>
      </c>
      <c r="AE94" s="241"/>
      <c r="AF94" s="256"/>
      <c r="AG94" s="259"/>
      <c r="AH94" s="255"/>
      <c r="AI94" s="253"/>
      <c r="AJ94" s="255"/>
      <c r="AK94" s="254"/>
      <c r="AL94" s="64">
        <v>89</v>
      </c>
      <c r="AM94" s="35"/>
    </row>
    <row r="95" spans="1:39" ht="17.25" x14ac:dyDescent="0.2">
      <c r="A95" s="35"/>
      <c r="B95" s="35"/>
      <c r="C95" s="35"/>
      <c r="D95" s="35"/>
      <c r="E95" s="35"/>
      <c r="F95" s="35"/>
      <c r="G95" s="35"/>
      <c r="H95" s="35"/>
      <c r="I95" s="35"/>
      <c r="J95" s="35"/>
      <c r="K95" s="35"/>
      <c r="L95" s="35"/>
      <c r="M95" s="35"/>
      <c r="N95" s="35"/>
      <c r="O95" s="35"/>
      <c r="P95" s="65">
        <v>90</v>
      </c>
      <c r="Q95" s="66">
        <v>2572</v>
      </c>
      <c r="R95" s="67">
        <v>2971</v>
      </c>
      <c r="S95" s="68">
        <v>3474</v>
      </c>
      <c r="T95" s="66">
        <v>3882</v>
      </c>
      <c r="U95" s="69">
        <v>3995</v>
      </c>
      <c r="V95" s="67" t="e">
        <v>#N/A</v>
      </c>
      <c r="W95" s="68" t="e">
        <v>#N/A</v>
      </c>
      <c r="X95" s="66" t="e">
        <v>#N/A</v>
      </c>
      <c r="Y95" s="69"/>
      <c r="Z95" s="69"/>
      <c r="AA95" s="63"/>
      <c r="AB95" s="241">
        <v>2572</v>
      </c>
      <c r="AC95" s="241">
        <v>2983</v>
      </c>
      <c r="AD95" s="243">
        <v>3474</v>
      </c>
      <c r="AE95" s="241"/>
      <c r="AF95" s="256"/>
      <c r="AG95" s="259"/>
      <c r="AH95" s="260"/>
      <c r="AI95" s="261"/>
      <c r="AJ95" s="260"/>
      <c r="AK95" s="254"/>
      <c r="AL95" s="70">
        <v>90</v>
      </c>
      <c r="AM95" s="35"/>
    </row>
    <row r="96" spans="1:39" ht="17.25" x14ac:dyDescent="0.2">
      <c r="A96" s="35"/>
      <c r="B96" s="35"/>
      <c r="C96" s="35"/>
      <c r="D96" s="35"/>
      <c r="E96" s="35"/>
      <c r="F96" s="35"/>
      <c r="G96" s="35"/>
      <c r="H96" s="35"/>
      <c r="I96" s="35"/>
      <c r="J96" s="35"/>
      <c r="K96" s="35"/>
      <c r="L96" s="35"/>
      <c r="M96" s="35"/>
      <c r="N96" s="35"/>
      <c r="O96" s="35"/>
      <c r="P96" s="65">
        <v>91</v>
      </c>
      <c r="Q96" s="66">
        <v>2575</v>
      </c>
      <c r="R96" s="67">
        <v>2974</v>
      </c>
      <c r="S96" s="68">
        <v>3478</v>
      </c>
      <c r="T96" s="66">
        <v>3886</v>
      </c>
      <c r="U96" s="69">
        <v>3998</v>
      </c>
      <c r="V96" s="67" t="e">
        <v>#N/A</v>
      </c>
      <c r="W96" s="68" t="e">
        <v>#N/A</v>
      </c>
      <c r="X96" s="66" t="e">
        <v>#N/A</v>
      </c>
      <c r="Y96" s="69"/>
      <c r="Z96" s="69"/>
      <c r="AA96" s="63"/>
      <c r="AB96" s="241">
        <v>2575</v>
      </c>
      <c r="AC96" s="241">
        <v>2986</v>
      </c>
      <c r="AD96" s="243">
        <v>3478</v>
      </c>
      <c r="AE96" s="241"/>
      <c r="AF96" s="256"/>
      <c r="AG96" s="259"/>
      <c r="AH96" s="260"/>
      <c r="AI96" s="261"/>
      <c r="AJ96" s="260"/>
      <c r="AK96" s="254"/>
      <c r="AL96" s="70">
        <v>91</v>
      </c>
      <c r="AM96" s="35"/>
    </row>
    <row r="97" spans="1:39" ht="17.25" x14ac:dyDescent="0.2">
      <c r="A97" s="35"/>
      <c r="B97" s="35"/>
      <c r="C97" s="35"/>
      <c r="D97" s="35"/>
      <c r="E97" s="35"/>
      <c r="F97" s="35"/>
      <c r="G97" s="35"/>
      <c r="H97" s="35"/>
      <c r="I97" s="35"/>
      <c r="J97" s="35"/>
      <c r="K97" s="35"/>
      <c r="L97" s="35"/>
      <c r="M97" s="35"/>
      <c r="N97" s="35"/>
      <c r="O97" s="35"/>
      <c r="P97" s="65">
        <v>92</v>
      </c>
      <c r="Q97" s="85">
        <v>2578</v>
      </c>
      <c r="R97" s="86">
        <v>2977</v>
      </c>
      <c r="S97" s="87">
        <v>3482</v>
      </c>
      <c r="T97" s="85">
        <v>3890</v>
      </c>
      <c r="U97" s="88">
        <v>4000</v>
      </c>
      <c r="V97" s="86" t="e">
        <v>#N/A</v>
      </c>
      <c r="W97" s="87" t="e">
        <v>#N/A</v>
      </c>
      <c r="X97" s="85" t="e">
        <v>#N/A</v>
      </c>
      <c r="Y97" s="88"/>
      <c r="Z97" s="88"/>
      <c r="AA97" s="63"/>
      <c r="AB97" s="241">
        <v>2578</v>
      </c>
      <c r="AC97" s="241">
        <v>2990</v>
      </c>
      <c r="AD97" s="243">
        <v>3482</v>
      </c>
      <c r="AE97" s="241"/>
      <c r="AF97" s="256"/>
      <c r="AG97" s="259"/>
      <c r="AH97" s="261"/>
      <c r="AI97" s="261"/>
      <c r="AJ97" s="260"/>
      <c r="AK97" s="254"/>
      <c r="AL97" s="76">
        <v>92</v>
      </c>
      <c r="AM97" s="35"/>
    </row>
    <row r="98" spans="1:39" ht="18" thickBot="1" x14ac:dyDescent="0.25">
      <c r="A98" s="35"/>
      <c r="B98" s="35"/>
      <c r="C98" s="35"/>
      <c r="D98" s="35"/>
      <c r="E98" s="35"/>
      <c r="F98" s="35"/>
      <c r="G98" s="35"/>
      <c r="H98" s="35"/>
      <c r="I98" s="35"/>
      <c r="J98" s="35"/>
      <c r="K98" s="35"/>
      <c r="L98" s="35"/>
      <c r="M98" s="35"/>
      <c r="N98" s="35"/>
      <c r="O98" s="35"/>
      <c r="P98" s="58">
        <v>93</v>
      </c>
      <c r="Q98" s="77">
        <v>2581</v>
      </c>
      <c r="R98" s="78">
        <v>2980</v>
      </c>
      <c r="S98" s="79">
        <v>3484</v>
      </c>
      <c r="T98" s="77">
        <v>3893</v>
      </c>
      <c r="U98" s="80">
        <v>4002</v>
      </c>
      <c r="V98" s="78" t="e">
        <v>#N/A</v>
      </c>
      <c r="W98" s="79" t="e">
        <v>#N/A</v>
      </c>
      <c r="X98" s="77" t="e">
        <v>#N/A</v>
      </c>
      <c r="Y98" s="80"/>
      <c r="Z98" s="80"/>
      <c r="AA98" s="63"/>
      <c r="AB98" s="262">
        <v>2581</v>
      </c>
      <c r="AC98" s="241">
        <v>2992</v>
      </c>
      <c r="AD98" s="243">
        <v>3484</v>
      </c>
      <c r="AE98" s="241"/>
      <c r="AF98" s="256"/>
      <c r="AG98" s="259"/>
      <c r="AH98" s="263"/>
      <c r="AI98" s="261"/>
      <c r="AJ98" s="260"/>
      <c r="AK98" s="254"/>
      <c r="AL98" s="70">
        <v>93</v>
      </c>
      <c r="AM98" s="35"/>
    </row>
    <row r="99" spans="1:39" ht="16.5" thickTop="1" x14ac:dyDescent="0.15">
      <c r="A99" s="35"/>
      <c r="B99" s="35"/>
      <c r="C99" s="35"/>
      <c r="D99" s="35"/>
      <c r="E99" s="35"/>
      <c r="F99" s="35"/>
      <c r="G99" s="35"/>
      <c r="H99" s="35"/>
      <c r="I99" s="35"/>
      <c r="J99" s="35"/>
      <c r="K99" s="35"/>
      <c r="L99" s="35"/>
      <c r="M99" s="35"/>
      <c r="N99" s="35"/>
      <c r="O99" s="35"/>
      <c r="P99" s="65">
        <v>94</v>
      </c>
      <c r="Q99" s="66" t="e">
        <v>#N/A</v>
      </c>
      <c r="R99" s="67" t="e">
        <v>#N/A</v>
      </c>
      <c r="S99" s="68">
        <v>3488</v>
      </c>
      <c r="T99" s="66" t="e">
        <v>#N/A</v>
      </c>
      <c r="U99" s="69">
        <v>4005</v>
      </c>
      <c r="V99" s="67" t="e">
        <v>#N/A</v>
      </c>
      <c r="W99" s="68" t="e">
        <v>#N/A</v>
      </c>
      <c r="X99" s="66" t="e">
        <v>#N/A</v>
      </c>
      <c r="Y99" s="69"/>
      <c r="Z99" s="69"/>
      <c r="AA99" s="63"/>
      <c r="AB99" s="264"/>
      <c r="AC99" s="241">
        <v>2994</v>
      </c>
      <c r="AD99" s="243">
        <v>3488</v>
      </c>
      <c r="AE99" s="265"/>
      <c r="AF99" s="266"/>
      <c r="AG99" s="265"/>
      <c r="AH99" s="267"/>
      <c r="AI99" s="265"/>
      <c r="AJ99" s="268"/>
      <c r="AK99" s="269"/>
      <c r="AL99" s="70">
        <v>94</v>
      </c>
      <c r="AM99" s="35"/>
    </row>
    <row r="100" spans="1:39" ht="15.75" x14ac:dyDescent="0.15">
      <c r="A100" s="35"/>
      <c r="B100" s="35"/>
      <c r="C100" s="35"/>
      <c r="D100" s="35"/>
      <c r="E100" s="35"/>
      <c r="F100" s="35"/>
      <c r="G100" s="35"/>
      <c r="H100" s="35"/>
      <c r="I100" s="35"/>
      <c r="J100" s="35"/>
      <c r="K100" s="35"/>
      <c r="L100" s="35"/>
      <c r="M100" s="35"/>
      <c r="N100" s="35"/>
      <c r="O100" s="35"/>
      <c r="P100" s="65">
        <v>95</v>
      </c>
      <c r="Q100" s="66" t="e">
        <v>#N/A</v>
      </c>
      <c r="R100" s="67" t="e">
        <v>#N/A</v>
      </c>
      <c r="S100" s="68">
        <v>3492</v>
      </c>
      <c r="T100" s="66" t="e">
        <v>#N/A</v>
      </c>
      <c r="U100" s="69">
        <v>4008</v>
      </c>
      <c r="V100" s="67" t="e">
        <v>#N/A</v>
      </c>
      <c r="W100" s="68" t="e">
        <v>#N/A</v>
      </c>
      <c r="X100" s="66" t="e">
        <v>#N/A</v>
      </c>
      <c r="Y100" s="69"/>
      <c r="Z100" s="69"/>
      <c r="AA100" s="63"/>
      <c r="AB100" s="264"/>
      <c r="AC100" s="241">
        <v>2997</v>
      </c>
      <c r="AD100" s="243">
        <v>3492</v>
      </c>
      <c r="AE100" s="265"/>
      <c r="AF100" s="266"/>
      <c r="AG100" s="265"/>
      <c r="AH100" s="267"/>
      <c r="AI100" s="265"/>
      <c r="AJ100" s="268"/>
      <c r="AK100" s="269"/>
      <c r="AL100" s="70">
        <v>95</v>
      </c>
      <c r="AM100" s="35"/>
    </row>
    <row r="101" spans="1:39" ht="15.75" x14ac:dyDescent="0.15">
      <c r="A101" s="35"/>
      <c r="B101" s="35"/>
      <c r="C101" s="35"/>
      <c r="D101" s="35"/>
      <c r="E101" s="35"/>
      <c r="F101" s="35"/>
      <c r="G101" s="35"/>
      <c r="H101" s="35"/>
      <c r="I101" s="35"/>
      <c r="J101" s="35"/>
      <c r="K101" s="35"/>
      <c r="L101" s="35"/>
      <c r="M101" s="35"/>
      <c r="N101" s="35"/>
      <c r="O101" s="35"/>
      <c r="P101" s="71">
        <v>96</v>
      </c>
      <c r="Q101" s="72" t="e">
        <v>#N/A</v>
      </c>
      <c r="R101" s="73" t="e">
        <v>#N/A</v>
      </c>
      <c r="S101" s="74">
        <v>3495</v>
      </c>
      <c r="T101" s="72" t="e">
        <v>#N/A</v>
      </c>
      <c r="U101" s="75">
        <v>4010</v>
      </c>
      <c r="V101" s="73" t="e">
        <v>#N/A</v>
      </c>
      <c r="W101" s="74" t="e">
        <v>#N/A</v>
      </c>
      <c r="X101" s="72" t="e">
        <v>#N/A</v>
      </c>
      <c r="Y101" s="75"/>
      <c r="Z101" s="75"/>
      <c r="AA101" s="63"/>
      <c r="AB101" s="264"/>
      <c r="AC101" s="241">
        <v>3001</v>
      </c>
      <c r="AD101" s="243">
        <v>3495</v>
      </c>
      <c r="AE101" s="265"/>
      <c r="AF101" s="266"/>
      <c r="AG101" s="265"/>
      <c r="AH101" s="267"/>
      <c r="AI101" s="265"/>
      <c r="AJ101" s="268"/>
      <c r="AK101" s="269"/>
      <c r="AL101" s="70">
        <v>96</v>
      </c>
      <c r="AM101" s="35"/>
    </row>
    <row r="102" spans="1:39" ht="15.75" x14ac:dyDescent="0.15">
      <c r="A102" s="35"/>
      <c r="B102" s="35"/>
      <c r="C102" s="35"/>
      <c r="D102" s="35"/>
      <c r="E102" s="35"/>
      <c r="F102" s="35"/>
      <c r="G102" s="35"/>
      <c r="H102" s="35"/>
      <c r="I102" s="35"/>
      <c r="J102" s="35"/>
      <c r="K102" s="35"/>
      <c r="L102" s="35"/>
      <c r="M102" s="35"/>
      <c r="N102" s="35"/>
      <c r="O102" s="35"/>
      <c r="P102" s="65">
        <v>97</v>
      </c>
      <c r="Q102" s="81" t="e">
        <v>#N/A</v>
      </c>
      <c r="R102" s="82" t="e">
        <v>#N/A</v>
      </c>
      <c r="S102" s="83">
        <v>3498</v>
      </c>
      <c r="T102" s="81" t="e">
        <v>#N/A</v>
      </c>
      <c r="U102" s="84">
        <v>4012</v>
      </c>
      <c r="V102" s="82" t="e">
        <v>#N/A</v>
      </c>
      <c r="W102" s="83" t="e">
        <v>#N/A</v>
      </c>
      <c r="X102" s="81" t="e">
        <v>#N/A</v>
      </c>
      <c r="Y102" s="84"/>
      <c r="Z102" s="84"/>
      <c r="AA102" s="63"/>
      <c r="AB102" s="264"/>
      <c r="AC102" s="241">
        <v>3003</v>
      </c>
      <c r="AD102" s="243">
        <v>3498</v>
      </c>
      <c r="AE102" s="265"/>
      <c r="AF102" s="266"/>
      <c r="AG102" s="265"/>
      <c r="AH102" s="267"/>
      <c r="AI102" s="265"/>
      <c r="AJ102" s="268"/>
      <c r="AK102" s="269"/>
      <c r="AL102" s="64">
        <v>97</v>
      </c>
      <c r="AM102" s="35"/>
    </row>
    <row r="103" spans="1:39" ht="15.75" x14ac:dyDescent="0.15">
      <c r="A103" s="35"/>
      <c r="B103" s="35"/>
      <c r="C103" s="35"/>
      <c r="D103" s="35"/>
      <c r="E103" s="35"/>
      <c r="F103" s="35"/>
      <c r="G103" s="35"/>
      <c r="H103" s="35"/>
      <c r="I103" s="35"/>
      <c r="J103" s="35"/>
      <c r="K103" s="35"/>
      <c r="L103" s="35"/>
      <c r="M103" s="35"/>
      <c r="N103" s="35"/>
      <c r="O103" s="35"/>
      <c r="P103" s="65">
        <v>98</v>
      </c>
      <c r="Q103" s="66" t="e">
        <v>#N/A</v>
      </c>
      <c r="R103" s="67" t="e">
        <v>#N/A</v>
      </c>
      <c r="S103" s="68">
        <v>3502</v>
      </c>
      <c r="T103" s="66" t="e">
        <v>#N/A</v>
      </c>
      <c r="U103" s="69">
        <v>4015</v>
      </c>
      <c r="V103" s="67" t="e">
        <v>#N/A</v>
      </c>
      <c r="W103" s="68" t="e">
        <v>#N/A</v>
      </c>
      <c r="X103" s="66" t="e">
        <v>#N/A</v>
      </c>
      <c r="Y103" s="69"/>
      <c r="Z103" s="69"/>
      <c r="AA103" s="63"/>
      <c r="AB103" s="264"/>
      <c r="AC103" s="241">
        <v>3006</v>
      </c>
      <c r="AD103" s="243">
        <v>3502</v>
      </c>
      <c r="AE103" s="265"/>
      <c r="AF103" s="266"/>
      <c r="AG103" s="265"/>
      <c r="AH103" s="267"/>
      <c r="AI103" s="265"/>
      <c r="AJ103" s="268"/>
      <c r="AK103" s="269"/>
      <c r="AL103" s="70">
        <v>98</v>
      </c>
      <c r="AM103" s="35"/>
    </row>
    <row r="104" spans="1:39" ht="15.75" x14ac:dyDescent="0.15">
      <c r="A104" s="35"/>
      <c r="B104" s="35"/>
      <c r="C104" s="35"/>
      <c r="D104" s="35"/>
      <c r="E104" s="35"/>
      <c r="F104" s="35"/>
      <c r="G104" s="35"/>
      <c r="H104" s="35"/>
      <c r="I104" s="35"/>
      <c r="J104" s="35"/>
      <c r="K104" s="35"/>
      <c r="L104" s="35"/>
      <c r="M104" s="35"/>
      <c r="N104" s="35"/>
      <c r="O104" s="35"/>
      <c r="P104" s="65">
        <v>99</v>
      </c>
      <c r="Q104" s="66" t="e">
        <v>#N/A</v>
      </c>
      <c r="R104" s="67" t="e">
        <v>#N/A</v>
      </c>
      <c r="S104" s="68">
        <v>3506</v>
      </c>
      <c r="T104" s="66" t="e">
        <v>#N/A</v>
      </c>
      <c r="U104" s="69">
        <v>4018</v>
      </c>
      <c r="V104" s="67" t="e">
        <v>#N/A</v>
      </c>
      <c r="W104" s="68" t="e">
        <v>#N/A</v>
      </c>
      <c r="X104" s="66" t="e">
        <v>#N/A</v>
      </c>
      <c r="Y104" s="69"/>
      <c r="Z104" s="69"/>
      <c r="AA104" s="63"/>
      <c r="AB104" s="264"/>
      <c r="AC104" s="241">
        <v>3010</v>
      </c>
      <c r="AD104" s="243">
        <v>3506</v>
      </c>
      <c r="AE104" s="265"/>
      <c r="AF104" s="266"/>
      <c r="AG104" s="265"/>
      <c r="AH104" s="267"/>
      <c r="AI104" s="265"/>
      <c r="AJ104" s="268"/>
      <c r="AK104" s="269"/>
      <c r="AL104" s="70">
        <v>99</v>
      </c>
      <c r="AM104" s="35"/>
    </row>
    <row r="105" spans="1:39" ht="15.75" x14ac:dyDescent="0.15">
      <c r="A105" s="35"/>
      <c r="B105" s="35"/>
      <c r="C105" s="35"/>
      <c r="D105" s="35"/>
      <c r="E105" s="35"/>
      <c r="F105" s="35"/>
      <c r="G105" s="35"/>
      <c r="H105" s="35"/>
      <c r="I105" s="35"/>
      <c r="J105" s="35"/>
      <c r="K105" s="35"/>
      <c r="L105" s="35"/>
      <c r="M105" s="35"/>
      <c r="N105" s="35"/>
      <c r="O105" s="35"/>
      <c r="P105" s="65">
        <v>100</v>
      </c>
      <c r="Q105" s="85" t="e">
        <v>#N/A</v>
      </c>
      <c r="R105" s="86" t="e">
        <v>#N/A</v>
      </c>
      <c r="S105" s="87">
        <v>3510</v>
      </c>
      <c r="T105" s="85" t="e">
        <v>#N/A</v>
      </c>
      <c r="U105" s="88">
        <v>4020</v>
      </c>
      <c r="V105" s="86" t="e">
        <v>#N/A</v>
      </c>
      <c r="W105" s="87" t="e">
        <v>#N/A</v>
      </c>
      <c r="X105" s="85" t="e">
        <v>#N/A</v>
      </c>
      <c r="Y105" s="88"/>
      <c r="Z105" s="88"/>
      <c r="AA105" s="63"/>
      <c r="AB105" s="270"/>
      <c r="AC105" s="241">
        <v>3014</v>
      </c>
      <c r="AD105" s="243">
        <v>3510</v>
      </c>
      <c r="AE105" s="265"/>
      <c r="AF105" s="266"/>
      <c r="AG105" s="265"/>
      <c r="AH105" s="267"/>
      <c r="AI105" s="265"/>
      <c r="AJ105" s="268"/>
      <c r="AK105" s="269"/>
      <c r="AL105" s="76">
        <v>100</v>
      </c>
      <c r="AM105" s="35"/>
    </row>
    <row r="106" spans="1:39" ht="15.75" x14ac:dyDescent="0.15">
      <c r="A106" s="35"/>
      <c r="B106" s="35"/>
      <c r="C106" s="35"/>
      <c r="D106" s="35"/>
      <c r="E106" s="35"/>
      <c r="F106" s="35"/>
      <c r="G106" s="35"/>
      <c r="H106" s="35"/>
      <c r="I106" s="35"/>
      <c r="J106" s="35"/>
      <c r="K106" s="35"/>
      <c r="L106" s="35"/>
      <c r="M106" s="35"/>
      <c r="N106" s="35"/>
      <c r="O106" s="35"/>
      <c r="P106" s="58">
        <v>101</v>
      </c>
      <c r="Q106" s="77" t="e">
        <v>#N/A</v>
      </c>
      <c r="R106" s="78" t="e">
        <v>#N/A</v>
      </c>
      <c r="S106" s="79">
        <v>3515</v>
      </c>
      <c r="T106" s="77" t="e">
        <v>#N/A</v>
      </c>
      <c r="U106" s="80">
        <v>4022</v>
      </c>
      <c r="V106" s="78" t="e">
        <v>#N/A</v>
      </c>
      <c r="W106" s="79" t="e">
        <v>#N/A</v>
      </c>
      <c r="X106" s="77" t="e">
        <v>#N/A</v>
      </c>
      <c r="Y106" s="80"/>
      <c r="Z106" s="80"/>
      <c r="AA106" s="63"/>
      <c r="AB106" s="264"/>
      <c r="AC106" s="241">
        <v>3016</v>
      </c>
      <c r="AD106" s="243">
        <v>3515</v>
      </c>
      <c r="AE106" s="265"/>
      <c r="AF106" s="266"/>
      <c r="AG106" s="265"/>
      <c r="AH106" s="267"/>
      <c r="AI106" s="265"/>
      <c r="AJ106" s="268"/>
      <c r="AK106" s="269"/>
      <c r="AL106" s="70">
        <v>101</v>
      </c>
      <c r="AM106" s="35"/>
    </row>
    <row r="107" spans="1:39" ht="15.75" x14ac:dyDescent="0.15">
      <c r="A107" s="35"/>
      <c r="B107" s="35"/>
      <c r="C107" s="35"/>
      <c r="D107" s="35"/>
      <c r="E107" s="35"/>
      <c r="F107" s="35"/>
      <c r="G107" s="35"/>
      <c r="H107" s="35"/>
      <c r="I107" s="35"/>
      <c r="J107" s="35"/>
      <c r="K107" s="35"/>
      <c r="L107" s="35"/>
      <c r="M107" s="35"/>
      <c r="N107" s="35"/>
      <c r="O107" s="35"/>
      <c r="P107" s="65">
        <v>102</v>
      </c>
      <c r="Q107" s="66" t="e">
        <v>#N/A</v>
      </c>
      <c r="R107" s="67" t="e">
        <v>#N/A</v>
      </c>
      <c r="S107" s="68">
        <v>3519</v>
      </c>
      <c r="T107" s="66" t="e">
        <v>#N/A</v>
      </c>
      <c r="U107" s="69">
        <v>4025</v>
      </c>
      <c r="V107" s="67" t="e">
        <v>#N/A</v>
      </c>
      <c r="W107" s="68" t="e">
        <v>#N/A</v>
      </c>
      <c r="X107" s="66" t="e">
        <v>#N/A</v>
      </c>
      <c r="Y107" s="69"/>
      <c r="Z107" s="69"/>
      <c r="AA107" s="63"/>
      <c r="AB107" s="264"/>
      <c r="AC107" s="241">
        <v>3019</v>
      </c>
      <c r="AD107" s="243">
        <v>3519</v>
      </c>
      <c r="AE107" s="265"/>
      <c r="AF107" s="266"/>
      <c r="AG107" s="265"/>
      <c r="AH107" s="267"/>
      <c r="AI107" s="265"/>
      <c r="AJ107" s="268"/>
      <c r="AK107" s="269"/>
      <c r="AL107" s="70">
        <v>102</v>
      </c>
      <c r="AM107" s="35"/>
    </row>
    <row r="108" spans="1:39" ht="15.75" x14ac:dyDescent="0.15">
      <c r="A108" s="35"/>
      <c r="B108" s="35"/>
      <c r="C108" s="35"/>
      <c r="D108" s="35"/>
      <c r="E108" s="35"/>
      <c r="F108" s="35"/>
      <c r="G108" s="35"/>
      <c r="H108" s="35"/>
      <c r="I108" s="35"/>
      <c r="J108" s="35"/>
      <c r="K108" s="35"/>
      <c r="L108" s="35"/>
      <c r="M108" s="35"/>
      <c r="N108" s="35"/>
      <c r="O108" s="35"/>
      <c r="P108" s="65">
        <v>103</v>
      </c>
      <c r="Q108" s="66" t="e">
        <v>#N/A</v>
      </c>
      <c r="R108" s="67" t="e">
        <v>#N/A</v>
      </c>
      <c r="S108" s="68">
        <v>3523</v>
      </c>
      <c r="T108" s="66" t="e">
        <v>#N/A</v>
      </c>
      <c r="U108" s="69">
        <v>4028</v>
      </c>
      <c r="V108" s="67" t="e">
        <v>#N/A</v>
      </c>
      <c r="W108" s="68" t="e">
        <v>#N/A</v>
      </c>
      <c r="X108" s="66" t="e">
        <v>#N/A</v>
      </c>
      <c r="Y108" s="69"/>
      <c r="Z108" s="69"/>
      <c r="AA108" s="63"/>
      <c r="AB108" s="264"/>
      <c r="AC108" s="241">
        <v>3022</v>
      </c>
      <c r="AD108" s="243">
        <v>3523</v>
      </c>
      <c r="AE108" s="265"/>
      <c r="AF108" s="266"/>
      <c r="AG108" s="265"/>
      <c r="AH108" s="267"/>
      <c r="AI108" s="265"/>
      <c r="AJ108" s="268"/>
      <c r="AK108" s="269"/>
      <c r="AL108" s="70">
        <v>103</v>
      </c>
      <c r="AM108" s="35"/>
    </row>
    <row r="109" spans="1:39" ht="15.75" x14ac:dyDescent="0.15">
      <c r="A109" s="35"/>
      <c r="B109" s="35"/>
      <c r="C109" s="35"/>
      <c r="D109" s="35"/>
      <c r="E109" s="35"/>
      <c r="F109" s="35"/>
      <c r="G109" s="35"/>
      <c r="H109" s="35"/>
      <c r="I109" s="35"/>
      <c r="J109" s="35"/>
      <c r="K109" s="35"/>
      <c r="L109" s="35"/>
      <c r="M109" s="35"/>
      <c r="N109" s="35"/>
      <c r="O109" s="35"/>
      <c r="P109" s="71">
        <v>104</v>
      </c>
      <c r="Q109" s="72" t="e">
        <v>#N/A</v>
      </c>
      <c r="R109" s="73" t="e">
        <v>#N/A</v>
      </c>
      <c r="S109" s="74">
        <v>3527</v>
      </c>
      <c r="T109" s="72" t="e">
        <v>#N/A</v>
      </c>
      <c r="U109" s="75">
        <v>4030</v>
      </c>
      <c r="V109" s="73" t="e">
        <v>#N/A</v>
      </c>
      <c r="W109" s="74" t="e">
        <v>#N/A</v>
      </c>
      <c r="X109" s="72" t="e">
        <v>#N/A</v>
      </c>
      <c r="Y109" s="75"/>
      <c r="Z109" s="75"/>
      <c r="AA109" s="63"/>
      <c r="AB109" s="264"/>
      <c r="AC109" s="241">
        <v>3025</v>
      </c>
      <c r="AD109" s="243">
        <v>3527</v>
      </c>
      <c r="AE109" s="265"/>
      <c r="AF109" s="266"/>
      <c r="AG109" s="265"/>
      <c r="AH109" s="267"/>
      <c r="AI109" s="265"/>
      <c r="AJ109" s="268"/>
      <c r="AK109" s="269"/>
      <c r="AL109" s="70">
        <v>104</v>
      </c>
      <c r="AM109" s="35"/>
    </row>
    <row r="110" spans="1:39" ht="15.75" x14ac:dyDescent="0.15">
      <c r="A110" s="35"/>
      <c r="B110" s="35"/>
      <c r="C110" s="35"/>
      <c r="D110" s="35"/>
      <c r="E110" s="35"/>
      <c r="F110" s="35"/>
      <c r="G110" s="35"/>
      <c r="H110" s="35"/>
      <c r="I110" s="35"/>
      <c r="J110" s="35"/>
      <c r="K110" s="35"/>
      <c r="L110" s="35"/>
      <c r="M110" s="35"/>
      <c r="N110" s="35"/>
      <c r="O110" s="35"/>
      <c r="P110" s="65">
        <v>105</v>
      </c>
      <c r="Q110" s="81" t="e">
        <v>#N/A</v>
      </c>
      <c r="R110" s="82" t="e">
        <v>#N/A</v>
      </c>
      <c r="S110" s="83">
        <v>3532</v>
      </c>
      <c r="T110" s="81" t="e">
        <v>#N/A</v>
      </c>
      <c r="U110" s="84">
        <v>4032</v>
      </c>
      <c r="V110" s="82" t="e">
        <v>#N/A</v>
      </c>
      <c r="W110" s="83" t="e">
        <v>#N/A</v>
      </c>
      <c r="X110" s="81" t="e">
        <v>#N/A</v>
      </c>
      <c r="Y110" s="84"/>
      <c r="Z110" s="84"/>
      <c r="AA110" s="63"/>
      <c r="AB110" s="264"/>
      <c r="AC110" s="241">
        <v>3027</v>
      </c>
      <c r="AD110" s="243">
        <v>3532</v>
      </c>
      <c r="AE110" s="265"/>
      <c r="AF110" s="266"/>
      <c r="AG110" s="265"/>
      <c r="AH110" s="267"/>
      <c r="AI110" s="265"/>
      <c r="AJ110" s="268"/>
      <c r="AK110" s="269"/>
      <c r="AL110" s="64">
        <v>105</v>
      </c>
      <c r="AM110" s="35"/>
    </row>
    <row r="111" spans="1:39" ht="15.75" x14ac:dyDescent="0.15">
      <c r="A111" s="35"/>
      <c r="B111" s="35"/>
      <c r="C111" s="35"/>
      <c r="D111" s="35"/>
      <c r="E111" s="35"/>
      <c r="F111" s="35"/>
      <c r="G111" s="35"/>
      <c r="H111" s="35"/>
      <c r="I111" s="35"/>
      <c r="J111" s="35"/>
      <c r="K111" s="35"/>
      <c r="L111" s="35"/>
      <c r="M111" s="35"/>
      <c r="N111" s="35"/>
      <c r="O111" s="35"/>
      <c r="P111" s="65">
        <v>106</v>
      </c>
      <c r="Q111" s="66" t="e">
        <v>#N/A</v>
      </c>
      <c r="R111" s="67" t="e">
        <v>#N/A</v>
      </c>
      <c r="S111" s="68">
        <v>3536</v>
      </c>
      <c r="T111" s="66" t="e">
        <v>#N/A</v>
      </c>
      <c r="U111" s="69" t="e">
        <v>#N/A</v>
      </c>
      <c r="V111" s="67" t="e">
        <v>#N/A</v>
      </c>
      <c r="W111" s="68" t="e">
        <v>#N/A</v>
      </c>
      <c r="X111" s="66" t="e">
        <v>#N/A</v>
      </c>
      <c r="Y111" s="69"/>
      <c r="Z111" s="69"/>
      <c r="AA111" s="63"/>
      <c r="AB111" s="264"/>
      <c r="AC111" s="241">
        <v>3030</v>
      </c>
      <c r="AD111" s="243">
        <v>3536</v>
      </c>
      <c r="AE111" s="265"/>
      <c r="AF111" s="266"/>
      <c r="AG111" s="265"/>
      <c r="AH111" s="267"/>
      <c r="AI111" s="265"/>
      <c r="AJ111" s="268"/>
      <c r="AK111" s="269"/>
      <c r="AL111" s="70">
        <v>106</v>
      </c>
      <c r="AM111" s="35"/>
    </row>
    <row r="112" spans="1:39" ht="15.75" x14ac:dyDescent="0.15">
      <c r="A112" s="35"/>
      <c r="B112" s="35"/>
      <c r="C112" s="35"/>
      <c r="D112" s="35"/>
      <c r="E112" s="35"/>
      <c r="F112" s="35"/>
      <c r="G112" s="35"/>
      <c r="H112" s="35"/>
      <c r="I112" s="35"/>
      <c r="J112" s="35"/>
      <c r="K112" s="35"/>
      <c r="L112" s="35"/>
      <c r="M112" s="35"/>
      <c r="N112" s="35"/>
      <c r="O112" s="35"/>
      <c r="P112" s="65">
        <v>107</v>
      </c>
      <c r="Q112" s="66" t="e">
        <v>#N/A</v>
      </c>
      <c r="R112" s="67" t="e">
        <v>#N/A</v>
      </c>
      <c r="S112" s="68">
        <v>3539</v>
      </c>
      <c r="T112" s="66" t="e">
        <v>#N/A</v>
      </c>
      <c r="U112" s="69" t="e">
        <v>#N/A</v>
      </c>
      <c r="V112" s="67" t="e">
        <v>#N/A</v>
      </c>
      <c r="W112" s="68" t="e">
        <v>#N/A</v>
      </c>
      <c r="X112" s="66" t="e">
        <v>#N/A</v>
      </c>
      <c r="Y112" s="69"/>
      <c r="Z112" s="69"/>
      <c r="AA112" s="63"/>
      <c r="AB112" s="264"/>
      <c r="AC112" s="241">
        <v>3033</v>
      </c>
      <c r="AD112" s="243">
        <v>3539</v>
      </c>
      <c r="AE112" s="265"/>
      <c r="AF112" s="266"/>
      <c r="AG112" s="265"/>
      <c r="AH112" s="267"/>
      <c r="AI112" s="265"/>
      <c r="AJ112" s="268"/>
      <c r="AK112" s="269"/>
      <c r="AL112" s="70">
        <v>107</v>
      </c>
      <c r="AM112" s="35"/>
    </row>
    <row r="113" spans="1:39" ht="15.75" x14ac:dyDescent="0.15">
      <c r="A113" s="35"/>
      <c r="B113" s="35"/>
      <c r="C113" s="35"/>
      <c r="D113" s="35"/>
      <c r="E113" s="35"/>
      <c r="F113" s="35"/>
      <c r="G113" s="35"/>
      <c r="H113" s="35"/>
      <c r="I113" s="35"/>
      <c r="J113" s="35"/>
      <c r="K113" s="35"/>
      <c r="L113" s="35"/>
      <c r="M113" s="35"/>
      <c r="N113" s="35"/>
      <c r="O113" s="35"/>
      <c r="P113" s="65">
        <v>108</v>
      </c>
      <c r="Q113" s="85" t="e">
        <v>#N/A</v>
      </c>
      <c r="R113" s="86" t="e">
        <v>#N/A</v>
      </c>
      <c r="S113" s="87">
        <v>3542</v>
      </c>
      <c r="T113" s="85" t="e">
        <v>#N/A</v>
      </c>
      <c r="U113" s="88" t="e">
        <v>#N/A</v>
      </c>
      <c r="V113" s="86" t="e">
        <v>#N/A</v>
      </c>
      <c r="W113" s="87" t="e">
        <v>#N/A</v>
      </c>
      <c r="X113" s="85" t="e">
        <v>#N/A</v>
      </c>
      <c r="Y113" s="88"/>
      <c r="Z113" s="88"/>
      <c r="AA113" s="63"/>
      <c r="AB113" s="264"/>
      <c r="AC113" s="241">
        <v>3036</v>
      </c>
      <c r="AD113" s="243">
        <v>3542</v>
      </c>
      <c r="AE113" s="265"/>
      <c r="AF113" s="266"/>
      <c r="AG113" s="265"/>
      <c r="AH113" s="267"/>
      <c r="AI113" s="265"/>
      <c r="AJ113" s="268"/>
      <c r="AK113" s="269"/>
      <c r="AL113" s="76">
        <v>108</v>
      </c>
      <c r="AM113" s="35"/>
    </row>
    <row r="114" spans="1:39" ht="16.5" thickBot="1" x14ac:dyDescent="0.2">
      <c r="A114" s="35"/>
      <c r="B114" s="35"/>
      <c r="C114" s="35"/>
      <c r="D114" s="35"/>
      <c r="E114" s="35"/>
      <c r="F114" s="35"/>
      <c r="G114" s="35"/>
      <c r="H114" s="35"/>
      <c r="I114" s="35"/>
      <c r="J114" s="35"/>
      <c r="K114" s="35"/>
      <c r="L114" s="35"/>
      <c r="M114" s="35"/>
      <c r="N114" s="35"/>
      <c r="O114" s="35"/>
      <c r="P114" s="58">
        <v>109</v>
      </c>
      <c r="Q114" s="77" t="e">
        <v>#N/A</v>
      </c>
      <c r="R114" s="78" t="e">
        <v>#N/A</v>
      </c>
      <c r="S114" s="79">
        <v>3547</v>
      </c>
      <c r="T114" s="77" t="e">
        <v>#N/A</v>
      </c>
      <c r="U114" s="80" t="e">
        <v>#N/A</v>
      </c>
      <c r="V114" s="78" t="e">
        <v>#N/A</v>
      </c>
      <c r="W114" s="79" t="e">
        <v>#N/A</v>
      </c>
      <c r="X114" s="77" t="e">
        <v>#N/A</v>
      </c>
      <c r="Y114" s="80"/>
      <c r="Z114" s="80"/>
      <c r="AA114" s="63"/>
      <c r="AB114" s="264"/>
      <c r="AC114" s="241">
        <v>3038</v>
      </c>
      <c r="AD114" s="243">
        <v>3547</v>
      </c>
      <c r="AE114" s="265"/>
      <c r="AF114" s="266"/>
      <c r="AG114" s="265"/>
      <c r="AH114" s="267"/>
      <c r="AI114" s="265"/>
      <c r="AJ114" s="268"/>
      <c r="AK114" s="269"/>
      <c r="AL114" s="70">
        <v>109</v>
      </c>
      <c r="AM114" s="35"/>
    </row>
    <row r="115" spans="1:39" ht="16.5" thickTop="1" x14ac:dyDescent="0.15">
      <c r="A115" s="35"/>
      <c r="B115" s="35"/>
      <c r="C115" s="35"/>
      <c r="D115" s="35"/>
      <c r="E115" s="35"/>
      <c r="F115" s="35"/>
      <c r="G115" s="35"/>
      <c r="H115" s="35"/>
      <c r="I115" s="35"/>
      <c r="J115" s="35"/>
      <c r="K115" s="35"/>
      <c r="L115" s="35"/>
      <c r="M115" s="35"/>
      <c r="N115" s="35"/>
      <c r="O115" s="35"/>
      <c r="P115" s="65">
        <v>110</v>
      </c>
      <c r="Q115" s="66"/>
      <c r="R115" s="67"/>
      <c r="S115" s="68"/>
      <c r="T115" s="66"/>
      <c r="U115" s="69"/>
      <c r="V115" s="67"/>
      <c r="W115" s="68"/>
      <c r="X115" s="66"/>
      <c r="Y115" s="69"/>
      <c r="Z115" s="69"/>
      <c r="AA115" s="63"/>
      <c r="AB115" s="264"/>
      <c r="AC115" s="241">
        <v>3042</v>
      </c>
      <c r="AD115" s="252"/>
      <c r="AE115" s="265"/>
      <c r="AF115" s="266"/>
      <c r="AG115" s="265"/>
      <c r="AH115" s="267"/>
      <c r="AI115" s="265"/>
      <c r="AJ115" s="268"/>
      <c r="AK115" s="269"/>
      <c r="AL115" s="70">
        <v>110</v>
      </c>
      <c r="AM115" s="35"/>
    </row>
    <row r="116" spans="1:39" ht="15.75" x14ac:dyDescent="0.15">
      <c r="A116" s="35"/>
      <c r="B116" s="35"/>
      <c r="C116" s="35"/>
      <c r="D116" s="35"/>
      <c r="E116" s="35"/>
      <c r="F116" s="35"/>
      <c r="G116" s="35"/>
      <c r="H116" s="35"/>
      <c r="I116" s="35"/>
      <c r="J116" s="35"/>
      <c r="K116" s="35"/>
      <c r="L116" s="35"/>
      <c r="M116" s="35"/>
      <c r="N116" s="35"/>
      <c r="O116" s="35"/>
      <c r="P116" s="65">
        <v>111</v>
      </c>
      <c r="Q116" s="66"/>
      <c r="R116" s="67"/>
      <c r="S116" s="68"/>
      <c r="T116" s="66"/>
      <c r="U116" s="69"/>
      <c r="V116" s="67"/>
      <c r="W116" s="68"/>
      <c r="X116" s="66"/>
      <c r="Y116" s="69"/>
      <c r="Z116" s="69"/>
      <c r="AA116" s="63"/>
      <c r="AB116" s="264"/>
      <c r="AC116" s="241">
        <v>3046</v>
      </c>
      <c r="AD116" s="249"/>
      <c r="AE116" s="265"/>
      <c r="AF116" s="266"/>
      <c r="AG116" s="265"/>
      <c r="AH116" s="267"/>
      <c r="AI116" s="265"/>
      <c r="AJ116" s="268"/>
      <c r="AK116" s="269"/>
      <c r="AL116" s="70">
        <v>111</v>
      </c>
      <c r="AM116" s="35"/>
    </row>
    <row r="117" spans="1:39" ht="15.75" x14ac:dyDescent="0.15">
      <c r="A117" s="35"/>
      <c r="B117" s="35"/>
      <c r="C117" s="35"/>
      <c r="D117" s="35"/>
      <c r="E117" s="35"/>
      <c r="F117" s="35"/>
      <c r="G117" s="35"/>
      <c r="H117" s="35"/>
      <c r="I117" s="35"/>
      <c r="J117" s="35"/>
      <c r="K117" s="35"/>
      <c r="L117" s="35"/>
      <c r="M117" s="35"/>
      <c r="N117" s="35"/>
      <c r="O117" s="35"/>
      <c r="P117" s="71">
        <v>112</v>
      </c>
      <c r="Q117" s="72"/>
      <c r="R117" s="73"/>
      <c r="S117" s="74"/>
      <c r="T117" s="72"/>
      <c r="U117" s="75"/>
      <c r="V117" s="73"/>
      <c r="W117" s="74"/>
      <c r="X117" s="72"/>
      <c r="Y117" s="75"/>
      <c r="Z117" s="75"/>
      <c r="AA117" s="63"/>
      <c r="AB117" s="264"/>
      <c r="AC117" s="241">
        <v>3049</v>
      </c>
      <c r="AD117" s="249"/>
      <c r="AE117" s="265"/>
      <c r="AF117" s="266"/>
      <c r="AG117" s="265"/>
      <c r="AH117" s="267"/>
      <c r="AI117" s="265"/>
      <c r="AJ117" s="268"/>
      <c r="AK117" s="269"/>
      <c r="AL117" s="70">
        <v>112</v>
      </c>
      <c r="AM117" s="35"/>
    </row>
    <row r="118" spans="1:39" ht="15.75" x14ac:dyDescent="0.15">
      <c r="A118" s="35"/>
      <c r="B118" s="35"/>
      <c r="C118" s="35"/>
      <c r="D118" s="35"/>
      <c r="E118" s="35"/>
      <c r="F118" s="35"/>
      <c r="G118" s="35"/>
      <c r="H118" s="35"/>
      <c r="I118" s="35"/>
      <c r="J118" s="35"/>
      <c r="K118" s="35"/>
      <c r="L118" s="35"/>
      <c r="M118" s="35"/>
      <c r="N118" s="35"/>
      <c r="O118" s="35"/>
      <c r="P118" s="65">
        <v>113</v>
      </c>
      <c r="Q118" s="81"/>
      <c r="R118" s="82"/>
      <c r="S118" s="83"/>
      <c r="T118" s="81"/>
      <c r="U118" s="84"/>
      <c r="V118" s="82"/>
      <c r="W118" s="83"/>
      <c r="X118" s="81"/>
      <c r="Y118" s="84"/>
      <c r="Z118" s="84"/>
      <c r="AA118" s="63"/>
      <c r="AB118" s="264"/>
      <c r="AC118" s="241">
        <v>3051</v>
      </c>
      <c r="AD118" s="249"/>
      <c r="AE118" s="265"/>
      <c r="AF118" s="266"/>
      <c r="AG118" s="265"/>
      <c r="AH118" s="267"/>
      <c r="AI118" s="265"/>
      <c r="AJ118" s="268"/>
      <c r="AK118" s="269"/>
      <c r="AL118" s="64">
        <v>113</v>
      </c>
      <c r="AM118" s="35"/>
    </row>
    <row r="119" spans="1:39" ht="15.75" x14ac:dyDescent="0.15">
      <c r="A119" s="35"/>
      <c r="B119" s="35"/>
      <c r="C119" s="35"/>
      <c r="D119" s="35"/>
      <c r="E119" s="35"/>
      <c r="F119" s="35"/>
      <c r="G119" s="35"/>
      <c r="H119" s="35"/>
      <c r="I119" s="35"/>
      <c r="J119" s="35"/>
      <c r="K119" s="35"/>
      <c r="L119" s="35"/>
      <c r="M119" s="35"/>
      <c r="N119" s="35"/>
      <c r="O119" s="35"/>
      <c r="P119" s="65">
        <v>114</v>
      </c>
      <c r="Q119" s="66"/>
      <c r="R119" s="67"/>
      <c r="S119" s="68"/>
      <c r="T119" s="66"/>
      <c r="U119" s="69"/>
      <c r="V119" s="67"/>
      <c r="W119" s="68"/>
      <c r="X119" s="66"/>
      <c r="Y119" s="69"/>
      <c r="Z119" s="69"/>
      <c r="AA119" s="63"/>
      <c r="AB119" s="264"/>
      <c r="AC119" s="241">
        <v>3053</v>
      </c>
      <c r="AD119" s="260"/>
      <c r="AE119" s="265"/>
      <c r="AF119" s="266"/>
      <c r="AG119" s="265"/>
      <c r="AH119" s="267"/>
      <c r="AI119" s="265"/>
      <c r="AJ119" s="268"/>
      <c r="AK119" s="269"/>
      <c r="AL119" s="70">
        <v>114</v>
      </c>
      <c r="AM119" s="35"/>
    </row>
    <row r="120" spans="1:39" ht="15.75" x14ac:dyDescent="0.15">
      <c r="A120" s="35"/>
      <c r="B120" s="35"/>
      <c r="C120" s="35"/>
      <c r="D120" s="35"/>
      <c r="E120" s="35"/>
      <c r="F120" s="35"/>
      <c r="G120" s="35"/>
      <c r="H120" s="35"/>
      <c r="I120" s="35"/>
      <c r="J120" s="35"/>
      <c r="K120" s="35"/>
      <c r="L120" s="35"/>
      <c r="M120" s="35"/>
      <c r="N120" s="35"/>
      <c r="O120" s="35"/>
      <c r="P120" s="65">
        <v>115</v>
      </c>
      <c r="Q120" s="66"/>
      <c r="R120" s="67"/>
      <c r="S120" s="68"/>
      <c r="T120" s="66"/>
      <c r="U120" s="69"/>
      <c r="V120" s="67"/>
      <c r="W120" s="68"/>
      <c r="X120" s="66"/>
      <c r="Y120" s="69"/>
      <c r="Z120" s="69"/>
      <c r="AA120" s="63"/>
      <c r="AB120" s="264"/>
      <c r="AC120" s="241">
        <v>3056</v>
      </c>
      <c r="AD120" s="260"/>
      <c r="AE120" s="265"/>
      <c r="AF120" s="266"/>
      <c r="AG120" s="265"/>
      <c r="AH120" s="267"/>
      <c r="AI120" s="265"/>
      <c r="AJ120" s="268"/>
      <c r="AK120" s="269"/>
      <c r="AL120" s="70">
        <v>115</v>
      </c>
      <c r="AM120" s="35"/>
    </row>
    <row r="121" spans="1:39" ht="15.75" x14ac:dyDescent="0.15">
      <c r="A121" s="35"/>
      <c r="B121" s="35"/>
      <c r="C121" s="35"/>
      <c r="D121" s="35"/>
      <c r="E121" s="35"/>
      <c r="F121" s="35"/>
      <c r="G121" s="35"/>
      <c r="H121" s="35"/>
      <c r="I121" s="35"/>
      <c r="J121" s="35"/>
      <c r="K121" s="35"/>
      <c r="L121" s="35"/>
      <c r="M121" s="35"/>
      <c r="N121" s="35"/>
      <c r="O121" s="35"/>
      <c r="P121" s="65">
        <v>116</v>
      </c>
      <c r="Q121" s="85"/>
      <c r="R121" s="86"/>
      <c r="S121" s="87"/>
      <c r="T121" s="85"/>
      <c r="U121" s="88"/>
      <c r="V121" s="86"/>
      <c r="W121" s="87"/>
      <c r="X121" s="85"/>
      <c r="Y121" s="88"/>
      <c r="Z121" s="88"/>
      <c r="AA121" s="63"/>
      <c r="AB121" s="264"/>
      <c r="AC121" s="241">
        <v>3060</v>
      </c>
      <c r="AD121" s="260"/>
      <c r="AE121" s="265"/>
      <c r="AF121" s="266"/>
      <c r="AG121" s="265"/>
      <c r="AH121" s="267"/>
      <c r="AI121" s="265"/>
      <c r="AJ121" s="268"/>
      <c r="AK121" s="269"/>
      <c r="AL121" s="76">
        <v>116</v>
      </c>
      <c r="AM121" s="35"/>
    </row>
    <row r="122" spans="1:39" ht="15.75" x14ac:dyDescent="0.15">
      <c r="A122" s="35"/>
      <c r="B122" s="35"/>
      <c r="C122" s="35"/>
      <c r="D122" s="35"/>
      <c r="E122" s="35"/>
      <c r="F122" s="35"/>
      <c r="G122" s="35"/>
      <c r="H122" s="35"/>
      <c r="I122" s="35"/>
      <c r="J122" s="35"/>
      <c r="K122" s="35"/>
      <c r="L122" s="35"/>
      <c r="M122" s="35"/>
      <c r="N122" s="35"/>
      <c r="O122" s="35"/>
      <c r="P122" s="58">
        <v>117</v>
      </c>
      <c r="Q122" s="77"/>
      <c r="R122" s="78"/>
      <c r="S122" s="79"/>
      <c r="T122" s="77"/>
      <c r="U122" s="80"/>
      <c r="V122" s="78"/>
      <c r="W122" s="79"/>
      <c r="X122" s="77"/>
      <c r="Y122" s="80"/>
      <c r="Z122" s="80"/>
      <c r="AA122" s="63"/>
      <c r="AB122" s="264"/>
      <c r="AC122" s="241">
        <v>3062</v>
      </c>
      <c r="AD122" s="260"/>
      <c r="AE122" s="265"/>
      <c r="AF122" s="266"/>
      <c r="AG122" s="265"/>
      <c r="AH122" s="267"/>
      <c r="AI122" s="265"/>
      <c r="AJ122" s="268"/>
      <c r="AK122" s="269"/>
      <c r="AL122" s="70">
        <v>117</v>
      </c>
      <c r="AM122" s="35"/>
    </row>
    <row r="123" spans="1:39" ht="15.75" x14ac:dyDescent="0.15">
      <c r="A123" s="35"/>
      <c r="B123" s="35"/>
      <c r="C123" s="35"/>
      <c r="D123" s="35"/>
      <c r="E123" s="35"/>
      <c r="F123" s="35"/>
      <c r="G123" s="35"/>
      <c r="H123" s="35"/>
      <c r="I123" s="35"/>
      <c r="J123" s="35"/>
      <c r="K123" s="35"/>
      <c r="L123" s="35"/>
      <c r="M123" s="35"/>
      <c r="N123" s="35"/>
      <c r="O123" s="35"/>
      <c r="P123" s="65">
        <v>118</v>
      </c>
      <c r="Q123" s="66"/>
      <c r="R123" s="67"/>
      <c r="S123" s="68"/>
      <c r="T123" s="66"/>
      <c r="U123" s="69"/>
      <c r="V123" s="67"/>
      <c r="W123" s="68"/>
      <c r="X123" s="66"/>
      <c r="Y123" s="69"/>
      <c r="Z123" s="69"/>
      <c r="AA123" s="63"/>
      <c r="AB123" s="264"/>
      <c r="AC123" s="241">
        <v>3064</v>
      </c>
      <c r="AD123" s="260"/>
      <c r="AE123" s="265"/>
      <c r="AF123" s="266"/>
      <c r="AG123" s="265"/>
      <c r="AH123" s="267"/>
      <c r="AI123" s="265"/>
      <c r="AJ123" s="268"/>
      <c r="AK123" s="269"/>
      <c r="AL123" s="70">
        <v>118</v>
      </c>
      <c r="AM123" s="35"/>
    </row>
    <row r="124" spans="1:39" ht="15.75" x14ac:dyDescent="0.15">
      <c r="A124" s="35"/>
      <c r="B124" s="35"/>
      <c r="C124" s="35"/>
      <c r="D124" s="35"/>
      <c r="E124" s="35"/>
      <c r="F124" s="35"/>
      <c r="G124" s="35"/>
      <c r="H124" s="35"/>
      <c r="I124" s="35"/>
      <c r="J124" s="35"/>
      <c r="K124" s="35"/>
      <c r="L124" s="35"/>
      <c r="M124" s="35"/>
      <c r="N124" s="35"/>
      <c r="O124" s="35"/>
      <c r="P124" s="65">
        <v>119</v>
      </c>
      <c r="Q124" s="66"/>
      <c r="R124" s="67"/>
      <c r="S124" s="68"/>
      <c r="T124" s="66"/>
      <c r="U124" s="69"/>
      <c r="V124" s="67"/>
      <c r="W124" s="68"/>
      <c r="X124" s="66"/>
      <c r="Y124" s="69"/>
      <c r="Z124" s="69"/>
      <c r="AA124" s="63"/>
      <c r="AB124" s="264"/>
      <c r="AC124" s="241">
        <v>3067</v>
      </c>
      <c r="AD124" s="260"/>
      <c r="AE124" s="265"/>
      <c r="AF124" s="266"/>
      <c r="AG124" s="265"/>
      <c r="AH124" s="267"/>
      <c r="AI124" s="265"/>
      <c r="AJ124" s="268"/>
      <c r="AK124" s="269"/>
      <c r="AL124" s="70">
        <v>119</v>
      </c>
      <c r="AM124" s="35"/>
    </row>
    <row r="125" spans="1:39" ht="15.75" x14ac:dyDescent="0.15">
      <c r="A125" s="35"/>
      <c r="B125" s="35"/>
      <c r="C125" s="35"/>
      <c r="D125" s="35"/>
      <c r="E125" s="35"/>
      <c r="F125" s="35"/>
      <c r="G125" s="35"/>
      <c r="H125" s="35"/>
      <c r="I125" s="35"/>
      <c r="J125" s="35"/>
      <c r="K125" s="35"/>
      <c r="L125" s="35"/>
      <c r="M125" s="35"/>
      <c r="N125" s="35"/>
      <c r="O125" s="35"/>
      <c r="P125" s="71">
        <v>120</v>
      </c>
      <c r="Q125" s="72"/>
      <c r="R125" s="73"/>
      <c r="S125" s="74"/>
      <c r="T125" s="72"/>
      <c r="U125" s="75"/>
      <c r="V125" s="73"/>
      <c r="W125" s="74"/>
      <c r="X125" s="72"/>
      <c r="Y125" s="75"/>
      <c r="Z125" s="75"/>
      <c r="AA125" s="63"/>
      <c r="AB125" s="264"/>
      <c r="AC125" s="241">
        <v>3070</v>
      </c>
      <c r="AD125" s="260"/>
      <c r="AE125" s="265"/>
      <c r="AF125" s="266"/>
      <c r="AG125" s="265"/>
      <c r="AH125" s="267"/>
      <c r="AI125" s="265"/>
      <c r="AJ125" s="265"/>
      <c r="AK125" s="269"/>
      <c r="AL125" s="70">
        <v>120</v>
      </c>
      <c r="AM125" s="35"/>
    </row>
    <row r="126" spans="1:39" ht="15.75" x14ac:dyDescent="0.15">
      <c r="A126" s="35"/>
      <c r="B126" s="35"/>
      <c r="C126" s="35"/>
      <c r="D126" s="35"/>
      <c r="E126" s="35"/>
      <c r="F126" s="35"/>
      <c r="G126" s="35"/>
      <c r="H126" s="35"/>
      <c r="I126" s="35"/>
      <c r="J126" s="35"/>
      <c r="K126" s="35"/>
      <c r="L126" s="35"/>
      <c r="M126" s="35"/>
      <c r="N126" s="35"/>
      <c r="O126" s="35"/>
      <c r="P126" s="65">
        <v>121</v>
      </c>
      <c r="Q126" s="81"/>
      <c r="R126" s="82"/>
      <c r="S126" s="83"/>
      <c r="T126" s="81"/>
      <c r="U126" s="84"/>
      <c r="V126" s="82"/>
      <c r="W126" s="83"/>
      <c r="X126" s="81"/>
      <c r="Y126" s="84"/>
      <c r="Z126" s="84"/>
      <c r="AA126" s="63"/>
      <c r="AB126" s="264"/>
      <c r="AC126" s="241">
        <v>3074</v>
      </c>
      <c r="AD126" s="260"/>
      <c r="AE126" s="265"/>
      <c r="AF126" s="266"/>
      <c r="AG126" s="265"/>
      <c r="AH126" s="267"/>
      <c r="AI126" s="265"/>
      <c r="AJ126" s="267"/>
      <c r="AK126" s="269"/>
      <c r="AL126" s="64">
        <v>121</v>
      </c>
      <c r="AM126" s="35"/>
    </row>
    <row r="127" spans="1:39" ht="15.75" x14ac:dyDescent="0.15">
      <c r="A127" s="35"/>
      <c r="B127" s="35"/>
      <c r="C127" s="35"/>
      <c r="D127" s="35"/>
      <c r="E127" s="35"/>
      <c r="F127" s="35"/>
      <c r="G127" s="35"/>
      <c r="H127" s="35"/>
      <c r="I127" s="35"/>
      <c r="J127" s="35"/>
      <c r="K127" s="35"/>
      <c r="L127" s="35"/>
      <c r="M127" s="35"/>
      <c r="N127" s="35"/>
      <c r="O127" s="35"/>
      <c r="P127" s="65">
        <v>122</v>
      </c>
      <c r="Q127" s="66"/>
      <c r="R127" s="67"/>
      <c r="S127" s="68"/>
      <c r="T127" s="66"/>
      <c r="U127" s="69"/>
      <c r="V127" s="67"/>
      <c r="W127" s="68"/>
      <c r="X127" s="66"/>
      <c r="Y127" s="69"/>
      <c r="Z127" s="69"/>
      <c r="AA127" s="63"/>
      <c r="AB127" s="264"/>
      <c r="AC127" s="241">
        <v>3076</v>
      </c>
      <c r="AD127" s="260"/>
      <c r="AE127" s="265"/>
      <c r="AF127" s="266"/>
      <c r="AG127" s="265"/>
      <c r="AH127" s="267"/>
      <c r="AI127" s="265"/>
      <c r="AJ127" s="267"/>
      <c r="AK127" s="269"/>
      <c r="AL127" s="70">
        <v>122</v>
      </c>
      <c r="AM127" s="35"/>
    </row>
    <row r="128" spans="1:39" ht="15.75" x14ac:dyDescent="0.15">
      <c r="A128" s="35"/>
      <c r="B128" s="35"/>
      <c r="C128" s="35"/>
      <c r="D128" s="35"/>
      <c r="E128" s="35"/>
      <c r="F128" s="35"/>
      <c r="G128" s="35"/>
      <c r="H128" s="35"/>
      <c r="I128" s="35"/>
      <c r="J128" s="35"/>
      <c r="K128" s="35"/>
      <c r="L128" s="35"/>
      <c r="M128" s="35"/>
      <c r="N128" s="35"/>
      <c r="O128" s="35"/>
      <c r="P128" s="65">
        <v>123</v>
      </c>
      <c r="Q128" s="66"/>
      <c r="R128" s="67"/>
      <c r="S128" s="68"/>
      <c r="T128" s="66"/>
      <c r="U128" s="69"/>
      <c r="V128" s="67"/>
      <c r="W128" s="68"/>
      <c r="X128" s="66"/>
      <c r="Y128" s="69"/>
      <c r="Z128" s="69"/>
      <c r="AA128" s="63"/>
      <c r="AB128" s="264"/>
      <c r="AC128" s="241">
        <v>3079</v>
      </c>
      <c r="AD128" s="260"/>
      <c r="AE128" s="265"/>
      <c r="AF128" s="266"/>
      <c r="AG128" s="265"/>
      <c r="AH128" s="267"/>
      <c r="AI128" s="265"/>
      <c r="AJ128" s="267"/>
      <c r="AK128" s="269"/>
      <c r="AL128" s="70">
        <v>123</v>
      </c>
      <c r="AM128" s="35"/>
    </row>
    <row r="129" spans="1:39" ht="15.75" x14ac:dyDescent="0.15">
      <c r="A129" s="35"/>
      <c r="B129" s="35"/>
      <c r="C129" s="35"/>
      <c r="D129" s="35"/>
      <c r="E129" s="35"/>
      <c r="F129" s="35"/>
      <c r="G129" s="35"/>
      <c r="H129" s="35"/>
      <c r="I129" s="35"/>
      <c r="J129" s="35"/>
      <c r="K129" s="35"/>
      <c r="L129" s="35"/>
      <c r="M129" s="35"/>
      <c r="N129" s="35"/>
      <c r="O129" s="35"/>
      <c r="P129" s="65">
        <v>124</v>
      </c>
      <c r="Q129" s="85"/>
      <c r="R129" s="86"/>
      <c r="S129" s="87"/>
      <c r="T129" s="85"/>
      <c r="U129" s="88"/>
      <c r="V129" s="86"/>
      <c r="W129" s="87"/>
      <c r="X129" s="85"/>
      <c r="Y129" s="88"/>
      <c r="Z129" s="88"/>
      <c r="AA129" s="63"/>
      <c r="AB129" s="264"/>
      <c r="AC129" s="241">
        <v>3082</v>
      </c>
      <c r="AD129" s="260"/>
      <c r="AE129" s="265"/>
      <c r="AF129" s="266"/>
      <c r="AG129" s="265"/>
      <c r="AH129" s="267"/>
      <c r="AI129" s="265"/>
      <c r="AJ129" s="267"/>
      <c r="AK129" s="269"/>
      <c r="AL129" s="76">
        <v>124</v>
      </c>
      <c r="AM129" s="35"/>
    </row>
    <row r="130" spans="1:39" ht="16.5" thickBot="1" x14ac:dyDescent="0.2">
      <c r="A130" s="35"/>
      <c r="B130" s="35"/>
      <c r="C130" s="35"/>
      <c r="D130" s="35"/>
      <c r="E130" s="35"/>
      <c r="F130" s="35"/>
      <c r="G130" s="35"/>
      <c r="H130" s="35"/>
      <c r="I130" s="35"/>
      <c r="J130" s="35"/>
      <c r="K130" s="35"/>
      <c r="L130" s="35"/>
      <c r="M130" s="35"/>
      <c r="N130" s="35"/>
      <c r="O130" s="35"/>
      <c r="P130" s="58">
        <v>125</v>
      </c>
      <c r="Q130" s="77"/>
      <c r="R130" s="78"/>
      <c r="S130" s="79"/>
      <c r="T130" s="77"/>
      <c r="U130" s="80"/>
      <c r="V130" s="78"/>
      <c r="W130" s="79"/>
      <c r="X130" s="77"/>
      <c r="Y130" s="80"/>
      <c r="Z130" s="80"/>
      <c r="AA130" s="63"/>
      <c r="AB130" s="264"/>
      <c r="AC130" s="262">
        <v>3085</v>
      </c>
      <c r="AD130" s="260"/>
      <c r="AE130" s="265"/>
      <c r="AF130" s="266"/>
      <c r="AG130" s="265"/>
      <c r="AH130" s="267"/>
      <c r="AI130" s="265"/>
      <c r="AJ130" s="267"/>
      <c r="AK130" s="269"/>
      <c r="AL130" s="70">
        <v>125</v>
      </c>
      <c r="AM130" s="35"/>
    </row>
    <row r="131" spans="1:39" ht="16.5" thickTop="1" x14ac:dyDescent="0.15">
      <c r="A131" s="35"/>
      <c r="B131" s="35"/>
      <c r="C131" s="35"/>
      <c r="D131" s="35"/>
      <c r="E131" s="35"/>
      <c r="F131" s="35"/>
      <c r="G131" s="35"/>
      <c r="H131" s="35"/>
      <c r="I131" s="35"/>
      <c r="J131" s="35"/>
      <c r="K131" s="35"/>
      <c r="L131" s="35"/>
      <c r="M131" s="35"/>
      <c r="N131" s="35"/>
      <c r="O131" s="35"/>
      <c r="P131" s="70">
        <v>126</v>
      </c>
      <c r="Q131" s="66"/>
      <c r="R131" s="67"/>
      <c r="S131" s="68"/>
      <c r="T131" s="66"/>
      <c r="U131" s="69"/>
      <c r="V131" s="67"/>
      <c r="W131" s="68"/>
      <c r="X131" s="66"/>
      <c r="Y131" s="69"/>
      <c r="Z131" s="69"/>
      <c r="AA131" s="63"/>
      <c r="AB131" s="271"/>
      <c r="AC131" s="95"/>
      <c r="AD131" s="272"/>
      <c r="AE131" s="95"/>
      <c r="AF131" s="97"/>
      <c r="AG131" s="98"/>
      <c r="AH131" s="99"/>
      <c r="AI131" s="98"/>
      <c r="AJ131" s="99"/>
      <c r="AK131" s="100"/>
      <c r="AL131" s="70">
        <v>126</v>
      </c>
      <c r="AM131" s="35"/>
    </row>
    <row r="132" spans="1:39" ht="15.75" x14ac:dyDescent="0.15">
      <c r="A132" s="35"/>
      <c r="B132" s="35"/>
      <c r="C132" s="35"/>
      <c r="D132" s="35"/>
      <c r="E132" s="35"/>
      <c r="F132" s="35"/>
      <c r="G132" s="35"/>
      <c r="H132" s="35"/>
      <c r="I132" s="35"/>
      <c r="J132" s="35"/>
      <c r="K132" s="35"/>
      <c r="L132" s="35"/>
      <c r="M132" s="35"/>
      <c r="N132" s="35"/>
      <c r="O132" s="35"/>
      <c r="P132" s="65">
        <v>127</v>
      </c>
      <c r="Q132" s="66"/>
      <c r="R132" s="67"/>
      <c r="S132" s="68"/>
      <c r="T132" s="66"/>
      <c r="U132" s="69"/>
      <c r="V132" s="67"/>
      <c r="W132" s="68"/>
      <c r="X132" s="66"/>
      <c r="Y132" s="69"/>
      <c r="Z132" s="69"/>
      <c r="AA132" s="63"/>
      <c r="AB132" s="94"/>
      <c r="AC132" s="95"/>
      <c r="AD132" s="96"/>
      <c r="AE132" s="95"/>
      <c r="AF132" s="97"/>
      <c r="AG132" s="98"/>
      <c r="AH132" s="99"/>
      <c r="AI132" s="98"/>
      <c r="AJ132" s="99"/>
      <c r="AK132" s="100"/>
      <c r="AL132" s="70">
        <v>127</v>
      </c>
      <c r="AM132" s="35"/>
    </row>
    <row r="133" spans="1:39" ht="15.75" x14ac:dyDescent="0.15">
      <c r="A133" s="35"/>
      <c r="B133" s="35"/>
      <c r="C133" s="35"/>
      <c r="D133" s="35"/>
      <c r="E133" s="35"/>
      <c r="F133" s="35"/>
      <c r="G133" s="35"/>
      <c r="H133" s="35"/>
      <c r="I133" s="35"/>
      <c r="J133" s="35"/>
      <c r="K133" s="35"/>
      <c r="L133" s="35"/>
      <c r="M133" s="35"/>
      <c r="N133" s="35"/>
      <c r="O133" s="35"/>
      <c r="P133" s="71">
        <v>128</v>
      </c>
      <c r="Q133" s="72"/>
      <c r="R133" s="73"/>
      <c r="S133" s="74"/>
      <c r="T133" s="72"/>
      <c r="U133" s="75"/>
      <c r="V133" s="73"/>
      <c r="W133" s="74"/>
      <c r="X133" s="72"/>
      <c r="Y133" s="75"/>
      <c r="Z133" s="75"/>
      <c r="AA133" s="63"/>
      <c r="AB133" s="94"/>
      <c r="AC133" s="95"/>
      <c r="AD133" s="96"/>
      <c r="AE133" s="95"/>
      <c r="AF133" s="97"/>
      <c r="AG133" s="98"/>
      <c r="AH133" s="99"/>
      <c r="AI133" s="98"/>
      <c r="AJ133" s="99"/>
      <c r="AK133" s="100"/>
      <c r="AL133" s="76">
        <v>128</v>
      </c>
      <c r="AM133" s="35"/>
    </row>
    <row r="134" spans="1:39" ht="15.75" x14ac:dyDescent="0.15">
      <c r="A134" s="35"/>
      <c r="B134" s="35"/>
      <c r="C134" s="35"/>
      <c r="D134" s="35"/>
      <c r="E134" s="35"/>
      <c r="F134" s="35"/>
      <c r="G134" s="35"/>
      <c r="H134" s="35"/>
      <c r="I134" s="35"/>
      <c r="J134" s="35"/>
      <c r="K134" s="35"/>
      <c r="L134" s="35"/>
      <c r="M134" s="35"/>
      <c r="N134" s="35"/>
      <c r="O134" s="35"/>
      <c r="P134" s="65">
        <v>129</v>
      </c>
      <c r="Q134" s="81"/>
      <c r="R134" s="82"/>
      <c r="S134" s="83"/>
      <c r="T134" s="81"/>
      <c r="U134" s="84"/>
      <c r="V134" s="82"/>
      <c r="W134" s="83"/>
      <c r="X134" s="81"/>
      <c r="Y134" s="84"/>
      <c r="Z134" s="84"/>
      <c r="AA134" s="63"/>
      <c r="AB134" s="94"/>
      <c r="AC134" s="95"/>
      <c r="AD134" s="96"/>
      <c r="AE134" s="95"/>
      <c r="AF134" s="97"/>
      <c r="AG134" s="98"/>
      <c r="AH134" s="99"/>
      <c r="AI134" s="98"/>
      <c r="AJ134" s="99"/>
      <c r="AK134" s="100"/>
      <c r="AL134" s="64">
        <v>129</v>
      </c>
      <c r="AM134" s="35"/>
    </row>
    <row r="135" spans="1:39" ht="15.75" x14ac:dyDescent="0.15">
      <c r="A135" s="35"/>
      <c r="B135" s="35"/>
      <c r="C135" s="35"/>
      <c r="D135" s="35"/>
      <c r="E135" s="35"/>
      <c r="F135" s="35"/>
      <c r="G135" s="35"/>
      <c r="H135" s="35"/>
      <c r="I135" s="35"/>
      <c r="J135" s="35"/>
      <c r="K135" s="35"/>
      <c r="L135" s="35"/>
      <c r="M135" s="35"/>
      <c r="N135" s="35"/>
      <c r="O135" s="35"/>
      <c r="P135" s="65">
        <v>130</v>
      </c>
      <c r="Q135" s="66"/>
      <c r="R135" s="67"/>
      <c r="S135" s="68"/>
      <c r="T135" s="66"/>
      <c r="U135" s="69"/>
      <c r="V135" s="67"/>
      <c r="W135" s="68"/>
      <c r="X135" s="66"/>
      <c r="Y135" s="69"/>
      <c r="Z135" s="69"/>
      <c r="AA135" s="63"/>
      <c r="AB135" s="94"/>
      <c r="AC135" s="95"/>
      <c r="AD135" s="96"/>
      <c r="AE135" s="95"/>
      <c r="AF135" s="97"/>
      <c r="AG135" s="98"/>
      <c r="AH135" s="99"/>
      <c r="AI135" s="98"/>
      <c r="AJ135" s="99"/>
      <c r="AK135" s="100"/>
      <c r="AL135" s="70">
        <v>130</v>
      </c>
      <c r="AM135" s="35"/>
    </row>
    <row r="136" spans="1:39" ht="15.75" x14ac:dyDescent="0.15">
      <c r="A136" s="35"/>
      <c r="B136" s="35"/>
      <c r="C136" s="35"/>
      <c r="D136" s="35"/>
      <c r="E136" s="35"/>
      <c r="F136" s="35"/>
      <c r="G136" s="35"/>
      <c r="H136" s="35"/>
      <c r="I136" s="35"/>
      <c r="J136" s="35"/>
      <c r="K136" s="35"/>
      <c r="L136" s="35"/>
      <c r="M136" s="35"/>
      <c r="N136" s="35"/>
      <c r="O136" s="35"/>
      <c r="P136" s="65">
        <v>131</v>
      </c>
      <c r="Q136" s="66"/>
      <c r="R136" s="67"/>
      <c r="S136" s="68"/>
      <c r="T136" s="66"/>
      <c r="U136" s="69"/>
      <c r="V136" s="67"/>
      <c r="W136" s="68"/>
      <c r="X136" s="66"/>
      <c r="Y136" s="69"/>
      <c r="Z136" s="69"/>
      <c r="AA136" s="63"/>
      <c r="AB136" s="94"/>
      <c r="AC136" s="95"/>
      <c r="AD136" s="96"/>
      <c r="AE136" s="95"/>
      <c r="AF136" s="97"/>
      <c r="AG136" s="98"/>
      <c r="AH136" s="99"/>
      <c r="AI136" s="98"/>
      <c r="AJ136" s="99"/>
      <c r="AK136" s="100"/>
      <c r="AL136" s="70">
        <v>131</v>
      </c>
      <c r="AM136" s="35"/>
    </row>
    <row r="137" spans="1:39" ht="15.75" x14ac:dyDescent="0.15">
      <c r="A137" s="35"/>
      <c r="B137" s="35"/>
      <c r="C137" s="35"/>
      <c r="D137" s="35"/>
      <c r="E137" s="35"/>
      <c r="F137" s="35"/>
      <c r="G137" s="35"/>
      <c r="H137" s="35"/>
      <c r="I137" s="35"/>
      <c r="J137" s="35"/>
      <c r="K137" s="35"/>
      <c r="L137" s="35"/>
      <c r="M137" s="35"/>
      <c r="N137" s="35"/>
      <c r="O137" s="35"/>
      <c r="P137" s="65">
        <v>132</v>
      </c>
      <c r="Q137" s="85"/>
      <c r="R137" s="86"/>
      <c r="S137" s="87"/>
      <c r="T137" s="85"/>
      <c r="U137" s="88"/>
      <c r="V137" s="86"/>
      <c r="W137" s="87"/>
      <c r="X137" s="85"/>
      <c r="Y137" s="88"/>
      <c r="Z137" s="88"/>
      <c r="AA137" s="63"/>
      <c r="AB137" s="94"/>
      <c r="AC137" s="95"/>
      <c r="AD137" s="96"/>
      <c r="AE137" s="95"/>
      <c r="AF137" s="97"/>
      <c r="AG137" s="98"/>
      <c r="AH137" s="99"/>
      <c r="AI137" s="98"/>
      <c r="AJ137" s="99"/>
      <c r="AK137" s="100"/>
      <c r="AL137" s="70">
        <v>132</v>
      </c>
      <c r="AM137" s="35"/>
    </row>
    <row r="138" spans="1:39" ht="15.75" x14ac:dyDescent="0.15">
      <c r="A138" s="35"/>
      <c r="B138" s="35"/>
      <c r="C138" s="35"/>
      <c r="D138" s="35"/>
      <c r="E138" s="35"/>
      <c r="F138" s="35"/>
      <c r="G138" s="35"/>
      <c r="H138" s="35"/>
      <c r="I138" s="35"/>
      <c r="J138" s="35"/>
      <c r="K138" s="35"/>
      <c r="L138" s="35"/>
      <c r="M138" s="35"/>
      <c r="N138" s="35"/>
      <c r="O138" s="35"/>
      <c r="P138" s="58">
        <v>133</v>
      </c>
      <c r="Q138" s="77"/>
      <c r="R138" s="78"/>
      <c r="S138" s="79"/>
      <c r="T138" s="77"/>
      <c r="U138" s="80"/>
      <c r="V138" s="78"/>
      <c r="W138" s="79"/>
      <c r="X138" s="77"/>
      <c r="Y138" s="80"/>
      <c r="Z138" s="80"/>
      <c r="AA138" s="63"/>
      <c r="AB138" s="94"/>
      <c r="AC138" s="95"/>
      <c r="AD138" s="96"/>
      <c r="AE138" s="95"/>
      <c r="AF138" s="97"/>
      <c r="AG138" s="98"/>
      <c r="AH138" s="99"/>
      <c r="AI138" s="98"/>
      <c r="AJ138" s="99"/>
      <c r="AK138" s="100"/>
      <c r="AL138" s="64">
        <v>133</v>
      </c>
      <c r="AM138" s="35"/>
    </row>
    <row r="139" spans="1:39" ht="15.75" x14ac:dyDescent="0.15">
      <c r="A139" s="35"/>
      <c r="B139" s="35"/>
      <c r="C139" s="35"/>
      <c r="D139" s="35"/>
      <c r="E139" s="35"/>
      <c r="F139" s="35"/>
      <c r="G139" s="35"/>
      <c r="H139" s="35"/>
      <c r="I139" s="35"/>
      <c r="J139" s="35"/>
      <c r="K139" s="35"/>
      <c r="L139" s="35"/>
      <c r="M139" s="35"/>
      <c r="N139" s="35"/>
      <c r="O139" s="35"/>
      <c r="P139" s="65">
        <v>134</v>
      </c>
      <c r="Q139" s="66"/>
      <c r="R139" s="67"/>
      <c r="S139" s="68"/>
      <c r="T139" s="66"/>
      <c r="U139" s="69"/>
      <c r="V139" s="67"/>
      <c r="W139" s="68"/>
      <c r="X139" s="66"/>
      <c r="Y139" s="69"/>
      <c r="Z139" s="69"/>
      <c r="AA139" s="63"/>
      <c r="AB139" s="94"/>
      <c r="AC139" s="95"/>
      <c r="AD139" s="96"/>
      <c r="AE139" s="95"/>
      <c r="AF139" s="97"/>
      <c r="AG139" s="98"/>
      <c r="AH139" s="99"/>
      <c r="AI139" s="98"/>
      <c r="AJ139" s="99"/>
      <c r="AK139" s="100"/>
      <c r="AL139" s="70">
        <v>134</v>
      </c>
      <c r="AM139" s="35"/>
    </row>
    <row r="140" spans="1:39" ht="15.75" x14ac:dyDescent="0.15">
      <c r="A140" s="35"/>
      <c r="B140" s="35"/>
      <c r="C140" s="35"/>
      <c r="D140" s="35"/>
      <c r="E140" s="35"/>
      <c r="F140" s="35"/>
      <c r="G140" s="35"/>
      <c r="H140" s="35"/>
      <c r="I140" s="35"/>
      <c r="J140" s="35"/>
      <c r="K140" s="35"/>
      <c r="L140" s="35"/>
      <c r="M140" s="35"/>
      <c r="N140" s="35"/>
      <c r="O140" s="35"/>
      <c r="P140" s="65">
        <v>135</v>
      </c>
      <c r="Q140" s="66"/>
      <c r="R140" s="67"/>
      <c r="S140" s="68"/>
      <c r="T140" s="66"/>
      <c r="U140" s="69"/>
      <c r="V140" s="67"/>
      <c r="W140" s="68"/>
      <c r="X140" s="66"/>
      <c r="Y140" s="69"/>
      <c r="Z140" s="69"/>
      <c r="AA140" s="63"/>
      <c r="AB140" s="94"/>
      <c r="AC140" s="95"/>
      <c r="AD140" s="96"/>
      <c r="AE140" s="95"/>
      <c r="AF140" s="97"/>
      <c r="AG140" s="98"/>
      <c r="AH140" s="99"/>
      <c r="AI140" s="98"/>
      <c r="AJ140" s="99"/>
      <c r="AK140" s="100"/>
      <c r="AL140" s="70">
        <v>135</v>
      </c>
      <c r="AM140" s="35"/>
    </row>
    <row r="141" spans="1:39" ht="15.75" x14ac:dyDescent="0.15">
      <c r="A141" s="35"/>
      <c r="B141" s="35"/>
      <c r="C141" s="35"/>
      <c r="D141" s="35"/>
      <c r="E141" s="35"/>
      <c r="F141" s="35"/>
      <c r="G141" s="35"/>
      <c r="H141" s="35"/>
      <c r="I141" s="35"/>
      <c r="J141" s="35"/>
      <c r="K141" s="35"/>
      <c r="L141" s="35"/>
      <c r="M141" s="35"/>
      <c r="N141" s="35"/>
      <c r="O141" s="35"/>
      <c r="P141" s="71">
        <v>136</v>
      </c>
      <c r="Q141" s="72"/>
      <c r="R141" s="73"/>
      <c r="S141" s="74"/>
      <c r="T141" s="72"/>
      <c r="U141" s="75"/>
      <c r="V141" s="73"/>
      <c r="W141" s="74"/>
      <c r="X141" s="72"/>
      <c r="Y141" s="75"/>
      <c r="Z141" s="75"/>
      <c r="AA141" s="63"/>
      <c r="AB141" s="94"/>
      <c r="AC141" s="95"/>
      <c r="AD141" s="96"/>
      <c r="AE141" s="95"/>
      <c r="AF141" s="97"/>
      <c r="AG141" s="98"/>
      <c r="AH141" s="99"/>
      <c r="AI141" s="98"/>
      <c r="AJ141" s="99"/>
      <c r="AK141" s="100"/>
      <c r="AL141" s="76">
        <v>136</v>
      </c>
      <c r="AM141" s="35"/>
    </row>
    <row r="142" spans="1:39" ht="15.75" x14ac:dyDescent="0.15">
      <c r="A142" s="35"/>
      <c r="B142" s="35"/>
      <c r="C142" s="35"/>
      <c r="D142" s="35"/>
      <c r="E142" s="35"/>
      <c r="F142" s="35"/>
      <c r="G142" s="35"/>
      <c r="H142" s="35"/>
      <c r="I142" s="35"/>
      <c r="J142" s="35"/>
      <c r="K142" s="35"/>
      <c r="L142" s="35"/>
      <c r="M142" s="35"/>
      <c r="N142" s="35"/>
      <c r="O142" s="35"/>
      <c r="P142" s="65">
        <v>137</v>
      </c>
      <c r="Q142" s="81"/>
      <c r="R142" s="82"/>
      <c r="S142" s="83"/>
      <c r="T142" s="81"/>
      <c r="U142" s="84"/>
      <c r="V142" s="82"/>
      <c r="W142" s="83"/>
      <c r="X142" s="81"/>
      <c r="Y142" s="84"/>
      <c r="Z142" s="84"/>
      <c r="AA142" s="63"/>
      <c r="AB142" s="94"/>
      <c r="AC142" s="95"/>
      <c r="AD142" s="96"/>
      <c r="AE142" s="95"/>
      <c r="AF142" s="97"/>
      <c r="AG142" s="98"/>
      <c r="AH142" s="99"/>
      <c r="AI142" s="98"/>
      <c r="AJ142" s="99"/>
      <c r="AK142" s="100"/>
      <c r="AL142" s="70">
        <v>137</v>
      </c>
      <c r="AM142" s="35"/>
    </row>
    <row r="143" spans="1:39" ht="15.75" x14ac:dyDescent="0.15">
      <c r="A143" s="35"/>
      <c r="B143" s="35"/>
      <c r="C143" s="35"/>
      <c r="D143" s="35"/>
      <c r="E143" s="35"/>
      <c r="F143" s="35"/>
      <c r="G143" s="35"/>
      <c r="H143" s="35"/>
      <c r="I143" s="35"/>
      <c r="J143" s="35"/>
      <c r="K143" s="35"/>
      <c r="L143" s="35"/>
      <c r="M143" s="35"/>
      <c r="N143" s="35"/>
      <c r="O143" s="35"/>
      <c r="P143" s="65">
        <v>138</v>
      </c>
      <c r="Q143" s="66"/>
      <c r="R143" s="67"/>
      <c r="S143" s="68"/>
      <c r="T143" s="66"/>
      <c r="U143" s="69"/>
      <c r="V143" s="67"/>
      <c r="W143" s="68"/>
      <c r="X143" s="66"/>
      <c r="Y143" s="69"/>
      <c r="Z143" s="69"/>
      <c r="AA143" s="63"/>
      <c r="AB143" s="94"/>
      <c r="AC143" s="95"/>
      <c r="AD143" s="96"/>
      <c r="AE143" s="95"/>
      <c r="AF143" s="97"/>
      <c r="AG143" s="98"/>
      <c r="AH143" s="99"/>
      <c r="AI143" s="98"/>
      <c r="AJ143" s="99"/>
      <c r="AK143" s="100"/>
      <c r="AL143" s="70">
        <v>138</v>
      </c>
      <c r="AM143" s="35"/>
    </row>
    <row r="144" spans="1:39" ht="15.75" x14ac:dyDescent="0.15">
      <c r="A144" s="35"/>
      <c r="B144" s="35"/>
      <c r="C144" s="35"/>
      <c r="D144" s="35"/>
      <c r="E144" s="35"/>
      <c r="F144" s="35"/>
      <c r="G144" s="35"/>
      <c r="H144" s="35"/>
      <c r="I144" s="35"/>
      <c r="J144" s="35"/>
      <c r="K144" s="35"/>
      <c r="L144" s="35"/>
      <c r="M144" s="35"/>
      <c r="N144" s="35"/>
      <c r="O144" s="35"/>
      <c r="P144" s="65">
        <v>139</v>
      </c>
      <c r="Q144" s="66"/>
      <c r="R144" s="67"/>
      <c r="S144" s="68"/>
      <c r="T144" s="66"/>
      <c r="U144" s="69"/>
      <c r="V144" s="67"/>
      <c r="W144" s="68"/>
      <c r="X144" s="66"/>
      <c r="Y144" s="69"/>
      <c r="Z144" s="69"/>
      <c r="AA144" s="63"/>
      <c r="AB144" s="94"/>
      <c r="AC144" s="95"/>
      <c r="AD144" s="96"/>
      <c r="AE144" s="95"/>
      <c r="AF144" s="97"/>
      <c r="AG144" s="98"/>
      <c r="AH144" s="99"/>
      <c r="AI144" s="98"/>
      <c r="AJ144" s="99"/>
      <c r="AK144" s="100"/>
      <c r="AL144" s="70">
        <v>139</v>
      </c>
      <c r="AM144" s="35"/>
    </row>
    <row r="145" spans="1:39" ht="15.75" x14ac:dyDescent="0.15">
      <c r="A145" s="35"/>
      <c r="B145" s="35"/>
      <c r="C145" s="35"/>
      <c r="D145" s="35"/>
      <c r="E145" s="35"/>
      <c r="F145" s="35"/>
      <c r="G145" s="35"/>
      <c r="H145" s="35"/>
      <c r="I145" s="35"/>
      <c r="J145" s="35"/>
      <c r="K145" s="35"/>
      <c r="L145" s="35"/>
      <c r="M145" s="35"/>
      <c r="N145" s="35"/>
      <c r="O145" s="35"/>
      <c r="P145" s="65">
        <v>140</v>
      </c>
      <c r="Q145" s="85"/>
      <c r="R145" s="86"/>
      <c r="S145" s="87"/>
      <c r="T145" s="85"/>
      <c r="U145" s="88"/>
      <c r="V145" s="86"/>
      <c r="W145" s="87"/>
      <c r="X145" s="85"/>
      <c r="Y145" s="88"/>
      <c r="Z145" s="88"/>
      <c r="AA145" s="63"/>
      <c r="AB145" s="94"/>
      <c r="AC145" s="95"/>
      <c r="AD145" s="96"/>
      <c r="AE145" s="95"/>
      <c r="AF145" s="97"/>
      <c r="AG145" s="98"/>
      <c r="AH145" s="99"/>
      <c r="AI145" s="98"/>
      <c r="AJ145" s="99"/>
      <c r="AK145" s="100"/>
      <c r="AL145" s="70">
        <v>140</v>
      </c>
      <c r="AM145" s="35"/>
    </row>
    <row r="146" spans="1:39" ht="15.75" x14ac:dyDescent="0.15">
      <c r="A146" s="35"/>
      <c r="B146" s="35"/>
      <c r="C146" s="35"/>
      <c r="D146" s="35"/>
      <c r="E146" s="35"/>
      <c r="F146" s="35"/>
      <c r="G146" s="35"/>
      <c r="H146" s="35"/>
      <c r="I146" s="35"/>
      <c r="J146" s="35"/>
      <c r="K146" s="35"/>
      <c r="L146" s="35"/>
      <c r="M146" s="35"/>
      <c r="N146" s="35"/>
      <c r="O146" s="35"/>
      <c r="P146" s="58">
        <v>141</v>
      </c>
      <c r="Q146" s="77"/>
      <c r="R146" s="78"/>
      <c r="S146" s="79"/>
      <c r="T146" s="77"/>
      <c r="U146" s="80"/>
      <c r="V146" s="78"/>
      <c r="W146" s="79"/>
      <c r="X146" s="77"/>
      <c r="Y146" s="80"/>
      <c r="Z146" s="80"/>
      <c r="AA146" s="63"/>
      <c r="AB146" s="94"/>
      <c r="AC146" s="95"/>
      <c r="AD146" s="96"/>
      <c r="AE146" s="95"/>
      <c r="AF146" s="97"/>
      <c r="AG146" s="98"/>
      <c r="AH146" s="99"/>
      <c r="AI146" s="98"/>
      <c r="AJ146" s="99"/>
      <c r="AK146" s="98"/>
      <c r="AL146" s="64">
        <v>141</v>
      </c>
      <c r="AM146" s="35"/>
    </row>
    <row r="147" spans="1:39" ht="15.75" x14ac:dyDescent="0.15">
      <c r="A147" s="35"/>
      <c r="B147" s="35"/>
      <c r="C147" s="35"/>
      <c r="D147" s="35"/>
      <c r="E147" s="35"/>
      <c r="F147" s="35"/>
      <c r="G147" s="35"/>
      <c r="H147" s="35"/>
      <c r="I147" s="35"/>
      <c r="J147" s="35"/>
      <c r="K147" s="35"/>
      <c r="L147" s="35"/>
      <c r="M147" s="35"/>
      <c r="N147" s="35"/>
      <c r="O147" s="35"/>
      <c r="P147" s="65">
        <v>142</v>
      </c>
      <c r="Q147" s="66"/>
      <c r="R147" s="67"/>
      <c r="S147" s="68"/>
      <c r="T147" s="66"/>
      <c r="U147" s="69"/>
      <c r="V147" s="67"/>
      <c r="W147" s="68"/>
      <c r="X147" s="66"/>
      <c r="Y147" s="69"/>
      <c r="Z147" s="69"/>
      <c r="AA147" s="63"/>
      <c r="AB147" s="94"/>
      <c r="AC147" s="95"/>
      <c r="AD147" s="96"/>
      <c r="AE147" s="95"/>
      <c r="AF147" s="97"/>
      <c r="AG147" s="98"/>
      <c r="AH147" s="99"/>
      <c r="AI147" s="98"/>
      <c r="AJ147" s="99"/>
      <c r="AK147" s="98"/>
      <c r="AL147" s="70">
        <v>142</v>
      </c>
      <c r="AM147" s="35"/>
    </row>
    <row r="148" spans="1:39" ht="15.75" x14ac:dyDescent="0.15">
      <c r="A148" s="35"/>
      <c r="B148" s="35"/>
      <c r="C148" s="35"/>
      <c r="D148" s="35"/>
      <c r="E148" s="35"/>
      <c r="F148" s="35"/>
      <c r="G148" s="35"/>
      <c r="H148" s="35"/>
      <c r="I148" s="35"/>
      <c r="J148" s="35"/>
      <c r="K148" s="35"/>
      <c r="L148" s="35"/>
      <c r="M148" s="35"/>
      <c r="N148" s="35"/>
      <c r="O148" s="35"/>
      <c r="P148" s="65">
        <v>143</v>
      </c>
      <c r="Q148" s="66"/>
      <c r="R148" s="67"/>
      <c r="S148" s="68"/>
      <c r="T148" s="66"/>
      <c r="U148" s="69"/>
      <c r="V148" s="67"/>
      <c r="W148" s="68"/>
      <c r="X148" s="66"/>
      <c r="Y148" s="69"/>
      <c r="Z148" s="69"/>
      <c r="AA148" s="63"/>
      <c r="AB148" s="94"/>
      <c r="AC148" s="95"/>
      <c r="AD148" s="96"/>
      <c r="AE148" s="95"/>
      <c r="AF148" s="97"/>
      <c r="AG148" s="98"/>
      <c r="AH148" s="99"/>
      <c r="AI148" s="98"/>
      <c r="AJ148" s="99"/>
      <c r="AK148" s="98"/>
      <c r="AL148" s="70">
        <v>143</v>
      </c>
      <c r="AM148" s="35"/>
    </row>
    <row r="149" spans="1:39" ht="15.75" x14ac:dyDescent="0.15">
      <c r="A149" s="35"/>
      <c r="B149" s="35"/>
      <c r="C149" s="35"/>
      <c r="D149" s="35"/>
      <c r="E149" s="35"/>
      <c r="F149" s="35"/>
      <c r="G149" s="35"/>
      <c r="H149" s="35"/>
      <c r="I149" s="35"/>
      <c r="J149" s="35"/>
      <c r="K149" s="35"/>
      <c r="L149" s="35"/>
      <c r="M149" s="35"/>
      <c r="N149" s="35"/>
      <c r="O149" s="35"/>
      <c r="P149" s="71">
        <v>144</v>
      </c>
      <c r="Q149" s="72"/>
      <c r="R149" s="73"/>
      <c r="S149" s="74"/>
      <c r="T149" s="72"/>
      <c r="U149" s="75"/>
      <c r="V149" s="73"/>
      <c r="W149" s="74"/>
      <c r="X149" s="72"/>
      <c r="Y149" s="75"/>
      <c r="Z149" s="75"/>
      <c r="AA149" s="63"/>
      <c r="AB149" s="94"/>
      <c r="AC149" s="95"/>
      <c r="AD149" s="96"/>
      <c r="AE149" s="95"/>
      <c r="AF149" s="97"/>
      <c r="AG149" s="98"/>
      <c r="AH149" s="99"/>
      <c r="AI149" s="98"/>
      <c r="AJ149" s="99"/>
      <c r="AK149" s="98"/>
      <c r="AL149" s="76">
        <v>144</v>
      </c>
      <c r="AM149" s="35"/>
    </row>
    <row r="150" spans="1:39" ht="15.75" x14ac:dyDescent="0.15">
      <c r="A150" s="35"/>
      <c r="B150" s="35"/>
      <c r="C150" s="35"/>
      <c r="D150" s="35"/>
      <c r="E150" s="35"/>
      <c r="F150" s="35"/>
      <c r="G150" s="35"/>
      <c r="H150" s="35"/>
      <c r="I150" s="35"/>
      <c r="J150" s="35"/>
      <c r="K150" s="35"/>
      <c r="L150" s="35"/>
      <c r="M150" s="35"/>
      <c r="N150" s="35"/>
      <c r="O150" s="35"/>
      <c r="P150" s="65">
        <v>145</v>
      </c>
      <c r="Q150" s="81"/>
      <c r="R150" s="82"/>
      <c r="S150" s="83"/>
      <c r="T150" s="81"/>
      <c r="U150" s="84"/>
      <c r="V150" s="82"/>
      <c r="W150" s="83"/>
      <c r="X150" s="81"/>
      <c r="Y150" s="84"/>
      <c r="Z150" s="84"/>
      <c r="AA150" s="63"/>
      <c r="AB150" s="94"/>
      <c r="AC150" s="95"/>
      <c r="AD150" s="96"/>
      <c r="AE150" s="95"/>
      <c r="AF150" s="97"/>
      <c r="AG150" s="98"/>
      <c r="AH150" s="99"/>
      <c r="AI150" s="98"/>
      <c r="AJ150" s="99"/>
      <c r="AK150" s="98"/>
      <c r="AL150" s="70">
        <v>145</v>
      </c>
      <c r="AM150" s="35"/>
    </row>
    <row r="151" spans="1:39" ht="15.75" x14ac:dyDescent="0.15">
      <c r="A151" s="35"/>
      <c r="B151" s="35"/>
      <c r="C151" s="35"/>
      <c r="D151" s="35"/>
      <c r="E151" s="35"/>
      <c r="F151" s="35"/>
      <c r="G151" s="35"/>
      <c r="H151" s="35"/>
      <c r="I151" s="35"/>
      <c r="J151" s="35"/>
      <c r="K151" s="35"/>
      <c r="L151" s="35"/>
      <c r="M151" s="35"/>
      <c r="N151" s="35"/>
      <c r="O151" s="35"/>
      <c r="P151" s="65">
        <v>146</v>
      </c>
      <c r="Q151" s="66"/>
      <c r="R151" s="67"/>
      <c r="S151" s="68"/>
      <c r="T151" s="66"/>
      <c r="U151" s="69"/>
      <c r="V151" s="67"/>
      <c r="W151" s="68"/>
      <c r="X151" s="66"/>
      <c r="Y151" s="69"/>
      <c r="Z151" s="69"/>
      <c r="AA151" s="63"/>
      <c r="AB151" s="94"/>
      <c r="AC151" s="95"/>
      <c r="AD151" s="96"/>
      <c r="AE151" s="95"/>
      <c r="AF151" s="97"/>
      <c r="AG151" s="98"/>
      <c r="AH151" s="99"/>
      <c r="AI151" s="98"/>
      <c r="AJ151" s="99"/>
      <c r="AK151" s="98"/>
      <c r="AL151" s="70">
        <v>146</v>
      </c>
      <c r="AM151" s="35"/>
    </row>
    <row r="152" spans="1:39" ht="15.75" x14ac:dyDescent="0.15">
      <c r="A152" s="35"/>
      <c r="B152" s="35"/>
      <c r="C152" s="35"/>
      <c r="D152" s="35"/>
      <c r="E152" s="35"/>
      <c r="F152" s="35"/>
      <c r="G152" s="35"/>
      <c r="H152" s="35"/>
      <c r="I152" s="35"/>
      <c r="J152" s="35"/>
      <c r="K152" s="35"/>
      <c r="L152" s="35"/>
      <c r="M152" s="35"/>
      <c r="N152" s="35"/>
      <c r="O152" s="35"/>
      <c r="P152" s="65">
        <v>147</v>
      </c>
      <c r="Q152" s="66"/>
      <c r="R152" s="67"/>
      <c r="S152" s="68"/>
      <c r="T152" s="66"/>
      <c r="U152" s="69"/>
      <c r="V152" s="67"/>
      <c r="W152" s="68"/>
      <c r="X152" s="66"/>
      <c r="Y152" s="69"/>
      <c r="Z152" s="69"/>
      <c r="AA152" s="63"/>
      <c r="AB152" s="94"/>
      <c r="AC152" s="95"/>
      <c r="AD152" s="96"/>
      <c r="AE152" s="95"/>
      <c r="AF152" s="97"/>
      <c r="AG152" s="98"/>
      <c r="AH152" s="99"/>
      <c r="AI152" s="98"/>
      <c r="AJ152" s="99"/>
      <c r="AK152" s="98"/>
      <c r="AL152" s="70">
        <v>147</v>
      </c>
      <c r="AM152" s="35"/>
    </row>
    <row r="153" spans="1:39" ht="15.75" x14ac:dyDescent="0.15">
      <c r="A153" s="35"/>
      <c r="B153" s="35"/>
      <c r="C153" s="35"/>
      <c r="D153" s="35"/>
      <c r="E153" s="35"/>
      <c r="F153" s="35"/>
      <c r="G153" s="35"/>
      <c r="H153" s="35"/>
      <c r="I153" s="35"/>
      <c r="J153" s="35"/>
      <c r="K153" s="35"/>
      <c r="L153" s="35"/>
      <c r="M153" s="35"/>
      <c r="N153" s="35"/>
      <c r="O153" s="35"/>
      <c r="P153" s="65">
        <v>148</v>
      </c>
      <c r="Q153" s="85"/>
      <c r="R153" s="86"/>
      <c r="S153" s="87"/>
      <c r="T153" s="85"/>
      <c r="U153" s="88"/>
      <c r="V153" s="86"/>
      <c r="W153" s="87"/>
      <c r="X153" s="85"/>
      <c r="Y153" s="88"/>
      <c r="Z153" s="88"/>
      <c r="AA153" s="63"/>
      <c r="AB153" s="94"/>
      <c r="AC153" s="95"/>
      <c r="AD153" s="96"/>
      <c r="AE153" s="95"/>
      <c r="AF153" s="97"/>
      <c r="AG153" s="98"/>
      <c r="AH153" s="99"/>
      <c r="AI153" s="98"/>
      <c r="AJ153" s="99"/>
      <c r="AK153" s="98"/>
      <c r="AL153" s="70">
        <v>148</v>
      </c>
      <c r="AM153" s="35"/>
    </row>
    <row r="154" spans="1:39" ht="15.75" x14ac:dyDescent="0.15">
      <c r="A154" s="35"/>
      <c r="B154" s="35"/>
      <c r="C154" s="35"/>
      <c r="D154" s="35"/>
      <c r="E154" s="35"/>
      <c r="F154" s="35"/>
      <c r="G154" s="35"/>
      <c r="H154" s="35"/>
      <c r="I154" s="35"/>
      <c r="J154" s="35"/>
      <c r="K154" s="35"/>
      <c r="L154" s="35"/>
      <c r="M154" s="35"/>
      <c r="N154" s="35"/>
      <c r="O154" s="35"/>
      <c r="P154" s="58">
        <v>149</v>
      </c>
      <c r="Q154" s="77"/>
      <c r="R154" s="78"/>
      <c r="S154" s="79"/>
      <c r="T154" s="77"/>
      <c r="U154" s="80"/>
      <c r="V154" s="78"/>
      <c r="W154" s="79"/>
      <c r="X154" s="77"/>
      <c r="Y154" s="80"/>
      <c r="Z154" s="80"/>
      <c r="AA154" s="63"/>
      <c r="AB154" s="94"/>
      <c r="AC154" s="95"/>
      <c r="AD154" s="96"/>
      <c r="AE154" s="95"/>
      <c r="AF154" s="97"/>
      <c r="AG154" s="98"/>
      <c r="AH154" s="99"/>
      <c r="AI154" s="98"/>
      <c r="AJ154" s="99"/>
      <c r="AK154" s="98"/>
      <c r="AL154" s="64">
        <v>149</v>
      </c>
      <c r="AM154" s="35"/>
    </row>
    <row r="155" spans="1:39" ht="15.75" x14ac:dyDescent="0.15">
      <c r="A155" s="35"/>
      <c r="B155" s="35"/>
      <c r="C155" s="35"/>
      <c r="D155" s="35"/>
      <c r="E155" s="35"/>
      <c r="F155" s="35"/>
      <c r="G155" s="35"/>
      <c r="H155" s="35"/>
      <c r="I155" s="35"/>
      <c r="J155" s="35"/>
      <c r="K155" s="35"/>
      <c r="L155" s="35"/>
      <c r="M155" s="35"/>
      <c r="N155" s="35"/>
      <c r="O155" s="35"/>
      <c r="P155" s="65">
        <v>150</v>
      </c>
      <c r="Q155" s="66"/>
      <c r="R155" s="67"/>
      <c r="S155" s="68"/>
      <c r="T155" s="66"/>
      <c r="U155" s="69"/>
      <c r="V155" s="67"/>
      <c r="W155" s="68"/>
      <c r="X155" s="66"/>
      <c r="Y155" s="69"/>
      <c r="Z155" s="69"/>
      <c r="AA155" s="63"/>
      <c r="AB155" s="94"/>
      <c r="AC155" s="95"/>
      <c r="AD155" s="96"/>
      <c r="AE155" s="95"/>
      <c r="AF155" s="97"/>
      <c r="AG155" s="98"/>
      <c r="AH155" s="99"/>
      <c r="AI155" s="101"/>
      <c r="AJ155" s="99"/>
      <c r="AK155" s="98"/>
      <c r="AL155" s="70">
        <v>150</v>
      </c>
      <c r="AM155" s="35"/>
    </row>
    <row r="156" spans="1:39" ht="15.75" x14ac:dyDescent="0.15">
      <c r="A156" s="35"/>
      <c r="B156" s="35"/>
      <c r="C156" s="35"/>
      <c r="D156" s="35"/>
      <c r="E156" s="35"/>
      <c r="F156" s="35"/>
      <c r="G156" s="35"/>
      <c r="H156" s="35"/>
      <c r="I156" s="35"/>
      <c r="J156" s="35"/>
      <c r="K156" s="35"/>
      <c r="L156" s="35"/>
      <c r="M156" s="35"/>
      <c r="N156" s="35"/>
      <c r="O156" s="35"/>
      <c r="P156" s="65">
        <v>151</v>
      </c>
      <c r="Q156" s="66"/>
      <c r="R156" s="67"/>
      <c r="S156" s="68"/>
      <c r="T156" s="66"/>
      <c r="U156" s="69"/>
      <c r="V156" s="67"/>
      <c r="W156" s="68"/>
      <c r="X156" s="66"/>
      <c r="Y156" s="69"/>
      <c r="Z156" s="69"/>
      <c r="AA156" s="63"/>
      <c r="AB156" s="94"/>
      <c r="AC156" s="95"/>
      <c r="AD156" s="96"/>
      <c r="AE156" s="95"/>
      <c r="AF156" s="97"/>
      <c r="AG156" s="98"/>
      <c r="AH156" s="99"/>
      <c r="AI156" s="101"/>
      <c r="AJ156" s="99"/>
      <c r="AK156" s="98"/>
      <c r="AL156" s="70">
        <v>151</v>
      </c>
      <c r="AM156" s="35"/>
    </row>
    <row r="157" spans="1:39" ht="15.75" x14ac:dyDescent="0.15">
      <c r="A157" s="35"/>
      <c r="B157" s="35"/>
      <c r="C157" s="35"/>
      <c r="D157" s="35"/>
      <c r="E157" s="35"/>
      <c r="F157" s="35"/>
      <c r="G157" s="35"/>
      <c r="H157" s="35"/>
      <c r="I157" s="35"/>
      <c r="J157" s="35"/>
      <c r="K157" s="35"/>
      <c r="L157" s="35"/>
      <c r="M157" s="35"/>
      <c r="N157" s="35"/>
      <c r="O157" s="35"/>
      <c r="P157" s="71">
        <v>152</v>
      </c>
      <c r="Q157" s="72"/>
      <c r="R157" s="73"/>
      <c r="S157" s="74"/>
      <c r="T157" s="72"/>
      <c r="U157" s="75"/>
      <c r="V157" s="73"/>
      <c r="W157" s="74"/>
      <c r="X157" s="72"/>
      <c r="Y157" s="75"/>
      <c r="Z157" s="75"/>
      <c r="AA157" s="63"/>
      <c r="AB157" s="94"/>
      <c r="AC157" s="95"/>
      <c r="AD157" s="96"/>
      <c r="AE157" s="95"/>
      <c r="AF157" s="97"/>
      <c r="AG157" s="98"/>
      <c r="AH157" s="99"/>
      <c r="AI157" s="101"/>
      <c r="AJ157" s="99"/>
      <c r="AK157" s="98"/>
      <c r="AL157" s="76">
        <v>152</v>
      </c>
      <c r="AM157" s="35"/>
    </row>
    <row r="158" spans="1:39" ht="15.75" x14ac:dyDescent="0.15">
      <c r="A158" s="35"/>
      <c r="B158" s="35"/>
      <c r="C158" s="35"/>
      <c r="D158" s="35"/>
      <c r="E158" s="35"/>
      <c r="F158" s="35"/>
      <c r="G158" s="35"/>
      <c r="H158" s="35"/>
      <c r="I158" s="35"/>
      <c r="J158" s="35"/>
      <c r="K158" s="35"/>
      <c r="L158" s="35"/>
      <c r="M158" s="35"/>
      <c r="N158" s="35"/>
      <c r="O158" s="35"/>
      <c r="P158" s="65">
        <v>153</v>
      </c>
      <c r="Q158" s="81"/>
      <c r="R158" s="82"/>
      <c r="S158" s="83"/>
      <c r="T158" s="81"/>
      <c r="U158" s="84"/>
      <c r="V158" s="82"/>
      <c r="W158" s="83"/>
      <c r="X158" s="81"/>
      <c r="Y158" s="84"/>
      <c r="Z158" s="84"/>
      <c r="AA158" s="63"/>
      <c r="AB158" s="102"/>
      <c r="AC158" s="95"/>
      <c r="AD158" s="96"/>
      <c r="AE158" s="95"/>
      <c r="AF158" s="97"/>
      <c r="AG158" s="98"/>
      <c r="AH158" s="99"/>
      <c r="AI158" s="101"/>
      <c r="AJ158" s="99"/>
      <c r="AK158" s="98"/>
      <c r="AL158" s="70">
        <v>153</v>
      </c>
      <c r="AM158" s="35"/>
    </row>
    <row r="159" spans="1:39" ht="15.75" x14ac:dyDescent="0.15">
      <c r="A159" s="35"/>
      <c r="B159" s="35"/>
      <c r="C159" s="35"/>
      <c r="D159" s="35"/>
      <c r="E159" s="35"/>
      <c r="F159" s="35"/>
      <c r="G159" s="35"/>
      <c r="H159" s="35"/>
      <c r="I159" s="35"/>
      <c r="J159" s="35"/>
      <c r="K159" s="35"/>
      <c r="L159" s="35"/>
      <c r="M159" s="35"/>
      <c r="N159" s="35"/>
      <c r="O159" s="35"/>
      <c r="P159" s="65">
        <v>154</v>
      </c>
      <c r="Q159" s="66"/>
      <c r="R159" s="67"/>
      <c r="S159" s="68"/>
      <c r="T159" s="66"/>
      <c r="U159" s="69"/>
      <c r="V159" s="67"/>
      <c r="W159" s="68"/>
      <c r="X159" s="66"/>
      <c r="Y159" s="69"/>
      <c r="Z159" s="69"/>
      <c r="AA159" s="63"/>
      <c r="AB159" s="102"/>
      <c r="AC159" s="95"/>
      <c r="AD159" s="96"/>
      <c r="AE159" s="95"/>
      <c r="AF159" s="97"/>
      <c r="AG159" s="98"/>
      <c r="AH159" s="103"/>
      <c r="AI159" s="101"/>
      <c r="AJ159" s="99"/>
      <c r="AK159" s="98"/>
      <c r="AL159" s="70">
        <v>154</v>
      </c>
      <c r="AM159" s="35"/>
    </row>
    <row r="160" spans="1:39" ht="15.75" x14ac:dyDescent="0.15">
      <c r="A160" s="35"/>
      <c r="B160" s="35"/>
      <c r="C160" s="35"/>
      <c r="D160" s="35"/>
      <c r="E160" s="35"/>
      <c r="F160" s="35"/>
      <c r="G160" s="35"/>
      <c r="H160" s="35"/>
      <c r="I160" s="35"/>
      <c r="J160" s="35"/>
      <c r="K160" s="35"/>
      <c r="L160" s="35"/>
      <c r="M160" s="35"/>
      <c r="N160" s="35"/>
      <c r="O160" s="35"/>
      <c r="P160" s="65">
        <v>155</v>
      </c>
      <c r="Q160" s="66"/>
      <c r="R160" s="67"/>
      <c r="S160" s="68"/>
      <c r="T160" s="66"/>
      <c r="U160" s="69"/>
      <c r="V160" s="67"/>
      <c r="W160" s="68"/>
      <c r="X160" s="66"/>
      <c r="Y160" s="69"/>
      <c r="Z160" s="69"/>
      <c r="AA160" s="63"/>
      <c r="AB160" s="102"/>
      <c r="AC160" s="95"/>
      <c r="AD160" s="96"/>
      <c r="AE160" s="95"/>
      <c r="AF160" s="97"/>
      <c r="AG160" s="98"/>
      <c r="AH160" s="103"/>
      <c r="AI160" s="101"/>
      <c r="AJ160" s="99"/>
      <c r="AK160" s="98"/>
      <c r="AL160" s="70">
        <v>155</v>
      </c>
      <c r="AM160" s="35"/>
    </row>
    <row r="161" spans="1:39" ht="15.75" x14ac:dyDescent="0.15">
      <c r="A161" s="35"/>
      <c r="B161" s="35"/>
      <c r="C161" s="35"/>
      <c r="D161" s="35"/>
      <c r="E161" s="35"/>
      <c r="F161" s="35"/>
      <c r="G161" s="35"/>
      <c r="H161" s="35"/>
      <c r="I161" s="35"/>
      <c r="J161" s="35"/>
      <c r="K161" s="35"/>
      <c r="L161" s="35"/>
      <c r="M161" s="35"/>
      <c r="N161" s="35"/>
      <c r="O161" s="35"/>
      <c r="P161" s="65">
        <v>156</v>
      </c>
      <c r="Q161" s="85"/>
      <c r="R161" s="86"/>
      <c r="S161" s="87"/>
      <c r="T161" s="85"/>
      <c r="U161" s="88"/>
      <c r="V161" s="86"/>
      <c r="W161" s="87"/>
      <c r="X161" s="85"/>
      <c r="Y161" s="88"/>
      <c r="Z161" s="88"/>
      <c r="AA161" s="63"/>
      <c r="AB161" s="102"/>
      <c r="AC161" s="95"/>
      <c r="AD161" s="96"/>
      <c r="AE161" s="95"/>
      <c r="AF161" s="97"/>
      <c r="AG161" s="98"/>
      <c r="AH161" s="103"/>
      <c r="AI161" s="101"/>
      <c r="AJ161" s="99"/>
      <c r="AK161" s="98"/>
      <c r="AL161" s="70">
        <v>156</v>
      </c>
      <c r="AM161" s="35"/>
    </row>
    <row r="162" spans="1:39" ht="15.75" x14ac:dyDescent="0.15">
      <c r="A162" s="35"/>
      <c r="B162" s="35"/>
      <c r="C162" s="35"/>
      <c r="D162" s="35"/>
      <c r="E162" s="35"/>
      <c r="F162" s="35"/>
      <c r="G162" s="35"/>
      <c r="H162" s="35"/>
      <c r="I162" s="35"/>
      <c r="J162" s="35"/>
      <c r="K162" s="35"/>
      <c r="L162" s="35"/>
      <c r="M162" s="35"/>
      <c r="N162" s="35"/>
      <c r="O162" s="35"/>
      <c r="P162" s="58">
        <v>157</v>
      </c>
      <c r="Q162" s="77"/>
      <c r="R162" s="78"/>
      <c r="S162" s="79"/>
      <c r="T162" s="77"/>
      <c r="U162" s="80"/>
      <c r="V162" s="78"/>
      <c r="W162" s="79"/>
      <c r="X162" s="77"/>
      <c r="Y162" s="80"/>
      <c r="Z162" s="80"/>
      <c r="AA162" s="63"/>
      <c r="AB162" s="102"/>
      <c r="AC162" s="95"/>
      <c r="AD162" s="96"/>
      <c r="AE162" s="95"/>
      <c r="AF162" s="97"/>
      <c r="AG162" s="98"/>
      <c r="AH162" s="103"/>
      <c r="AI162" s="101"/>
      <c r="AJ162" s="99"/>
      <c r="AK162" s="98"/>
      <c r="AL162" s="64">
        <v>157</v>
      </c>
      <c r="AM162" s="35"/>
    </row>
    <row r="163" spans="1:39" ht="15.75" x14ac:dyDescent="0.15">
      <c r="A163" s="35"/>
      <c r="B163" s="35"/>
      <c r="C163" s="35"/>
      <c r="D163" s="35"/>
      <c r="E163" s="35"/>
      <c r="F163" s="35"/>
      <c r="G163" s="35"/>
      <c r="H163" s="35"/>
      <c r="I163" s="35"/>
      <c r="J163" s="35"/>
      <c r="K163" s="35"/>
      <c r="L163" s="35"/>
      <c r="M163" s="35"/>
      <c r="N163" s="35"/>
      <c r="O163" s="35"/>
      <c r="P163" s="65">
        <v>158</v>
      </c>
      <c r="Q163" s="66"/>
      <c r="R163" s="67"/>
      <c r="S163" s="68"/>
      <c r="T163" s="66"/>
      <c r="U163" s="69"/>
      <c r="V163" s="67"/>
      <c r="W163" s="68"/>
      <c r="X163" s="66"/>
      <c r="Y163" s="69"/>
      <c r="Z163" s="69"/>
      <c r="AA163" s="63"/>
      <c r="AB163" s="102"/>
      <c r="AC163" s="104"/>
      <c r="AD163" s="96"/>
      <c r="AE163" s="95"/>
      <c r="AF163" s="97"/>
      <c r="AG163" s="98"/>
      <c r="AH163" s="103"/>
      <c r="AI163" s="101"/>
      <c r="AJ163" s="99"/>
      <c r="AK163" s="98"/>
      <c r="AL163" s="70">
        <v>158</v>
      </c>
      <c r="AM163" s="35"/>
    </row>
    <row r="164" spans="1:39" ht="15.75" x14ac:dyDescent="0.15">
      <c r="A164" s="35"/>
      <c r="B164" s="35"/>
      <c r="C164" s="35"/>
      <c r="D164" s="35"/>
      <c r="E164" s="35"/>
      <c r="F164" s="35"/>
      <c r="G164" s="35"/>
      <c r="H164" s="35"/>
      <c r="I164" s="35"/>
      <c r="J164" s="35"/>
      <c r="K164" s="35"/>
      <c r="L164" s="35"/>
      <c r="M164" s="35"/>
      <c r="N164" s="35"/>
      <c r="O164" s="35"/>
      <c r="P164" s="65">
        <v>159</v>
      </c>
      <c r="Q164" s="66"/>
      <c r="R164" s="67"/>
      <c r="S164" s="68"/>
      <c r="T164" s="66"/>
      <c r="U164" s="69"/>
      <c r="V164" s="67"/>
      <c r="W164" s="68"/>
      <c r="X164" s="66"/>
      <c r="Y164" s="69"/>
      <c r="Z164" s="69"/>
      <c r="AA164" s="63"/>
      <c r="AB164" s="102"/>
      <c r="AC164" s="104"/>
      <c r="AD164" s="96"/>
      <c r="AE164" s="95"/>
      <c r="AF164" s="97"/>
      <c r="AG164" s="98"/>
      <c r="AH164" s="103"/>
      <c r="AI164" s="101"/>
      <c r="AJ164" s="99"/>
      <c r="AK164" s="98"/>
      <c r="AL164" s="70">
        <v>159</v>
      </c>
      <c r="AM164" s="35"/>
    </row>
    <row r="165" spans="1:39" ht="15.75" x14ac:dyDescent="0.15">
      <c r="A165" s="35"/>
      <c r="B165" s="35"/>
      <c r="C165" s="35"/>
      <c r="D165" s="35"/>
      <c r="E165" s="35"/>
      <c r="F165" s="35"/>
      <c r="G165" s="35"/>
      <c r="H165" s="35"/>
      <c r="I165" s="35"/>
      <c r="J165" s="35"/>
      <c r="K165" s="35"/>
      <c r="L165" s="35"/>
      <c r="M165" s="35"/>
      <c r="N165" s="35"/>
      <c r="O165" s="35"/>
      <c r="P165" s="71">
        <v>160</v>
      </c>
      <c r="Q165" s="72"/>
      <c r="R165" s="73"/>
      <c r="S165" s="74"/>
      <c r="T165" s="72"/>
      <c r="U165" s="75"/>
      <c r="V165" s="73"/>
      <c r="W165" s="74"/>
      <c r="X165" s="72"/>
      <c r="Y165" s="75"/>
      <c r="Z165" s="75"/>
      <c r="AA165" s="63"/>
      <c r="AB165" s="102"/>
      <c r="AC165" s="104"/>
      <c r="AD165" s="96"/>
      <c r="AE165" s="95"/>
      <c r="AF165" s="97"/>
      <c r="AG165" s="98"/>
      <c r="AH165" s="103"/>
      <c r="AI165" s="101"/>
      <c r="AJ165" s="99"/>
      <c r="AK165" s="98"/>
      <c r="AL165" s="76">
        <v>160</v>
      </c>
      <c r="AM165" s="35"/>
    </row>
    <row r="166" spans="1:39" ht="15.75" x14ac:dyDescent="0.15">
      <c r="A166" s="35"/>
      <c r="B166" s="35"/>
      <c r="C166" s="35"/>
      <c r="D166" s="35"/>
      <c r="E166" s="35"/>
      <c r="F166" s="35"/>
      <c r="G166" s="35"/>
      <c r="H166" s="35"/>
      <c r="I166" s="35"/>
      <c r="J166" s="35"/>
      <c r="K166" s="35"/>
      <c r="L166" s="35"/>
      <c r="M166" s="35"/>
      <c r="N166" s="35"/>
      <c r="O166" s="35"/>
      <c r="P166" s="65">
        <v>161</v>
      </c>
      <c r="Q166" s="81"/>
      <c r="R166" s="82"/>
      <c r="S166" s="83"/>
      <c r="T166" s="81"/>
      <c r="U166" s="84"/>
      <c r="V166" s="82"/>
      <c r="W166" s="83"/>
      <c r="X166" s="81"/>
      <c r="Y166" s="84"/>
      <c r="Z166" s="84"/>
      <c r="AA166" s="63"/>
      <c r="AB166" s="102"/>
      <c r="AC166" s="104"/>
      <c r="AD166" s="96"/>
      <c r="AE166" s="95"/>
      <c r="AF166" s="97"/>
      <c r="AG166" s="98"/>
      <c r="AH166" s="103"/>
      <c r="AI166" s="101"/>
      <c r="AJ166" s="99"/>
      <c r="AK166" s="98"/>
      <c r="AL166" s="70">
        <v>161</v>
      </c>
      <c r="AM166" s="35"/>
    </row>
    <row r="167" spans="1:39" ht="15.75" x14ac:dyDescent="0.15">
      <c r="A167" s="35"/>
      <c r="B167" s="35"/>
      <c r="C167" s="35"/>
      <c r="D167" s="35"/>
      <c r="E167" s="35"/>
      <c r="F167" s="35"/>
      <c r="G167" s="35"/>
      <c r="H167" s="35"/>
      <c r="I167" s="35"/>
      <c r="J167" s="35"/>
      <c r="K167" s="35"/>
      <c r="L167" s="35"/>
      <c r="M167" s="35"/>
      <c r="N167" s="35"/>
      <c r="O167" s="35"/>
      <c r="P167" s="65">
        <v>162</v>
      </c>
      <c r="Q167" s="66"/>
      <c r="R167" s="67"/>
      <c r="S167" s="68"/>
      <c r="T167" s="66"/>
      <c r="U167" s="69"/>
      <c r="V167" s="67"/>
      <c r="W167" s="68"/>
      <c r="X167" s="66"/>
      <c r="Y167" s="69"/>
      <c r="Z167" s="69"/>
      <c r="AA167" s="63"/>
      <c r="AB167" s="102"/>
      <c r="AC167" s="104"/>
      <c r="AD167" s="96"/>
      <c r="AE167" s="95"/>
      <c r="AF167" s="97"/>
      <c r="AG167" s="98"/>
      <c r="AH167" s="103"/>
      <c r="AI167" s="101"/>
      <c r="AJ167" s="99"/>
      <c r="AK167" s="98"/>
      <c r="AL167" s="70">
        <v>162</v>
      </c>
      <c r="AM167" s="35"/>
    </row>
    <row r="168" spans="1:39" ht="15.75" x14ac:dyDescent="0.15">
      <c r="A168" s="35"/>
      <c r="B168" s="35"/>
      <c r="C168" s="35"/>
      <c r="D168" s="35"/>
      <c r="E168" s="35"/>
      <c r="F168" s="35"/>
      <c r="G168" s="35"/>
      <c r="H168" s="35"/>
      <c r="I168" s="35"/>
      <c r="J168" s="35"/>
      <c r="K168" s="35"/>
      <c r="L168" s="35"/>
      <c r="M168" s="35"/>
      <c r="N168" s="35"/>
      <c r="O168" s="35"/>
      <c r="P168" s="65">
        <v>163</v>
      </c>
      <c r="Q168" s="66"/>
      <c r="R168" s="67"/>
      <c r="S168" s="68"/>
      <c r="T168" s="66"/>
      <c r="U168" s="69"/>
      <c r="V168" s="67"/>
      <c r="W168" s="68"/>
      <c r="X168" s="66"/>
      <c r="Y168" s="69"/>
      <c r="Z168" s="69"/>
      <c r="AA168" s="63"/>
      <c r="AB168" s="102"/>
      <c r="AC168" s="104"/>
      <c r="AD168" s="96"/>
      <c r="AE168" s="95"/>
      <c r="AF168" s="97"/>
      <c r="AG168" s="98"/>
      <c r="AH168" s="103"/>
      <c r="AI168" s="101"/>
      <c r="AJ168" s="99"/>
      <c r="AK168" s="98"/>
      <c r="AL168" s="70">
        <v>163</v>
      </c>
      <c r="AM168" s="35"/>
    </row>
    <row r="169" spans="1:39" ht="15.75" x14ac:dyDescent="0.15">
      <c r="A169" s="35"/>
      <c r="B169" s="35"/>
      <c r="C169" s="35"/>
      <c r="D169" s="35"/>
      <c r="E169" s="35"/>
      <c r="F169" s="35"/>
      <c r="G169" s="35"/>
      <c r="H169" s="35"/>
      <c r="I169" s="35"/>
      <c r="J169" s="35"/>
      <c r="K169" s="35"/>
      <c r="L169" s="35"/>
      <c r="M169" s="35"/>
      <c r="N169" s="35"/>
      <c r="O169" s="35"/>
      <c r="P169" s="65">
        <v>164</v>
      </c>
      <c r="Q169" s="85"/>
      <c r="R169" s="86"/>
      <c r="S169" s="87"/>
      <c r="T169" s="85"/>
      <c r="U169" s="88"/>
      <c r="V169" s="86"/>
      <c r="W169" s="87"/>
      <c r="X169" s="85"/>
      <c r="Y169" s="88"/>
      <c r="Z169" s="88"/>
      <c r="AA169" s="63"/>
      <c r="AB169" s="102"/>
      <c r="AC169" s="104"/>
      <c r="AD169" s="96"/>
      <c r="AE169" s="95"/>
      <c r="AF169" s="97"/>
      <c r="AG169" s="98"/>
      <c r="AH169" s="103"/>
      <c r="AI169" s="101"/>
      <c r="AJ169" s="99"/>
      <c r="AK169" s="98"/>
      <c r="AL169" s="70">
        <v>164</v>
      </c>
      <c r="AM169" s="35"/>
    </row>
    <row r="170" spans="1:39" ht="15.75" x14ac:dyDescent="0.15">
      <c r="A170" s="35"/>
      <c r="B170" s="35"/>
      <c r="C170" s="35"/>
      <c r="D170" s="35"/>
      <c r="E170" s="35"/>
      <c r="F170" s="35"/>
      <c r="G170" s="35"/>
      <c r="H170" s="35"/>
      <c r="I170" s="35"/>
      <c r="J170" s="35"/>
      <c r="K170" s="35"/>
      <c r="L170" s="35"/>
      <c r="M170" s="35"/>
      <c r="N170" s="35"/>
      <c r="O170" s="35"/>
      <c r="P170" s="58">
        <v>165</v>
      </c>
      <c r="Q170" s="77"/>
      <c r="R170" s="78"/>
      <c r="S170" s="79"/>
      <c r="T170" s="77"/>
      <c r="U170" s="80"/>
      <c r="V170" s="78"/>
      <c r="W170" s="79"/>
      <c r="X170" s="77"/>
      <c r="Y170" s="80"/>
      <c r="Z170" s="80"/>
      <c r="AA170" s="63"/>
      <c r="AB170" s="102"/>
      <c r="AC170" s="104"/>
      <c r="AD170" s="96"/>
      <c r="AE170" s="95"/>
      <c r="AF170" s="97"/>
      <c r="AG170" s="98"/>
      <c r="AH170" s="103"/>
      <c r="AI170" s="101"/>
      <c r="AJ170" s="99"/>
      <c r="AK170" s="98"/>
      <c r="AL170" s="64">
        <v>165</v>
      </c>
      <c r="AM170" s="35"/>
    </row>
    <row r="171" spans="1:39" ht="15.75" x14ac:dyDescent="0.15">
      <c r="A171" s="35"/>
      <c r="B171" s="35"/>
      <c r="C171" s="35"/>
      <c r="D171" s="35"/>
      <c r="E171" s="35"/>
      <c r="F171" s="35"/>
      <c r="G171" s="35"/>
      <c r="H171" s="35"/>
      <c r="I171" s="35"/>
      <c r="J171" s="35"/>
      <c r="K171" s="35"/>
      <c r="L171" s="35"/>
      <c r="M171" s="35"/>
      <c r="N171" s="35"/>
      <c r="O171" s="35"/>
      <c r="P171" s="65">
        <v>166</v>
      </c>
      <c r="Q171" s="66"/>
      <c r="R171" s="67"/>
      <c r="S171" s="68"/>
      <c r="T171" s="66"/>
      <c r="U171" s="69"/>
      <c r="V171" s="67"/>
      <c r="W171" s="68"/>
      <c r="X171" s="66"/>
      <c r="Y171" s="69"/>
      <c r="Z171" s="69"/>
      <c r="AA171" s="37"/>
      <c r="AB171" s="102"/>
      <c r="AC171" s="104"/>
      <c r="AD171" s="96"/>
      <c r="AE171" s="95"/>
      <c r="AF171" s="97"/>
      <c r="AG171" s="98"/>
      <c r="AH171" s="103"/>
      <c r="AI171" s="101"/>
      <c r="AJ171" s="99"/>
      <c r="AK171" s="98"/>
      <c r="AL171" s="70">
        <v>166</v>
      </c>
      <c r="AM171" s="35"/>
    </row>
    <row r="172" spans="1:39" ht="15.75" x14ac:dyDescent="0.15">
      <c r="A172" s="35"/>
      <c r="B172" s="35"/>
      <c r="C172" s="35"/>
      <c r="D172" s="35"/>
      <c r="E172" s="35"/>
      <c r="F172" s="35"/>
      <c r="G172" s="35"/>
      <c r="H172" s="35"/>
      <c r="I172" s="35"/>
      <c r="J172" s="35"/>
      <c r="K172" s="35"/>
      <c r="L172" s="35"/>
      <c r="M172" s="35"/>
      <c r="N172" s="35"/>
      <c r="O172" s="35"/>
      <c r="P172" s="65">
        <v>167</v>
      </c>
      <c r="Q172" s="66"/>
      <c r="R172" s="67"/>
      <c r="S172" s="68"/>
      <c r="T172" s="66"/>
      <c r="U172" s="69"/>
      <c r="V172" s="67"/>
      <c r="W172" s="68"/>
      <c r="X172" s="66"/>
      <c r="Y172" s="69"/>
      <c r="Z172" s="69"/>
      <c r="AA172" s="37"/>
      <c r="AB172" s="102"/>
      <c r="AC172" s="104"/>
      <c r="AD172" s="96"/>
      <c r="AE172" s="95"/>
      <c r="AF172" s="97"/>
      <c r="AG172" s="98"/>
      <c r="AH172" s="103"/>
      <c r="AI172" s="101"/>
      <c r="AJ172" s="99"/>
      <c r="AK172" s="98"/>
      <c r="AL172" s="70">
        <v>167</v>
      </c>
      <c r="AM172" s="35"/>
    </row>
    <row r="173" spans="1:39" ht="15.75" x14ac:dyDescent="0.15">
      <c r="A173" s="35"/>
      <c r="B173" s="35"/>
      <c r="C173" s="35"/>
      <c r="D173" s="35"/>
      <c r="E173" s="35"/>
      <c r="F173" s="35"/>
      <c r="G173" s="35"/>
      <c r="H173" s="35"/>
      <c r="I173" s="35"/>
      <c r="J173" s="35"/>
      <c r="K173" s="35"/>
      <c r="L173" s="35"/>
      <c r="M173" s="35"/>
      <c r="N173" s="35"/>
      <c r="O173" s="35"/>
      <c r="P173" s="71">
        <v>168</v>
      </c>
      <c r="Q173" s="72"/>
      <c r="R173" s="73"/>
      <c r="S173" s="74"/>
      <c r="T173" s="72"/>
      <c r="U173" s="75"/>
      <c r="V173" s="73"/>
      <c r="W173" s="74"/>
      <c r="X173" s="72"/>
      <c r="Y173" s="75"/>
      <c r="Z173" s="75"/>
      <c r="AA173" s="37"/>
      <c r="AB173" s="102"/>
      <c r="AC173" s="104"/>
      <c r="AD173" s="96"/>
      <c r="AE173" s="95"/>
      <c r="AF173" s="97"/>
      <c r="AG173" s="98"/>
      <c r="AH173" s="103"/>
      <c r="AI173" s="101"/>
      <c r="AJ173" s="99"/>
      <c r="AK173" s="98"/>
      <c r="AL173" s="76">
        <v>168</v>
      </c>
      <c r="AM173" s="35"/>
    </row>
    <row r="174" spans="1:39" ht="15.75" x14ac:dyDescent="0.15">
      <c r="A174" s="35"/>
      <c r="B174" s="35"/>
      <c r="C174" s="35"/>
      <c r="D174" s="35"/>
      <c r="E174" s="35"/>
      <c r="F174" s="35"/>
      <c r="G174" s="35"/>
      <c r="H174" s="35"/>
      <c r="I174" s="35"/>
      <c r="J174" s="35"/>
      <c r="K174" s="35"/>
      <c r="L174" s="35"/>
      <c r="M174" s="35"/>
      <c r="N174" s="35"/>
      <c r="O174" s="35"/>
      <c r="P174" s="65">
        <v>169</v>
      </c>
      <c r="Q174" s="81"/>
      <c r="R174" s="82"/>
      <c r="S174" s="83"/>
      <c r="T174" s="81"/>
      <c r="U174" s="84"/>
      <c r="V174" s="82"/>
      <c r="W174" s="83"/>
      <c r="X174" s="81"/>
      <c r="Y174" s="84"/>
      <c r="Z174" s="84"/>
      <c r="AA174" s="37"/>
      <c r="AB174" s="102"/>
      <c r="AC174" s="104"/>
      <c r="AD174" s="96"/>
      <c r="AE174" s="95"/>
      <c r="AF174" s="97"/>
      <c r="AG174" s="98"/>
      <c r="AH174" s="103"/>
      <c r="AI174" s="101"/>
      <c r="AJ174" s="99"/>
      <c r="AK174" s="98"/>
      <c r="AL174" s="70">
        <v>169</v>
      </c>
      <c r="AM174" s="35"/>
    </row>
    <row r="175" spans="1:39" ht="15.75" x14ac:dyDescent="0.15">
      <c r="A175" s="35"/>
      <c r="B175" s="35"/>
      <c r="C175" s="35"/>
      <c r="D175" s="35"/>
      <c r="E175" s="35"/>
      <c r="F175" s="35"/>
      <c r="G175" s="35"/>
      <c r="H175" s="35"/>
      <c r="I175" s="35"/>
      <c r="J175" s="35"/>
      <c r="K175" s="35"/>
      <c r="L175" s="35"/>
      <c r="M175" s="35"/>
      <c r="N175" s="35"/>
      <c r="O175" s="35"/>
      <c r="P175" s="65">
        <v>170</v>
      </c>
      <c r="Q175" s="66"/>
      <c r="R175" s="67"/>
      <c r="S175" s="68"/>
      <c r="T175" s="66"/>
      <c r="U175" s="69"/>
      <c r="V175" s="67"/>
      <c r="W175" s="68"/>
      <c r="X175" s="66"/>
      <c r="Y175" s="69"/>
      <c r="Z175" s="69"/>
      <c r="AA175" s="37"/>
      <c r="AB175" s="102"/>
      <c r="AC175" s="104"/>
      <c r="AD175" s="96"/>
      <c r="AE175" s="95"/>
      <c r="AF175" s="97"/>
      <c r="AG175" s="98"/>
      <c r="AH175" s="103"/>
      <c r="AI175" s="101"/>
      <c r="AJ175" s="99"/>
      <c r="AK175" s="98"/>
      <c r="AL175" s="70">
        <v>170</v>
      </c>
      <c r="AM175" s="35"/>
    </row>
    <row r="176" spans="1:39" ht="15.75" x14ac:dyDescent="0.15">
      <c r="A176" s="35"/>
      <c r="B176" s="35"/>
      <c r="C176" s="35"/>
      <c r="D176" s="35"/>
      <c r="E176" s="35"/>
      <c r="F176" s="35"/>
      <c r="G176" s="35"/>
      <c r="H176" s="35"/>
      <c r="I176" s="35"/>
      <c r="J176" s="35"/>
      <c r="K176" s="35"/>
      <c r="L176" s="35"/>
      <c r="M176" s="35"/>
      <c r="N176" s="35"/>
      <c r="O176" s="35"/>
      <c r="P176" s="65">
        <v>171</v>
      </c>
      <c r="Q176" s="66"/>
      <c r="R176" s="67"/>
      <c r="S176" s="68"/>
      <c r="T176" s="66"/>
      <c r="U176" s="69"/>
      <c r="V176" s="67"/>
      <c r="W176" s="68"/>
      <c r="X176" s="66"/>
      <c r="Y176" s="69"/>
      <c r="Z176" s="69"/>
      <c r="AA176" s="37"/>
      <c r="AB176" s="102"/>
      <c r="AC176" s="104"/>
      <c r="AD176" s="96"/>
      <c r="AE176" s="95"/>
      <c r="AF176" s="97"/>
      <c r="AG176" s="98"/>
      <c r="AH176" s="103"/>
      <c r="AI176" s="101"/>
      <c r="AJ176" s="99"/>
      <c r="AK176" s="98"/>
      <c r="AL176" s="70">
        <v>171</v>
      </c>
      <c r="AM176" s="35"/>
    </row>
    <row r="177" spans="1:39" ht="15.75" x14ac:dyDescent="0.15">
      <c r="A177" s="35"/>
      <c r="B177" s="35"/>
      <c r="C177" s="35"/>
      <c r="D177" s="35"/>
      <c r="E177" s="35"/>
      <c r="F177" s="35"/>
      <c r="G177" s="35"/>
      <c r="H177" s="35"/>
      <c r="I177" s="35"/>
      <c r="J177" s="35"/>
      <c r="K177" s="35"/>
      <c r="L177" s="35"/>
      <c r="M177" s="35"/>
      <c r="N177" s="35"/>
      <c r="O177" s="35"/>
      <c r="P177" s="65">
        <v>172</v>
      </c>
      <c r="Q177" s="85"/>
      <c r="R177" s="86"/>
      <c r="S177" s="87"/>
      <c r="T177" s="85"/>
      <c r="U177" s="88"/>
      <c r="V177" s="86"/>
      <c r="W177" s="87"/>
      <c r="X177" s="85"/>
      <c r="Y177" s="88"/>
      <c r="Z177" s="88"/>
      <c r="AA177" s="37"/>
      <c r="AB177" s="102"/>
      <c r="AC177" s="104"/>
      <c r="AD177" s="96"/>
      <c r="AE177" s="95"/>
      <c r="AF177" s="97"/>
      <c r="AG177" s="98"/>
      <c r="AH177" s="103"/>
      <c r="AI177" s="101"/>
      <c r="AJ177" s="99"/>
      <c r="AK177" s="98"/>
      <c r="AL177" s="70">
        <v>172</v>
      </c>
      <c r="AM177" s="35"/>
    </row>
    <row r="178" spans="1:39" ht="15.75" x14ac:dyDescent="0.15">
      <c r="A178" s="35"/>
      <c r="B178" s="35"/>
      <c r="C178" s="35"/>
      <c r="D178" s="35"/>
      <c r="E178" s="35"/>
      <c r="F178" s="35"/>
      <c r="G178" s="35"/>
      <c r="H178" s="35"/>
      <c r="I178" s="35"/>
      <c r="J178" s="35"/>
      <c r="K178" s="35"/>
      <c r="L178" s="35"/>
      <c r="M178" s="35"/>
      <c r="N178" s="35"/>
      <c r="O178" s="35"/>
      <c r="P178" s="58">
        <v>173</v>
      </c>
      <c r="Q178" s="77"/>
      <c r="R178" s="78"/>
      <c r="S178" s="79"/>
      <c r="T178" s="77"/>
      <c r="U178" s="80"/>
      <c r="V178" s="78"/>
      <c r="W178" s="79"/>
      <c r="X178" s="77"/>
      <c r="Y178" s="80"/>
      <c r="Z178" s="80"/>
      <c r="AA178" s="37"/>
      <c r="AB178" s="102"/>
      <c r="AC178" s="104"/>
      <c r="AD178" s="96"/>
      <c r="AE178" s="95"/>
      <c r="AF178" s="97"/>
      <c r="AG178" s="98"/>
      <c r="AH178" s="103"/>
      <c r="AI178" s="101"/>
      <c r="AJ178" s="99"/>
      <c r="AK178" s="98"/>
      <c r="AL178" s="64">
        <v>173</v>
      </c>
      <c r="AM178" s="35"/>
    </row>
    <row r="179" spans="1:39" ht="15.75" x14ac:dyDescent="0.15">
      <c r="A179" s="35"/>
      <c r="B179" s="35"/>
      <c r="C179" s="35"/>
      <c r="D179" s="35"/>
      <c r="E179" s="35"/>
      <c r="F179" s="35"/>
      <c r="G179" s="35"/>
      <c r="H179" s="35"/>
      <c r="I179" s="35"/>
      <c r="J179" s="35"/>
      <c r="K179" s="35"/>
      <c r="L179" s="35"/>
      <c r="M179" s="35"/>
      <c r="N179" s="35"/>
      <c r="O179" s="35"/>
      <c r="P179" s="65">
        <v>174</v>
      </c>
      <c r="Q179" s="66"/>
      <c r="R179" s="67"/>
      <c r="S179" s="68"/>
      <c r="T179" s="66"/>
      <c r="U179" s="69"/>
      <c r="V179" s="67"/>
      <c r="W179" s="68"/>
      <c r="X179" s="66"/>
      <c r="Y179" s="69"/>
      <c r="Z179" s="69"/>
      <c r="AA179" s="37"/>
      <c r="AB179" s="102"/>
      <c r="AC179" s="104"/>
      <c r="AD179" s="96"/>
      <c r="AE179" s="95"/>
      <c r="AF179" s="97"/>
      <c r="AG179" s="98"/>
      <c r="AH179" s="103"/>
      <c r="AI179" s="101"/>
      <c r="AJ179" s="99"/>
      <c r="AK179" s="98"/>
      <c r="AL179" s="70">
        <v>174</v>
      </c>
      <c r="AM179" s="35"/>
    </row>
    <row r="180" spans="1:39" ht="15.75" x14ac:dyDescent="0.15">
      <c r="A180" s="35"/>
      <c r="B180" s="35"/>
      <c r="C180" s="35"/>
      <c r="D180" s="35"/>
      <c r="E180" s="35"/>
      <c r="F180" s="35"/>
      <c r="G180" s="35"/>
      <c r="H180" s="35"/>
      <c r="I180" s="35"/>
      <c r="J180" s="35"/>
      <c r="K180" s="35"/>
      <c r="L180" s="35"/>
      <c r="M180" s="35"/>
      <c r="N180" s="35"/>
      <c r="O180" s="35"/>
      <c r="P180" s="65">
        <v>175</v>
      </c>
      <c r="Q180" s="66"/>
      <c r="R180" s="67"/>
      <c r="S180" s="68"/>
      <c r="T180" s="66"/>
      <c r="U180" s="69"/>
      <c r="V180" s="67"/>
      <c r="W180" s="68"/>
      <c r="X180" s="66"/>
      <c r="Y180" s="69"/>
      <c r="Z180" s="69"/>
      <c r="AA180" s="37"/>
      <c r="AB180" s="102"/>
      <c r="AC180" s="104"/>
      <c r="AD180" s="96"/>
      <c r="AE180" s="95"/>
      <c r="AF180" s="97"/>
      <c r="AG180" s="98"/>
      <c r="AH180" s="103"/>
      <c r="AI180" s="101"/>
      <c r="AJ180" s="99"/>
      <c r="AK180" s="98"/>
      <c r="AL180" s="70">
        <v>175</v>
      </c>
      <c r="AM180" s="35"/>
    </row>
    <row r="181" spans="1:39" ht="15.75" x14ac:dyDescent="0.15">
      <c r="A181" s="35"/>
      <c r="B181" s="35"/>
      <c r="C181" s="35"/>
      <c r="D181" s="35"/>
      <c r="E181" s="35"/>
      <c r="F181" s="35"/>
      <c r="G181" s="35"/>
      <c r="H181" s="35"/>
      <c r="I181" s="35"/>
      <c r="J181" s="35"/>
      <c r="K181" s="35"/>
      <c r="L181" s="35"/>
      <c r="M181" s="35"/>
      <c r="N181" s="35"/>
      <c r="O181" s="35"/>
      <c r="P181" s="71">
        <v>176</v>
      </c>
      <c r="Q181" s="72"/>
      <c r="R181" s="73"/>
      <c r="S181" s="74"/>
      <c r="T181" s="72"/>
      <c r="U181" s="75"/>
      <c r="V181" s="73"/>
      <c r="W181" s="74"/>
      <c r="X181" s="72"/>
      <c r="Y181" s="75"/>
      <c r="Z181" s="75"/>
      <c r="AA181" s="37"/>
      <c r="AB181" s="102"/>
      <c r="AC181" s="104"/>
      <c r="AD181" s="96"/>
      <c r="AE181" s="95"/>
      <c r="AF181" s="97"/>
      <c r="AG181" s="98"/>
      <c r="AH181" s="103"/>
      <c r="AI181" s="101"/>
      <c r="AJ181" s="99"/>
      <c r="AK181" s="98"/>
      <c r="AL181" s="76">
        <v>176</v>
      </c>
      <c r="AM181" s="35"/>
    </row>
    <row r="182" spans="1:39" ht="15.75" x14ac:dyDescent="0.15">
      <c r="A182" s="35"/>
      <c r="B182" s="35"/>
      <c r="C182" s="35"/>
      <c r="D182" s="35"/>
      <c r="E182" s="35"/>
      <c r="F182" s="35"/>
      <c r="G182" s="35"/>
      <c r="H182" s="35"/>
      <c r="I182" s="35"/>
      <c r="J182" s="35"/>
      <c r="K182" s="35"/>
      <c r="L182" s="35"/>
      <c r="M182" s="35"/>
      <c r="N182" s="35"/>
      <c r="O182" s="35"/>
      <c r="P182" s="65">
        <v>177</v>
      </c>
      <c r="Q182" s="81"/>
      <c r="R182" s="82"/>
      <c r="S182" s="83"/>
      <c r="T182" s="81"/>
      <c r="U182" s="84"/>
      <c r="V182" s="82"/>
      <c r="W182" s="83"/>
      <c r="X182" s="81"/>
      <c r="Y182" s="84"/>
      <c r="Z182" s="84"/>
      <c r="AA182" s="37"/>
      <c r="AB182" s="102"/>
      <c r="AC182" s="104"/>
      <c r="AD182" s="96"/>
      <c r="AE182" s="95"/>
      <c r="AF182" s="97"/>
      <c r="AG182" s="98"/>
      <c r="AH182" s="103"/>
      <c r="AI182" s="101"/>
      <c r="AJ182" s="99"/>
      <c r="AK182" s="98"/>
      <c r="AL182" s="70">
        <v>177</v>
      </c>
      <c r="AM182" s="35"/>
    </row>
    <row r="183" spans="1:39" ht="15.75" x14ac:dyDescent="0.15">
      <c r="A183" s="35"/>
      <c r="B183" s="35"/>
      <c r="C183" s="35"/>
      <c r="D183" s="35"/>
      <c r="E183" s="35"/>
      <c r="F183" s="35"/>
      <c r="G183" s="35"/>
      <c r="H183" s="35"/>
      <c r="I183" s="35"/>
      <c r="J183" s="35"/>
      <c r="K183" s="35"/>
      <c r="L183" s="35"/>
      <c r="M183" s="35"/>
      <c r="N183" s="35"/>
      <c r="O183" s="35"/>
      <c r="P183" s="65">
        <v>178</v>
      </c>
      <c r="Q183" s="66"/>
      <c r="R183" s="67"/>
      <c r="S183" s="68"/>
      <c r="T183" s="66"/>
      <c r="U183" s="69"/>
      <c r="V183" s="67"/>
      <c r="W183" s="68"/>
      <c r="X183" s="66"/>
      <c r="Y183" s="69"/>
      <c r="Z183" s="69"/>
      <c r="AA183" s="37"/>
      <c r="AB183" s="102"/>
      <c r="AC183" s="104"/>
      <c r="AD183" s="96"/>
      <c r="AE183" s="95"/>
      <c r="AF183" s="97"/>
      <c r="AG183" s="98"/>
      <c r="AH183" s="103"/>
      <c r="AI183" s="101"/>
      <c r="AJ183" s="99"/>
      <c r="AK183" s="98"/>
      <c r="AL183" s="70">
        <v>178</v>
      </c>
      <c r="AM183" s="35"/>
    </row>
    <row r="184" spans="1:39" ht="15.75" x14ac:dyDescent="0.15">
      <c r="A184" s="35"/>
      <c r="B184" s="35"/>
      <c r="C184" s="35"/>
      <c r="D184" s="35"/>
      <c r="E184" s="35"/>
      <c r="F184" s="35"/>
      <c r="G184" s="35"/>
      <c r="H184" s="35"/>
      <c r="I184" s="35"/>
      <c r="J184" s="35"/>
      <c r="K184" s="35"/>
      <c r="L184" s="35"/>
      <c r="M184" s="35"/>
      <c r="N184" s="35"/>
      <c r="O184" s="35"/>
      <c r="P184" s="65">
        <v>179</v>
      </c>
      <c r="Q184" s="66"/>
      <c r="R184" s="67"/>
      <c r="S184" s="68"/>
      <c r="T184" s="66"/>
      <c r="U184" s="69"/>
      <c r="V184" s="67"/>
      <c r="W184" s="68"/>
      <c r="X184" s="66"/>
      <c r="Y184" s="69"/>
      <c r="Z184" s="69"/>
      <c r="AA184" s="37"/>
      <c r="AB184" s="102"/>
      <c r="AC184" s="104"/>
      <c r="AD184" s="96"/>
      <c r="AE184" s="95"/>
      <c r="AF184" s="97"/>
      <c r="AG184" s="98"/>
      <c r="AH184" s="103"/>
      <c r="AI184" s="101"/>
      <c r="AJ184" s="99"/>
      <c r="AK184" s="98"/>
      <c r="AL184" s="70">
        <v>179</v>
      </c>
      <c r="AM184" s="35"/>
    </row>
    <row r="185" spans="1:39" ht="15.75" x14ac:dyDescent="0.15">
      <c r="A185" s="35"/>
      <c r="B185" s="35"/>
      <c r="C185" s="35"/>
      <c r="D185" s="35"/>
      <c r="E185" s="35"/>
      <c r="F185" s="35"/>
      <c r="G185" s="35"/>
      <c r="H185" s="35"/>
      <c r="I185" s="35"/>
      <c r="J185" s="35"/>
      <c r="K185" s="35"/>
      <c r="L185" s="35"/>
      <c r="M185" s="35"/>
      <c r="N185" s="35"/>
      <c r="O185" s="35"/>
      <c r="P185" s="65">
        <v>180</v>
      </c>
      <c r="Q185" s="85"/>
      <c r="R185" s="86"/>
      <c r="S185" s="87"/>
      <c r="T185" s="85"/>
      <c r="U185" s="88"/>
      <c r="V185" s="86"/>
      <c r="W185" s="87"/>
      <c r="X185" s="85"/>
      <c r="Y185" s="88"/>
      <c r="Z185" s="88"/>
      <c r="AA185" s="37"/>
      <c r="AB185" s="102"/>
      <c r="AC185" s="104"/>
      <c r="AD185" s="96"/>
      <c r="AE185" s="95"/>
      <c r="AF185" s="97"/>
      <c r="AG185" s="98"/>
      <c r="AH185" s="103"/>
      <c r="AI185" s="101"/>
      <c r="AJ185" s="99"/>
      <c r="AK185" s="98"/>
      <c r="AL185" s="70">
        <v>180</v>
      </c>
      <c r="AM185" s="35"/>
    </row>
    <row r="186" spans="1:39" ht="15.75" x14ac:dyDescent="0.15">
      <c r="A186" s="35"/>
      <c r="B186" s="35"/>
      <c r="C186" s="35"/>
      <c r="D186" s="35"/>
      <c r="E186" s="35"/>
      <c r="F186" s="35"/>
      <c r="G186" s="35"/>
      <c r="H186" s="35"/>
      <c r="I186" s="35"/>
      <c r="J186" s="35"/>
      <c r="K186" s="35"/>
      <c r="L186" s="35"/>
      <c r="M186" s="35"/>
      <c r="N186" s="35"/>
      <c r="O186" s="35"/>
      <c r="P186" s="58">
        <v>181</v>
      </c>
      <c r="Q186" s="77"/>
      <c r="R186" s="78"/>
      <c r="S186" s="79"/>
      <c r="T186" s="77"/>
      <c r="U186" s="80"/>
      <c r="V186" s="78"/>
      <c r="W186" s="79"/>
      <c r="X186" s="77"/>
      <c r="Y186" s="80"/>
      <c r="Z186" s="80"/>
      <c r="AA186" s="37"/>
      <c r="AB186" s="102"/>
      <c r="AC186" s="104"/>
      <c r="AD186" s="96"/>
      <c r="AE186" s="95"/>
      <c r="AF186" s="97"/>
      <c r="AG186" s="98"/>
      <c r="AH186" s="103"/>
      <c r="AI186" s="101"/>
      <c r="AJ186" s="99"/>
      <c r="AK186" s="98"/>
      <c r="AL186" s="64">
        <v>181</v>
      </c>
      <c r="AM186" s="35"/>
    </row>
    <row r="187" spans="1:39" ht="15.75" x14ac:dyDescent="0.15">
      <c r="A187" s="35"/>
      <c r="B187" s="35"/>
      <c r="C187" s="35"/>
      <c r="D187" s="35"/>
      <c r="E187" s="35"/>
      <c r="F187" s="35"/>
      <c r="G187" s="35"/>
      <c r="H187" s="35"/>
      <c r="I187" s="35"/>
      <c r="J187" s="35"/>
      <c r="K187" s="35"/>
      <c r="L187" s="35"/>
      <c r="M187" s="35"/>
      <c r="N187" s="35"/>
      <c r="O187" s="35"/>
      <c r="P187" s="65">
        <v>182</v>
      </c>
      <c r="Q187" s="66"/>
      <c r="R187" s="67"/>
      <c r="S187" s="68"/>
      <c r="T187" s="66"/>
      <c r="U187" s="69"/>
      <c r="V187" s="67"/>
      <c r="W187" s="68"/>
      <c r="X187" s="66"/>
      <c r="Y187" s="69"/>
      <c r="Z187" s="69"/>
      <c r="AA187" s="37"/>
      <c r="AB187" s="102"/>
      <c r="AC187" s="104"/>
      <c r="AD187" s="96"/>
      <c r="AE187" s="95"/>
      <c r="AF187" s="97"/>
      <c r="AG187" s="98"/>
      <c r="AH187" s="103"/>
      <c r="AI187" s="101"/>
      <c r="AJ187" s="99"/>
      <c r="AK187" s="98"/>
      <c r="AL187" s="70">
        <v>182</v>
      </c>
      <c r="AM187" s="35"/>
    </row>
    <row r="188" spans="1:39" ht="15.75" x14ac:dyDescent="0.15">
      <c r="A188" s="35"/>
      <c r="B188" s="35"/>
      <c r="C188" s="35"/>
      <c r="D188" s="35"/>
      <c r="E188" s="35"/>
      <c r="F188" s="35"/>
      <c r="G188" s="35"/>
      <c r="H188" s="35"/>
      <c r="I188" s="35"/>
      <c r="J188" s="35"/>
      <c r="K188" s="35"/>
      <c r="L188" s="35"/>
      <c r="M188" s="35"/>
      <c r="N188" s="35"/>
      <c r="O188" s="35"/>
      <c r="P188" s="65">
        <v>183</v>
      </c>
      <c r="Q188" s="66"/>
      <c r="R188" s="67"/>
      <c r="S188" s="68"/>
      <c r="T188" s="66"/>
      <c r="U188" s="69"/>
      <c r="V188" s="67"/>
      <c r="W188" s="68"/>
      <c r="X188" s="66"/>
      <c r="Y188" s="69"/>
      <c r="Z188" s="69"/>
      <c r="AA188" s="37"/>
      <c r="AB188" s="102"/>
      <c r="AC188" s="104"/>
      <c r="AD188" s="96"/>
      <c r="AE188" s="95"/>
      <c r="AF188" s="97"/>
      <c r="AG188" s="98"/>
      <c r="AH188" s="103"/>
      <c r="AI188" s="101"/>
      <c r="AJ188" s="99"/>
      <c r="AK188" s="98"/>
      <c r="AL188" s="70">
        <v>183</v>
      </c>
      <c r="AM188" s="35"/>
    </row>
    <row r="189" spans="1:39" ht="15.75" x14ac:dyDescent="0.15">
      <c r="A189" s="35"/>
      <c r="B189" s="35"/>
      <c r="C189" s="35"/>
      <c r="D189" s="35"/>
      <c r="E189" s="35"/>
      <c r="F189" s="35"/>
      <c r="G189" s="35"/>
      <c r="H189" s="35"/>
      <c r="I189" s="35"/>
      <c r="J189" s="35"/>
      <c r="K189" s="35"/>
      <c r="L189" s="35"/>
      <c r="M189" s="35"/>
      <c r="N189" s="35"/>
      <c r="O189" s="35"/>
      <c r="P189" s="71">
        <v>184</v>
      </c>
      <c r="Q189" s="72"/>
      <c r="R189" s="73"/>
      <c r="S189" s="74"/>
      <c r="T189" s="72"/>
      <c r="U189" s="75"/>
      <c r="V189" s="73"/>
      <c r="W189" s="74"/>
      <c r="X189" s="72"/>
      <c r="Y189" s="75"/>
      <c r="Z189" s="75"/>
      <c r="AA189" s="37"/>
      <c r="AB189" s="102"/>
      <c r="AC189" s="104"/>
      <c r="AD189" s="96"/>
      <c r="AE189" s="95"/>
      <c r="AF189" s="97"/>
      <c r="AG189" s="98"/>
      <c r="AH189" s="103"/>
      <c r="AI189" s="101"/>
      <c r="AJ189" s="99"/>
      <c r="AK189" s="98"/>
      <c r="AL189" s="76">
        <v>184</v>
      </c>
      <c r="AM189" s="35"/>
    </row>
    <row r="190" spans="1:39" ht="15.75" x14ac:dyDescent="0.15">
      <c r="A190" s="35"/>
      <c r="B190" s="35"/>
      <c r="C190" s="35"/>
      <c r="D190" s="35"/>
      <c r="E190" s="35"/>
      <c r="F190" s="35"/>
      <c r="G190" s="35"/>
      <c r="H190" s="35"/>
      <c r="I190" s="35"/>
      <c r="J190" s="35"/>
      <c r="K190" s="35"/>
      <c r="L190" s="35"/>
      <c r="M190" s="35"/>
      <c r="N190" s="35"/>
      <c r="O190" s="35"/>
      <c r="P190" s="65">
        <v>185</v>
      </c>
      <c r="Q190" s="81"/>
      <c r="R190" s="82"/>
      <c r="S190" s="83"/>
      <c r="T190" s="81"/>
      <c r="U190" s="84"/>
      <c r="V190" s="82"/>
      <c r="W190" s="83"/>
      <c r="X190" s="81"/>
      <c r="Y190" s="84"/>
      <c r="Z190" s="84"/>
      <c r="AA190" s="37"/>
      <c r="AB190" s="102"/>
      <c r="AC190" s="104"/>
      <c r="AD190" s="96"/>
      <c r="AE190" s="95"/>
      <c r="AF190" s="97"/>
      <c r="AG190" s="98"/>
      <c r="AH190" s="103"/>
      <c r="AI190" s="101"/>
      <c r="AJ190" s="99"/>
      <c r="AK190" s="98"/>
      <c r="AL190" s="70">
        <v>185</v>
      </c>
      <c r="AM190" s="35"/>
    </row>
    <row r="191" spans="1:39" ht="15.75" x14ac:dyDescent="0.15">
      <c r="A191" s="35"/>
      <c r="B191" s="35"/>
      <c r="C191" s="35"/>
      <c r="D191" s="35"/>
      <c r="E191" s="35"/>
      <c r="F191" s="35"/>
      <c r="G191" s="35"/>
      <c r="H191" s="35"/>
      <c r="I191" s="35"/>
      <c r="J191" s="35"/>
      <c r="K191" s="35"/>
      <c r="L191" s="35"/>
      <c r="M191" s="35"/>
      <c r="N191" s="35"/>
      <c r="O191" s="35"/>
      <c r="P191" s="65">
        <v>186</v>
      </c>
      <c r="Q191" s="66"/>
      <c r="R191" s="67"/>
      <c r="S191" s="68"/>
      <c r="T191" s="66"/>
      <c r="U191" s="69"/>
      <c r="V191" s="67"/>
      <c r="W191" s="68"/>
      <c r="X191" s="66"/>
      <c r="Y191" s="69"/>
      <c r="Z191" s="69"/>
      <c r="AA191" s="37"/>
      <c r="AB191" s="102"/>
      <c r="AC191" s="104"/>
      <c r="AD191" s="96"/>
      <c r="AE191" s="95"/>
      <c r="AF191" s="97"/>
      <c r="AG191" s="98"/>
      <c r="AH191" s="103"/>
      <c r="AI191" s="101"/>
      <c r="AJ191" s="99"/>
      <c r="AK191" s="98"/>
      <c r="AL191" s="70">
        <v>186</v>
      </c>
      <c r="AM191" s="35"/>
    </row>
    <row r="192" spans="1:39" ht="15.75" x14ac:dyDescent="0.15">
      <c r="A192" s="35"/>
      <c r="B192" s="35"/>
      <c r="C192" s="35"/>
      <c r="D192" s="35"/>
      <c r="E192" s="35"/>
      <c r="F192" s="35"/>
      <c r="G192" s="35"/>
      <c r="H192" s="35"/>
      <c r="I192" s="35"/>
      <c r="J192" s="35"/>
      <c r="K192" s="35"/>
      <c r="L192" s="35"/>
      <c r="M192" s="35"/>
      <c r="N192" s="35"/>
      <c r="O192" s="35"/>
      <c r="P192" s="65">
        <v>187</v>
      </c>
      <c r="Q192" s="66"/>
      <c r="R192" s="67"/>
      <c r="S192" s="68"/>
      <c r="T192" s="66"/>
      <c r="U192" s="69"/>
      <c r="V192" s="67"/>
      <c r="W192" s="68"/>
      <c r="X192" s="66"/>
      <c r="Y192" s="69"/>
      <c r="Z192" s="69"/>
      <c r="AA192" s="37"/>
      <c r="AB192" s="102"/>
      <c r="AC192" s="104"/>
      <c r="AD192" s="96"/>
      <c r="AE192" s="95"/>
      <c r="AF192" s="97"/>
      <c r="AG192" s="98"/>
      <c r="AH192" s="103"/>
      <c r="AI192" s="101"/>
      <c r="AJ192" s="99"/>
      <c r="AK192" s="98"/>
      <c r="AL192" s="70">
        <v>187</v>
      </c>
      <c r="AM192" s="35"/>
    </row>
    <row r="193" spans="1:39" ht="15.75" x14ac:dyDescent="0.15">
      <c r="A193" s="35"/>
      <c r="B193" s="35"/>
      <c r="C193" s="35"/>
      <c r="D193" s="35"/>
      <c r="E193" s="35"/>
      <c r="F193" s="35"/>
      <c r="G193" s="35"/>
      <c r="H193" s="35"/>
      <c r="I193" s="35"/>
      <c r="J193" s="35"/>
      <c r="K193" s="35"/>
      <c r="L193" s="35"/>
      <c r="M193" s="35"/>
      <c r="N193" s="35"/>
      <c r="O193" s="35"/>
      <c r="P193" s="65">
        <v>188</v>
      </c>
      <c r="Q193" s="85"/>
      <c r="R193" s="86"/>
      <c r="S193" s="87"/>
      <c r="T193" s="85"/>
      <c r="U193" s="88"/>
      <c r="V193" s="86"/>
      <c r="W193" s="87"/>
      <c r="X193" s="85"/>
      <c r="Y193" s="88"/>
      <c r="Z193" s="88"/>
      <c r="AA193" s="37"/>
      <c r="AB193" s="102"/>
      <c r="AC193" s="104"/>
      <c r="AD193" s="96"/>
      <c r="AE193" s="95"/>
      <c r="AF193" s="97"/>
      <c r="AG193" s="98"/>
      <c r="AH193" s="103"/>
      <c r="AI193" s="101"/>
      <c r="AJ193" s="99"/>
      <c r="AK193" s="98"/>
      <c r="AL193" s="70">
        <v>188</v>
      </c>
      <c r="AM193" s="35"/>
    </row>
    <row r="194" spans="1:39" ht="15.75" x14ac:dyDescent="0.15">
      <c r="A194" s="35"/>
      <c r="B194" s="35"/>
      <c r="C194" s="35"/>
      <c r="D194" s="35"/>
      <c r="E194" s="35"/>
      <c r="F194" s="35"/>
      <c r="G194" s="35"/>
      <c r="H194" s="35"/>
      <c r="I194" s="35"/>
      <c r="J194" s="35"/>
      <c r="K194" s="35"/>
      <c r="L194" s="35"/>
      <c r="M194" s="35"/>
      <c r="N194" s="35"/>
      <c r="O194" s="35"/>
      <c r="P194" s="58">
        <v>189</v>
      </c>
      <c r="Q194" s="77"/>
      <c r="R194" s="78"/>
      <c r="S194" s="79"/>
      <c r="T194" s="77"/>
      <c r="U194" s="80"/>
      <c r="V194" s="78"/>
      <c r="W194" s="79"/>
      <c r="X194" s="77"/>
      <c r="Y194" s="80"/>
      <c r="Z194" s="80"/>
      <c r="AA194" s="37"/>
      <c r="AB194" s="102"/>
      <c r="AC194" s="104"/>
      <c r="AD194" s="96"/>
      <c r="AE194" s="95"/>
      <c r="AF194" s="97"/>
      <c r="AG194" s="98"/>
      <c r="AH194" s="103"/>
      <c r="AI194" s="101"/>
      <c r="AJ194" s="99"/>
      <c r="AK194" s="98"/>
      <c r="AL194" s="64">
        <v>189</v>
      </c>
      <c r="AM194" s="35"/>
    </row>
    <row r="195" spans="1:39" ht="15.75" x14ac:dyDescent="0.15">
      <c r="A195" s="35"/>
      <c r="B195" s="35"/>
      <c r="C195" s="35"/>
      <c r="D195" s="35"/>
      <c r="E195" s="35"/>
      <c r="F195" s="35"/>
      <c r="G195" s="35"/>
      <c r="H195" s="35"/>
      <c r="I195" s="35"/>
      <c r="J195" s="35"/>
      <c r="K195" s="35"/>
      <c r="L195" s="35"/>
      <c r="M195" s="35"/>
      <c r="N195" s="35"/>
      <c r="O195" s="35"/>
      <c r="P195" s="65">
        <v>190</v>
      </c>
      <c r="Q195" s="66"/>
      <c r="R195" s="67"/>
      <c r="S195" s="68"/>
      <c r="T195" s="66"/>
      <c r="U195" s="69"/>
      <c r="V195" s="67"/>
      <c r="W195" s="68"/>
      <c r="X195" s="66"/>
      <c r="Y195" s="69"/>
      <c r="Z195" s="69"/>
      <c r="AA195" s="37"/>
      <c r="AB195" s="102"/>
      <c r="AC195" s="104"/>
      <c r="AD195" s="96"/>
      <c r="AE195" s="95"/>
      <c r="AF195" s="97"/>
      <c r="AG195" s="98"/>
      <c r="AH195" s="103"/>
      <c r="AI195" s="101"/>
      <c r="AJ195" s="99"/>
      <c r="AK195" s="98"/>
      <c r="AL195" s="70">
        <v>190</v>
      </c>
      <c r="AM195" s="35"/>
    </row>
    <row r="196" spans="1:39" ht="15.75" x14ac:dyDescent="0.15">
      <c r="A196" s="35"/>
      <c r="B196" s="35"/>
      <c r="C196" s="35"/>
      <c r="D196" s="35"/>
      <c r="E196" s="35"/>
      <c r="F196" s="35"/>
      <c r="G196" s="35"/>
      <c r="H196" s="35"/>
      <c r="I196" s="35"/>
      <c r="J196" s="35"/>
      <c r="K196" s="35"/>
      <c r="L196" s="35"/>
      <c r="M196" s="35"/>
      <c r="N196" s="35"/>
      <c r="O196" s="35"/>
      <c r="P196" s="65">
        <v>191</v>
      </c>
      <c r="Q196" s="66"/>
      <c r="R196" s="67"/>
      <c r="S196" s="68"/>
      <c r="T196" s="66"/>
      <c r="U196" s="69"/>
      <c r="V196" s="67"/>
      <c r="W196" s="68"/>
      <c r="X196" s="66"/>
      <c r="Y196" s="69"/>
      <c r="Z196" s="69"/>
      <c r="AA196" s="37"/>
      <c r="AB196" s="102"/>
      <c r="AC196" s="104"/>
      <c r="AD196" s="96"/>
      <c r="AE196" s="95"/>
      <c r="AF196" s="97"/>
      <c r="AG196" s="98"/>
      <c r="AH196" s="103"/>
      <c r="AI196" s="101"/>
      <c r="AJ196" s="99"/>
      <c r="AK196" s="98"/>
      <c r="AL196" s="70">
        <v>191</v>
      </c>
      <c r="AM196" s="35"/>
    </row>
    <row r="197" spans="1:39" ht="15.75" x14ac:dyDescent="0.15">
      <c r="A197" s="35"/>
      <c r="B197" s="35"/>
      <c r="C197" s="35"/>
      <c r="D197" s="35"/>
      <c r="E197" s="35"/>
      <c r="F197" s="35"/>
      <c r="G197" s="35"/>
      <c r="H197" s="35"/>
      <c r="I197" s="35"/>
      <c r="J197" s="35"/>
      <c r="K197" s="35"/>
      <c r="L197" s="35"/>
      <c r="M197" s="35"/>
      <c r="N197" s="35"/>
      <c r="O197" s="35"/>
      <c r="P197" s="71">
        <v>192</v>
      </c>
      <c r="Q197" s="72"/>
      <c r="R197" s="73"/>
      <c r="S197" s="74"/>
      <c r="T197" s="72"/>
      <c r="U197" s="75"/>
      <c r="V197" s="73"/>
      <c r="W197" s="74"/>
      <c r="X197" s="72"/>
      <c r="Y197" s="75"/>
      <c r="Z197" s="75"/>
      <c r="AA197" s="37"/>
      <c r="AB197" s="102"/>
      <c r="AC197" s="104"/>
      <c r="AD197" s="96"/>
      <c r="AE197" s="95"/>
      <c r="AF197" s="97"/>
      <c r="AG197" s="98"/>
      <c r="AH197" s="103"/>
      <c r="AI197" s="101"/>
      <c r="AJ197" s="99"/>
      <c r="AK197" s="98"/>
      <c r="AL197" s="76">
        <v>192</v>
      </c>
      <c r="AM197" s="35"/>
    </row>
    <row r="198" spans="1:39" ht="15.75" x14ac:dyDescent="0.15">
      <c r="A198" s="35"/>
      <c r="B198" s="35"/>
      <c r="C198" s="35"/>
      <c r="D198" s="35"/>
      <c r="E198" s="35"/>
      <c r="F198" s="35"/>
      <c r="G198" s="35"/>
      <c r="H198" s="35"/>
      <c r="I198" s="35"/>
      <c r="J198" s="35"/>
      <c r="K198" s="35"/>
      <c r="L198" s="35"/>
      <c r="M198" s="35"/>
      <c r="N198" s="35"/>
      <c r="O198" s="35"/>
      <c r="P198" s="65">
        <v>193</v>
      </c>
      <c r="Q198" s="81"/>
      <c r="R198" s="82"/>
      <c r="S198" s="83"/>
      <c r="T198" s="81"/>
      <c r="U198" s="84"/>
      <c r="V198" s="82"/>
      <c r="W198" s="83"/>
      <c r="X198" s="81"/>
      <c r="Y198" s="84"/>
      <c r="Z198" s="84"/>
      <c r="AA198" s="37"/>
      <c r="AB198" s="102"/>
      <c r="AC198" s="104"/>
      <c r="AD198" s="96"/>
      <c r="AE198" s="95"/>
      <c r="AF198" s="97"/>
      <c r="AG198" s="98"/>
      <c r="AH198" s="103"/>
      <c r="AI198" s="101"/>
      <c r="AJ198" s="99"/>
      <c r="AK198" s="98"/>
      <c r="AL198" s="70">
        <v>193</v>
      </c>
      <c r="AM198" s="35"/>
    </row>
    <row r="199" spans="1:39" ht="15.75" x14ac:dyDescent="0.15">
      <c r="A199" s="35"/>
      <c r="B199" s="35"/>
      <c r="C199" s="35"/>
      <c r="D199" s="35"/>
      <c r="E199" s="35"/>
      <c r="F199" s="35"/>
      <c r="G199" s="35"/>
      <c r="H199" s="35"/>
      <c r="I199" s="35"/>
      <c r="J199" s="35"/>
      <c r="K199" s="35"/>
      <c r="L199" s="35"/>
      <c r="M199" s="35"/>
      <c r="N199" s="35"/>
      <c r="O199" s="35"/>
      <c r="P199" s="65">
        <v>194</v>
      </c>
      <c r="Q199" s="66"/>
      <c r="R199" s="67"/>
      <c r="S199" s="68"/>
      <c r="T199" s="66"/>
      <c r="U199" s="69"/>
      <c r="V199" s="67"/>
      <c r="W199" s="68"/>
      <c r="X199" s="66"/>
      <c r="Y199" s="69"/>
      <c r="Z199" s="69"/>
      <c r="AA199" s="37"/>
      <c r="AB199" s="102"/>
      <c r="AC199" s="104"/>
      <c r="AD199" s="96"/>
      <c r="AE199" s="95"/>
      <c r="AF199" s="97"/>
      <c r="AG199" s="98"/>
      <c r="AH199" s="103"/>
      <c r="AI199" s="101"/>
      <c r="AJ199" s="99"/>
      <c r="AK199" s="98"/>
      <c r="AL199" s="70">
        <v>194</v>
      </c>
      <c r="AM199" s="35"/>
    </row>
    <row r="200" spans="1:39" ht="15.75" x14ac:dyDescent="0.15">
      <c r="A200" s="35"/>
      <c r="B200" s="35"/>
      <c r="C200" s="35"/>
      <c r="D200" s="35"/>
      <c r="E200" s="35"/>
      <c r="F200" s="35"/>
      <c r="G200" s="35"/>
      <c r="H200" s="35"/>
      <c r="I200" s="35"/>
      <c r="J200" s="35"/>
      <c r="K200" s="35"/>
      <c r="L200" s="35"/>
      <c r="M200" s="35"/>
      <c r="N200" s="35"/>
      <c r="O200" s="35"/>
      <c r="P200" s="65">
        <v>195</v>
      </c>
      <c r="Q200" s="66"/>
      <c r="R200" s="67"/>
      <c r="S200" s="68"/>
      <c r="T200" s="66"/>
      <c r="U200" s="69"/>
      <c r="V200" s="67"/>
      <c r="W200" s="68"/>
      <c r="X200" s="66"/>
      <c r="Y200" s="69"/>
      <c r="Z200" s="69"/>
      <c r="AA200" s="37"/>
      <c r="AB200" s="102"/>
      <c r="AC200" s="104"/>
      <c r="AD200" s="96"/>
      <c r="AE200" s="95"/>
      <c r="AF200" s="97"/>
      <c r="AG200" s="98"/>
      <c r="AH200" s="103"/>
      <c r="AI200" s="101"/>
      <c r="AJ200" s="99"/>
      <c r="AK200" s="98"/>
      <c r="AL200" s="70">
        <v>195</v>
      </c>
      <c r="AM200" s="35"/>
    </row>
    <row r="201" spans="1:39" ht="15.75" x14ac:dyDescent="0.15">
      <c r="A201" s="35"/>
      <c r="B201" s="35"/>
      <c r="C201" s="35"/>
      <c r="D201" s="35"/>
      <c r="E201" s="35"/>
      <c r="F201" s="35"/>
      <c r="G201" s="35"/>
      <c r="H201" s="35"/>
      <c r="I201" s="35"/>
      <c r="J201" s="35"/>
      <c r="K201" s="35"/>
      <c r="L201" s="35"/>
      <c r="M201" s="35"/>
      <c r="N201" s="35"/>
      <c r="O201" s="35"/>
      <c r="P201" s="65">
        <v>196</v>
      </c>
      <c r="Q201" s="85"/>
      <c r="R201" s="86"/>
      <c r="S201" s="87"/>
      <c r="T201" s="85"/>
      <c r="U201" s="88"/>
      <c r="V201" s="86"/>
      <c r="W201" s="87"/>
      <c r="X201" s="85"/>
      <c r="Y201" s="88"/>
      <c r="Z201" s="88"/>
      <c r="AA201" s="37"/>
      <c r="AB201" s="102"/>
      <c r="AC201" s="104"/>
      <c r="AD201" s="96"/>
      <c r="AE201" s="95"/>
      <c r="AF201" s="97"/>
      <c r="AG201" s="98"/>
      <c r="AH201" s="103"/>
      <c r="AI201" s="101"/>
      <c r="AJ201" s="99"/>
      <c r="AK201" s="98"/>
      <c r="AL201" s="70">
        <v>196</v>
      </c>
      <c r="AM201" s="35"/>
    </row>
    <row r="202" spans="1:39" ht="15.75" x14ac:dyDescent="0.15">
      <c r="A202" s="35"/>
      <c r="B202" s="35"/>
      <c r="C202" s="35"/>
      <c r="D202" s="35"/>
      <c r="E202" s="35"/>
      <c r="F202" s="35"/>
      <c r="G202" s="35"/>
      <c r="H202" s="35"/>
      <c r="I202" s="35"/>
      <c r="J202" s="35"/>
      <c r="K202" s="35"/>
      <c r="L202" s="35"/>
      <c r="M202" s="35"/>
      <c r="N202" s="35"/>
      <c r="O202" s="35"/>
      <c r="P202" s="58">
        <v>197</v>
      </c>
      <c r="Q202" s="77"/>
      <c r="R202" s="78"/>
      <c r="S202" s="79"/>
      <c r="T202" s="77"/>
      <c r="U202" s="80"/>
      <c r="V202" s="78"/>
      <c r="W202" s="79"/>
      <c r="X202" s="77"/>
      <c r="Y202" s="80"/>
      <c r="Z202" s="80"/>
      <c r="AA202" s="37"/>
      <c r="AB202" s="102"/>
      <c r="AC202" s="104"/>
      <c r="AD202" s="96"/>
      <c r="AE202" s="95"/>
      <c r="AF202" s="97"/>
      <c r="AG202" s="98"/>
      <c r="AH202" s="103"/>
      <c r="AI202" s="101"/>
      <c r="AJ202" s="99"/>
      <c r="AK202" s="98"/>
      <c r="AL202" s="64">
        <v>197</v>
      </c>
      <c r="AM202" s="35"/>
    </row>
    <row r="203" spans="1:39" ht="15.75" x14ac:dyDescent="0.15">
      <c r="A203" s="35"/>
      <c r="B203" s="35"/>
      <c r="C203" s="35"/>
      <c r="D203" s="35"/>
      <c r="E203" s="35"/>
      <c r="F203" s="35"/>
      <c r="G203" s="35"/>
      <c r="H203" s="35"/>
      <c r="I203" s="35"/>
      <c r="J203" s="35"/>
      <c r="K203" s="35"/>
      <c r="L203" s="35"/>
      <c r="M203" s="35"/>
      <c r="N203" s="35"/>
      <c r="O203" s="35"/>
      <c r="P203" s="65">
        <v>198</v>
      </c>
      <c r="Q203" s="66"/>
      <c r="R203" s="67"/>
      <c r="S203" s="68"/>
      <c r="T203" s="66"/>
      <c r="U203" s="69"/>
      <c r="V203" s="67"/>
      <c r="W203" s="68"/>
      <c r="X203" s="66"/>
      <c r="Y203" s="69"/>
      <c r="Z203" s="69"/>
      <c r="AA203" s="37"/>
      <c r="AB203" s="102"/>
      <c r="AC203" s="104"/>
      <c r="AD203" s="96"/>
      <c r="AE203" s="95"/>
      <c r="AF203" s="97"/>
      <c r="AG203" s="98"/>
      <c r="AH203" s="103"/>
      <c r="AI203" s="101"/>
      <c r="AJ203" s="99"/>
      <c r="AK203" s="98"/>
      <c r="AL203" s="70">
        <v>198</v>
      </c>
      <c r="AM203" s="35"/>
    </row>
    <row r="204" spans="1:39" ht="15.75" x14ac:dyDescent="0.15">
      <c r="A204" s="35"/>
      <c r="B204" s="35"/>
      <c r="C204" s="35"/>
      <c r="D204" s="35"/>
      <c r="E204" s="35"/>
      <c r="F204" s="35"/>
      <c r="G204" s="35"/>
      <c r="H204" s="35"/>
      <c r="I204" s="35"/>
      <c r="J204" s="35"/>
      <c r="K204" s="35"/>
      <c r="L204" s="35"/>
      <c r="M204" s="35"/>
      <c r="N204" s="35"/>
      <c r="O204" s="35"/>
      <c r="P204" s="65">
        <v>199</v>
      </c>
      <c r="Q204" s="66"/>
      <c r="R204" s="67"/>
      <c r="S204" s="68"/>
      <c r="T204" s="66"/>
      <c r="U204" s="69"/>
      <c r="V204" s="67"/>
      <c r="W204" s="68"/>
      <c r="X204" s="66"/>
      <c r="Y204" s="69"/>
      <c r="Z204" s="69"/>
      <c r="AA204" s="37"/>
      <c r="AB204" s="102"/>
      <c r="AC204" s="104"/>
      <c r="AD204" s="96"/>
      <c r="AE204" s="95"/>
      <c r="AF204" s="97"/>
      <c r="AG204" s="98"/>
      <c r="AH204" s="103"/>
      <c r="AI204" s="101"/>
      <c r="AJ204" s="99"/>
      <c r="AK204" s="98"/>
      <c r="AL204" s="70">
        <v>199</v>
      </c>
      <c r="AM204" s="35"/>
    </row>
    <row r="205" spans="1:39" ht="15.75" x14ac:dyDescent="0.15">
      <c r="A205" s="35"/>
      <c r="B205" s="35"/>
      <c r="C205" s="35"/>
      <c r="D205" s="35"/>
      <c r="E205" s="35"/>
      <c r="F205" s="35"/>
      <c r="G205" s="35"/>
      <c r="H205" s="35"/>
      <c r="I205" s="35"/>
      <c r="J205" s="35"/>
      <c r="K205" s="35"/>
      <c r="L205" s="35"/>
      <c r="M205" s="35"/>
      <c r="N205" s="35"/>
      <c r="O205" s="35"/>
      <c r="P205" s="71">
        <v>200</v>
      </c>
      <c r="Q205" s="72"/>
      <c r="R205" s="73"/>
      <c r="S205" s="74"/>
      <c r="T205" s="72"/>
      <c r="U205" s="75"/>
      <c r="V205" s="73"/>
      <c r="W205" s="74"/>
      <c r="X205" s="72"/>
      <c r="Y205" s="75"/>
      <c r="Z205" s="75"/>
      <c r="AA205" s="37"/>
      <c r="AB205" s="102"/>
      <c r="AC205" s="104"/>
      <c r="AD205" s="96"/>
      <c r="AE205" s="95"/>
      <c r="AF205" s="97"/>
      <c r="AG205" s="98"/>
      <c r="AH205" s="103"/>
      <c r="AI205" s="101"/>
      <c r="AJ205" s="99"/>
      <c r="AK205" s="98"/>
      <c r="AL205" s="76">
        <v>200</v>
      </c>
      <c r="AM205" s="35"/>
    </row>
    <row r="206" spans="1:39" ht="15.75" x14ac:dyDescent="0.15">
      <c r="A206" s="35"/>
      <c r="B206" s="35"/>
      <c r="C206" s="35"/>
      <c r="D206" s="35"/>
      <c r="E206" s="35"/>
      <c r="F206" s="35"/>
      <c r="G206" s="35"/>
      <c r="H206" s="35"/>
      <c r="I206" s="35"/>
      <c r="J206" s="35"/>
      <c r="K206" s="35"/>
      <c r="L206" s="35"/>
      <c r="M206" s="35"/>
      <c r="N206" s="35"/>
      <c r="O206" s="35"/>
      <c r="P206" s="65">
        <v>201</v>
      </c>
      <c r="Q206" s="81"/>
      <c r="R206" s="82"/>
      <c r="S206" s="83"/>
      <c r="T206" s="81"/>
      <c r="U206" s="84"/>
      <c r="V206" s="82"/>
      <c r="W206" s="83"/>
      <c r="X206" s="81"/>
      <c r="Y206" s="84"/>
      <c r="Z206" s="84"/>
      <c r="AA206" s="37"/>
      <c r="AB206" s="102"/>
      <c r="AC206" s="104"/>
      <c r="AD206" s="96"/>
      <c r="AE206" s="95"/>
      <c r="AF206" s="97"/>
      <c r="AG206" s="98"/>
      <c r="AH206" s="103"/>
      <c r="AI206" s="101"/>
      <c r="AJ206" s="99"/>
      <c r="AK206" s="98"/>
      <c r="AL206" s="70">
        <v>201</v>
      </c>
      <c r="AM206" s="35"/>
    </row>
    <row r="207" spans="1:39" ht="15.75" x14ac:dyDescent="0.15">
      <c r="A207" s="35"/>
      <c r="B207" s="35"/>
      <c r="C207" s="35"/>
      <c r="D207" s="35"/>
      <c r="E207" s="35"/>
      <c r="F207" s="35"/>
      <c r="G207" s="35"/>
      <c r="H207" s="35"/>
      <c r="I207" s="35"/>
      <c r="J207" s="35"/>
      <c r="K207" s="35"/>
      <c r="L207" s="35"/>
      <c r="M207" s="35"/>
      <c r="N207" s="35"/>
      <c r="O207" s="35"/>
      <c r="P207" s="65">
        <v>202</v>
      </c>
      <c r="Q207" s="66"/>
      <c r="R207" s="67"/>
      <c r="S207" s="68"/>
      <c r="T207" s="66"/>
      <c r="U207" s="69"/>
      <c r="V207" s="67"/>
      <c r="W207" s="68"/>
      <c r="X207" s="66"/>
      <c r="Y207" s="69"/>
      <c r="Z207" s="69"/>
      <c r="AA207" s="37"/>
      <c r="AB207" s="102"/>
      <c r="AC207" s="104"/>
      <c r="AD207" s="96"/>
      <c r="AE207" s="95"/>
      <c r="AF207" s="97"/>
      <c r="AG207" s="98"/>
      <c r="AH207" s="103"/>
      <c r="AI207" s="101"/>
      <c r="AJ207" s="99"/>
      <c r="AK207" s="98"/>
      <c r="AL207" s="70">
        <v>202</v>
      </c>
      <c r="AM207" s="35"/>
    </row>
    <row r="208" spans="1:39" ht="15.75" x14ac:dyDescent="0.15">
      <c r="A208" s="35"/>
      <c r="B208" s="35"/>
      <c r="C208" s="35"/>
      <c r="D208" s="35"/>
      <c r="E208" s="35"/>
      <c r="F208" s="35"/>
      <c r="G208" s="35"/>
      <c r="H208" s="35"/>
      <c r="I208" s="35"/>
      <c r="J208" s="35"/>
      <c r="K208" s="35"/>
      <c r="L208" s="35"/>
      <c r="M208" s="35"/>
      <c r="N208" s="35"/>
      <c r="O208" s="35"/>
      <c r="P208" s="65">
        <v>203</v>
      </c>
      <c r="Q208" s="66"/>
      <c r="R208" s="67"/>
      <c r="S208" s="68"/>
      <c r="T208" s="66"/>
      <c r="U208" s="69"/>
      <c r="V208" s="67"/>
      <c r="W208" s="68"/>
      <c r="X208" s="66"/>
      <c r="Y208" s="69"/>
      <c r="Z208" s="69"/>
      <c r="AA208" s="37"/>
      <c r="AB208" s="102"/>
      <c r="AC208" s="104"/>
      <c r="AD208" s="96"/>
      <c r="AE208" s="95"/>
      <c r="AF208" s="97"/>
      <c r="AG208" s="98"/>
      <c r="AH208" s="103"/>
      <c r="AI208" s="101"/>
      <c r="AJ208" s="99"/>
      <c r="AK208" s="98"/>
      <c r="AL208" s="70">
        <v>203</v>
      </c>
      <c r="AM208" s="35"/>
    </row>
    <row r="209" spans="1:39" ht="15.75" x14ac:dyDescent="0.15">
      <c r="A209" s="35"/>
      <c r="B209" s="35"/>
      <c r="C209" s="35"/>
      <c r="D209" s="35"/>
      <c r="E209" s="35"/>
      <c r="F209" s="35"/>
      <c r="G209" s="35"/>
      <c r="H209" s="35"/>
      <c r="I209" s="35"/>
      <c r="J209" s="35"/>
      <c r="K209" s="35"/>
      <c r="L209" s="35"/>
      <c r="M209" s="35"/>
      <c r="N209" s="35"/>
      <c r="O209" s="35"/>
      <c r="P209" s="65">
        <v>204</v>
      </c>
      <c r="Q209" s="85"/>
      <c r="R209" s="86"/>
      <c r="S209" s="87"/>
      <c r="T209" s="85"/>
      <c r="U209" s="88"/>
      <c r="V209" s="86"/>
      <c r="W209" s="87"/>
      <c r="X209" s="85"/>
      <c r="Y209" s="88"/>
      <c r="Z209" s="88"/>
      <c r="AA209" s="37"/>
      <c r="AB209" s="102"/>
      <c r="AC209" s="104"/>
      <c r="AD209" s="96"/>
      <c r="AE209" s="95"/>
      <c r="AF209" s="97"/>
      <c r="AG209" s="98"/>
      <c r="AH209" s="103"/>
      <c r="AI209" s="101"/>
      <c r="AJ209" s="99"/>
      <c r="AK209" s="98"/>
      <c r="AL209" s="70">
        <v>204</v>
      </c>
      <c r="AM209" s="35"/>
    </row>
    <row r="210" spans="1:39" ht="15.75" x14ac:dyDescent="0.15">
      <c r="A210" s="35"/>
      <c r="B210" s="35"/>
      <c r="C210" s="35"/>
      <c r="D210" s="35"/>
      <c r="E210" s="35"/>
      <c r="F210" s="35"/>
      <c r="G210" s="35"/>
      <c r="H210" s="35"/>
      <c r="I210" s="35"/>
      <c r="J210" s="35"/>
      <c r="K210" s="35"/>
      <c r="L210" s="35"/>
      <c r="M210" s="35"/>
      <c r="N210" s="35"/>
      <c r="O210" s="35"/>
      <c r="P210" s="58">
        <v>205</v>
      </c>
      <c r="Q210" s="77"/>
      <c r="R210" s="78"/>
      <c r="S210" s="79"/>
      <c r="T210" s="77"/>
      <c r="U210" s="80"/>
      <c r="V210" s="78"/>
      <c r="W210" s="79"/>
      <c r="X210" s="77"/>
      <c r="Y210" s="80"/>
      <c r="Z210" s="80"/>
      <c r="AA210" s="37"/>
      <c r="AB210" s="102"/>
      <c r="AC210" s="104"/>
      <c r="AD210" s="96"/>
      <c r="AE210" s="95"/>
      <c r="AF210" s="97"/>
      <c r="AG210" s="98"/>
      <c r="AH210" s="103"/>
      <c r="AI210" s="101"/>
      <c r="AJ210" s="99"/>
      <c r="AK210" s="98"/>
      <c r="AL210" s="64">
        <v>205</v>
      </c>
      <c r="AM210" s="35"/>
    </row>
    <row r="211" spans="1:39" ht="15.75" x14ac:dyDescent="0.15">
      <c r="A211" s="35"/>
      <c r="B211" s="35"/>
      <c r="C211" s="35"/>
      <c r="D211" s="35"/>
      <c r="E211" s="35"/>
      <c r="F211" s="35"/>
      <c r="G211" s="35"/>
      <c r="H211" s="35"/>
      <c r="I211" s="35"/>
      <c r="J211" s="35"/>
      <c r="K211" s="35"/>
      <c r="L211" s="35"/>
      <c r="M211" s="35"/>
      <c r="N211" s="35"/>
      <c r="O211" s="35"/>
      <c r="P211" s="65">
        <v>206</v>
      </c>
      <c r="Q211" s="66"/>
      <c r="R211" s="67"/>
      <c r="S211" s="68"/>
      <c r="T211" s="66"/>
      <c r="U211" s="69"/>
      <c r="V211" s="67"/>
      <c r="W211" s="68"/>
      <c r="X211" s="66"/>
      <c r="Y211" s="69"/>
      <c r="Z211" s="69"/>
      <c r="AA211" s="37"/>
      <c r="AB211" s="102"/>
      <c r="AC211" s="104"/>
      <c r="AD211" s="96"/>
      <c r="AE211" s="95"/>
      <c r="AF211" s="97"/>
      <c r="AG211" s="98"/>
      <c r="AH211" s="103"/>
      <c r="AI211" s="101"/>
      <c r="AJ211" s="99"/>
      <c r="AK211" s="98"/>
      <c r="AL211" s="70">
        <v>206</v>
      </c>
      <c r="AM211" s="35"/>
    </row>
    <row r="212" spans="1:39" ht="15.75" x14ac:dyDescent="0.15">
      <c r="A212" s="35"/>
      <c r="B212" s="35"/>
      <c r="C212" s="35"/>
      <c r="D212" s="35"/>
      <c r="E212" s="35"/>
      <c r="F212" s="35"/>
      <c r="G212" s="35"/>
      <c r="H212" s="35"/>
      <c r="I212" s="35"/>
      <c r="J212" s="35"/>
      <c r="K212" s="35"/>
      <c r="L212" s="35"/>
      <c r="M212" s="35"/>
      <c r="N212" s="35"/>
      <c r="O212" s="35"/>
      <c r="P212" s="65">
        <v>207</v>
      </c>
      <c r="Q212" s="66"/>
      <c r="R212" s="67"/>
      <c r="S212" s="68"/>
      <c r="T212" s="66"/>
      <c r="U212" s="69"/>
      <c r="V212" s="67"/>
      <c r="W212" s="68"/>
      <c r="X212" s="66"/>
      <c r="Y212" s="69"/>
      <c r="Z212" s="69"/>
      <c r="AA212" s="37"/>
      <c r="AB212" s="102"/>
      <c r="AC212" s="104"/>
      <c r="AD212" s="96"/>
      <c r="AE212" s="95"/>
      <c r="AF212" s="97"/>
      <c r="AG212" s="98"/>
      <c r="AH212" s="103"/>
      <c r="AI212" s="101"/>
      <c r="AJ212" s="99"/>
      <c r="AK212" s="98"/>
      <c r="AL212" s="70">
        <v>207</v>
      </c>
      <c r="AM212" s="35"/>
    </row>
    <row r="213" spans="1:39" ht="15.75" x14ac:dyDescent="0.15">
      <c r="A213" s="35"/>
      <c r="B213" s="35"/>
      <c r="C213" s="35"/>
      <c r="D213" s="35"/>
      <c r="E213" s="35"/>
      <c r="F213" s="35"/>
      <c r="G213" s="35"/>
      <c r="H213" s="35"/>
      <c r="I213" s="35"/>
      <c r="J213" s="35"/>
      <c r="K213" s="35"/>
      <c r="L213" s="35"/>
      <c r="M213" s="35"/>
      <c r="N213" s="35"/>
      <c r="O213" s="35"/>
      <c r="P213" s="71">
        <v>208</v>
      </c>
      <c r="Q213" s="72"/>
      <c r="R213" s="73"/>
      <c r="S213" s="74"/>
      <c r="T213" s="72"/>
      <c r="U213" s="75"/>
      <c r="V213" s="73"/>
      <c r="W213" s="74"/>
      <c r="X213" s="72"/>
      <c r="Y213" s="75"/>
      <c r="Z213" s="75"/>
      <c r="AA213" s="37"/>
      <c r="AB213" s="102"/>
      <c r="AC213" s="104"/>
      <c r="AD213" s="96"/>
      <c r="AE213" s="95"/>
      <c r="AF213" s="97"/>
      <c r="AG213" s="98"/>
      <c r="AH213" s="103"/>
      <c r="AI213" s="101"/>
      <c r="AJ213" s="99"/>
      <c r="AK213" s="98"/>
      <c r="AL213" s="76">
        <v>208</v>
      </c>
      <c r="AM213" s="35"/>
    </row>
    <row r="214" spans="1:39" ht="15.75" x14ac:dyDescent="0.15">
      <c r="A214" s="35"/>
      <c r="B214" s="35"/>
      <c r="C214" s="35"/>
      <c r="D214" s="35"/>
      <c r="E214" s="35"/>
      <c r="F214" s="35"/>
      <c r="G214" s="35"/>
      <c r="H214" s="35"/>
      <c r="I214" s="35"/>
      <c r="J214" s="35"/>
      <c r="K214" s="35"/>
      <c r="L214" s="35"/>
      <c r="M214" s="35"/>
      <c r="N214" s="35"/>
      <c r="O214" s="35"/>
      <c r="P214" s="65">
        <v>209</v>
      </c>
      <c r="Q214" s="81"/>
      <c r="R214" s="82"/>
      <c r="S214" s="83"/>
      <c r="T214" s="81"/>
      <c r="U214" s="84"/>
      <c r="V214" s="82"/>
      <c r="W214" s="83"/>
      <c r="X214" s="81"/>
      <c r="Y214" s="84"/>
      <c r="Z214" s="84"/>
      <c r="AA214" s="37"/>
      <c r="AB214" s="102"/>
      <c r="AC214" s="104"/>
      <c r="AD214" s="96"/>
      <c r="AE214" s="95"/>
      <c r="AF214" s="97"/>
      <c r="AG214" s="98"/>
      <c r="AH214" s="103"/>
      <c r="AI214" s="101"/>
      <c r="AJ214" s="99"/>
      <c r="AK214" s="98"/>
      <c r="AL214" s="70">
        <v>209</v>
      </c>
      <c r="AM214" s="35"/>
    </row>
    <row r="215" spans="1:39" ht="15.75" x14ac:dyDescent="0.15">
      <c r="A215" s="35"/>
      <c r="B215" s="35"/>
      <c r="C215" s="35"/>
      <c r="D215" s="35"/>
      <c r="E215" s="35"/>
      <c r="F215" s="35"/>
      <c r="G215" s="35"/>
      <c r="H215" s="35"/>
      <c r="I215" s="35"/>
      <c r="J215" s="35"/>
      <c r="K215" s="35"/>
      <c r="L215" s="35"/>
      <c r="M215" s="35"/>
      <c r="N215" s="35"/>
      <c r="O215" s="35"/>
      <c r="P215" s="65">
        <v>210</v>
      </c>
      <c r="Q215" s="66"/>
      <c r="R215" s="67"/>
      <c r="S215" s="68"/>
      <c r="T215" s="66"/>
      <c r="U215" s="69"/>
      <c r="V215" s="67"/>
      <c r="W215" s="68"/>
      <c r="X215" s="66"/>
      <c r="Y215" s="69"/>
      <c r="Z215" s="69"/>
      <c r="AA215" s="37"/>
      <c r="AB215" s="102"/>
      <c r="AC215" s="104"/>
      <c r="AD215" s="96"/>
      <c r="AE215" s="95"/>
      <c r="AF215" s="97"/>
      <c r="AG215" s="98"/>
      <c r="AH215" s="103"/>
      <c r="AI215" s="101"/>
      <c r="AJ215" s="99"/>
      <c r="AK215" s="98"/>
      <c r="AL215" s="70">
        <v>210</v>
      </c>
      <c r="AM215" s="35"/>
    </row>
    <row r="216" spans="1:39" ht="15.75" x14ac:dyDescent="0.15">
      <c r="A216" s="35"/>
      <c r="B216" s="35"/>
      <c r="C216" s="35"/>
      <c r="D216" s="35"/>
      <c r="E216" s="35"/>
      <c r="F216" s="35"/>
      <c r="G216" s="35"/>
      <c r="H216" s="35"/>
      <c r="I216" s="35"/>
      <c r="J216" s="35"/>
      <c r="K216" s="35"/>
      <c r="L216" s="35"/>
      <c r="M216" s="35"/>
      <c r="N216" s="35"/>
      <c r="O216" s="35"/>
      <c r="P216" s="65">
        <v>211</v>
      </c>
      <c r="Q216" s="66"/>
      <c r="R216" s="67"/>
      <c r="S216" s="68"/>
      <c r="T216" s="66"/>
      <c r="U216" s="69"/>
      <c r="V216" s="67"/>
      <c r="W216" s="68"/>
      <c r="X216" s="66"/>
      <c r="Y216" s="69"/>
      <c r="Z216" s="69"/>
      <c r="AA216" s="37"/>
      <c r="AB216" s="102"/>
      <c r="AC216" s="104"/>
      <c r="AD216" s="96"/>
      <c r="AE216" s="95"/>
      <c r="AF216" s="97"/>
      <c r="AG216" s="98"/>
      <c r="AH216" s="103"/>
      <c r="AI216" s="101"/>
      <c r="AJ216" s="99"/>
      <c r="AK216" s="98"/>
      <c r="AL216" s="70">
        <v>211</v>
      </c>
      <c r="AM216" s="35"/>
    </row>
    <row r="217" spans="1:39" ht="15.75" x14ac:dyDescent="0.15">
      <c r="A217" s="35"/>
      <c r="B217" s="35"/>
      <c r="C217" s="35"/>
      <c r="D217" s="35"/>
      <c r="E217" s="35"/>
      <c r="F217" s="35"/>
      <c r="G217" s="35"/>
      <c r="H217" s="35"/>
      <c r="I217" s="35"/>
      <c r="J217" s="35"/>
      <c r="K217" s="35"/>
      <c r="L217" s="35"/>
      <c r="M217" s="35"/>
      <c r="N217" s="35"/>
      <c r="O217" s="35"/>
      <c r="P217" s="65">
        <v>212</v>
      </c>
      <c r="Q217" s="85"/>
      <c r="R217" s="86"/>
      <c r="S217" s="87"/>
      <c r="T217" s="85"/>
      <c r="U217" s="88"/>
      <c r="V217" s="86"/>
      <c r="W217" s="87"/>
      <c r="X217" s="85"/>
      <c r="Y217" s="88"/>
      <c r="Z217" s="88"/>
      <c r="AA217" s="37"/>
      <c r="AB217" s="102"/>
      <c r="AC217" s="104"/>
      <c r="AD217" s="96"/>
      <c r="AE217" s="95"/>
      <c r="AF217" s="97"/>
      <c r="AG217" s="98"/>
      <c r="AH217" s="103"/>
      <c r="AI217" s="101"/>
      <c r="AJ217" s="99"/>
      <c r="AK217" s="98"/>
      <c r="AL217" s="70">
        <v>212</v>
      </c>
      <c r="AM217" s="35"/>
    </row>
    <row r="218" spans="1:39" ht="15.75" x14ac:dyDescent="0.15">
      <c r="A218" s="35"/>
      <c r="B218" s="35"/>
      <c r="C218" s="35"/>
      <c r="D218" s="35"/>
      <c r="E218" s="35"/>
      <c r="F218" s="35"/>
      <c r="G218" s="35"/>
      <c r="H218" s="35"/>
      <c r="I218" s="35"/>
      <c r="J218" s="35"/>
      <c r="K218" s="35"/>
      <c r="L218" s="35"/>
      <c r="M218" s="35"/>
      <c r="N218" s="35"/>
      <c r="O218" s="35"/>
      <c r="P218" s="58">
        <v>213</v>
      </c>
      <c r="Q218" s="77"/>
      <c r="R218" s="78"/>
      <c r="S218" s="79"/>
      <c r="T218" s="77"/>
      <c r="U218" s="80"/>
      <c r="V218" s="78"/>
      <c r="W218" s="79"/>
      <c r="X218" s="77"/>
      <c r="Y218" s="80"/>
      <c r="Z218" s="80"/>
      <c r="AA218" s="37"/>
      <c r="AB218" s="102"/>
      <c r="AC218" s="104"/>
      <c r="AD218" s="96"/>
      <c r="AE218" s="95"/>
      <c r="AF218" s="97"/>
      <c r="AG218" s="98"/>
      <c r="AH218" s="103"/>
      <c r="AI218" s="101"/>
      <c r="AJ218" s="99"/>
      <c r="AK218" s="98"/>
      <c r="AL218" s="64">
        <v>213</v>
      </c>
      <c r="AM218" s="35"/>
    </row>
    <row r="219" spans="1:39" ht="15.75" x14ac:dyDescent="0.15">
      <c r="A219" s="35"/>
      <c r="B219" s="35"/>
      <c r="C219" s="35"/>
      <c r="D219" s="35"/>
      <c r="E219" s="35"/>
      <c r="F219" s="35"/>
      <c r="G219" s="35"/>
      <c r="H219" s="35"/>
      <c r="I219" s="35"/>
      <c r="J219" s="35"/>
      <c r="K219" s="35"/>
      <c r="L219" s="35"/>
      <c r="M219" s="35"/>
      <c r="N219" s="35"/>
      <c r="O219" s="35"/>
      <c r="P219" s="65">
        <v>214</v>
      </c>
      <c r="Q219" s="66"/>
      <c r="R219" s="67"/>
      <c r="S219" s="68"/>
      <c r="T219" s="66"/>
      <c r="U219" s="69"/>
      <c r="V219" s="67"/>
      <c r="W219" s="68"/>
      <c r="X219" s="66"/>
      <c r="Y219" s="69"/>
      <c r="Z219" s="69"/>
      <c r="AA219" s="37"/>
      <c r="AB219" s="102"/>
      <c r="AC219" s="104"/>
      <c r="AD219" s="96"/>
      <c r="AE219" s="95"/>
      <c r="AF219" s="97"/>
      <c r="AG219" s="98"/>
      <c r="AH219" s="103"/>
      <c r="AI219" s="101"/>
      <c r="AJ219" s="99"/>
      <c r="AK219" s="98"/>
      <c r="AL219" s="70">
        <v>214</v>
      </c>
      <c r="AM219" s="35"/>
    </row>
    <row r="220" spans="1:39" ht="15.75" x14ac:dyDescent="0.15">
      <c r="A220" s="35"/>
      <c r="B220" s="35"/>
      <c r="C220" s="35"/>
      <c r="D220" s="35"/>
      <c r="E220" s="35"/>
      <c r="F220" s="35"/>
      <c r="G220" s="35"/>
      <c r="H220" s="35"/>
      <c r="I220" s="35"/>
      <c r="J220" s="35"/>
      <c r="K220" s="35"/>
      <c r="L220" s="35"/>
      <c r="M220" s="35"/>
      <c r="N220" s="35"/>
      <c r="O220" s="35"/>
      <c r="P220" s="65">
        <v>215</v>
      </c>
      <c r="Q220" s="66"/>
      <c r="R220" s="67"/>
      <c r="S220" s="68"/>
      <c r="T220" s="66"/>
      <c r="U220" s="69"/>
      <c r="V220" s="67"/>
      <c r="W220" s="68"/>
      <c r="X220" s="66"/>
      <c r="Y220" s="69"/>
      <c r="Z220" s="69"/>
      <c r="AA220" s="37"/>
      <c r="AB220" s="102"/>
      <c r="AC220" s="104"/>
      <c r="AD220" s="96"/>
      <c r="AE220" s="95"/>
      <c r="AF220" s="97"/>
      <c r="AG220" s="98"/>
      <c r="AH220" s="103"/>
      <c r="AI220" s="101"/>
      <c r="AJ220" s="99"/>
      <c r="AK220" s="98"/>
      <c r="AL220" s="70">
        <v>215</v>
      </c>
      <c r="AM220" s="35"/>
    </row>
    <row r="221" spans="1:39" ht="15.75" x14ac:dyDescent="0.15">
      <c r="A221" s="35"/>
      <c r="B221" s="35"/>
      <c r="C221" s="35"/>
      <c r="D221" s="35"/>
      <c r="E221" s="35"/>
      <c r="F221" s="35"/>
      <c r="G221" s="35"/>
      <c r="H221" s="35"/>
      <c r="I221" s="35"/>
      <c r="J221" s="35"/>
      <c r="K221" s="35"/>
      <c r="L221" s="35"/>
      <c r="M221" s="35"/>
      <c r="N221" s="35"/>
      <c r="O221" s="35"/>
      <c r="P221" s="71">
        <v>216</v>
      </c>
      <c r="Q221" s="72"/>
      <c r="R221" s="73"/>
      <c r="S221" s="74"/>
      <c r="T221" s="72"/>
      <c r="U221" s="75"/>
      <c r="V221" s="73"/>
      <c r="W221" s="74"/>
      <c r="X221" s="72"/>
      <c r="Y221" s="75"/>
      <c r="Z221" s="75"/>
      <c r="AA221" s="37"/>
      <c r="AB221" s="102"/>
      <c r="AC221" s="104"/>
      <c r="AD221" s="96"/>
      <c r="AE221" s="95"/>
      <c r="AF221" s="97"/>
      <c r="AG221" s="98"/>
      <c r="AH221" s="103"/>
      <c r="AI221" s="101"/>
      <c r="AJ221" s="99"/>
      <c r="AK221" s="98"/>
      <c r="AL221" s="76">
        <v>216</v>
      </c>
      <c r="AM221" s="35"/>
    </row>
    <row r="222" spans="1:39" ht="15.75" x14ac:dyDescent="0.15">
      <c r="A222" s="35"/>
      <c r="B222" s="35"/>
      <c r="C222" s="35"/>
      <c r="D222" s="35"/>
      <c r="E222" s="35"/>
      <c r="F222" s="35"/>
      <c r="G222" s="35"/>
      <c r="H222" s="35"/>
      <c r="I222" s="35"/>
      <c r="J222" s="35"/>
      <c r="K222" s="35"/>
      <c r="L222" s="35"/>
      <c r="M222" s="35"/>
      <c r="N222" s="35"/>
      <c r="O222" s="35"/>
      <c r="P222" s="65">
        <v>217</v>
      </c>
      <c r="Q222" s="81"/>
      <c r="R222" s="82"/>
      <c r="S222" s="83"/>
      <c r="T222" s="81"/>
      <c r="U222" s="84"/>
      <c r="V222" s="82"/>
      <c r="W222" s="83"/>
      <c r="X222" s="81"/>
      <c r="Y222" s="84"/>
      <c r="Z222" s="84"/>
      <c r="AA222" s="37"/>
      <c r="AB222" s="102"/>
      <c r="AC222" s="104"/>
      <c r="AD222" s="96"/>
      <c r="AE222" s="95"/>
      <c r="AF222" s="97"/>
      <c r="AG222" s="98"/>
      <c r="AH222" s="103"/>
      <c r="AI222" s="101"/>
      <c r="AJ222" s="99"/>
      <c r="AK222" s="98"/>
      <c r="AL222" s="70">
        <v>217</v>
      </c>
      <c r="AM222" s="35"/>
    </row>
    <row r="223" spans="1:39" ht="15.75" x14ac:dyDescent="0.15">
      <c r="A223" s="35"/>
      <c r="B223" s="35"/>
      <c r="C223" s="35"/>
      <c r="D223" s="35"/>
      <c r="E223" s="35"/>
      <c r="F223" s="35"/>
      <c r="G223" s="35"/>
      <c r="H223" s="35"/>
      <c r="I223" s="35"/>
      <c r="J223" s="35"/>
      <c r="K223" s="35"/>
      <c r="L223" s="35"/>
      <c r="M223" s="35"/>
      <c r="N223" s="35"/>
      <c r="O223" s="35"/>
      <c r="P223" s="65">
        <v>218</v>
      </c>
      <c r="Q223" s="66"/>
      <c r="R223" s="67"/>
      <c r="S223" s="68"/>
      <c r="T223" s="66"/>
      <c r="U223" s="69"/>
      <c r="V223" s="67"/>
      <c r="W223" s="68"/>
      <c r="X223" s="66"/>
      <c r="Y223" s="69"/>
      <c r="Z223" s="69"/>
      <c r="AA223" s="37"/>
      <c r="AB223" s="102"/>
      <c r="AC223" s="104"/>
      <c r="AD223" s="96"/>
      <c r="AE223" s="95"/>
      <c r="AF223" s="97"/>
      <c r="AG223" s="98"/>
      <c r="AH223" s="103"/>
      <c r="AI223" s="101"/>
      <c r="AJ223" s="99"/>
      <c r="AK223" s="98"/>
      <c r="AL223" s="70">
        <v>218</v>
      </c>
      <c r="AM223" s="35"/>
    </row>
    <row r="224" spans="1:39" ht="15.75" x14ac:dyDescent="0.15">
      <c r="A224" s="35"/>
      <c r="B224" s="35"/>
      <c r="C224" s="35"/>
      <c r="D224" s="35"/>
      <c r="E224" s="35"/>
      <c r="F224" s="35"/>
      <c r="G224" s="35"/>
      <c r="H224" s="35"/>
      <c r="I224" s="35"/>
      <c r="J224" s="35"/>
      <c r="K224" s="35"/>
      <c r="L224" s="35"/>
      <c r="M224" s="35"/>
      <c r="N224" s="35"/>
      <c r="O224" s="35"/>
      <c r="P224" s="65">
        <v>219</v>
      </c>
      <c r="Q224" s="66"/>
      <c r="R224" s="67"/>
      <c r="S224" s="68"/>
      <c r="T224" s="66"/>
      <c r="U224" s="69"/>
      <c r="V224" s="67"/>
      <c r="W224" s="68"/>
      <c r="X224" s="66"/>
      <c r="Y224" s="69"/>
      <c r="Z224" s="69"/>
      <c r="AA224" s="37"/>
      <c r="AB224" s="102"/>
      <c r="AC224" s="104"/>
      <c r="AD224" s="96"/>
      <c r="AE224" s="95"/>
      <c r="AF224" s="97"/>
      <c r="AG224" s="98"/>
      <c r="AH224" s="103"/>
      <c r="AI224" s="101"/>
      <c r="AJ224" s="99"/>
      <c r="AK224" s="98"/>
      <c r="AL224" s="70">
        <v>219</v>
      </c>
      <c r="AM224" s="35"/>
    </row>
    <row r="225" spans="1:39" ht="15.75" x14ac:dyDescent="0.15">
      <c r="A225" s="35"/>
      <c r="B225" s="35"/>
      <c r="C225" s="35"/>
      <c r="D225" s="35"/>
      <c r="E225" s="35"/>
      <c r="F225" s="35"/>
      <c r="G225" s="35"/>
      <c r="H225" s="35"/>
      <c r="I225" s="35"/>
      <c r="J225" s="35"/>
      <c r="K225" s="35"/>
      <c r="L225" s="35"/>
      <c r="M225" s="35"/>
      <c r="N225" s="35"/>
      <c r="O225" s="35"/>
      <c r="P225" s="65">
        <v>220</v>
      </c>
      <c r="Q225" s="85"/>
      <c r="R225" s="86"/>
      <c r="S225" s="87"/>
      <c r="T225" s="85"/>
      <c r="U225" s="88"/>
      <c r="V225" s="86"/>
      <c r="W225" s="87"/>
      <c r="X225" s="85"/>
      <c r="Y225" s="88"/>
      <c r="Z225" s="88"/>
      <c r="AA225" s="37"/>
      <c r="AB225" s="102"/>
      <c r="AC225" s="104"/>
      <c r="AD225" s="96"/>
      <c r="AE225" s="95"/>
      <c r="AF225" s="97"/>
      <c r="AG225" s="98"/>
      <c r="AH225" s="103"/>
      <c r="AI225" s="101"/>
      <c r="AJ225" s="99"/>
      <c r="AK225" s="98"/>
      <c r="AL225" s="70">
        <v>220</v>
      </c>
      <c r="AM225" s="35"/>
    </row>
    <row r="226" spans="1:39" ht="15.75" x14ac:dyDescent="0.15">
      <c r="A226" s="35"/>
      <c r="B226" s="35"/>
      <c r="C226" s="35"/>
      <c r="D226" s="35"/>
      <c r="E226" s="35"/>
      <c r="F226" s="35"/>
      <c r="G226" s="35"/>
      <c r="H226" s="35"/>
      <c r="I226" s="35"/>
      <c r="J226" s="35"/>
      <c r="K226" s="35"/>
      <c r="L226" s="35"/>
      <c r="M226" s="35"/>
      <c r="N226" s="35"/>
      <c r="O226" s="35"/>
      <c r="P226" s="58">
        <v>221</v>
      </c>
      <c r="Q226" s="77"/>
      <c r="R226" s="78"/>
      <c r="S226" s="79"/>
      <c r="T226" s="77"/>
      <c r="U226" s="80"/>
      <c r="V226" s="78"/>
      <c r="W226" s="79"/>
      <c r="X226" s="77"/>
      <c r="Y226" s="80"/>
      <c r="Z226" s="80"/>
      <c r="AA226" s="37"/>
      <c r="AB226" s="102"/>
      <c r="AC226" s="104"/>
      <c r="AD226" s="96"/>
      <c r="AE226" s="95"/>
      <c r="AF226" s="97"/>
      <c r="AG226" s="98"/>
      <c r="AH226" s="103"/>
      <c r="AI226" s="101"/>
      <c r="AJ226" s="99"/>
      <c r="AK226" s="98"/>
      <c r="AL226" s="64">
        <v>221</v>
      </c>
      <c r="AM226" s="35"/>
    </row>
    <row r="227" spans="1:39" ht="15.75" x14ac:dyDescent="0.15">
      <c r="A227" s="35"/>
      <c r="B227" s="35"/>
      <c r="C227" s="35"/>
      <c r="D227" s="35"/>
      <c r="E227" s="35"/>
      <c r="F227" s="35"/>
      <c r="G227" s="35"/>
      <c r="H227" s="35"/>
      <c r="I227" s="35"/>
      <c r="J227" s="35"/>
      <c r="K227" s="35"/>
      <c r="L227" s="35"/>
      <c r="M227" s="35"/>
      <c r="N227" s="35"/>
      <c r="O227" s="35"/>
      <c r="P227" s="65">
        <v>222</v>
      </c>
      <c r="Q227" s="66"/>
      <c r="R227" s="67"/>
      <c r="S227" s="68"/>
      <c r="T227" s="66"/>
      <c r="U227" s="69"/>
      <c r="V227" s="67"/>
      <c r="W227" s="68"/>
      <c r="X227" s="66"/>
      <c r="Y227" s="69"/>
      <c r="Z227" s="69"/>
      <c r="AA227" s="37"/>
      <c r="AB227" s="102"/>
      <c r="AC227" s="104"/>
      <c r="AD227" s="96"/>
      <c r="AE227" s="95"/>
      <c r="AF227" s="97"/>
      <c r="AG227" s="98"/>
      <c r="AH227" s="103"/>
      <c r="AI227" s="101"/>
      <c r="AJ227" s="99"/>
      <c r="AK227" s="98"/>
      <c r="AL227" s="70">
        <v>222</v>
      </c>
      <c r="AM227" s="35"/>
    </row>
    <row r="228" spans="1:39" ht="15.75" x14ac:dyDescent="0.15">
      <c r="A228" s="35"/>
      <c r="B228" s="35"/>
      <c r="C228" s="35"/>
      <c r="D228" s="35"/>
      <c r="E228" s="35"/>
      <c r="F228" s="35"/>
      <c r="G228" s="35"/>
      <c r="H228" s="35"/>
      <c r="I228" s="35"/>
      <c r="J228" s="35"/>
      <c r="K228" s="35"/>
      <c r="L228" s="35"/>
      <c r="M228" s="35"/>
      <c r="N228" s="35"/>
      <c r="O228" s="35"/>
      <c r="P228" s="65">
        <v>223</v>
      </c>
      <c r="Q228" s="66"/>
      <c r="R228" s="67"/>
      <c r="S228" s="68"/>
      <c r="T228" s="66"/>
      <c r="U228" s="69"/>
      <c r="V228" s="67"/>
      <c r="W228" s="68"/>
      <c r="X228" s="66"/>
      <c r="Y228" s="69"/>
      <c r="Z228" s="69"/>
      <c r="AA228" s="37"/>
      <c r="AB228" s="102"/>
      <c r="AC228" s="104"/>
      <c r="AD228" s="96"/>
      <c r="AE228" s="95"/>
      <c r="AF228" s="97"/>
      <c r="AG228" s="98"/>
      <c r="AH228" s="103"/>
      <c r="AI228" s="101"/>
      <c r="AJ228" s="99"/>
      <c r="AK228" s="98"/>
      <c r="AL228" s="70">
        <v>223</v>
      </c>
      <c r="AM228" s="35"/>
    </row>
    <row r="229" spans="1:39" ht="15.75" x14ac:dyDescent="0.15">
      <c r="A229" s="35"/>
      <c r="B229" s="35"/>
      <c r="C229" s="35"/>
      <c r="D229" s="35"/>
      <c r="E229" s="35"/>
      <c r="F229" s="35"/>
      <c r="G229" s="35"/>
      <c r="H229" s="35"/>
      <c r="I229" s="35"/>
      <c r="J229" s="35"/>
      <c r="K229" s="35"/>
      <c r="L229" s="35"/>
      <c r="M229" s="35"/>
      <c r="N229" s="35"/>
      <c r="O229" s="35"/>
      <c r="P229" s="71">
        <v>224</v>
      </c>
      <c r="Q229" s="72">
        <v>5.9259259259259262E-2</v>
      </c>
      <c r="R229" s="73">
        <v>0.3574074074074074</v>
      </c>
      <c r="S229" s="74">
        <v>0.10555555555555556</v>
      </c>
      <c r="T229" s="72">
        <v>7.0370370370370375E-2</v>
      </c>
      <c r="U229" s="75">
        <v>0.1537037037037037</v>
      </c>
      <c r="V229" s="73">
        <v>0.13333333333333333</v>
      </c>
      <c r="W229" s="74">
        <v>9.0740740740740747E-2</v>
      </c>
      <c r="X229" s="72">
        <v>2.9629629629629631E-2</v>
      </c>
      <c r="Y229" s="75" t="s">
        <v>309</v>
      </c>
      <c r="Z229" s="75" t="s">
        <v>309</v>
      </c>
      <c r="AA229" s="37"/>
      <c r="AB229" s="102"/>
      <c r="AC229" s="104"/>
      <c r="AD229" s="96"/>
      <c r="AE229" s="95"/>
      <c r="AF229" s="97"/>
      <c r="AG229" s="98"/>
      <c r="AH229" s="103"/>
      <c r="AI229" s="101"/>
      <c r="AJ229" s="99"/>
      <c r="AK229" s="98"/>
      <c r="AL229" s="76">
        <v>224</v>
      </c>
      <c r="AM229" s="35"/>
    </row>
    <row r="230" spans="1:39" ht="15.75" x14ac:dyDescent="0.15">
      <c r="A230" s="35"/>
      <c r="B230" s="35"/>
      <c r="C230" s="35"/>
      <c r="D230" s="35"/>
      <c r="E230" s="35"/>
      <c r="F230" s="35"/>
      <c r="G230" s="35"/>
      <c r="H230" s="35"/>
      <c r="I230" s="35"/>
      <c r="J230" s="35"/>
      <c r="K230" s="35"/>
      <c r="L230" s="35"/>
      <c r="M230" s="35"/>
      <c r="N230" s="35"/>
      <c r="O230" s="35"/>
      <c r="P230" s="35"/>
      <c r="Q230" s="35"/>
      <c r="R230" s="35"/>
      <c r="S230" s="35"/>
      <c r="T230" s="35"/>
      <c r="U230" s="35"/>
      <c r="V230" s="35"/>
      <c r="W230" s="35"/>
      <c r="X230" s="35"/>
      <c r="Y230" s="35"/>
      <c r="Z230" s="35"/>
      <c r="AA230" s="35"/>
      <c r="AB230" s="35"/>
      <c r="AC230" s="35"/>
      <c r="AD230" s="35"/>
      <c r="AE230" s="35"/>
      <c r="AF230" s="35"/>
      <c r="AG230" s="35"/>
      <c r="AH230" s="35"/>
      <c r="AI230" s="35"/>
      <c r="AJ230" s="35"/>
      <c r="AK230" s="35"/>
      <c r="AL230" s="35"/>
      <c r="AM230" s="35"/>
    </row>
    <row r="231" spans="1:39" ht="15.75" x14ac:dyDescent="0.15">
      <c r="A231" s="35"/>
      <c r="B231" s="35"/>
      <c r="C231" s="35"/>
      <c r="D231" s="35"/>
      <c r="E231" s="35"/>
      <c r="F231" s="35"/>
      <c r="G231" s="35"/>
      <c r="H231" s="35"/>
      <c r="I231" s="35"/>
      <c r="J231" s="35"/>
      <c r="K231" s="35"/>
      <c r="L231" s="35"/>
      <c r="M231" s="35"/>
      <c r="N231" s="35"/>
      <c r="O231" s="35"/>
      <c r="P231" s="35"/>
      <c r="Q231" s="35"/>
      <c r="R231" s="35"/>
      <c r="S231" s="35"/>
      <c r="T231" s="35"/>
      <c r="U231" s="35"/>
      <c r="V231" s="35"/>
      <c r="W231" s="35"/>
      <c r="X231" s="35"/>
      <c r="Y231" s="35"/>
      <c r="Z231" s="35"/>
      <c r="AA231" s="35"/>
      <c r="AB231" s="35"/>
      <c r="AC231" s="35"/>
      <c r="AD231" s="35"/>
      <c r="AE231" s="35"/>
      <c r="AF231" s="35"/>
      <c r="AG231" s="35"/>
      <c r="AH231" s="35"/>
      <c r="AI231" s="35"/>
      <c r="AJ231" s="35"/>
      <c r="AK231" s="35"/>
      <c r="AL231" s="35"/>
      <c r="AM231" s="35"/>
    </row>
    <row r="232" spans="1:39" ht="15.75" x14ac:dyDescent="0.15">
      <c r="A232" s="35"/>
      <c r="B232" s="35"/>
      <c r="C232" s="35"/>
      <c r="D232" s="35"/>
      <c r="E232" s="35"/>
      <c r="F232" s="35"/>
      <c r="G232" s="35"/>
      <c r="H232" s="35"/>
      <c r="I232" s="35"/>
      <c r="J232" s="35"/>
      <c r="K232" s="35"/>
      <c r="L232" s="35"/>
      <c r="M232" s="35"/>
      <c r="N232" s="35"/>
      <c r="O232" s="35"/>
      <c r="P232" s="35"/>
      <c r="Q232" s="35"/>
      <c r="R232" s="35"/>
      <c r="S232" s="35"/>
      <c r="T232" s="35"/>
      <c r="U232" s="35"/>
      <c r="V232" s="35"/>
      <c r="W232" s="35"/>
      <c r="X232" s="35"/>
      <c r="Y232" s="35"/>
      <c r="Z232" s="35"/>
      <c r="AA232" s="35"/>
      <c r="AB232" s="35"/>
      <c r="AC232" s="35"/>
      <c r="AD232" s="35"/>
      <c r="AE232" s="35"/>
      <c r="AF232" s="35"/>
      <c r="AG232" s="35"/>
      <c r="AH232" s="35"/>
      <c r="AI232" s="35"/>
      <c r="AJ232" s="35"/>
      <c r="AK232" s="35"/>
      <c r="AL232" s="35"/>
      <c r="AM232" s="35"/>
    </row>
    <row r="233" spans="1:39" ht="15.75" x14ac:dyDescent="0.15">
      <c r="A233" s="35"/>
      <c r="B233" s="35"/>
      <c r="C233" s="35"/>
      <c r="D233" s="35"/>
      <c r="E233" s="35"/>
      <c r="F233" s="35"/>
      <c r="G233" s="35"/>
      <c r="H233" s="35"/>
      <c r="I233" s="35"/>
      <c r="J233" s="35"/>
      <c r="K233" s="35"/>
      <c r="L233" s="35"/>
      <c r="M233" s="35"/>
      <c r="N233" s="35"/>
      <c r="O233" s="35"/>
      <c r="P233" s="35"/>
      <c r="Q233" s="35"/>
      <c r="R233" s="35"/>
      <c r="S233" s="35"/>
      <c r="T233" s="35"/>
      <c r="U233" s="35"/>
      <c r="V233" s="35"/>
      <c r="W233" s="35"/>
      <c r="X233" s="35"/>
      <c r="Y233" s="35"/>
      <c r="Z233" s="35"/>
      <c r="AA233" s="35"/>
      <c r="AB233" s="35"/>
      <c r="AC233" s="35"/>
      <c r="AD233" s="35"/>
      <c r="AE233" s="35"/>
      <c r="AF233" s="35"/>
      <c r="AG233" s="35"/>
      <c r="AH233" s="35"/>
      <c r="AI233" s="35"/>
      <c r="AJ233" s="35"/>
      <c r="AK233" s="35"/>
      <c r="AL233" s="35"/>
      <c r="AM233" s="35"/>
    </row>
    <row r="234" spans="1:39" ht="15.75" x14ac:dyDescent="0.15">
      <c r="A234" s="35"/>
      <c r="B234" s="35"/>
      <c r="C234" s="35"/>
      <c r="D234" s="35"/>
      <c r="E234" s="35"/>
      <c r="F234" s="35"/>
      <c r="G234" s="35"/>
      <c r="H234" s="35"/>
      <c r="I234" s="35"/>
      <c r="J234" s="35"/>
      <c r="K234" s="35"/>
      <c r="L234" s="35"/>
      <c r="M234" s="35"/>
      <c r="N234" s="35"/>
      <c r="O234" s="35"/>
      <c r="P234" s="35"/>
      <c r="Q234" s="35"/>
      <c r="R234" s="35"/>
      <c r="S234" s="35"/>
      <c r="T234" s="35"/>
      <c r="U234" s="35"/>
      <c r="V234" s="35"/>
      <c r="W234" s="35"/>
      <c r="X234" s="35"/>
      <c r="Y234" s="35"/>
      <c r="Z234" s="35"/>
      <c r="AA234" s="35"/>
      <c r="AB234" s="35"/>
      <c r="AC234" s="35"/>
      <c r="AD234" s="35"/>
      <c r="AE234" s="35"/>
      <c r="AF234" s="35"/>
      <c r="AG234" s="35"/>
      <c r="AH234" s="35"/>
      <c r="AI234" s="35"/>
      <c r="AJ234" s="35"/>
      <c r="AK234" s="35"/>
      <c r="AL234" s="35"/>
      <c r="AM234" s="35"/>
    </row>
    <row r="235" spans="1:39" ht="15.75" x14ac:dyDescent="0.15">
      <c r="A235" s="35"/>
      <c r="B235" s="35"/>
      <c r="C235" s="35"/>
      <c r="D235" s="35"/>
      <c r="E235" s="35"/>
      <c r="F235" s="35"/>
      <c r="G235" s="35"/>
      <c r="H235" s="35"/>
      <c r="I235" s="35"/>
      <c r="J235" s="35"/>
      <c r="K235" s="35"/>
      <c r="L235" s="35"/>
      <c r="M235" s="35"/>
      <c r="N235" s="35"/>
      <c r="O235" s="35"/>
      <c r="P235" s="35"/>
      <c r="Q235" s="35"/>
      <c r="R235" s="35"/>
      <c r="S235" s="35"/>
      <c r="T235" s="35"/>
      <c r="U235" s="35"/>
      <c r="V235" s="35"/>
      <c r="W235" s="35"/>
      <c r="X235" s="35"/>
      <c r="Y235" s="35"/>
      <c r="Z235" s="35"/>
      <c r="AA235" s="35"/>
      <c r="AB235" s="35"/>
      <c r="AC235" s="35"/>
      <c r="AD235" s="35"/>
      <c r="AE235" s="35"/>
      <c r="AF235" s="35"/>
      <c r="AG235" s="35"/>
      <c r="AH235" s="35"/>
      <c r="AI235" s="35"/>
      <c r="AJ235" s="35"/>
      <c r="AK235" s="35"/>
      <c r="AL235" s="35"/>
      <c r="AM235" s="35"/>
    </row>
    <row r="236" spans="1:39" ht="15.75" x14ac:dyDescent="0.15">
      <c r="A236" s="35"/>
      <c r="B236" s="35"/>
      <c r="C236" s="35"/>
      <c r="D236" s="35"/>
      <c r="E236" s="35"/>
      <c r="F236" s="35"/>
      <c r="G236" s="35"/>
      <c r="H236" s="35"/>
      <c r="I236" s="35"/>
      <c r="J236" s="35"/>
      <c r="K236" s="35"/>
      <c r="L236" s="35"/>
      <c r="M236" s="35"/>
      <c r="N236" s="35"/>
      <c r="O236" s="35"/>
      <c r="P236" s="35"/>
      <c r="Q236" s="35"/>
      <c r="R236" s="35"/>
      <c r="S236" s="35"/>
      <c r="T236" s="35"/>
      <c r="U236" s="35"/>
      <c r="V236" s="35"/>
      <c r="W236" s="35"/>
      <c r="X236" s="35"/>
      <c r="Y236" s="35"/>
      <c r="Z236" s="35"/>
      <c r="AA236" s="35"/>
      <c r="AB236" s="35"/>
      <c r="AC236" s="35"/>
      <c r="AD236" s="35"/>
      <c r="AE236" s="35"/>
      <c r="AF236" s="35"/>
      <c r="AG236" s="35"/>
      <c r="AH236" s="35"/>
      <c r="AI236" s="35"/>
      <c r="AJ236" s="35"/>
      <c r="AK236" s="35"/>
      <c r="AL236" s="35"/>
      <c r="AM236" s="35"/>
    </row>
    <row r="237" spans="1:39" ht="15.75" x14ac:dyDescent="0.15">
      <c r="A237" s="35"/>
      <c r="B237" s="35"/>
      <c r="C237" s="35"/>
      <c r="D237" s="35"/>
      <c r="E237" s="35"/>
      <c r="F237" s="35"/>
      <c r="G237" s="35"/>
      <c r="H237" s="35"/>
      <c r="I237" s="35"/>
      <c r="J237" s="35"/>
      <c r="K237" s="35"/>
      <c r="L237" s="35"/>
      <c r="M237" s="35"/>
      <c r="N237" s="35"/>
      <c r="O237" s="35"/>
      <c r="P237" s="35"/>
      <c r="Q237" s="35"/>
      <c r="R237" s="35"/>
      <c r="S237" s="35"/>
      <c r="T237" s="35"/>
      <c r="U237" s="35"/>
      <c r="V237" s="35"/>
      <c r="W237" s="35"/>
      <c r="X237" s="35"/>
      <c r="Y237" s="35"/>
      <c r="Z237" s="35"/>
      <c r="AA237" s="35"/>
      <c r="AB237" s="35"/>
      <c r="AC237" s="35"/>
      <c r="AD237" s="35"/>
      <c r="AE237" s="35"/>
      <c r="AF237" s="35"/>
      <c r="AG237" s="35"/>
      <c r="AH237" s="35"/>
      <c r="AI237" s="35"/>
      <c r="AJ237" s="35"/>
      <c r="AK237" s="35"/>
      <c r="AL237" s="35"/>
      <c r="AM237" s="35"/>
    </row>
    <row r="238" spans="1:39" ht="15.75" x14ac:dyDescent="0.15">
      <c r="A238" s="35"/>
      <c r="B238" s="35"/>
      <c r="C238" s="35"/>
      <c r="D238" s="35"/>
      <c r="E238" s="35"/>
      <c r="F238" s="35"/>
      <c r="G238" s="35"/>
      <c r="H238" s="35"/>
      <c r="I238" s="35"/>
      <c r="J238" s="35"/>
      <c r="K238" s="35"/>
      <c r="L238" s="35"/>
      <c r="M238" s="35"/>
      <c r="N238" s="35"/>
      <c r="O238" s="35"/>
      <c r="P238" s="35"/>
      <c r="Q238" s="35"/>
      <c r="R238" s="35"/>
      <c r="S238" s="35"/>
      <c r="T238" s="35"/>
      <c r="U238" s="35"/>
      <c r="V238" s="35"/>
      <c r="W238" s="35"/>
      <c r="X238" s="35"/>
      <c r="Y238" s="35"/>
      <c r="Z238" s="35"/>
      <c r="AA238" s="35"/>
      <c r="AB238" s="35"/>
      <c r="AC238" s="35"/>
      <c r="AD238" s="35"/>
      <c r="AE238" s="35"/>
      <c r="AF238" s="35"/>
      <c r="AG238" s="35"/>
      <c r="AH238" s="35"/>
      <c r="AI238" s="35"/>
      <c r="AJ238" s="35"/>
      <c r="AK238" s="35"/>
      <c r="AL238" s="35"/>
      <c r="AM238" s="35"/>
    </row>
    <row r="239" spans="1:39" ht="15.75" x14ac:dyDescent="0.15">
      <c r="A239" s="35"/>
      <c r="B239" s="35"/>
      <c r="C239" s="35"/>
      <c r="D239" s="35"/>
      <c r="E239" s="35"/>
      <c r="F239" s="35"/>
      <c r="G239" s="35"/>
      <c r="H239" s="35"/>
      <c r="I239" s="35"/>
      <c r="J239" s="35"/>
      <c r="K239" s="35"/>
      <c r="L239" s="35"/>
      <c r="M239" s="35"/>
      <c r="N239" s="35"/>
      <c r="O239" s="35"/>
      <c r="P239" s="35"/>
      <c r="Q239" s="35"/>
      <c r="R239" s="35"/>
      <c r="S239" s="35"/>
      <c r="T239" s="35"/>
      <c r="U239" s="35"/>
      <c r="V239" s="35"/>
      <c r="W239" s="35"/>
      <c r="X239" s="35"/>
      <c r="Y239" s="35"/>
      <c r="Z239" s="35"/>
      <c r="AA239" s="35"/>
      <c r="AB239" s="35"/>
      <c r="AC239" s="35"/>
      <c r="AD239" s="35"/>
      <c r="AE239" s="35"/>
      <c r="AF239" s="35"/>
      <c r="AG239" s="35"/>
      <c r="AH239" s="35"/>
      <c r="AI239" s="35"/>
      <c r="AJ239" s="35"/>
      <c r="AK239" s="35"/>
      <c r="AL239" s="35"/>
      <c r="AM239" s="35"/>
    </row>
    <row r="240" spans="1:39" ht="15.75" x14ac:dyDescent="0.15">
      <c r="A240" s="35"/>
      <c r="B240" s="35"/>
      <c r="C240" s="35"/>
      <c r="D240" s="35"/>
      <c r="E240" s="35"/>
      <c r="F240" s="35"/>
      <c r="G240" s="35"/>
      <c r="H240" s="35"/>
      <c r="I240" s="35"/>
      <c r="J240" s="35"/>
      <c r="K240" s="35"/>
      <c r="L240" s="35"/>
      <c r="M240" s="35"/>
      <c r="N240" s="35"/>
      <c r="O240" s="35"/>
      <c r="P240" s="35"/>
      <c r="Q240" s="35"/>
      <c r="R240" s="35"/>
      <c r="S240" s="35"/>
      <c r="T240" s="35"/>
      <c r="U240" s="35"/>
      <c r="V240" s="35"/>
      <c r="W240" s="35"/>
      <c r="X240" s="35"/>
      <c r="Y240" s="35"/>
      <c r="Z240" s="35"/>
      <c r="AA240" s="35"/>
      <c r="AB240" s="35"/>
      <c r="AC240" s="35"/>
      <c r="AD240" s="35"/>
      <c r="AE240" s="35"/>
      <c r="AF240" s="35"/>
      <c r="AG240" s="35"/>
      <c r="AH240" s="35"/>
      <c r="AI240" s="35"/>
      <c r="AJ240" s="35"/>
      <c r="AK240" s="35"/>
      <c r="AL240" s="35"/>
      <c r="AM240" s="35"/>
    </row>
    <row r="241" spans="1:39" ht="15.75" x14ac:dyDescent="0.15">
      <c r="A241" s="35"/>
      <c r="B241" s="35"/>
      <c r="C241" s="35"/>
      <c r="D241" s="35"/>
      <c r="E241" s="35"/>
      <c r="F241" s="35"/>
      <c r="G241" s="35"/>
      <c r="H241" s="35"/>
      <c r="I241" s="35"/>
      <c r="J241" s="35"/>
      <c r="K241" s="35"/>
      <c r="L241" s="35"/>
      <c r="M241" s="35"/>
      <c r="N241" s="35"/>
      <c r="O241" s="35"/>
      <c r="P241" s="35"/>
      <c r="Q241" s="35"/>
      <c r="R241" s="35"/>
      <c r="S241" s="35"/>
      <c r="T241" s="35"/>
      <c r="U241" s="35"/>
      <c r="V241" s="35"/>
      <c r="W241" s="35"/>
      <c r="X241" s="35"/>
      <c r="Y241" s="35"/>
      <c r="Z241" s="35"/>
      <c r="AA241" s="35"/>
      <c r="AB241" s="35"/>
      <c r="AC241" s="35"/>
      <c r="AD241" s="35"/>
      <c r="AE241" s="35"/>
      <c r="AF241" s="35"/>
      <c r="AG241" s="35"/>
      <c r="AH241" s="35"/>
      <c r="AI241" s="35"/>
      <c r="AJ241" s="35"/>
      <c r="AK241" s="35"/>
      <c r="AL241" s="35"/>
      <c r="AM241" s="35"/>
    </row>
    <row r="242" spans="1:39" ht="15.75" x14ac:dyDescent="0.15">
      <c r="A242" s="35"/>
      <c r="B242" s="35"/>
      <c r="C242" s="35"/>
      <c r="D242" s="35"/>
      <c r="E242" s="35"/>
      <c r="F242" s="35"/>
      <c r="G242" s="35"/>
      <c r="H242" s="35"/>
      <c r="I242" s="35"/>
      <c r="J242" s="35"/>
      <c r="K242" s="35"/>
      <c r="L242" s="35"/>
      <c r="M242" s="35"/>
      <c r="N242" s="35"/>
      <c r="O242" s="35"/>
      <c r="P242" s="35"/>
      <c r="Q242" s="35"/>
      <c r="R242" s="35"/>
      <c r="S242" s="35"/>
      <c r="T242" s="35"/>
      <c r="U242" s="35"/>
      <c r="V242" s="35"/>
      <c r="W242" s="35"/>
      <c r="X242" s="35"/>
      <c r="Y242" s="35"/>
      <c r="Z242" s="35"/>
      <c r="AA242" s="35"/>
      <c r="AB242" s="35"/>
      <c r="AC242" s="35"/>
      <c r="AD242" s="35"/>
      <c r="AE242" s="35"/>
      <c r="AF242" s="35"/>
      <c r="AG242" s="35"/>
      <c r="AH242" s="35"/>
      <c r="AI242" s="35"/>
      <c r="AJ242" s="35"/>
      <c r="AK242" s="35"/>
      <c r="AL242" s="35"/>
      <c r="AM242" s="35"/>
    </row>
    <row r="243" spans="1:39" ht="15.75" x14ac:dyDescent="0.15">
      <c r="A243" s="35"/>
      <c r="B243" s="35"/>
      <c r="C243" s="35"/>
      <c r="D243" s="35"/>
      <c r="E243" s="35"/>
      <c r="F243" s="35"/>
      <c r="G243" s="35"/>
      <c r="H243" s="35"/>
      <c r="I243" s="35"/>
      <c r="J243" s="35"/>
      <c r="K243" s="35"/>
      <c r="L243" s="35"/>
      <c r="M243" s="35"/>
      <c r="N243" s="35"/>
      <c r="O243" s="35"/>
      <c r="P243" s="35"/>
      <c r="Q243" s="35"/>
      <c r="R243" s="35"/>
      <c r="S243" s="35"/>
      <c r="T243" s="35"/>
      <c r="U243" s="35"/>
      <c r="V243" s="35"/>
      <c r="W243" s="35"/>
      <c r="X243" s="35"/>
      <c r="Y243" s="35"/>
      <c r="Z243" s="35"/>
      <c r="AA243" s="35"/>
      <c r="AB243" s="35"/>
      <c r="AC243" s="35"/>
      <c r="AD243" s="35"/>
      <c r="AE243" s="35"/>
      <c r="AF243" s="35"/>
      <c r="AG243" s="35"/>
      <c r="AH243" s="35"/>
      <c r="AI243" s="35"/>
      <c r="AJ243" s="35"/>
      <c r="AK243" s="35"/>
      <c r="AL243" s="35"/>
      <c r="AM243" s="35"/>
    </row>
    <row r="244" spans="1:39" ht="15.75" x14ac:dyDescent="0.15">
      <c r="A244" s="35"/>
      <c r="B244" s="35"/>
      <c r="C244" s="35"/>
      <c r="D244" s="35"/>
      <c r="E244" s="35"/>
      <c r="F244" s="35"/>
      <c r="G244" s="35"/>
      <c r="H244" s="35"/>
      <c r="I244" s="35"/>
      <c r="J244" s="35"/>
      <c r="K244" s="35"/>
      <c r="L244" s="35"/>
      <c r="M244" s="35"/>
      <c r="N244" s="35"/>
      <c r="O244" s="35"/>
      <c r="P244" s="35"/>
      <c r="Q244" s="35"/>
      <c r="R244" s="35"/>
      <c r="S244" s="35"/>
      <c r="T244" s="35"/>
      <c r="U244" s="35"/>
      <c r="V244" s="35"/>
      <c r="W244" s="35"/>
      <c r="X244" s="35"/>
      <c r="Y244" s="35"/>
      <c r="Z244" s="35"/>
      <c r="AA244" s="35"/>
      <c r="AB244" s="35"/>
      <c r="AC244" s="35"/>
      <c r="AD244" s="35"/>
      <c r="AE244" s="35"/>
      <c r="AF244" s="35"/>
      <c r="AG244" s="35"/>
      <c r="AH244" s="35"/>
      <c r="AI244" s="35"/>
      <c r="AJ244" s="35"/>
      <c r="AK244" s="35"/>
      <c r="AL244" s="35"/>
      <c r="AM244" s="35"/>
    </row>
    <row r="245" spans="1:39" ht="15.75" x14ac:dyDescent="0.15">
      <c r="A245" s="35"/>
      <c r="B245" s="35"/>
      <c r="C245" s="35"/>
      <c r="D245" s="35"/>
      <c r="E245" s="35"/>
      <c r="F245" s="35"/>
      <c r="G245" s="35"/>
      <c r="H245" s="35"/>
      <c r="I245" s="35"/>
      <c r="J245" s="35"/>
      <c r="K245" s="35"/>
      <c r="L245" s="35"/>
      <c r="M245" s="35"/>
      <c r="N245" s="35"/>
      <c r="O245" s="35"/>
      <c r="P245" s="35"/>
      <c r="Q245" s="35"/>
      <c r="R245" s="35"/>
      <c r="S245" s="35"/>
      <c r="T245" s="35"/>
      <c r="U245" s="35"/>
      <c r="V245" s="35"/>
      <c r="W245" s="35"/>
      <c r="X245" s="35"/>
      <c r="Y245" s="35"/>
      <c r="Z245" s="35"/>
      <c r="AA245" s="35"/>
      <c r="AB245" s="35"/>
      <c r="AC245" s="35"/>
      <c r="AD245" s="35"/>
      <c r="AE245" s="35"/>
      <c r="AF245" s="35"/>
      <c r="AG245" s="35"/>
      <c r="AH245" s="35"/>
      <c r="AI245" s="35"/>
      <c r="AJ245" s="35"/>
      <c r="AK245" s="35"/>
      <c r="AL245" s="35"/>
      <c r="AM245" s="35"/>
    </row>
    <row r="246" spans="1:39" ht="15.75" x14ac:dyDescent="0.15">
      <c r="A246" s="35"/>
      <c r="B246" s="35"/>
      <c r="C246" s="35"/>
      <c r="D246" s="35"/>
      <c r="E246" s="35"/>
      <c r="F246" s="35"/>
      <c r="G246" s="35"/>
      <c r="H246" s="35"/>
      <c r="I246" s="35"/>
      <c r="J246" s="35"/>
      <c r="K246" s="35"/>
      <c r="L246" s="35"/>
      <c r="M246" s="35"/>
      <c r="N246" s="35"/>
      <c r="O246" s="35"/>
      <c r="P246" s="35"/>
      <c r="Q246" s="35"/>
      <c r="R246" s="35"/>
      <c r="S246" s="35"/>
      <c r="T246" s="35"/>
      <c r="U246" s="35"/>
      <c r="V246" s="35"/>
      <c r="W246" s="35"/>
      <c r="X246" s="35"/>
      <c r="Y246" s="35"/>
      <c r="Z246" s="35"/>
      <c r="AA246" s="35"/>
      <c r="AB246" s="35"/>
      <c r="AC246" s="35"/>
      <c r="AD246" s="35"/>
      <c r="AE246" s="35"/>
      <c r="AF246" s="35"/>
      <c r="AG246" s="35"/>
      <c r="AH246" s="35"/>
      <c r="AI246" s="35"/>
      <c r="AJ246" s="35"/>
      <c r="AK246" s="35"/>
      <c r="AL246" s="35"/>
      <c r="AM246" s="35"/>
    </row>
    <row r="247" spans="1:39" ht="15.75" x14ac:dyDescent="0.15">
      <c r="A247" s="35"/>
      <c r="B247" s="35"/>
      <c r="C247" s="35"/>
      <c r="D247" s="35"/>
      <c r="E247" s="35"/>
      <c r="F247" s="35"/>
      <c r="G247" s="35"/>
      <c r="H247" s="35"/>
      <c r="I247" s="35"/>
      <c r="J247" s="35"/>
      <c r="K247" s="35"/>
      <c r="L247" s="35"/>
      <c r="M247" s="35"/>
      <c r="N247" s="35"/>
      <c r="O247" s="35"/>
      <c r="P247" s="35"/>
      <c r="Q247" s="35"/>
      <c r="R247" s="35"/>
      <c r="S247" s="35"/>
      <c r="T247" s="35"/>
      <c r="U247" s="35"/>
      <c r="V247" s="35"/>
      <c r="W247" s="35"/>
      <c r="X247" s="35"/>
      <c r="Y247" s="35"/>
      <c r="Z247" s="35"/>
      <c r="AA247" s="35"/>
      <c r="AB247" s="35"/>
      <c r="AC247" s="35"/>
      <c r="AD247" s="35"/>
      <c r="AE247" s="35"/>
      <c r="AF247" s="35"/>
      <c r="AG247" s="35"/>
      <c r="AH247" s="35"/>
      <c r="AI247" s="35"/>
      <c r="AJ247" s="35"/>
      <c r="AK247" s="35"/>
      <c r="AL247" s="35"/>
      <c r="AM247" s="35"/>
    </row>
    <row r="248" spans="1:39" ht="15.75" x14ac:dyDescent="0.15">
      <c r="A248" s="35"/>
      <c r="B248" s="35"/>
      <c r="C248" s="35"/>
      <c r="D248" s="35"/>
      <c r="E248" s="35"/>
      <c r="F248" s="35"/>
      <c r="G248" s="35"/>
      <c r="H248" s="35"/>
      <c r="I248" s="35"/>
      <c r="J248" s="35"/>
      <c r="K248" s="35"/>
      <c r="L248" s="35"/>
      <c r="M248" s="35"/>
      <c r="N248" s="35"/>
      <c r="O248" s="35"/>
      <c r="P248" s="35"/>
      <c r="Q248" s="35"/>
      <c r="R248" s="35"/>
      <c r="S248" s="35"/>
      <c r="T248" s="35"/>
      <c r="U248" s="35"/>
      <c r="V248" s="35"/>
      <c r="W248" s="35"/>
      <c r="X248" s="35"/>
      <c r="Y248" s="35"/>
      <c r="Z248" s="35"/>
      <c r="AA248" s="35"/>
      <c r="AB248" s="35"/>
      <c r="AC248" s="35"/>
      <c r="AD248" s="35"/>
      <c r="AE248" s="35"/>
      <c r="AF248" s="35"/>
      <c r="AG248" s="35"/>
      <c r="AH248" s="35"/>
      <c r="AI248" s="35"/>
      <c r="AJ248" s="35"/>
      <c r="AK248" s="35"/>
      <c r="AL248" s="35"/>
      <c r="AM248" s="35"/>
    </row>
    <row r="249" spans="1:39" ht="15.75" x14ac:dyDescent="0.15">
      <c r="A249" s="35"/>
      <c r="B249" s="35"/>
      <c r="C249" s="35"/>
      <c r="D249" s="35"/>
      <c r="E249" s="35"/>
      <c r="F249" s="35"/>
      <c r="G249" s="35"/>
      <c r="H249" s="35"/>
      <c r="I249" s="35"/>
      <c r="J249" s="35"/>
      <c r="K249" s="35"/>
      <c r="L249" s="35"/>
      <c r="M249" s="35"/>
      <c r="N249" s="35"/>
      <c r="O249" s="35"/>
      <c r="P249" s="35"/>
      <c r="Q249" s="35"/>
      <c r="R249" s="35"/>
      <c r="S249" s="35"/>
      <c r="T249" s="35"/>
      <c r="U249" s="35"/>
      <c r="V249" s="35"/>
      <c r="W249" s="35"/>
      <c r="X249" s="35"/>
      <c r="Y249" s="35"/>
      <c r="Z249" s="35"/>
      <c r="AA249" s="35"/>
      <c r="AB249" s="35"/>
      <c r="AC249" s="35"/>
      <c r="AD249" s="35"/>
      <c r="AE249" s="35"/>
      <c r="AF249" s="35"/>
      <c r="AG249" s="35"/>
      <c r="AH249" s="35"/>
      <c r="AI249" s="35"/>
      <c r="AJ249" s="35"/>
      <c r="AK249" s="35"/>
      <c r="AL249" s="35"/>
      <c r="AM249" s="35"/>
    </row>
    <row r="250" spans="1:39" ht="15.75" x14ac:dyDescent="0.15">
      <c r="A250" s="35"/>
      <c r="B250" s="35"/>
      <c r="C250" s="35"/>
      <c r="D250" s="35"/>
      <c r="E250" s="35"/>
      <c r="F250" s="35"/>
      <c r="G250" s="35"/>
      <c r="H250" s="35"/>
      <c r="I250" s="35"/>
      <c r="J250" s="35"/>
      <c r="K250" s="35"/>
      <c r="L250" s="35"/>
      <c r="M250" s="35"/>
      <c r="N250" s="35"/>
      <c r="O250" s="35"/>
      <c r="P250" s="35"/>
      <c r="Q250" s="35"/>
      <c r="R250" s="35"/>
      <c r="S250" s="35"/>
      <c r="T250" s="35"/>
      <c r="U250" s="35"/>
      <c r="V250" s="35"/>
      <c r="W250" s="35"/>
      <c r="X250" s="35"/>
      <c r="Y250" s="35"/>
      <c r="Z250" s="35"/>
      <c r="AA250" s="35"/>
      <c r="AB250" s="35"/>
      <c r="AC250" s="35"/>
      <c r="AD250" s="35"/>
      <c r="AE250" s="35"/>
      <c r="AF250" s="35"/>
      <c r="AG250" s="35"/>
      <c r="AH250" s="35"/>
      <c r="AI250" s="35"/>
      <c r="AJ250" s="35"/>
      <c r="AK250" s="35"/>
      <c r="AL250" s="35"/>
      <c r="AM250" s="35"/>
    </row>
    <row r="251" spans="1:39" ht="15.75" x14ac:dyDescent="0.15">
      <c r="A251" s="35"/>
      <c r="B251" s="35"/>
      <c r="C251" s="35"/>
      <c r="D251" s="35"/>
      <c r="E251" s="35"/>
      <c r="F251" s="35"/>
      <c r="G251" s="35"/>
      <c r="H251" s="35"/>
      <c r="I251" s="35"/>
      <c r="J251" s="35"/>
      <c r="K251" s="35"/>
      <c r="L251" s="35"/>
      <c r="M251" s="35"/>
      <c r="N251" s="35"/>
      <c r="O251" s="35"/>
      <c r="P251" s="35"/>
      <c r="Q251" s="35"/>
      <c r="R251" s="35"/>
      <c r="S251" s="35"/>
      <c r="T251" s="35"/>
      <c r="U251" s="35"/>
      <c r="V251" s="35"/>
      <c r="W251" s="35"/>
      <c r="X251" s="35"/>
      <c r="Y251" s="35"/>
      <c r="Z251" s="35"/>
      <c r="AA251" s="35"/>
      <c r="AB251" s="35"/>
      <c r="AC251" s="35"/>
      <c r="AD251" s="35"/>
      <c r="AE251" s="35"/>
      <c r="AF251" s="35"/>
      <c r="AG251" s="35"/>
      <c r="AH251" s="35"/>
      <c r="AI251" s="35"/>
      <c r="AJ251" s="35"/>
      <c r="AK251" s="35"/>
      <c r="AL251" s="35"/>
      <c r="AM251" s="35"/>
    </row>
    <row r="252" spans="1:39" ht="15.75" x14ac:dyDescent="0.15">
      <c r="A252" s="35"/>
      <c r="B252" s="35"/>
      <c r="C252" s="35"/>
      <c r="D252" s="35"/>
      <c r="E252" s="35"/>
      <c r="F252" s="35"/>
      <c r="G252" s="35"/>
      <c r="H252" s="35"/>
      <c r="I252" s="35"/>
      <c r="J252" s="35"/>
      <c r="K252" s="35"/>
      <c r="L252" s="35"/>
      <c r="M252" s="35"/>
      <c r="N252" s="35"/>
      <c r="O252" s="35"/>
      <c r="P252" s="35"/>
      <c r="Q252" s="35"/>
      <c r="R252" s="35"/>
      <c r="S252" s="35"/>
      <c r="T252" s="35"/>
      <c r="U252" s="35"/>
      <c r="V252" s="35"/>
      <c r="W252" s="35"/>
      <c r="X252" s="35"/>
      <c r="Y252" s="35"/>
      <c r="Z252" s="35"/>
      <c r="AA252" s="35"/>
      <c r="AB252" s="35"/>
      <c r="AC252" s="35"/>
      <c r="AD252" s="35"/>
      <c r="AE252" s="35"/>
      <c r="AF252" s="35"/>
      <c r="AG252" s="35"/>
      <c r="AH252" s="35"/>
      <c r="AI252" s="35"/>
      <c r="AJ252" s="35"/>
      <c r="AK252" s="35"/>
      <c r="AL252" s="35"/>
      <c r="AM252" s="35"/>
    </row>
    <row r="253" spans="1:39" ht="15.75" x14ac:dyDescent="0.15">
      <c r="A253" s="35"/>
      <c r="B253" s="35"/>
      <c r="C253" s="35"/>
      <c r="D253" s="35"/>
      <c r="E253" s="35"/>
      <c r="F253" s="35"/>
      <c r="G253" s="35"/>
      <c r="H253" s="35"/>
      <c r="I253" s="35"/>
      <c r="J253" s="35"/>
      <c r="K253" s="35"/>
      <c r="L253" s="35"/>
      <c r="M253" s="35"/>
      <c r="N253" s="35"/>
      <c r="O253" s="35"/>
      <c r="P253" s="35"/>
      <c r="Q253" s="35"/>
      <c r="R253" s="35"/>
      <c r="S253" s="35"/>
      <c r="T253" s="35"/>
      <c r="U253" s="35"/>
      <c r="V253" s="35"/>
      <c r="W253" s="35"/>
      <c r="X253" s="35"/>
      <c r="Y253" s="35"/>
      <c r="Z253" s="35"/>
      <c r="AA253" s="35"/>
      <c r="AB253" s="35"/>
      <c r="AC253" s="35"/>
      <c r="AD253" s="35"/>
      <c r="AE253" s="35"/>
      <c r="AF253" s="35"/>
      <c r="AG253" s="35"/>
      <c r="AH253" s="35"/>
      <c r="AI253" s="35"/>
      <c r="AJ253" s="35"/>
      <c r="AK253" s="35"/>
      <c r="AL253" s="35"/>
      <c r="AM253" s="35"/>
    </row>
    <row r="254" spans="1:39" ht="15.75" x14ac:dyDescent="0.15">
      <c r="A254" s="35"/>
      <c r="B254" s="35"/>
      <c r="C254" s="35"/>
      <c r="D254" s="35"/>
      <c r="E254" s="35"/>
      <c r="F254" s="35"/>
      <c r="G254" s="35"/>
      <c r="H254" s="35"/>
      <c r="I254" s="35"/>
      <c r="J254" s="35"/>
      <c r="K254" s="35"/>
      <c r="L254" s="35"/>
      <c r="M254" s="35"/>
      <c r="N254" s="35"/>
      <c r="O254" s="35"/>
      <c r="P254" s="35"/>
      <c r="Q254" s="35"/>
      <c r="R254" s="35"/>
      <c r="S254" s="35"/>
      <c r="T254" s="35"/>
      <c r="U254" s="35"/>
      <c r="V254" s="35"/>
      <c r="W254" s="35"/>
      <c r="X254" s="35"/>
      <c r="Y254" s="35"/>
      <c r="Z254" s="35"/>
      <c r="AA254" s="35"/>
      <c r="AB254" s="35"/>
      <c r="AC254" s="35"/>
      <c r="AD254" s="35"/>
      <c r="AE254" s="35"/>
      <c r="AF254" s="35"/>
      <c r="AG254" s="35"/>
      <c r="AH254" s="35"/>
      <c r="AI254" s="35"/>
      <c r="AJ254" s="35"/>
      <c r="AK254" s="35"/>
      <c r="AL254" s="35"/>
      <c r="AM254" s="35"/>
    </row>
    <row r="255" spans="1:39" ht="15.75" x14ac:dyDescent="0.15">
      <c r="A255" s="35"/>
      <c r="B255" s="35"/>
      <c r="C255" s="35"/>
      <c r="D255" s="35"/>
      <c r="E255" s="35"/>
      <c r="F255" s="35"/>
      <c r="G255" s="35"/>
      <c r="H255" s="35"/>
      <c r="I255" s="35"/>
      <c r="J255" s="35"/>
      <c r="K255" s="35"/>
      <c r="L255" s="35"/>
      <c r="M255" s="35"/>
      <c r="N255" s="35"/>
      <c r="O255" s="35"/>
      <c r="P255" s="35"/>
      <c r="Q255" s="35"/>
      <c r="R255" s="35"/>
      <c r="S255" s="35"/>
      <c r="T255" s="35"/>
      <c r="U255" s="35"/>
      <c r="V255" s="35"/>
      <c r="W255" s="35"/>
      <c r="X255" s="35"/>
      <c r="Y255" s="35"/>
      <c r="Z255" s="35"/>
      <c r="AA255" s="35"/>
      <c r="AB255" s="35"/>
      <c r="AC255" s="35"/>
      <c r="AD255" s="35"/>
      <c r="AE255" s="35"/>
      <c r="AF255" s="35"/>
      <c r="AG255" s="35"/>
      <c r="AH255" s="35"/>
      <c r="AI255" s="35"/>
      <c r="AJ255" s="35"/>
      <c r="AK255" s="35"/>
      <c r="AL255" s="35"/>
      <c r="AM255" s="35"/>
    </row>
    <row r="256" spans="1:39" ht="15.75" x14ac:dyDescent="0.15">
      <c r="A256" s="35"/>
      <c r="B256" s="35"/>
      <c r="C256" s="35"/>
      <c r="D256" s="35"/>
      <c r="E256" s="35"/>
      <c r="F256" s="35"/>
      <c r="G256" s="35"/>
      <c r="H256" s="35"/>
      <c r="I256" s="35"/>
      <c r="J256" s="35"/>
      <c r="K256" s="35"/>
      <c r="L256" s="35"/>
      <c r="M256" s="35"/>
      <c r="N256" s="35"/>
      <c r="O256" s="35"/>
      <c r="P256" s="35"/>
      <c r="Q256" s="35"/>
      <c r="R256" s="35"/>
      <c r="S256" s="35"/>
      <c r="T256" s="35"/>
      <c r="U256" s="35"/>
      <c r="V256" s="35"/>
      <c r="W256" s="35"/>
      <c r="X256" s="35"/>
      <c r="Y256" s="35"/>
      <c r="Z256" s="35"/>
      <c r="AA256" s="35"/>
      <c r="AB256" s="35"/>
      <c r="AC256" s="35"/>
      <c r="AD256" s="35"/>
      <c r="AE256" s="35"/>
      <c r="AF256" s="35"/>
      <c r="AG256" s="35"/>
      <c r="AH256" s="35"/>
      <c r="AI256" s="35"/>
      <c r="AJ256" s="35"/>
      <c r="AK256" s="35"/>
      <c r="AL256" s="35"/>
      <c r="AM256" s="35"/>
    </row>
    <row r="257" spans="1:39" ht="15.75" x14ac:dyDescent="0.15">
      <c r="A257" s="35"/>
      <c r="B257" s="35"/>
      <c r="C257" s="35"/>
      <c r="D257" s="35"/>
      <c r="E257" s="35"/>
      <c r="F257" s="35"/>
      <c r="G257" s="35"/>
      <c r="H257" s="35"/>
      <c r="I257" s="35"/>
      <c r="J257" s="35"/>
      <c r="K257" s="35"/>
      <c r="L257" s="35"/>
      <c r="M257" s="35"/>
      <c r="N257" s="35"/>
      <c r="O257" s="35"/>
      <c r="P257" s="35"/>
      <c r="Q257" s="35"/>
      <c r="R257" s="35"/>
      <c r="S257" s="35"/>
      <c r="T257" s="35"/>
      <c r="U257" s="35"/>
      <c r="V257" s="35"/>
      <c r="W257" s="35"/>
      <c r="X257" s="35"/>
      <c r="Y257" s="35"/>
      <c r="Z257" s="35"/>
      <c r="AA257" s="35"/>
      <c r="AB257" s="35"/>
      <c r="AC257" s="35"/>
      <c r="AD257" s="35"/>
      <c r="AE257" s="35"/>
      <c r="AF257" s="35"/>
      <c r="AG257" s="35"/>
      <c r="AH257" s="35"/>
      <c r="AI257" s="35"/>
      <c r="AJ257" s="35"/>
      <c r="AK257" s="35"/>
      <c r="AL257" s="35"/>
      <c r="AM257" s="35"/>
    </row>
    <row r="258" spans="1:39" ht="15.75" x14ac:dyDescent="0.15">
      <c r="A258" s="35"/>
      <c r="B258" s="35"/>
      <c r="C258" s="35"/>
      <c r="D258" s="35"/>
      <c r="E258" s="35"/>
      <c r="F258" s="35"/>
      <c r="G258" s="35"/>
      <c r="H258" s="35"/>
      <c r="I258" s="35"/>
      <c r="J258" s="35"/>
      <c r="K258" s="35"/>
      <c r="L258" s="35"/>
      <c r="M258" s="35"/>
      <c r="N258" s="35"/>
      <c r="O258" s="35"/>
      <c r="P258" s="35"/>
      <c r="Q258" s="35"/>
      <c r="R258" s="35"/>
      <c r="S258" s="35"/>
      <c r="T258" s="35"/>
      <c r="U258" s="35"/>
      <c r="V258" s="35"/>
      <c r="W258" s="35"/>
      <c r="X258" s="35"/>
      <c r="Y258" s="35"/>
      <c r="Z258" s="35"/>
      <c r="AA258" s="35"/>
      <c r="AB258" s="35"/>
      <c r="AC258" s="35"/>
      <c r="AD258" s="35"/>
      <c r="AE258" s="35"/>
      <c r="AF258" s="35"/>
      <c r="AG258" s="35"/>
      <c r="AH258" s="35"/>
      <c r="AI258" s="35"/>
      <c r="AJ258" s="35"/>
      <c r="AK258" s="35"/>
      <c r="AL258" s="35"/>
      <c r="AM258" s="35"/>
    </row>
    <row r="259" spans="1:39" ht="15.75" x14ac:dyDescent="0.15">
      <c r="A259" s="35"/>
      <c r="B259" s="35"/>
      <c r="C259" s="35"/>
      <c r="D259" s="35"/>
      <c r="E259" s="35"/>
      <c r="F259" s="35"/>
      <c r="G259" s="35"/>
      <c r="H259" s="35"/>
      <c r="I259" s="35"/>
      <c r="J259" s="35"/>
      <c r="K259" s="35"/>
      <c r="L259" s="35"/>
      <c r="M259" s="35"/>
      <c r="N259" s="35"/>
      <c r="O259" s="35"/>
      <c r="P259" s="35"/>
      <c r="Q259" s="35"/>
      <c r="R259" s="35"/>
      <c r="S259" s="35"/>
      <c r="T259" s="35"/>
      <c r="U259" s="35"/>
      <c r="V259" s="35"/>
      <c r="W259" s="35"/>
      <c r="X259" s="35"/>
      <c r="Y259" s="35"/>
      <c r="Z259" s="35"/>
      <c r="AA259" s="35"/>
      <c r="AB259" s="35"/>
      <c r="AC259" s="35"/>
      <c r="AD259" s="35"/>
      <c r="AE259" s="35"/>
      <c r="AF259" s="35"/>
      <c r="AG259" s="35"/>
      <c r="AH259" s="35"/>
      <c r="AI259" s="35"/>
      <c r="AJ259" s="35"/>
      <c r="AK259" s="35"/>
      <c r="AL259" s="35"/>
      <c r="AM259" s="35"/>
    </row>
    <row r="260" spans="1:39" ht="15.75" x14ac:dyDescent="0.15">
      <c r="A260" s="35"/>
      <c r="B260" s="35"/>
      <c r="C260" s="35"/>
      <c r="D260" s="35"/>
      <c r="E260" s="35"/>
      <c r="F260" s="35"/>
      <c r="G260" s="35"/>
      <c r="H260" s="35"/>
      <c r="I260" s="35"/>
      <c r="J260" s="35"/>
      <c r="K260" s="35"/>
      <c r="L260" s="35"/>
      <c r="M260" s="35"/>
      <c r="N260" s="35"/>
      <c r="O260" s="35"/>
      <c r="P260" s="35"/>
      <c r="Q260" s="35"/>
      <c r="R260" s="35"/>
      <c r="S260" s="35"/>
      <c r="T260" s="35"/>
      <c r="U260" s="35"/>
      <c r="V260" s="35"/>
      <c r="W260" s="35"/>
      <c r="X260" s="35"/>
      <c r="Y260" s="35"/>
      <c r="Z260" s="35"/>
      <c r="AA260" s="35"/>
      <c r="AB260" s="35"/>
      <c r="AC260" s="35"/>
      <c r="AD260" s="35"/>
      <c r="AE260" s="35"/>
      <c r="AF260" s="35"/>
      <c r="AG260" s="35"/>
      <c r="AH260" s="35"/>
      <c r="AI260" s="35"/>
      <c r="AJ260" s="35"/>
      <c r="AK260" s="35"/>
      <c r="AL260" s="35"/>
      <c r="AM260" s="35"/>
    </row>
    <row r="261" spans="1:39" ht="15.75" x14ac:dyDescent="0.15">
      <c r="A261" s="35"/>
      <c r="B261" s="35"/>
      <c r="C261" s="35"/>
      <c r="D261" s="35"/>
      <c r="E261" s="35"/>
      <c r="F261" s="35"/>
      <c r="G261" s="35"/>
      <c r="H261" s="35"/>
      <c r="I261" s="35"/>
      <c r="J261" s="35"/>
      <c r="K261" s="35"/>
      <c r="L261" s="35"/>
      <c r="M261" s="35"/>
      <c r="N261" s="35"/>
      <c r="O261" s="35"/>
      <c r="P261" s="35"/>
      <c r="Q261" s="35"/>
      <c r="R261" s="35"/>
      <c r="S261" s="35"/>
      <c r="T261" s="35"/>
      <c r="U261" s="35"/>
      <c r="V261" s="35"/>
      <c r="W261" s="35"/>
      <c r="X261" s="35"/>
      <c r="Y261" s="35"/>
      <c r="Z261" s="35"/>
      <c r="AA261" s="35"/>
      <c r="AB261" s="35"/>
      <c r="AC261" s="35"/>
      <c r="AD261" s="35"/>
      <c r="AE261" s="35"/>
      <c r="AF261" s="35"/>
      <c r="AG261" s="35"/>
      <c r="AH261" s="35"/>
      <c r="AI261" s="35"/>
      <c r="AJ261" s="35"/>
      <c r="AK261" s="35"/>
      <c r="AL261" s="35"/>
      <c r="AM261" s="35"/>
    </row>
    <row r="262" spans="1:39" ht="15.75" x14ac:dyDescent="0.15">
      <c r="A262" s="35"/>
      <c r="B262" s="35"/>
      <c r="C262" s="35"/>
      <c r="D262" s="35"/>
      <c r="E262" s="35"/>
      <c r="F262" s="35"/>
      <c r="G262" s="35"/>
      <c r="H262" s="35"/>
      <c r="I262" s="35"/>
      <c r="J262" s="35"/>
      <c r="K262" s="35"/>
      <c r="L262" s="35"/>
      <c r="M262" s="35"/>
      <c r="N262" s="35"/>
      <c r="O262" s="35"/>
      <c r="P262" s="35"/>
      <c r="Q262" s="35"/>
      <c r="R262" s="35"/>
      <c r="S262" s="35"/>
      <c r="T262" s="35"/>
      <c r="U262" s="35"/>
      <c r="V262" s="35"/>
      <c r="W262" s="35"/>
      <c r="X262" s="35"/>
      <c r="Y262" s="35"/>
      <c r="Z262" s="35"/>
      <c r="AA262" s="35"/>
      <c r="AB262" s="35"/>
      <c r="AC262" s="35"/>
      <c r="AD262" s="35"/>
      <c r="AE262" s="35"/>
      <c r="AF262" s="35"/>
      <c r="AG262" s="35"/>
      <c r="AH262" s="35"/>
      <c r="AI262" s="35"/>
      <c r="AJ262" s="35"/>
      <c r="AK262" s="35"/>
      <c r="AL262" s="35"/>
      <c r="AM262" s="35"/>
    </row>
    <row r="263" spans="1:39" ht="15.75" x14ac:dyDescent="0.15">
      <c r="A263" s="35"/>
      <c r="B263" s="35"/>
      <c r="C263" s="35"/>
      <c r="D263" s="35"/>
      <c r="E263" s="35"/>
      <c r="F263" s="35"/>
      <c r="G263" s="35"/>
      <c r="H263" s="35"/>
      <c r="I263" s="35"/>
      <c r="J263" s="35"/>
      <c r="K263" s="35"/>
      <c r="L263" s="35"/>
      <c r="M263" s="35"/>
      <c r="N263" s="35"/>
      <c r="O263" s="35"/>
      <c r="P263" s="35"/>
      <c r="Q263" s="35"/>
      <c r="R263" s="35"/>
      <c r="S263" s="35"/>
      <c r="T263" s="35"/>
      <c r="U263" s="35"/>
      <c r="V263" s="35"/>
      <c r="W263" s="35"/>
      <c r="X263" s="35"/>
      <c r="Y263" s="35"/>
      <c r="Z263" s="35"/>
      <c r="AA263" s="35"/>
      <c r="AB263" s="35"/>
      <c r="AC263" s="35"/>
      <c r="AD263" s="35"/>
      <c r="AE263" s="35"/>
      <c r="AF263" s="35"/>
      <c r="AG263" s="35"/>
      <c r="AH263" s="35"/>
      <c r="AI263" s="35"/>
      <c r="AJ263" s="35"/>
      <c r="AK263" s="35"/>
      <c r="AL263" s="35"/>
      <c r="AM263" s="35"/>
    </row>
    <row r="264" spans="1:39" ht="15.75" x14ac:dyDescent="0.15">
      <c r="A264" s="35"/>
      <c r="B264" s="35"/>
      <c r="C264" s="35"/>
      <c r="D264" s="35"/>
      <c r="E264" s="35"/>
      <c r="F264" s="35"/>
      <c r="G264" s="35"/>
      <c r="H264" s="35"/>
      <c r="I264" s="35"/>
      <c r="J264" s="35"/>
      <c r="K264" s="35"/>
      <c r="L264" s="35"/>
      <c r="M264" s="35"/>
      <c r="N264" s="35"/>
      <c r="O264" s="35"/>
      <c r="P264" s="35"/>
      <c r="Q264" s="35"/>
      <c r="R264" s="35"/>
      <c r="S264" s="35"/>
      <c r="T264" s="35"/>
      <c r="U264" s="35"/>
      <c r="V264" s="35"/>
      <c r="W264" s="35"/>
      <c r="X264" s="35"/>
      <c r="Y264" s="35"/>
      <c r="Z264" s="35"/>
      <c r="AA264" s="35"/>
      <c r="AB264" s="35"/>
      <c r="AC264" s="35"/>
      <c r="AD264" s="35"/>
      <c r="AE264" s="35"/>
      <c r="AF264" s="35"/>
      <c r="AG264" s="35"/>
      <c r="AH264" s="35"/>
      <c r="AI264" s="35"/>
      <c r="AJ264" s="35"/>
      <c r="AK264" s="35"/>
      <c r="AL264" s="35"/>
      <c r="AM264" s="35"/>
    </row>
    <row r="265" spans="1:39" ht="15.75" x14ac:dyDescent="0.15">
      <c r="A265" s="35"/>
      <c r="B265" s="35"/>
      <c r="C265" s="35"/>
      <c r="D265" s="35"/>
      <c r="E265" s="35"/>
      <c r="F265" s="35"/>
      <c r="G265" s="35"/>
      <c r="H265" s="35"/>
      <c r="I265" s="35"/>
      <c r="J265" s="35"/>
      <c r="K265" s="35"/>
      <c r="L265" s="35"/>
      <c r="M265" s="35"/>
      <c r="N265" s="35"/>
      <c r="O265" s="35"/>
      <c r="P265" s="35"/>
      <c r="Q265" s="35"/>
      <c r="R265" s="35"/>
      <c r="S265" s="35"/>
      <c r="T265" s="35"/>
      <c r="U265" s="35"/>
      <c r="V265" s="35"/>
      <c r="W265" s="35"/>
      <c r="X265" s="35"/>
      <c r="Y265" s="35"/>
      <c r="Z265" s="35"/>
      <c r="AA265" s="35"/>
      <c r="AB265" s="35"/>
      <c r="AC265" s="35"/>
      <c r="AD265" s="35"/>
      <c r="AE265" s="35"/>
      <c r="AF265" s="35"/>
      <c r="AG265" s="35"/>
      <c r="AH265" s="35"/>
      <c r="AI265" s="35"/>
      <c r="AJ265" s="35"/>
      <c r="AK265" s="35"/>
      <c r="AL265" s="35"/>
      <c r="AM265" s="35"/>
    </row>
    <row r="266" spans="1:39" ht="15.75" x14ac:dyDescent="0.15">
      <c r="A266" s="35"/>
      <c r="B266" s="35"/>
      <c r="C266" s="35"/>
      <c r="D266" s="35"/>
      <c r="E266" s="35"/>
      <c r="F266" s="35"/>
      <c r="G266" s="35"/>
      <c r="H266" s="35"/>
      <c r="I266" s="35"/>
      <c r="J266" s="35"/>
      <c r="K266" s="35"/>
      <c r="L266" s="35"/>
      <c r="M266" s="35"/>
      <c r="N266" s="35"/>
      <c r="O266" s="35"/>
      <c r="P266" s="35"/>
      <c r="Q266" s="35"/>
      <c r="R266" s="35"/>
      <c r="S266" s="35"/>
      <c r="T266" s="35"/>
      <c r="U266" s="35"/>
      <c r="V266" s="35"/>
      <c r="W266" s="35"/>
      <c r="X266" s="35"/>
      <c r="Y266" s="35"/>
      <c r="Z266" s="35"/>
      <c r="AA266" s="35"/>
      <c r="AB266" s="35"/>
      <c r="AC266" s="35"/>
      <c r="AD266" s="35"/>
      <c r="AE266" s="35"/>
      <c r="AF266" s="35"/>
      <c r="AG266" s="35"/>
      <c r="AH266" s="35"/>
      <c r="AI266" s="35"/>
      <c r="AJ266" s="35"/>
      <c r="AK266" s="35"/>
      <c r="AL266" s="35"/>
      <c r="AM266" s="35"/>
    </row>
    <row r="267" spans="1:39" ht="15.75" x14ac:dyDescent="0.15">
      <c r="A267" s="35"/>
      <c r="B267" s="35"/>
      <c r="C267" s="35"/>
      <c r="D267" s="35"/>
      <c r="E267" s="35"/>
      <c r="F267" s="35"/>
      <c r="G267" s="35"/>
      <c r="H267" s="35"/>
      <c r="I267" s="35"/>
      <c r="J267" s="35"/>
      <c r="K267" s="35"/>
      <c r="L267" s="35"/>
      <c r="M267" s="35"/>
      <c r="N267" s="35"/>
      <c r="O267" s="35"/>
      <c r="P267" s="35"/>
      <c r="Q267" s="35"/>
      <c r="R267" s="35"/>
      <c r="S267" s="35"/>
      <c r="T267" s="35"/>
      <c r="U267" s="35"/>
      <c r="V267" s="35"/>
      <c r="W267" s="35"/>
      <c r="X267" s="35"/>
      <c r="Y267" s="35"/>
      <c r="Z267" s="35"/>
      <c r="AA267" s="35"/>
      <c r="AB267" s="35"/>
      <c r="AC267" s="35"/>
      <c r="AD267" s="35"/>
      <c r="AE267" s="35"/>
      <c r="AF267" s="35"/>
      <c r="AG267" s="35"/>
      <c r="AH267" s="35"/>
      <c r="AI267" s="35"/>
      <c r="AJ267" s="35"/>
      <c r="AK267" s="35"/>
      <c r="AL267" s="35"/>
      <c r="AM267" s="35"/>
    </row>
    <row r="268" spans="1:39" ht="15.75" x14ac:dyDescent="0.15">
      <c r="A268" s="35"/>
      <c r="B268" s="35"/>
      <c r="C268" s="35"/>
      <c r="D268" s="35"/>
      <c r="E268" s="35"/>
      <c r="F268" s="35"/>
      <c r="G268" s="35"/>
      <c r="H268" s="35"/>
      <c r="I268" s="35"/>
      <c r="J268" s="35"/>
      <c r="K268" s="35"/>
      <c r="L268" s="35"/>
      <c r="M268" s="35"/>
      <c r="N268" s="35"/>
      <c r="O268" s="35"/>
      <c r="P268" s="35"/>
      <c r="Q268" s="35"/>
      <c r="R268" s="35"/>
      <c r="S268" s="35"/>
      <c r="T268" s="35"/>
      <c r="U268" s="35"/>
      <c r="V268" s="35"/>
      <c r="W268" s="35"/>
      <c r="X268" s="35"/>
      <c r="Y268" s="35"/>
      <c r="Z268" s="35"/>
      <c r="AA268" s="35"/>
      <c r="AB268" s="35"/>
      <c r="AC268" s="35"/>
      <c r="AD268" s="35"/>
      <c r="AE268" s="35"/>
      <c r="AF268" s="35"/>
      <c r="AG268" s="35"/>
      <c r="AH268" s="35"/>
      <c r="AI268" s="35"/>
      <c r="AJ268" s="35"/>
      <c r="AK268" s="35"/>
      <c r="AL268" s="35"/>
      <c r="AM268" s="35"/>
    </row>
    <row r="269" spans="1:39" ht="15.75" x14ac:dyDescent="0.15">
      <c r="A269" s="35"/>
      <c r="B269" s="35"/>
      <c r="C269" s="35"/>
      <c r="D269" s="35"/>
      <c r="E269" s="35"/>
      <c r="F269" s="35"/>
      <c r="G269" s="35"/>
      <c r="H269" s="35"/>
      <c r="I269" s="35"/>
      <c r="J269" s="35"/>
      <c r="K269" s="35"/>
      <c r="L269" s="35"/>
      <c r="M269" s="35"/>
      <c r="N269" s="35"/>
      <c r="O269" s="35"/>
      <c r="P269" s="35"/>
      <c r="Q269" s="35"/>
      <c r="R269" s="35"/>
      <c r="S269" s="35"/>
      <c r="T269" s="35"/>
      <c r="U269" s="35"/>
      <c r="V269" s="35"/>
      <c r="W269" s="35"/>
      <c r="X269" s="35"/>
      <c r="Y269" s="35"/>
      <c r="Z269" s="35"/>
      <c r="AA269" s="35"/>
      <c r="AB269" s="35"/>
      <c r="AC269" s="35"/>
      <c r="AD269" s="35"/>
      <c r="AE269" s="35"/>
      <c r="AF269" s="35"/>
      <c r="AG269" s="35"/>
      <c r="AH269" s="35"/>
      <c r="AI269" s="35"/>
      <c r="AJ269" s="35"/>
      <c r="AK269" s="35"/>
      <c r="AL269" s="35"/>
      <c r="AM269" s="35"/>
    </row>
    <row r="270" spans="1:39" ht="15.75" x14ac:dyDescent="0.15">
      <c r="A270" s="35"/>
      <c r="B270" s="35"/>
      <c r="C270" s="35"/>
      <c r="D270" s="35"/>
      <c r="E270" s="35"/>
      <c r="F270" s="35"/>
      <c r="G270" s="35"/>
      <c r="H270" s="35"/>
      <c r="I270" s="35"/>
      <c r="J270" s="35"/>
      <c r="K270" s="35"/>
      <c r="L270" s="35"/>
      <c r="M270" s="35"/>
      <c r="N270" s="35"/>
      <c r="O270" s="35"/>
      <c r="P270" s="35"/>
      <c r="Q270" s="35"/>
      <c r="R270" s="35"/>
      <c r="S270" s="35"/>
      <c r="T270" s="35"/>
      <c r="U270" s="35"/>
      <c r="V270" s="35"/>
      <c r="W270" s="35"/>
      <c r="X270" s="35"/>
      <c r="Y270" s="35"/>
      <c r="Z270" s="35"/>
      <c r="AA270" s="35"/>
      <c r="AB270" s="35"/>
      <c r="AC270" s="35"/>
      <c r="AD270" s="35"/>
      <c r="AE270" s="35"/>
      <c r="AF270" s="35"/>
      <c r="AG270" s="35"/>
      <c r="AH270" s="35"/>
      <c r="AI270" s="35"/>
      <c r="AJ270" s="35"/>
      <c r="AK270" s="35"/>
      <c r="AL270" s="35"/>
      <c r="AM270" s="35"/>
    </row>
    <row r="271" spans="1:39" ht="15.75" x14ac:dyDescent="0.15">
      <c r="A271" s="35"/>
      <c r="B271" s="35"/>
      <c r="C271" s="35"/>
      <c r="D271" s="35"/>
      <c r="E271" s="35"/>
      <c r="F271" s="35"/>
      <c r="G271" s="35"/>
      <c r="H271" s="35"/>
      <c r="I271" s="35"/>
      <c r="J271" s="35"/>
      <c r="K271" s="35"/>
      <c r="L271" s="35"/>
      <c r="M271" s="35"/>
      <c r="N271" s="35"/>
      <c r="O271" s="35"/>
      <c r="P271" s="35"/>
      <c r="Q271" s="35"/>
      <c r="R271" s="35"/>
      <c r="S271" s="35"/>
      <c r="T271" s="35"/>
      <c r="U271" s="35"/>
      <c r="V271" s="35"/>
      <c r="W271" s="35"/>
      <c r="X271" s="35"/>
      <c r="Y271" s="35"/>
      <c r="Z271" s="35"/>
      <c r="AA271" s="35"/>
      <c r="AB271" s="35"/>
      <c r="AC271" s="35"/>
      <c r="AD271" s="35"/>
      <c r="AE271" s="35"/>
      <c r="AF271" s="35"/>
      <c r="AG271" s="35"/>
      <c r="AH271" s="35"/>
      <c r="AI271" s="35"/>
      <c r="AJ271" s="35"/>
      <c r="AK271" s="35"/>
      <c r="AL271" s="35"/>
      <c r="AM271" s="35"/>
    </row>
    <row r="272" spans="1:39" ht="15.75" x14ac:dyDescent="0.15">
      <c r="A272" s="35"/>
      <c r="B272" s="35"/>
      <c r="C272" s="35"/>
      <c r="D272" s="35"/>
      <c r="E272" s="35"/>
      <c r="F272" s="35"/>
      <c r="G272" s="35"/>
      <c r="H272" s="35"/>
      <c r="I272" s="35"/>
      <c r="J272" s="35"/>
      <c r="K272" s="35"/>
      <c r="L272" s="35"/>
      <c r="M272" s="35"/>
      <c r="N272" s="35"/>
      <c r="O272" s="35"/>
      <c r="P272" s="35"/>
      <c r="Q272" s="35"/>
      <c r="R272" s="35"/>
      <c r="S272" s="35"/>
      <c r="T272" s="35"/>
      <c r="U272" s="35"/>
      <c r="V272" s="35"/>
      <c r="W272" s="35"/>
      <c r="X272" s="35"/>
      <c r="Y272" s="35"/>
      <c r="Z272" s="35"/>
      <c r="AA272" s="35"/>
      <c r="AB272" s="35"/>
      <c r="AC272" s="35"/>
      <c r="AD272" s="35"/>
      <c r="AE272" s="35"/>
      <c r="AF272" s="35"/>
      <c r="AG272" s="35"/>
      <c r="AH272" s="35"/>
      <c r="AI272" s="35"/>
      <c r="AJ272" s="35"/>
      <c r="AK272" s="35"/>
      <c r="AL272" s="35"/>
      <c r="AM272" s="35"/>
    </row>
    <row r="273" spans="1:39" ht="15.75" x14ac:dyDescent="0.15">
      <c r="A273" s="35"/>
      <c r="B273" s="35"/>
      <c r="C273" s="35"/>
      <c r="D273" s="35"/>
      <c r="E273" s="35"/>
      <c r="F273" s="35"/>
      <c r="G273" s="35"/>
      <c r="H273" s="35"/>
      <c r="I273" s="35"/>
      <c r="J273" s="35"/>
      <c r="K273" s="35"/>
      <c r="L273" s="35"/>
      <c r="M273" s="35"/>
      <c r="N273" s="35"/>
      <c r="O273" s="35"/>
      <c r="P273" s="35"/>
      <c r="Q273" s="35"/>
      <c r="R273" s="35"/>
      <c r="S273" s="35"/>
      <c r="T273" s="35"/>
      <c r="U273" s="35"/>
      <c r="V273" s="35"/>
      <c r="W273" s="35"/>
      <c r="X273" s="35"/>
      <c r="Y273" s="35"/>
      <c r="Z273" s="35"/>
      <c r="AA273" s="35"/>
      <c r="AB273" s="35"/>
      <c r="AC273" s="35"/>
      <c r="AD273" s="35"/>
      <c r="AE273" s="35"/>
      <c r="AF273" s="35"/>
      <c r="AG273" s="35"/>
      <c r="AH273" s="35"/>
      <c r="AI273" s="35"/>
      <c r="AJ273" s="35"/>
      <c r="AK273" s="35"/>
      <c r="AL273" s="35"/>
      <c r="AM273" s="35"/>
    </row>
    <row r="274" spans="1:39" ht="15.75" x14ac:dyDescent="0.15">
      <c r="A274" s="35"/>
      <c r="B274" s="35"/>
      <c r="C274" s="35"/>
      <c r="D274" s="35"/>
      <c r="E274" s="35"/>
      <c r="F274" s="35"/>
      <c r="G274" s="35"/>
      <c r="H274" s="35"/>
      <c r="I274" s="35"/>
      <c r="J274" s="35"/>
      <c r="K274" s="35"/>
      <c r="L274" s="35"/>
      <c r="M274" s="35"/>
      <c r="N274" s="35"/>
      <c r="O274" s="35"/>
      <c r="P274" s="35"/>
      <c r="Q274" s="35"/>
      <c r="R274" s="35"/>
      <c r="S274" s="35"/>
      <c r="T274" s="35"/>
      <c r="U274" s="35"/>
      <c r="V274" s="35"/>
      <c r="W274" s="35"/>
      <c r="X274" s="35"/>
      <c r="Y274" s="35"/>
      <c r="Z274" s="35"/>
      <c r="AA274" s="35"/>
      <c r="AB274" s="35"/>
      <c r="AC274" s="35"/>
      <c r="AD274" s="35"/>
      <c r="AE274" s="35"/>
      <c r="AF274" s="35"/>
      <c r="AG274" s="35"/>
      <c r="AH274" s="35"/>
      <c r="AI274" s="35"/>
      <c r="AJ274" s="35"/>
      <c r="AK274" s="35"/>
      <c r="AL274" s="35"/>
      <c r="AM274" s="35"/>
    </row>
    <row r="275" spans="1:39" ht="15.75" x14ac:dyDescent="0.15">
      <c r="A275" s="35"/>
      <c r="B275" s="35"/>
      <c r="C275" s="35"/>
      <c r="D275" s="35"/>
      <c r="E275" s="35"/>
      <c r="F275" s="35"/>
      <c r="G275" s="35"/>
      <c r="H275" s="35"/>
      <c r="I275" s="35"/>
      <c r="J275" s="35"/>
      <c r="K275" s="35"/>
      <c r="L275" s="35"/>
      <c r="M275" s="35"/>
      <c r="N275" s="35"/>
      <c r="O275" s="35"/>
      <c r="P275" s="35"/>
      <c r="Q275" s="35"/>
      <c r="R275" s="35"/>
      <c r="S275" s="35"/>
      <c r="T275" s="35"/>
      <c r="U275" s="35"/>
      <c r="V275" s="35"/>
      <c r="W275" s="35"/>
      <c r="X275" s="35"/>
      <c r="Y275" s="35"/>
      <c r="Z275" s="35"/>
      <c r="AA275" s="35"/>
      <c r="AB275" s="35"/>
      <c r="AC275" s="35"/>
      <c r="AD275" s="35"/>
      <c r="AE275" s="35"/>
      <c r="AF275" s="35"/>
      <c r="AG275" s="35"/>
      <c r="AH275" s="35"/>
      <c r="AI275" s="35"/>
      <c r="AJ275" s="35"/>
      <c r="AK275" s="35"/>
      <c r="AL275" s="35"/>
      <c r="AM275" s="35"/>
    </row>
    <row r="276" spans="1:39" ht="15.75" x14ac:dyDescent="0.15">
      <c r="A276" s="35"/>
      <c r="B276" s="35"/>
      <c r="C276" s="35"/>
      <c r="D276" s="35"/>
      <c r="E276" s="35"/>
      <c r="F276" s="35"/>
      <c r="G276" s="35"/>
      <c r="H276" s="35"/>
      <c r="I276" s="35"/>
      <c r="J276" s="35"/>
      <c r="K276" s="35"/>
      <c r="L276" s="35"/>
      <c r="M276" s="35"/>
      <c r="N276" s="35"/>
      <c r="O276" s="35"/>
      <c r="P276" s="35"/>
      <c r="Q276" s="35"/>
      <c r="R276" s="35"/>
      <c r="S276" s="35"/>
      <c r="T276" s="35"/>
      <c r="U276" s="35"/>
      <c r="V276" s="35"/>
      <c r="W276" s="35"/>
      <c r="X276" s="35"/>
      <c r="Y276" s="35"/>
      <c r="Z276" s="35"/>
      <c r="AA276" s="35"/>
      <c r="AB276" s="35"/>
      <c r="AC276" s="35"/>
      <c r="AD276" s="35"/>
      <c r="AE276" s="35"/>
      <c r="AF276" s="35"/>
      <c r="AG276" s="35"/>
      <c r="AH276" s="35"/>
      <c r="AI276" s="35"/>
      <c r="AJ276" s="35"/>
      <c r="AK276" s="35"/>
      <c r="AL276" s="35"/>
      <c r="AM276" s="35"/>
    </row>
    <row r="277" spans="1:39" ht="15.75" x14ac:dyDescent="0.15">
      <c r="A277" s="35"/>
      <c r="B277" s="35"/>
      <c r="C277" s="35"/>
      <c r="D277" s="35"/>
      <c r="E277" s="35"/>
      <c r="F277" s="35"/>
      <c r="G277" s="35"/>
      <c r="H277" s="35"/>
      <c r="I277" s="35"/>
      <c r="J277" s="35"/>
      <c r="K277" s="35"/>
      <c r="L277" s="35"/>
      <c r="M277" s="35"/>
      <c r="N277" s="35"/>
      <c r="O277" s="35"/>
      <c r="P277" s="35"/>
      <c r="Q277" s="35"/>
      <c r="R277" s="35"/>
      <c r="S277" s="35"/>
      <c r="T277" s="35"/>
      <c r="U277" s="35"/>
      <c r="V277" s="35"/>
      <c r="W277" s="35"/>
      <c r="X277" s="35"/>
      <c r="Y277" s="35"/>
      <c r="Z277" s="35"/>
      <c r="AA277" s="35"/>
      <c r="AB277" s="35"/>
      <c r="AC277" s="35"/>
      <c r="AD277" s="35"/>
      <c r="AE277" s="35"/>
      <c r="AF277" s="35"/>
      <c r="AG277" s="35"/>
      <c r="AH277" s="35"/>
      <c r="AI277" s="35"/>
      <c r="AJ277" s="35"/>
      <c r="AK277" s="35"/>
      <c r="AL277" s="35"/>
      <c r="AM277" s="35"/>
    </row>
    <row r="278" spans="1:39" ht="15.75" x14ac:dyDescent="0.15">
      <c r="A278" s="35"/>
      <c r="B278" s="35"/>
      <c r="C278" s="35"/>
      <c r="D278" s="35"/>
      <c r="E278" s="35"/>
      <c r="F278" s="35"/>
      <c r="G278" s="35"/>
      <c r="H278" s="35"/>
      <c r="I278" s="35"/>
      <c r="J278" s="35"/>
      <c r="K278" s="35"/>
      <c r="L278" s="35"/>
      <c r="M278" s="35"/>
      <c r="N278" s="35"/>
      <c r="O278" s="35"/>
      <c r="P278" s="35"/>
      <c r="Q278" s="35"/>
      <c r="R278" s="35"/>
      <c r="S278" s="35"/>
      <c r="T278" s="35"/>
      <c r="U278" s="35"/>
      <c r="V278" s="35"/>
      <c r="W278" s="35"/>
      <c r="X278" s="35"/>
      <c r="Y278" s="35"/>
      <c r="Z278" s="35"/>
      <c r="AA278" s="35"/>
      <c r="AB278" s="35"/>
      <c r="AC278" s="35"/>
      <c r="AD278" s="35"/>
      <c r="AE278" s="35"/>
      <c r="AF278" s="35"/>
      <c r="AG278" s="35"/>
      <c r="AH278" s="35"/>
      <c r="AI278" s="35"/>
      <c r="AJ278" s="35"/>
      <c r="AK278" s="35"/>
      <c r="AL278" s="35"/>
      <c r="AM278" s="35"/>
    </row>
    <row r="279" spans="1:39" ht="15.75" x14ac:dyDescent="0.15">
      <c r="A279" s="35"/>
      <c r="B279" s="35"/>
      <c r="C279" s="35"/>
      <c r="D279" s="35"/>
      <c r="E279" s="35"/>
      <c r="F279" s="35"/>
      <c r="G279" s="35"/>
      <c r="H279" s="35"/>
      <c r="I279" s="35"/>
      <c r="J279" s="35"/>
      <c r="K279" s="35"/>
      <c r="L279" s="35"/>
      <c r="M279" s="35"/>
      <c r="N279" s="35"/>
      <c r="O279" s="35"/>
      <c r="P279" s="35"/>
      <c r="Q279" s="35"/>
      <c r="R279" s="35"/>
      <c r="S279" s="35"/>
      <c r="T279" s="35"/>
      <c r="U279" s="35"/>
      <c r="V279" s="35"/>
      <c r="W279" s="35"/>
      <c r="X279" s="35"/>
      <c r="Y279" s="35"/>
      <c r="Z279" s="35"/>
      <c r="AA279" s="35"/>
      <c r="AB279" s="35"/>
      <c r="AC279" s="35"/>
      <c r="AD279" s="35"/>
      <c r="AE279" s="35"/>
      <c r="AF279" s="35"/>
      <c r="AG279" s="35"/>
      <c r="AH279" s="35"/>
      <c r="AI279" s="35"/>
      <c r="AJ279" s="35"/>
      <c r="AK279" s="35"/>
      <c r="AL279" s="35"/>
      <c r="AM279" s="35"/>
    </row>
    <row r="280" spans="1:39" ht="15.75" x14ac:dyDescent="0.15">
      <c r="A280" s="35"/>
      <c r="B280" s="35"/>
      <c r="C280" s="35"/>
      <c r="D280" s="35"/>
      <c r="E280" s="35"/>
      <c r="F280" s="35"/>
      <c r="G280" s="35"/>
      <c r="H280" s="35"/>
      <c r="I280" s="35"/>
      <c r="J280" s="35"/>
      <c r="K280" s="35"/>
      <c r="L280" s="35"/>
      <c r="M280" s="35"/>
      <c r="N280" s="35"/>
      <c r="O280" s="35"/>
      <c r="P280" s="35"/>
      <c r="Q280" s="35"/>
      <c r="R280" s="35"/>
      <c r="S280" s="35"/>
      <c r="T280" s="35"/>
      <c r="U280" s="35"/>
      <c r="V280" s="35"/>
      <c r="W280" s="35"/>
      <c r="X280" s="35"/>
      <c r="Y280" s="35"/>
      <c r="Z280" s="35"/>
      <c r="AA280" s="35"/>
      <c r="AB280" s="35"/>
      <c r="AC280" s="35"/>
      <c r="AD280" s="35"/>
      <c r="AE280" s="35"/>
      <c r="AF280" s="35"/>
      <c r="AG280" s="35"/>
      <c r="AH280" s="35"/>
      <c r="AI280" s="35"/>
      <c r="AJ280" s="35"/>
      <c r="AK280" s="35"/>
      <c r="AL280" s="35"/>
      <c r="AM280" s="35"/>
    </row>
    <row r="281" spans="1:39" ht="15.75" x14ac:dyDescent="0.15">
      <c r="A281" s="35"/>
      <c r="B281" s="35"/>
      <c r="C281" s="35"/>
      <c r="D281" s="35"/>
      <c r="E281" s="35"/>
      <c r="F281" s="35"/>
      <c r="G281" s="35"/>
      <c r="H281" s="35"/>
      <c r="I281" s="35"/>
      <c r="J281" s="35"/>
      <c r="K281" s="35"/>
      <c r="L281" s="35"/>
      <c r="M281" s="35"/>
      <c r="N281" s="35"/>
      <c r="O281" s="35"/>
      <c r="P281" s="35"/>
      <c r="Q281" s="35"/>
      <c r="R281" s="35"/>
      <c r="S281" s="35"/>
      <c r="T281" s="35"/>
      <c r="U281" s="35"/>
      <c r="V281" s="35"/>
      <c r="W281" s="35"/>
      <c r="X281" s="35"/>
      <c r="Y281" s="35"/>
      <c r="Z281" s="35"/>
      <c r="AA281" s="35"/>
      <c r="AB281" s="35"/>
      <c r="AC281" s="35"/>
      <c r="AD281" s="35"/>
      <c r="AE281" s="35"/>
      <c r="AF281" s="35"/>
      <c r="AG281" s="35"/>
      <c r="AH281" s="35"/>
      <c r="AI281" s="35"/>
      <c r="AJ281" s="35"/>
      <c r="AK281" s="35"/>
      <c r="AL281" s="35"/>
      <c r="AM281" s="35"/>
    </row>
    <row r="282" spans="1:39" ht="15.75" x14ac:dyDescent="0.15">
      <c r="A282" s="35"/>
      <c r="B282" s="35"/>
      <c r="C282" s="35"/>
      <c r="D282" s="35"/>
      <c r="E282" s="35"/>
      <c r="F282" s="35"/>
      <c r="G282" s="35"/>
      <c r="H282" s="35"/>
      <c r="I282" s="35"/>
      <c r="J282" s="35"/>
      <c r="K282" s="35"/>
      <c r="L282" s="35"/>
      <c r="M282" s="35"/>
      <c r="N282" s="35"/>
      <c r="O282" s="35"/>
      <c r="P282" s="35"/>
      <c r="Q282" s="35"/>
      <c r="R282" s="35"/>
      <c r="S282" s="35"/>
      <c r="T282" s="35"/>
      <c r="U282" s="35"/>
      <c r="V282" s="35"/>
      <c r="W282" s="35"/>
      <c r="X282" s="35"/>
      <c r="Y282" s="35"/>
      <c r="Z282" s="35"/>
      <c r="AA282" s="35"/>
      <c r="AB282" s="35"/>
      <c r="AC282" s="35"/>
      <c r="AD282" s="35"/>
      <c r="AE282" s="35"/>
      <c r="AF282" s="35"/>
      <c r="AG282" s="35"/>
      <c r="AH282" s="35"/>
      <c r="AI282" s="35"/>
      <c r="AJ282" s="35"/>
      <c r="AK282" s="35"/>
      <c r="AL282" s="35"/>
      <c r="AM282" s="35"/>
    </row>
    <row r="283" spans="1:39" ht="15.75" x14ac:dyDescent="0.15">
      <c r="A283" s="35"/>
      <c r="B283" s="35"/>
      <c r="C283" s="35"/>
      <c r="D283" s="35"/>
      <c r="E283" s="35"/>
      <c r="F283" s="35"/>
      <c r="G283" s="35"/>
      <c r="H283" s="35"/>
      <c r="I283" s="35"/>
      <c r="J283" s="35"/>
      <c r="K283" s="35"/>
      <c r="L283" s="35"/>
      <c r="M283" s="35"/>
      <c r="N283" s="35"/>
      <c r="O283" s="35"/>
      <c r="P283" s="35"/>
      <c r="Q283" s="35"/>
      <c r="R283" s="35"/>
      <c r="S283" s="35"/>
      <c r="T283" s="35"/>
      <c r="U283" s="35"/>
      <c r="V283" s="35"/>
      <c r="W283" s="35"/>
      <c r="X283" s="35"/>
      <c r="Y283" s="35"/>
      <c r="Z283" s="35"/>
      <c r="AA283" s="35"/>
      <c r="AB283" s="35"/>
      <c r="AC283" s="35"/>
      <c r="AD283" s="35"/>
      <c r="AE283" s="35"/>
      <c r="AF283" s="35"/>
      <c r="AG283" s="35"/>
      <c r="AH283" s="35"/>
      <c r="AI283" s="35"/>
      <c r="AJ283" s="35"/>
      <c r="AK283" s="35"/>
      <c r="AL283" s="35"/>
      <c r="AM283" s="35"/>
    </row>
    <row r="284" spans="1:39" ht="15.75" x14ac:dyDescent="0.15">
      <c r="A284" s="35"/>
      <c r="B284" s="35"/>
      <c r="C284" s="35"/>
      <c r="D284" s="35"/>
      <c r="E284" s="35"/>
      <c r="F284" s="35"/>
      <c r="G284" s="35"/>
      <c r="H284" s="35"/>
      <c r="I284" s="35"/>
      <c r="J284" s="35"/>
      <c r="K284" s="35"/>
      <c r="L284" s="35"/>
      <c r="M284" s="35"/>
      <c r="N284" s="35"/>
      <c r="O284" s="35"/>
      <c r="P284" s="35"/>
      <c r="Q284" s="35"/>
      <c r="R284" s="35"/>
      <c r="S284" s="35"/>
      <c r="T284" s="35"/>
      <c r="U284" s="35"/>
      <c r="V284" s="35"/>
      <c r="W284" s="35"/>
      <c r="X284" s="35"/>
      <c r="Y284" s="35"/>
      <c r="Z284" s="35"/>
      <c r="AA284" s="35"/>
      <c r="AB284" s="35"/>
      <c r="AC284" s="35"/>
      <c r="AD284" s="35"/>
      <c r="AE284" s="35"/>
      <c r="AF284" s="35"/>
      <c r="AG284" s="35"/>
      <c r="AH284" s="35"/>
      <c r="AI284" s="35"/>
      <c r="AJ284" s="35"/>
      <c r="AK284" s="35"/>
      <c r="AL284" s="35"/>
      <c r="AM284" s="35"/>
    </row>
    <row r="285" spans="1:39" ht="15.75" x14ac:dyDescent="0.15">
      <c r="A285" s="35"/>
      <c r="B285" s="35"/>
      <c r="C285" s="35"/>
      <c r="D285" s="35"/>
      <c r="E285" s="35"/>
      <c r="F285" s="35"/>
      <c r="G285" s="35"/>
      <c r="H285" s="35"/>
      <c r="I285" s="35"/>
      <c r="J285" s="35"/>
      <c r="K285" s="35"/>
      <c r="L285" s="35"/>
      <c r="M285" s="35"/>
      <c r="N285" s="35"/>
      <c r="O285" s="35"/>
      <c r="P285" s="35"/>
      <c r="Q285" s="35"/>
      <c r="R285" s="35"/>
      <c r="S285" s="35"/>
      <c r="T285" s="35"/>
      <c r="U285" s="35"/>
      <c r="V285" s="35"/>
      <c r="W285" s="35"/>
      <c r="X285" s="35"/>
      <c r="Y285" s="35"/>
      <c r="Z285" s="35"/>
      <c r="AA285" s="35"/>
      <c r="AB285" s="35"/>
      <c r="AC285" s="35"/>
      <c r="AD285" s="35"/>
      <c r="AE285" s="35"/>
      <c r="AF285" s="35"/>
      <c r="AG285" s="35"/>
      <c r="AH285" s="35"/>
      <c r="AI285" s="35"/>
      <c r="AJ285" s="35"/>
      <c r="AK285" s="35"/>
      <c r="AL285" s="35"/>
      <c r="AM285" s="35"/>
    </row>
    <row r="286" spans="1:39" ht="15.75" x14ac:dyDescent="0.15">
      <c r="A286" s="35"/>
      <c r="B286" s="35"/>
      <c r="C286" s="35"/>
      <c r="D286" s="35"/>
      <c r="E286" s="35"/>
      <c r="F286" s="35"/>
      <c r="G286" s="35"/>
      <c r="H286" s="35"/>
      <c r="I286" s="35"/>
      <c r="J286" s="35"/>
      <c r="K286" s="35"/>
      <c r="L286" s="35"/>
      <c r="M286" s="35"/>
      <c r="N286" s="35"/>
      <c r="O286" s="35"/>
      <c r="P286" s="35"/>
      <c r="Q286" s="35"/>
      <c r="R286" s="35"/>
      <c r="S286" s="35"/>
      <c r="T286" s="35"/>
      <c r="U286" s="35"/>
      <c r="V286" s="35"/>
      <c r="W286" s="35"/>
      <c r="X286" s="35"/>
      <c r="Y286" s="35"/>
      <c r="Z286" s="35"/>
      <c r="AA286" s="35"/>
      <c r="AB286" s="35"/>
      <c r="AC286" s="35"/>
      <c r="AD286" s="35"/>
      <c r="AE286" s="35"/>
      <c r="AF286" s="35"/>
      <c r="AG286" s="35"/>
      <c r="AH286" s="35"/>
      <c r="AI286" s="35"/>
      <c r="AJ286" s="35"/>
      <c r="AK286" s="35"/>
      <c r="AL286" s="35"/>
      <c r="AM286" s="35"/>
    </row>
    <row r="287" spans="1:39" ht="15.75" x14ac:dyDescent="0.15">
      <c r="A287" s="35"/>
      <c r="B287" s="35"/>
      <c r="C287" s="35"/>
      <c r="D287" s="35"/>
      <c r="E287" s="35"/>
      <c r="F287" s="35"/>
      <c r="G287" s="35"/>
      <c r="H287" s="35"/>
      <c r="I287" s="35"/>
      <c r="J287" s="35"/>
      <c r="K287" s="35"/>
      <c r="L287" s="35"/>
      <c r="M287" s="35"/>
      <c r="N287" s="35"/>
      <c r="O287" s="35"/>
      <c r="P287" s="35"/>
      <c r="Q287" s="35"/>
      <c r="R287" s="35"/>
      <c r="S287" s="35"/>
      <c r="T287" s="35"/>
      <c r="U287" s="35"/>
      <c r="V287" s="35"/>
      <c r="W287" s="35"/>
      <c r="X287" s="35"/>
      <c r="Y287" s="35"/>
      <c r="Z287" s="35"/>
      <c r="AA287" s="35"/>
      <c r="AB287" s="35"/>
      <c r="AC287" s="35"/>
      <c r="AD287" s="35"/>
      <c r="AE287" s="35"/>
      <c r="AF287" s="35"/>
      <c r="AG287" s="35"/>
      <c r="AH287" s="35"/>
      <c r="AI287" s="35"/>
      <c r="AJ287" s="35"/>
      <c r="AK287" s="35"/>
      <c r="AL287" s="35"/>
      <c r="AM287" s="35"/>
    </row>
    <row r="288" spans="1:39" ht="15.75" x14ac:dyDescent="0.15">
      <c r="A288" s="35"/>
      <c r="B288" s="35"/>
      <c r="C288" s="35"/>
      <c r="D288" s="35"/>
      <c r="E288" s="35"/>
      <c r="F288" s="35"/>
      <c r="G288" s="35"/>
      <c r="H288" s="35"/>
      <c r="I288" s="35"/>
      <c r="J288" s="35"/>
      <c r="K288" s="35"/>
      <c r="L288" s="35"/>
      <c r="M288" s="35"/>
      <c r="N288" s="35"/>
      <c r="O288" s="35"/>
      <c r="P288" s="35"/>
      <c r="Q288" s="35"/>
      <c r="R288" s="35"/>
      <c r="S288" s="35"/>
      <c r="T288" s="35"/>
      <c r="U288" s="35"/>
      <c r="V288" s="35"/>
      <c r="W288" s="35"/>
      <c r="X288" s="35"/>
      <c r="Y288" s="35"/>
      <c r="Z288" s="35"/>
      <c r="AA288" s="35"/>
      <c r="AB288" s="35"/>
      <c r="AC288" s="35"/>
      <c r="AD288" s="35"/>
      <c r="AE288" s="35"/>
      <c r="AF288" s="35"/>
      <c r="AG288" s="35"/>
      <c r="AH288" s="35"/>
      <c r="AI288" s="35"/>
      <c r="AJ288" s="35"/>
      <c r="AK288" s="35"/>
      <c r="AL288" s="35"/>
      <c r="AM288" s="35"/>
    </row>
    <row r="289" spans="1:39" ht="15.75" x14ac:dyDescent="0.15">
      <c r="A289" s="35"/>
      <c r="B289" s="35"/>
      <c r="C289" s="35"/>
      <c r="D289" s="35"/>
      <c r="E289" s="35"/>
      <c r="F289" s="35"/>
      <c r="G289" s="35"/>
      <c r="H289" s="35"/>
      <c r="I289" s="35"/>
      <c r="J289" s="35"/>
      <c r="K289" s="35"/>
      <c r="L289" s="35"/>
      <c r="M289" s="35"/>
      <c r="N289" s="35"/>
      <c r="O289" s="35"/>
      <c r="P289" s="35"/>
      <c r="Q289" s="35"/>
      <c r="R289" s="35"/>
      <c r="S289" s="35"/>
      <c r="T289" s="35"/>
      <c r="U289" s="35"/>
      <c r="V289" s="35"/>
      <c r="W289" s="35"/>
      <c r="X289" s="35"/>
      <c r="Y289" s="35"/>
      <c r="Z289" s="35"/>
      <c r="AA289" s="35"/>
      <c r="AB289" s="35"/>
      <c r="AC289" s="35"/>
      <c r="AD289" s="35"/>
      <c r="AE289" s="35"/>
      <c r="AF289" s="35"/>
      <c r="AG289" s="35"/>
      <c r="AH289" s="35"/>
      <c r="AI289" s="35"/>
      <c r="AJ289" s="35"/>
      <c r="AK289" s="35"/>
      <c r="AL289" s="35"/>
      <c r="AM289" s="35"/>
    </row>
    <row r="290" spans="1:39" ht="15.75" x14ac:dyDescent="0.15">
      <c r="A290" s="35"/>
      <c r="B290" s="35"/>
      <c r="C290" s="35"/>
      <c r="D290" s="35"/>
      <c r="E290" s="35"/>
      <c r="F290" s="35"/>
      <c r="G290" s="35"/>
      <c r="H290" s="35"/>
      <c r="I290" s="35"/>
      <c r="J290" s="35"/>
      <c r="K290" s="35"/>
      <c r="L290" s="35"/>
      <c r="M290" s="35"/>
      <c r="N290" s="35"/>
      <c r="O290" s="35"/>
      <c r="P290" s="35"/>
      <c r="Q290" s="35"/>
      <c r="R290" s="35"/>
      <c r="S290" s="35"/>
      <c r="T290" s="35"/>
      <c r="U290" s="35"/>
      <c r="V290" s="35"/>
      <c r="W290" s="35"/>
      <c r="X290" s="35"/>
      <c r="Y290" s="35"/>
      <c r="Z290" s="35"/>
      <c r="AA290" s="35"/>
      <c r="AB290" s="35"/>
      <c r="AC290" s="35"/>
      <c r="AD290" s="35"/>
      <c r="AE290" s="35"/>
      <c r="AF290" s="35"/>
      <c r="AG290" s="35"/>
      <c r="AH290" s="35"/>
      <c r="AI290" s="35"/>
      <c r="AJ290" s="35"/>
      <c r="AK290" s="35"/>
      <c r="AL290" s="35"/>
      <c r="AM290" s="35"/>
    </row>
    <row r="291" spans="1:39" ht="15.75" x14ac:dyDescent="0.15">
      <c r="A291" s="35"/>
      <c r="B291" s="35"/>
      <c r="C291" s="35"/>
      <c r="D291" s="35"/>
      <c r="E291" s="35"/>
      <c r="F291" s="35"/>
      <c r="G291" s="35"/>
      <c r="H291" s="35"/>
      <c r="I291" s="35"/>
      <c r="J291" s="35"/>
      <c r="K291" s="35"/>
      <c r="L291" s="35"/>
      <c r="M291" s="35"/>
      <c r="N291" s="35"/>
      <c r="O291" s="35"/>
      <c r="P291" s="35"/>
      <c r="Q291" s="35"/>
      <c r="R291" s="35"/>
      <c r="S291" s="35"/>
      <c r="T291" s="35"/>
      <c r="U291" s="35"/>
      <c r="V291" s="35"/>
      <c r="W291" s="35"/>
      <c r="X291" s="35"/>
      <c r="Y291" s="35"/>
      <c r="Z291" s="35"/>
      <c r="AA291" s="35"/>
      <c r="AB291" s="35"/>
      <c r="AC291" s="35"/>
      <c r="AD291" s="35"/>
      <c r="AE291" s="35"/>
      <c r="AF291" s="35"/>
      <c r="AG291" s="35"/>
      <c r="AH291" s="35"/>
      <c r="AI291" s="35"/>
      <c r="AJ291" s="35"/>
      <c r="AK291" s="35"/>
      <c r="AL291" s="35"/>
      <c r="AM291" s="35"/>
    </row>
    <row r="292" spans="1:39" ht="15.75" x14ac:dyDescent="0.15">
      <c r="A292" s="35"/>
      <c r="B292" s="35"/>
      <c r="C292" s="35"/>
      <c r="D292" s="35"/>
      <c r="E292" s="35"/>
      <c r="F292" s="35"/>
      <c r="G292" s="35"/>
      <c r="H292" s="35"/>
      <c r="I292" s="35"/>
      <c r="J292" s="35"/>
      <c r="K292" s="35"/>
      <c r="L292" s="35"/>
      <c r="M292" s="35"/>
      <c r="N292" s="35"/>
      <c r="O292" s="35"/>
      <c r="P292" s="35"/>
      <c r="Q292" s="35"/>
      <c r="R292" s="35"/>
      <c r="S292" s="35"/>
      <c r="T292" s="35"/>
      <c r="U292" s="35"/>
      <c r="V292" s="35"/>
      <c r="W292" s="35"/>
      <c r="X292" s="35"/>
      <c r="Y292" s="35"/>
      <c r="Z292" s="35"/>
      <c r="AA292" s="35"/>
      <c r="AB292" s="35"/>
      <c r="AC292" s="35"/>
      <c r="AD292" s="35"/>
      <c r="AE292" s="35"/>
      <c r="AF292" s="35"/>
      <c r="AG292" s="35"/>
      <c r="AH292" s="35"/>
      <c r="AI292" s="35"/>
      <c r="AJ292" s="35"/>
      <c r="AK292" s="35"/>
      <c r="AL292" s="35"/>
      <c r="AM292" s="35"/>
    </row>
    <row r="293" spans="1:39" ht="15.75" x14ac:dyDescent="0.15">
      <c r="A293" s="35"/>
      <c r="B293" s="35"/>
      <c r="C293" s="35"/>
      <c r="D293" s="35"/>
      <c r="E293" s="35"/>
      <c r="F293" s="35"/>
      <c r="G293" s="35"/>
      <c r="H293" s="35"/>
      <c r="I293" s="35"/>
      <c r="J293" s="35"/>
      <c r="K293" s="35"/>
      <c r="L293" s="35"/>
      <c r="M293" s="35"/>
      <c r="N293" s="35"/>
      <c r="O293" s="35"/>
      <c r="P293" s="35"/>
      <c r="Q293" s="35"/>
      <c r="R293" s="35"/>
      <c r="S293" s="35"/>
      <c r="T293" s="35"/>
      <c r="U293" s="35"/>
      <c r="V293" s="35"/>
      <c r="W293" s="35"/>
      <c r="X293" s="35"/>
      <c r="Y293" s="35"/>
      <c r="Z293" s="35"/>
      <c r="AA293" s="35"/>
      <c r="AB293" s="35"/>
      <c r="AC293" s="35"/>
      <c r="AD293" s="35"/>
      <c r="AE293" s="35"/>
      <c r="AF293" s="35"/>
      <c r="AG293" s="35"/>
      <c r="AH293" s="35"/>
      <c r="AI293" s="35"/>
      <c r="AJ293" s="35"/>
      <c r="AK293" s="35"/>
      <c r="AL293" s="35"/>
      <c r="AM293" s="35"/>
    </row>
    <row r="294" spans="1:39" ht="15.75" x14ac:dyDescent="0.15">
      <c r="A294" s="35"/>
      <c r="B294" s="35"/>
      <c r="C294" s="35"/>
      <c r="D294" s="35"/>
      <c r="E294" s="35"/>
      <c r="F294" s="35"/>
      <c r="G294" s="35"/>
      <c r="H294" s="35"/>
      <c r="I294" s="35"/>
      <c r="J294" s="35"/>
      <c r="K294" s="35"/>
      <c r="L294" s="35"/>
      <c r="M294" s="35"/>
      <c r="N294" s="35"/>
      <c r="O294" s="35"/>
      <c r="P294" s="35"/>
      <c r="Q294" s="35"/>
      <c r="R294" s="35"/>
      <c r="S294" s="35"/>
      <c r="T294" s="35"/>
      <c r="U294" s="35"/>
      <c r="V294" s="35"/>
      <c r="W294" s="35"/>
      <c r="X294" s="35"/>
      <c r="Y294" s="35"/>
      <c r="Z294" s="35"/>
      <c r="AA294" s="35"/>
      <c r="AB294" s="35"/>
      <c r="AC294" s="35"/>
      <c r="AD294" s="35"/>
      <c r="AE294" s="35"/>
      <c r="AF294" s="35"/>
      <c r="AG294" s="35"/>
      <c r="AH294" s="35"/>
      <c r="AI294" s="35"/>
      <c r="AJ294" s="35"/>
      <c r="AK294" s="35"/>
      <c r="AL294" s="35"/>
      <c r="AM294" s="35"/>
    </row>
    <row r="295" spans="1:39" ht="15.75" x14ac:dyDescent="0.15">
      <c r="A295" s="35"/>
      <c r="B295" s="35"/>
      <c r="C295" s="35"/>
      <c r="D295" s="35"/>
      <c r="E295" s="35"/>
      <c r="F295" s="35"/>
      <c r="G295" s="35"/>
      <c r="H295" s="35"/>
      <c r="I295" s="35"/>
      <c r="J295" s="35"/>
      <c r="K295" s="35"/>
      <c r="L295" s="35"/>
      <c r="M295" s="35"/>
      <c r="N295" s="35"/>
      <c r="O295" s="35"/>
      <c r="P295" s="35"/>
      <c r="Q295" s="35"/>
      <c r="R295" s="35"/>
      <c r="S295" s="35"/>
      <c r="T295" s="35"/>
      <c r="U295" s="35"/>
      <c r="V295" s="35"/>
      <c r="W295" s="35"/>
      <c r="X295" s="35"/>
      <c r="Y295" s="35"/>
      <c r="Z295" s="35"/>
      <c r="AA295" s="35"/>
      <c r="AB295" s="35"/>
      <c r="AC295" s="35"/>
      <c r="AD295" s="35"/>
      <c r="AE295" s="35"/>
      <c r="AF295" s="35"/>
      <c r="AG295" s="35"/>
      <c r="AH295" s="35"/>
      <c r="AI295" s="35"/>
      <c r="AJ295" s="35"/>
      <c r="AK295" s="35"/>
      <c r="AL295" s="35"/>
      <c r="AM295" s="35"/>
    </row>
    <row r="296" spans="1:39" ht="15.75" x14ac:dyDescent="0.15">
      <c r="A296" s="35"/>
      <c r="B296" s="35"/>
      <c r="C296" s="35"/>
      <c r="D296" s="35"/>
      <c r="E296" s="35"/>
      <c r="F296" s="35"/>
      <c r="G296" s="35"/>
      <c r="H296" s="35"/>
      <c r="I296" s="35"/>
      <c r="J296" s="35"/>
      <c r="K296" s="35"/>
      <c r="L296" s="35"/>
      <c r="M296" s="35"/>
      <c r="N296" s="35"/>
      <c r="O296" s="35"/>
      <c r="P296" s="35"/>
      <c r="Q296" s="35"/>
      <c r="R296" s="35"/>
      <c r="S296" s="35"/>
      <c r="T296" s="35"/>
      <c r="U296" s="35"/>
      <c r="V296" s="35"/>
      <c r="W296" s="35"/>
      <c r="X296" s="35"/>
      <c r="Y296" s="35"/>
      <c r="Z296" s="35"/>
      <c r="AA296" s="35"/>
      <c r="AB296" s="35"/>
      <c r="AC296" s="35"/>
      <c r="AD296" s="35"/>
      <c r="AE296" s="35"/>
      <c r="AF296" s="35"/>
      <c r="AG296" s="35"/>
      <c r="AH296" s="35"/>
      <c r="AI296" s="35"/>
      <c r="AJ296" s="35"/>
      <c r="AK296" s="35"/>
      <c r="AL296" s="35"/>
      <c r="AM296" s="35"/>
    </row>
    <row r="297" spans="1:39" ht="15.75" x14ac:dyDescent="0.15">
      <c r="A297" s="35"/>
      <c r="B297" s="35"/>
      <c r="C297" s="35"/>
      <c r="D297" s="35"/>
      <c r="E297" s="35"/>
      <c r="F297" s="35"/>
      <c r="G297" s="35"/>
      <c r="H297" s="35"/>
      <c r="I297" s="35"/>
      <c r="J297" s="35"/>
      <c r="K297" s="35"/>
      <c r="L297" s="35"/>
      <c r="M297" s="35"/>
      <c r="N297" s="35"/>
      <c r="O297" s="35"/>
      <c r="P297" s="35"/>
      <c r="Q297" s="35"/>
      <c r="R297" s="35"/>
      <c r="S297" s="35"/>
      <c r="T297" s="35"/>
      <c r="U297" s="35"/>
      <c r="V297" s="35"/>
      <c r="W297" s="35"/>
      <c r="X297" s="35"/>
      <c r="Y297" s="35"/>
      <c r="Z297" s="35"/>
      <c r="AA297" s="35"/>
      <c r="AB297" s="35"/>
      <c r="AC297" s="35"/>
      <c r="AD297" s="35"/>
      <c r="AE297" s="35"/>
      <c r="AF297" s="35"/>
      <c r="AG297" s="35"/>
      <c r="AH297" s="35"/>
      <c r="AI297" s="35"/>
      <c r="AJ297" s="35"/>
      <c r="AK297" s="35"/>
      <c r="AL297" s="35"/>
      <c r="AM297" s="35"/>
    </row>
    <row r="298" spans="1:39" ht="15.75" x14ac:dyDescent="0.15">
      <c r="A298" s="35"/>
      <c r="B298" s="35"/>
      <c r="C298" s="35"/>
      <c r="D298" s="35"/>
      <c r="E298" s="35"/>
      <c r="F298" s="35"/>
      <c r="G298" s="35"/>
      <c r="H298" s="35"/>
      <c r="I298" s="35"/>
      <c r="J298" s="35"/>
      <c r="K298" s="35"/>
      <c r="L298" s="35"/>
      <c r="M298" s="35"/>
      <c r="N298" s="35"/>
      <c r="O298" s="35"/>
      <c r="P298" s="35"/>
      <c r="Q298" s="35"/>
      <c r="R298" s="35"/>
      <c r="S298" s="35"/>
      <c r="T298" s="35"/>
      <c r="U298" s="35"/>
      <c r="V298" s="35"/>
      <c r="W298" s="35"/>
      <c r="X298" s="35"/>
      <c r="Y298" s="35"/>
      <c r="Z298" s="35"/>
      <c r="AA298" s="35"/>
      <c r="AB298" s="35"/>
      <c r="AC298" s="35"/>
      <c r="AD298" s="35"/>
      <c r="AE298" s="35"/>
      <c r="AF298" s="35"/>
      <c r="AG298" s="35"/>
      <c r="AH298" s="35"/>
      <c r="AI298" s="35"/>
      <c r="AJ298" s="35"/>
      <c r="AK298" s="35"/>
      <c r="AL298" s="35"/>
      <c r="AM298" s="35"/>
    </row>
    <row r="299" spans="1:39" ht="15.75" x14ac:dyDescent="0.15">
      <c r="A299" s="35"/>
      <c r="B299" s="35"/>
      <c r="C299" s="35"/>
      <c r="D299" s="35"/>
      <c r="E299" s="35"/>
      <c r="F299" s="35"/>
      <c r="G299" s="35"/>
      <c r="H299" s="35"/>
      <c r="I299" s="35"/>
      <c r="J299" s="35"/>
      <c r="K299" s="35"/>
      <c r="L299" s="35"/>
      <c r="M299" s="35"/>
      <c r="N299" s="35"/>
      <c r="O299" s="35"/>
      <c r="P299" s="35"/>
      <c r="Q299" s="35"/>
      <c r="R299" s="35"/>
      <c r="S299" s="35"/>
      <c r="T299" s="35"/>
      <c r="U299" s="35"/>
      <c r="V299" s="35"/>
      <c r="W299" s="35"/>
      <c r="X299" s="35"/>
      <c r="Y299" s="35"/>
      <c r="Z299" s="35"/>
      <c r="AA299" s="35"/>
      <c r="AB299" s="35"/>
      <c r="AC299" s="35"/>
      <c r="AD299" s="35"/>
      <c r="AE299" s="35"/>
      <c r="AF299" s="35"/>
      <c r="AG299" s="35"/>
      <c r="AH299" s="35"/>
      <c r="AI299" s="35"/>
      <c r="AJ299" s="35"/>
      <c r="AK299" s="35"/>
      <c r="AL299" s="35"/>
      <c r="AM299" s="35"/>
    </row>
    <row r="300" spans="1:39" ht="15.75" x14ac:dyDescent="0.15">
      <c r="A300" s="35"/>
      <c r="B300" s="35"/>
      <c r="C300" s="35"/>
      <c r="D300" s="35"/>
      <c r="E300" s="35"/>
      <c r="F300" s="35"/>
      <c r="G300" s="35"/>
      <c r="H300" s="35"/>
      <c r="I300" s="35"/>
      <c r="J300" s="35"/>
      <c r="K300" s="35"/>
      <c r="L300" s="35"/>
      <c r="M300" s="35"/>
      <c r="N300" s="35"/>
      <c r="O300" s="35"/>
      <c r="P300" s="35"/>
      <c r="Q300" s="35"/>
      <c r="R300" s="35"/>
      <c r="S300" s="35"/>
      <c r="T300" s="35"/>
      <c r="U300" s="35"/>
      <c r="V300" s="35"/>
      <c r="W300" s="35"/>
      <c r="X300" s="35"/>
      <c r="Y300" s="35"/>
      <c r="Z300" s="35"/>
      <c r="AA300" s="35"/>
      <c r="AB300" s="35"/>
      <c r="AC300" s="35"/>
      <c r="AD300" s="35"/>
      <c r="AE300" s="35"/>
      <c r="AF300" s="35"/>
      <c r="AG300" s="35"/>
      <c r="AH300" s="35"/>
      <c r="AI300" s="35"/>
      <c r="AJ300" s="35"/>
      <c r="AK300" s="35"/>
      <c r="AL300" s="35"/>
      <c r="AM300" s="35"/>
    </row>
    <row r="301" spans="1:39" ht="15.75" x14ac:dyDescent="0.15">
      <c r="A301" s="35"/>
      <c r="B301" s="35"/>
      <c r="C301" s="35"/>
      <c r="D301" s="35"/>
      <c r="E301" s="35"/>
      <c r="F301" s="35"/>
      <c r="G301" s="35"/>
      <c r="H301" s="35"/>
      <c r="I301" s="35"/>
      <c r="J301" s="35"/>
      <c r="K301" s="35"/>
      <c r="L301" s="35"/>
      <c r="M301" s="35"/>
      <c r="N301" s="35"/>
      <c r="O301" s="35"/>
      <c r="P301" s="35"/>
      <c r="Q301" s="35"/>
      <c r="R301" s="35"/>
      <c r="S301" s="35"/>
      <c r="T301" s="35"/>
      <c r="U301" s="35"/>
      <c r="V301" s="35"/>
      <c r="W301" s="35"/>
      <c r="X301" s="35"/>
      <c r="Y301" s="35"/>
      <c r="Z301" s="35"/>
      <c r="AA301" s="35"/>
      <c r="AB301" s="35"/>
      <c r="AC301" s="35"/>
      <c r="AD301" s="35"/>
      <c r="AE301" s="35"/>
      <c r="AF301" s="35"/>
      <c r="AG301" s="35"/>
      <c r="AH301" s="35"/>
      <c r="AI301" s="35"/>
      <c r="AJ301" s="35"/>
      <c r="AK301" s="35"/>
      <c r="AL301" s="35"/>
      <c r="AM301" s="35"/>
    </row>
    <row r="302" spans="1:39" ht="15.75" x14ac:dyDescent="0.15">
      <c r="A302" s="35"/>
      <c r="B302" s="35"/>
      <c r="C302" s="35"/>
      <c r="D302" s="35"/>
      <c r="E302" s="35"/>
      <c r="F302" s="35"/>
      <c r="G302" s="35"/>
      <c r="H302" s="35"/>
      <c r="I302" s="35"/>
      <c r="J302" s="35"/>
      <c r="K302" s="35"/>
      <c r="L302" s="35"/>
      <c r="M302" s="35"/>
      <c r="N302" s="35"/>
      <c r="O302" s="35"/>
      <c r="P302" s="35"/>
      <c r="Q302" s="35"/>
      <c r="R302" s="35"/>
      <c r="S302" s="35"/>
      <c r="T302" s="35"/>
      <c r="U302" s="35"/>
      <c r="V302" s="35"/>
      <c r="W302" s="35"/>
      <c r="X302" s="35"/>
      <c r="Y302" s="35"/>
      <c r="Z302" s="35"/>
      <c r="AA302" s="35"/>
      <c r="AB302" s="35"/>
      <c r="AC302" s="35"/>
      <c r="AD302" s="35"/>
      <c r="AE302" s="35"/>
      <c r="AF302" s="35"/>
      <c r="AG302" s="35"/>
      <c r="AH302" s="35"/>
      <c r="AI302" s="35"/>
      <c r="AJ302" s="35"/>
      <c r="AK302" s="35"/>
      <c r="AL302" s="35"/>
      <c r="AM302" s="35"/>
    </row>
    <row r="303" spans="1:39" ht="15.75" x14ac:dyDescent="0.15">
      <c r="A303" s="35"/>
      <c r="B303" s="35"/>
      <c r="C303" s="35"/>
      <c r="D303" s="35"/>
      <c r="E303" s="35"/>
      <c r="F303" s="35"/>
      <c r="G303" s="35"/>
      <c r="H303" s="35"/>
      <c r="I303" s="35"/>
      <c r="J303" s="35"/>
      <c r="K303" s="35"/>
      <c r="L303" s="35"/>
      <c r="M303" s="35"/>
      <c r="N303" s="35"/>
      <c r="O303" s="35"/>
      <c r="P303" s="35"/>
      <c r="Q303" s="35"/>
      <c r="R303" s="35"/>
      <c r="S303" s="35"/>
      <c r="T303" s="35"/>
      <c r="U303" s="35"/>
      <c r="V303" s="35"/>
      <c r="W303" s="35"/>
      <c r="X303" s="35"/>
      <c r="Y303" s="35"/>
      <c r="Z303" s="35"/>
      <c r="AA303" s="35"/>
      <c r="AB303" s="35"/>
      <c r="AC303" s="35"/>
      <c r="AD303" s="35"/>
      <c r="AE303" s="35"/>
      <c r="AF303" s="35"/>
      <c r="AG303" s="35"/>
      <c r="AH303" s="35"/>
      <c r="AI303" s="35"/>
      <c r="AJ303" s="35"/>
      <c r="AK303" s="35"/>
      <c r="AL303" s="35"/>
      <c r="AM303" s="35"/>
    </row>
    <row r="304" spans="1:39" ht="15.75" x14ac:dyDescent="0.15">
      <c r="A304" s="35"/>
      <c r="B304" s="35"/>
      <c r="C304" s="35"/>
      <c r="D304" s="35"/>
      <c r="E304" s="35"/>
      <c r="F304" s="35"/>
      <c r="G304" s="35"/>
      <c r="H304" s="35"/>
      <c r="I304" s="35"/>
      <c r="J304" s="35"/>
      <c r="K304" s="35"/>
      <c r="L304" s="35"/>
      <c r="M304" s="35"/>
      <c r="N304" s="35"/>
      <c r="O304" s="35"/>
      <c r="P304" s="35"/>
      <c r="Q304" s="35"/>
      <c r="R304" s="35"/>
      <c r="S304" s="35"/>
      <c r="T304" s="35"/>
      <c r="U304" s="35"/>
      <c r="V304" s="35"/>
      <c r="W304" s="35"/>
      <c r="X304" s="35"/>
      <c r="Y304" s="35"/>
      <c r="Z304" s="35"/>
      <c r="AA304" s="35"/>
      <c r="AB304" s="35"/>
      <c r="AC304" s="35"/>
      <c r="AD304" s="35"/>
      <c r="AE304" s="35"/>
      <c r="AF304" s="35"/>
      <c r="AG304" s="35"/>
      <c r="AH304" s="35"/>
      <c r="AI304" s="35"/>
      <c r="AJ304" s="35"/>
      <c r="AK304" s="35"/>
      <c r="AL304" s="35"/>
      <c r="AM304" s="35"/>
    </row>
    <row r="305" spans="1:39" ht="15.75" x14ac:dyDescent="0.15">
      <c r="A305" s="35"/>
      <c r="B305" s="35"/>
      <c r="C305" s="35"/>
      <c r="D305" s="35"/>
      <c r="E305" s="35"/>
      <c r="F305" s="35"/>
      <c r="G305" s="35"/>
      <c r="H305" s="35"/>
      <c r="I305" s="35"/>
      <c r="J305" s="35"/>
      <c r="K305" s="35"/>
      <c r="L305" s="35"/>
      <c r="M305" s="35"/>
      <c r="N305" s="35"/>
      <c r="O305" s="35"/>
      <c r="P305" s="35"/>
      <c r="Q305" s="35"/>
      <c r="R305" s="35"/>
      <c r="S305" s="35"/>
      <c r="T305" s="35"/>
      <c r="U305" s="35"/>
      <c r="V305" s="35"/>
      <c r="W305" s="35"/>
      <c r="X305" s="35"/>
      <c r="Y305" s="35"/>
      <c r="Z305" s="35"/>
      <c r="AA305" s="35"/>
      <c r="AB305" s="35"/>
      <c r="AC305" s="35"/>
      <c r="AD305" s="35"/>
      <c r="AE305" s="35"/>
      <c r="AF305" s="35"/>
      <c r="AG305" s="35"/>
      <c r="AH305" s="35"/>
      <c r="AI305" s="35"/>
      <c r="AJ305" s="35"/>
      <c r="AK305" s="35"/>
      <c r="AL305" s="35"/>
      <c r="AM305" s="35"/>
    </row>
    <row r="306" spans="1:39" ht="15.75" x14ac:dyDescent="0.15">
      <c r="A306" s="35"/>
      <c r="B306" s="35"/>
      <c r="C306" s="35"/>
      <c r="D306" s="35"/>
      <c r="E306" s="35"/>
      <c r="F306" s="35"/>
      <c r="G306" s="35"/>
      <c r="H306" s="35"/>
      <c r="I306" s="35"/>
      <c r="J306" s="35"/>
      <c r="K306" s="35"/>
      <c r="L306" s="35"/>
      <c r="M306" s="35"/>
      <c r="N306" s="35"/>
      <c r="O306" s="35"/>
      <c r="P306" s="35"/>
      <c r="Q306" s="35"/>
      <c r="R306" s="35"/>
      <c r="S306" s="35"/>
      <c r="T306" s="35"/>
      <c r="U306" s="35"/>
      <c r="V306" s="35"/>
      <c r="W306" s="35"/>
      <c r="X306" s="35"/>
      <c r="Y306" s="35"/>
      <c r="Z306" s="35"/>
      <c r="AA306" s="35"/>
      <c r="AB306" s="35"/>
      <c r="AC306" s="35"/>
      <c r="AD306" s="35"/>
      <c r="AE306" s="35"/>
      <c r="AF306" s="35"/>
      <c r="AG306" s="35"/>
      <c r="AH306" s="35"/>
      <c r="AI306" s="35"/>
      <c r="AJ306" s="35"/>
      <c r="AK306" s="35"/>
      <c r="AL306" s="35"/>
      <c r="AM306" s="35"/>
    </row>
    <row r="307" spans="1:39" ht="15.75" x14ac:dyDescent="0.15">
      <c r="A307" s="35"/>
      <c r="B307" s="35"/>
      <c r="C307" s="35"/>
      <c r="D307" s="35"/>
      <c r="E307" s="35"/>
      <c r="F307" s="35"/>
      <c r="G307" s="35"/>
      <c r="H307" s="35"/>
      <c r="I307" s="35"/>
      <c r="J307" s="35"/>
      <c r="K307" s="35"/>
      <c r="L307" s="35"/>
      <c r="M307" s="35"/>
      <c r="N307" s="35"/>
      <c r="O307" s="35"/>
      <c r="P307" s="35"/>
      <c r="Q307" s="35"/>
      <c r="R307" s="35"/>
      <c r="S307" s="35"/>
      <c r="T307" s="35"/>
      <c r="U307" s="35"/>
      <c r="V307" s="35"/>
      <c r="W307" s="35"/>
      <c r="X307" s="35"/>
      <c r="Y307" s="35"/>
      <c r="Z307" s="35"/>
      <c r="AA307" s="35"/>
      <c r="AB307" s="35"/>
      <c r="AC307" s="35"/>
      <c r="AD307" s="35"/>
      <c r="AE307" s="35"/>
      <c r="AF307" s="35"/>
      <c r="AG307" s="35"/>
      <c r="AH307" s="35"/>
      <c r="AI307" s="35"/>
      <c r="AJ307" s="35"/>
      <c r="AK307" s="35"/>
      <c r="AL307" s="35"/>
      <c r="AM307" s="35"/>
    </row>
    <row r="308" spans="1:39" ht="15.75" x14ac:dyDescent="0.15">
      <c r="A308" s="35"/>
      <c r="B308" s="35"/>
      <c r="C308" s="35"/>
      <c r="D308" s="35"/>
      <c r="E308" s="35"/>
      <c r="F308" s="35"/>
      <c r="G308" s="35"/>
      <c r="H308" s="35"/>
      <c r="I308" s="35"/>
      <c r="J308" s="35"/>
      <c r="K308" s="35"/>
      <c r="L308" s="35"/>
      <c r="M308" s="35"/>
      <c r="N308" s="35"/>
      <c r="O308" s="35"/>
      <c r="P308" s="35"/>
      <c r="Q308" s="35"/>
      <c r="R308" s="35"/>
      <c r="S308" s="35"/>
      <c r="T308" s="35"/>
      <c r="U308" s="35"/>
      <c r="V308" s="35"/>
      <c r="W308" s="35"/>
      <c r="X308" s="35"/>
      <c r="Y308" s="35"/>
      <c r="Z308" s="35"/>
      <c r="AA308" s="35"/>
      <c r="AB308" s="35"/>
      <c r="AC308" s="35"/>
      <c r="AD308" s="35"/>
      <c r="AE308" s="35"/>
      <c r="AF308" s="35"/>
      <c r="AG308" s="35"/>
      <c r="AH308" s="35"/>
      <c r="AI308" s="35"/>
      <c r="AJ308" s="35"/>
      <c r="AK308" s="35"/>
      <c r="AL308" s="35"/>
      <c r="AM308" s="35"/>
    </row>
    <row r="309" spans="1:39" ht="15.75" x14ac:dyDescent="0.15">
      <c r="A309" s="35"/>
      <c r="B309" s="35"/>
      <c r="C309" s="35"/>
      <c r="D309" s="35"/>
      <c r="E309" s="35"/>
      <c r="F309" s="35"/>
      <c r="G309" s="35"/>
      <c r="H309" s="35"/>
      <c r="I309" s="35"/>
      <c r="J309" s="35"/>
      <c r="K309" s="35"/>
      <c r="L309" s="35"/>
      <c r="M309" s="35"/>
      <c r="N309" s="35"/>
      <c r="O309" s="35"/>
      <c r="P309" s="35"/>
      <c r="Q309" s="35"/>
      <c r="R309" s="35"/>
      <c r="S309" s="35"/>
      <c r="T309" s="35"/>
      <c r="U309" s="35"/>
      <c r="V309" s="35"/>
      <c r="W309" s="35"/>
      <c r="X309" s="35"/>
      <c r="Y309" s="35"/>
      <c r="Z309" s="35"/>
      <c r="AA309" s="35"/>
      <c r="AB309" s="35"/>
      <c r="AC309" s="35"/>
      <c r="AD309" s="35"/>
      <c r="AE309" s="35"/>
      <c r="AF309" s="35"/>
      <c r="AG309" s="35"/>
      <c r="AH309" s="35"/>
      <c r="AI309" s="35"/>
      <c r="AJ309" s="35"/>
      <c r="AK309" s="35"/>
      <c r="AL309" s="35"/>
      <c r="AM309" s="35"/>
    </row>
    <row r="310" spans="1:39" ht="15.75" x14ac:dyDescent="0.15">
      <c r="A310" s="35"/>
      <c r="B310" s="35"/>
      <c r="C310" s="35"/>
      <c r="D310" s="35"/>
      <c r="E310" s="35"/>
      <c r="F310" s="35"/>
      <c r="G310" s="35"/>
      <c r="H310" s="35"/>
      <c r="I310" s="35"/>
      <c r="J310" s="35"/>
      <c r="K310" s="35"/>
      <c r="L310" s="35"/>
      <c r="M310" s="35"/>
      <c r="N310" s="35"/>
      <c r="O310" s="35"/>
      <c r="P310" s="35"/>
      <c r="Q310" s="35"/>
      <c r="R310" s="35"/>
      <c r="S310" s="35"/>
      <c r="T310" s="35"/>
      <c r="U310" s="35"/>
      <c r="V310" s="35"/>
      <c r="W310" s="35"/>
      <c r="X310" s="35"/>
      <c r="Y310" s="35"/>
      <c r="Z310" s="35"/>
      <c r="AA310" s="35"/>
      <c r="AB310" s="35"/>
      <c r="AC310" s="35"/>
      <c r="AD310" s="35"/>
      <c r="AE310" s="35"/>
      <c r="AF310" s="35"/>
      <c r="AG310" s="35"/>
      <c r="AH310" s="35"/>
      <c r="AI310" s="35"/>
      <c r="AJ310" s="35"/>
      <c r="AK310" s="35"/>
      <c r="AL310" s="35"/>
      <c r="AM310" s="35"/>
    </row>
    <row r="311" spans="1:39" ht="15.75" x14ac:dyDescent="0.15">
      <c r="A311" s="35"/>
      <c r="B311" s="35"/>
      <c r="C311" s="35"/>
      <c r="D311" s="35"/>
      <c r="E311" s="35"/>
      <c r="F311" s="35"/>
      <c r="G311" s="35"/>
      <c r="H311" s="35"/>
      <c r="I311" s="35"/>
      <c r="J311" s="35"/>
      <c r="K311" s="35"/>
      <c r="L311" s="35"/>
      <c r="M311" s="35"/>
      <c r="N311" s="35"/>
      <c r="O311" s="35"/>
      <c r="P311" s="35"/>
      <c r="Q311" s="35"/>
      <c r="R311" s="35"/>
      <c r="S311" s="35"/>
      <c r="T311" s="35"/>
      <c r="U311" s="35"/>
      <c r="V311" s="35"/>
      <c r="W311" s="35"/>
      <c r="X311" s="35"/>
      <c r="Y311" s="35"/>
      <c r="Z311" s="35"/>
      <c r="AA311" s="35"/>
      <c r="AB311" s="35"/>
      <c r="AC311" s="35"/>
      <c r="AD311" s="35"/>
      <c r="AE311" s="35"/>
      <c r="AF311" s="35"/>
      <c r="AG311" s="35"/>
      <c r="AH311" s="35"/>
      <c r="AI311" s="35"/>
      <c r="AJ311" s="35"/>
      <c r="AK311" s="35"/>
      <c r="AL311" s="35"/>
      <c r="AM311" s="35"/>
    </row>
    <row r="312" spans="1:39" ht="15.75" x14ac:dyDescent="0.15">
      <c r="A312" s="35"/>
      <c r="B312" s="35"/>
      <c r="C312" s="35"/>
      <c r="D312" s="35"/>
      <c r="E312" s="35"/>
      <c r="F312" s="35"/>
      <c r="G312" s="35"/>
      <c r="H312" s="35"/>
      <c r="I312" s="35"/>
      <c r="J312" s="35"/>
      <c r="K312" s="35"/>
      <c r="L312" s="35"/>
      <c r="M312" s="35"/>
      <c r="N312" s="35"/>
      <c r="O312" s="35"/>
      <c r="P312" s="35"/>
      <c r="Q312" s="35"/>
      <c r="R312" s="35"/>
      <c r="S312" s="35"/>
      <c r="T312" s="35"/>
      <c r="U312" s="35"/>
      <c r="V312" s="35"/>
      <c r="W312" s="35"/>
      <c r="X312" s="35"/>
      <c r="Y312" s="35"/>
      <c r="Z312" s="35"/>
      <c r="AA312" s="35"/>
      <c r="AB312" s="35"/>
      <c r="AC312" s="35"/>
      <c r="AD312" s="35"/>
      <c r="AE312" s="35"/>
      <c r="AF312" s="35"/>
      <c r="AG312" s="35"/>
      <c r="AH312" s="35"/>
      <c r="AI312" s="35"/>
      <c r="AJ312" s="35"/>
      <c r="AK312" s="35"/>
      <c r="AL312" s="35"/>
      <c r="AM312" s="35"/>
    </row>
    <row r="313" spans="1:39" ht="15.75" x14ac:dyDescent="0.15">
      <c r="A313" s="35"/>
      <c r="B313" s="35"/>
      <c r="C313" s="35"/>
      <c r="D313" s="35"/>
      <c r="E313" s="35"/>
      <c r="F313" s="35"/>
      <c r="G313" s="35"/>
      <c r="H313" s="35"/>
      <c r="I313" s="35"/>
      <c r="J313" s="35"/>
      <c r="K313" s="35"/>
      <c r="L313" s="35"/>
      <c r="M313" s="35"/>
      <c r="N313" s="35"/>
      <c r="O313" s="35"/>
      <c r="P313" s="35"/>
      <c r="Q313" s="35"/>
      <c r="R313" s="35"/>
      <c r="S313" s="35"/>
      <c r="T313" s="35"/>
      <c r="U313" s="35"/>
      <c r="V313" s="35"/>
      <c r="W313" s="35"/>
      <c r="X313" s="35"/>
      <c r="Y313" s="35"/>
      <c r="Z313" s="35"/>
      <c r="AA313" s="35"/>
      <c r="AB313" s="35"/>
      <c r="AC313" s="35"/>
      <c r="AD313" s="35"/>
      <c r="AE313" s="35"/>
      <c r="AF313" s="35"/>
      <c r="AG313" s="35"/>
      <c r="AH313" s="35"/>
      <c r="AI313" s="35"/>
      <c r="AJ313" s="35"/>
      <c r="AK313" s="35"/>
      <c r="AL313" s="35"/>
      <c r="AM313" s="35"/>
    </row>
    <row r="314" spans="1:39" ht="15.75" x14ac:dyDescent="0.15">
      <c r="A314" s="35"/>
      <c r="B314" s="35"/>
      <c r="C314" s="35"/>
      <c r="D314" s="35"/>
      <c r="E314" s="35"/>
      <c r="F314" s="35"/>
      <c r="G314" s="35"/>
      <c r="H314" s="35"/>
      <c r="I314" s="35"/>
      <c r="J314" s="35"/>
      <c r="K314" s="35"/>
      <c r="L314" s="35"/>
      <c r="M314" s="35"/>
      <c r="N314" s="35"/>
      <c r="O314" s="35"/>
      <c r="P314" s="35"/>
      <c r="Q314" s="35"/>
      <c r="R314" s="35"/>
      <c r="S314" s="35"/>
      <c r="T314" s="35"/>
      <c r="U314" s="35"/>
      <c r="V314" s="35"/>
      <c r="W314" s="35"/>
      <c r="X314" s="35"/>
      <c r="Y314" s="35"/>
      <c r="Z314" s="35"/>
      <c r="AA314" s="35"/>
      <c r="AB314" s="35"/>
      <c r="AC314" s="35"/>
      <c r="AD314" s="35"/>
      <c r="AE314" s="35"/>
      <c r="AF314" s="35"/>
      <c r="AG314" s="35"/>
      <c r="AH314" s="35"/>
      <c r="AI314" s="35"/>
      <c r="AJ314" s="35"/>
      <c r="AK314" s="35"/>
      <c r="AL314" s="35"/>
      <c r="AM314" s="35"/>
    </row>
    <row r="315" spans="1:39" ht="15.75" x14ac:dyDescent="0.15">
      <c r="A315" s="35"/>
      <c r="B315" s="35"/>
      <c r="C315" s="35"/>
      <c r="D315" s="35"/>
      <c r="E315" s="35"/>
      <c r="F315" s="35"/>
      <c r="G315" s="35"/>
      <c r="H315" s="35"/>
      <c r="I315" s="35"/>
      <c r="J315" s="35"/>
      <c r="K315" s="35"/>
      <c r="L315" s="35"/>
      <c r="M315" s="35"/>
      <c r="N315" s="35"/>
      <c r="O315" s="35"/>
      <c r="P315" s="35"/>
      <c r="Q315" s="35"/>
      <c r="R315" s="35"/>
      <c r="S315" s="35"/>
      <c r="T315" s="35"/>
      <c r="U315" s="35"/>
      <c r="V315" s="35"/>
      <c r="W315" s="35"/>
      <c r="X315" s="35"/>
      <c r="Y315" s="35"/>
      <c r="Z315" s="35"/>
      <c r="AA315" s="35"/>
      <c r="AB315" s="35"/>
      <c r="AC315" s="35"/>
      <c r="AD315" s="35"/>
      <c r="AE315" s="35"/>
      <c r="AF315" s="35"/>
      <c r="AG315" s="35"/>
      <c r="AH315" s="35"/>
      <c r="AI315" s="35"/>
      <c r="AJ315" s="35"/>
      <c r="AK315" s="35"/>
      <c r="AL315" s="35"/>
      <c r="AM315" s="35"/>
    </row>
    <row r="316" spans="1:39" ht="15.75" x14ac:dyDescent="0.15">
      <c r="A316" s="35"/>
      <c r="B316" s="35"/>
      <c r="C316" s="35"/>
      <c r="D316" s="35"/>
      <c r="E316" s="35"/>
      <c r="F316" s="35"/>
      <c r="G316" s="35"/>
      <c r="H316" s="35"/>
      <c r="I316" s="35"/>
      <c r="J316" s="35"/>
      <c r="K316" s="35"/>
      <c r="L316" s="35"/>
      <c r="M316" s="35"/>
      <c r="N316" s="35"/>
      <c r="O316" s="35"/>
      <c r="P316" s="35"/>
      <c r="Q316" s="35"/>
      <c r="R316" s="35"/>
      <c r="S316" s="35"/>
      <c r="T316" s="35"/>
      <c r="U316" s="35"/>
      <c r="V316" s="35"/>
      <c r="W316" s="35"/>
      <c r="X316" s="35"/>
      <c r="Y316" s="35"/>
      <c r="Z316" s="35"/>
      <c r="AA316" s="35"/>
      <c r="AB316" s="35"/>
      <c r="AC316" s="35"/>
      <c r="AD316" s="35"/>
      <c r="AE316" s="35"/>
      <c r="AF316" s="35"/>
      <c r="AG316" s="35"/>
      <c r="AH316" s="35"/>
      <c r="AI316" s="35"/>
      <c r="AJ316" s="35"/>
      <c r="AK316" s="35"/>
      <c r="AL316" s="35"/>
      <c r="AM316" s="35"/>
    </row>
    <row r="317" spans="1:39" ht="15.75" x14ac:dyDescent="0.15">
      <c r="A317" s="35"/>
      <c r="B317" s="35"/>
      <c r="C317" s="35"/>
      <c r="D317" s="35"/>
      <c r="E317" s="35"/>
      <c r="F317" s="35"/>
      <c r="G317" s="35"/>
      <c r="H317" s="35"/>
      <c r="I317" s="35"/>
      <c r="J317" s="35"/>
      <c r="K317" s="35"/>
      <c r="L317" s="35"/>
      <c r="M317" s="35"/>
      <c r="N317" s="35"/>
      <c r="O317" s="35"/>
      <c r="P317" s="35"/>
      <c r="Q317" s="35"/>
      <c r="R317" s="35"/>
      <c r="S317" s="35"/>
      <c r="T317" s="35"/>
      <c r="U317" s="35"/>
      <c r="V317" s="35"/>
      <c r="W317" s="35"/>
      <c r="X317" s="35"/>
      <c r="Y317" s="35"/>
      <c r="Z317" s="35"/>
      <c r="AA317" s="35"/>
      <c r="AB317" s="35"/>
      <c r="AC317" s="35"/>
      <c r="AD317" s="35"/>
      <c r="AE317" s="35"/>
      <c r="AF317" s="35"/>
      <c r="AG317" s="35"/>
      <c r="AH317" s="35"/>
      <c r="AI317" s="35"/>
      <c r="AJ317" s="35"/>
      <c r="AK317" s="35"/>
      <c r="AL317" s="35"/>
      <c r="AM317" s="35"/>
    </row>
    <row r="318" spans="1:39" ht="15.75" x14ac:dyDescent="0.15">
      <c r="A318" s="35"/>
      <c r="B318" s="35"/>
      <c r="C318" s="35"/>
      <c r="D318" s="35"/>
      <c r="E318" s="35"/>
      <c r="F318" s="35"/>
      <c r="G318" s="35"/>
      <c r="H318" s="35"/>
      <c r="I318" s="35"/>
      <c r="J318" s="35"/>
      <c r="K318" s="35"/>
      <c r="L318" s="35"/>
      <c r="M318" s="35"/>
      <c r="N318" s="35"/>
      <c r="O318" s="35"/>
      <c r="P318" s="35"/>
      <c r="Q318" s="35"/>
      <c r="R318" s="35"/>
      <c r="S318" s="35"/>
      <c r="T318" s="35"/>
      <c r="U318" s="35"/>
      <c r="V318" s="35"/>
      <c r="W318" s="35"/>
      <c r="X318" s="35"/>
      <c r="Y318" s="35"/>
      <c r="Z318" s="35"/>
      <c r="AA318" s="35"/>
      <c r="AB318" s="35"/>
      <c r="AC318" s="35"/>
      <c r="AD318" s="35"/>
      <c r="AE318" s="35"/>
      <c r="AF318" s="35"/>
      <c r="AG318" s="35"/>
      <c r="AH318" s="35"/>
      <c r="AI318" s="35"/>
      <c r="AJ318" s="35"/>
      <c r="AK318" s="35"/>
      <c r="AL318" s="35"/>
      <c r="AM318" s="35"/>
    </row>
    <row r="319" spans="1:39" ht="15.75" x14ac:dyDescent="0.15">
      <c r="A319" s="35"/>
      <c r="B319" s="35"/>
      <c r="C319" s="35"/>
      <c r="D319" s="35"/>
      <c r="E319" s="35"/>
      <c r="F319" s="35"/>
      <c r="G319" s="35"/>
      <c r="H319" s="35"/>
      <c r="I319" s="35"/>
      <c r="J319" s="35"/>
      <c r="K319" s="35"/>
      <c r="L319" s="35"/>
      <c r="M319" s="35"/>
      <c r="N319" s="35"/>
      <c r="O319" s="35"/>
      <c r="P319" s="35"/>
      <c r="Q319" s="35"/>
      <c r="R319" s="35"/>
      <c r="S319" s="35"/>
      <c r="T319" s="35"/>
      <c r="U319" s="35"/>
      <c r="V319" s="35"/>
      <c r="W319" s="35"/>
      <c r="X319" s="35"/>
      <c r="Y319" s="35"/>
      <c r="Z319" s="35"/>
      <c r="AA319" s="35"/>
      <c r="AB319" s="35"/>
      <c r="AC319" s="35"/>
      <c r="AD319" s="35"/>
      <c r="AE319" s="35"/>
      <c r="AF319" s="35"/>
      <c r="AG319" s="35"/>
      <c r="AH319" s="35"/>
      <c r="AI319" s="35"/>
      <c r="AJ319" s="35"/>
      <c r="AK319" s="35"/>
      <c r="AL319" s="35"/>
      <c r="AM319" s="35"/>
    </row>
    <row r="320" spans="1:39" ht="15.75" x14ac:dyDescent="0.15">
      <c r="A320" s="35"/>
      <c r="B320" s="35"/>
      <c r="C320" s="35"/>
      <c r="D320" s="35"/>
      <c r="E320" s="35"/>
      <c r="F320" s="35"/>
      <c r="G320" s="35"/>
      <c r="H320" s="35"/>
      <c r="I320" s="35"/>
      <c r="J320" s="35"/>
      <c r="K320" s="35"/>
      <c r="L320" s="35"/>
      <c r="M320" s="35"/>
      <c r="N320" s="35"/>
      <c r="O320" s="35"/>
      <c r="P320" s="35"/>
      <c r="Q320" s="35"/>
      <c r="R320" s="35"/>
      <c r="S320" s="35"/>
      <c r="T320" s="35"/>
      <c r="U320" s="35"/>
      <c r="V320" s="35"/>
      <c r="W320" s="35"/>
      <c r="X320" s="35"/>
      <c r="Y320" s="35"/>
      <c r="Z320" s="35"/>
      <c r="AA320" s="35"/>
      <c r="AB320" s="35"/>
      <c r="AC320" s="35"/>
      <c r="AD320" s="35"/>
      <c r="AE320" s="35"/>
      <c r="AF320" s="35"/>
      <c r="AG320" s="35"/>
      <c r="AH320" s="35"/>
      <c r="AI320" s="35"/>
      <c r="AJ320" s="35"/>
      <c r="AK320" s="35"/>
      <c r="AL320" s="35"/>
      <c r="AM320" s="35"/>
    </row>
    <row r="321" spans="1:39" ht="15.75" x14ac:dyDescent="0.15">
      <c r="A321" s="35"/>
      <c r="B321" s="35"/>
      <c r="C321" s="35"/>
      <c r="D321" s="35"/>
      <c r="E321" s="35"/>
      <c r="F321" s="35"/>
      <c r="G321" s="35"/>
      <c r="H321" s="35"/>
      <c r="I321" s="35"/>
      <c r="J321" s="35"/>
      <c r="K321" s="35"/>
      <c r="L321" s="35"/>
      <c r="M321" s="35"/>
      <c r="N321" s="35"/>
      <c r="O321" s="35"/>
      <c r="P321" s="35"/>
      <c r="Q321" s="35"/>
      <c r="R321" s="35"/>
      <c r="S321" s="35"/>
      <c r="T321" s="35"/>
      <c r="U321" s="35"/>
      <c r="V321" s="35"/>
      <c r="W321" s="35"/>
      <c r="X321" s="35"/>
      <c r="Y321" s="35"/>
      <c r="Z321" s="35"/>
      <c r="AA321" s="35"/>
      <c r="AB321" s="35"/>
      <c r="AC321" s="35"/>
      <c r="AD321" s="35"/>
      <c r="AE321" s="35"/>
      <c r="AF321" s="35"/>
      <c r="AG321" s="35"/>
      <c r="AH321" s="35"/>
      <c r="AI321" s="35"/>
      <c r="AJ321" s="35"/>
      <c r="AK321" s="35"/>
      <c r="AL321" s="35"/>
      <c r="AM321" s="35"/>
    </row>
    <row r="322" spans="1:39" ht="15.75" x14ac:dyDescent="0.15">
      <c r="A322" s="35"/>
      <c r="B322" s="35"/>
      <c r="C322" s="35"/>
      <c r="D322" s="35"/>
      <c r="E322" s="35"/>
      <c r="F322" s="35"/>
      <c r="G322" s="35"/>
      <c r="H322" s="35"/>
      <c r="I322" s="35"/>
      <c r="J322" s="35"/>
      <c r="K322" s="35"/>
      <c r="L322" s="35"/>
      <c r="M322" s="35"/>
      <c r="N322" s="35"/>
      <c r="O322" s="35"/>
      <c r="P322" s="35"/>
      <c r="Q322" s="35"/>
      <c r="R322" s="35"/>
      <c r="S322" s="35"/>
      <c r="T322" s="35"/>
      <c r="U322" s="35"/>
      <c r="V322" s="35"/>
      <c r="W322" s="35"/>
      <c r="X322" s="35"/>
      <c r="Y322" s="35"/>
      <c r="Z322" s="35"/>
      <c r="AA322" s="35"/>
      <c r="AB322" s="35"/>
      <c r="AC322" s="35"/>
      <c r="AD322" s="35"/>
      <c r="AE322" s="35"/>
      <c r="AF322" s="35"/>
      <c r="AG322" s="35"/>
      <c r="AH322" s="35"/>
      <c r="AI322" s="35"/>
      <c r="AJ322" s="35"/>
      <c r="AK322" s="35"/>
      <c r="AL322" s="35"/>
      <c r="AM322" s="35"/>
    </row>
    <row r="323" spans="1:39" ht="15.75" x14ac:dyDescent="0.15">
      <c r="A323" s="35"/>
      <c r="B323" s="35"/>
      <c r="C323" s="35"/>
      <c r="D323" s="35"/>
      <c r="E323" s="35"/>
      <c r="F323" s="35"/>
      <c r="G323" s="35"/>
      <c r="H323" s="35"/>
      <c r="I323" s="35"/>
      <c r="J323" s="35"/>
      <c r="K323" s="35"/>
      <c r="L323" s="35"/>
      <c r="M323" s="35"/>
      <c r="N323" s="35"/>
      <c r="O323" s="35"/>
      <c r="P323" s="35"/>
      <c r="Q323" s="35"/>
      <c r="R323" s="35"/>
      <c r="S323" s="35"/>
      <c r="T323" s="35"/>
      <c r="U323" s="35"/>
      <c r="V323" s="35"/>
      <c r="W323" s="35"/>
      <c r="X323" s="35"/>
      <c r="Y323" s="35"/>
      <c r="Z323" s="35"/>
      <c r="AA323" s="35"/>
      <c r="AB323" s="35"/>
      <c r="AC323" s="35"/>
      <c r="AD323" s="35"/>
      <c r="AE323" s="35"/>
      <c r="AF323" s="35"/>
      <c r="AG323" s="35"/>
      <c r="AH323" s="35"/>
      <c r="AI323" s="35"/>
      <c r="AJ323" s="35"/>
      <c r="AK323" s="35"/>
      <c r="AL323" s="35"/>
      <c r="AM323" s="35"/>
    </row>
    <row r="324" spans="1:39" ht="15.75" x14ac:dyDescent="0.15">
      <c r="A324" s="35"/>
      <c r="B324" s="35"/>
      <c r="C324" s="35"/>
      <c r="D324" s="35"/>
      <c r="E324" s="35"/>
      <c r="F324" s="35"/>
      <c r="G324" s="35"/>
      <c r="H324" s="35"/>
      <c r="I324" s="35"/>
      <c r="J324" s="35"/>
      <c r="K324" s="35"/>
      <c r="L324" s="35"/>
      <c r="M324" s="35"/>
      <c r="N324" s="35"/>
      <c r="O324" s="35"/>
      <c r="P324" s="35"/>
      <c r="Q324" s="35"/>
      <c r="R324" s="35"/>
      <c r="S324" s="35"/>
      <c r="T324" s="35"/>
      <c r="U324" s="35"/>
      <c r="V324" s="35"/>
      <c r="W324" s="35"/>
      <c r="X324" s="35"/>
      <c r="Y324" s="35"/>
      <c r="Z324" s="35"/>
      <c r="AA324" s="35"/>
      <c r="AB324" s="35"/>
      <c r="AC324" s="35"/>
      <c r="AD324" s="35"/>
      <c r="AE324" s="35"/>
      <c r="AF324" s="35"/>
      <c r="AG324" s="35"/>
      <c r="AH324" s="35"/>
      <c r="AI324" s="35"/>
      <c r="AJ324" s="35"/>
      <c r="AK324" s="35"/>
      <c r="AL324" s="35"/>
      <c r="AM324" s="35"/>
    </row>
    <row r="325" spans="1:39" ht="15.75" x14ac:dyDescent="0.15">
      <c r="A325" s="35"/>
      <c r="B325" s="35"/>
      <c r="C325" s="35"/>
      <c r="D325" s="35"/>
      <c r="E325" s="35"/>
      <c r="F325" s="35"/>
      <c r="G325" s="35"/>
      <c r="H325" s="35"/>
      <c r="I325" s="35"/>
      <c r="J325" s="35"/>
      <c r="K325" s="35"/>
      <c r="L325" s="35"/>
      <c r="M325" s="35"/>
      <c r="N325" s="35"/>
      <c r="O325" s="35"/>
      <c r="P325" s="35"/>
      <c r="Q325" s="35"/>
      <c r="R325" s="35"/>
      <c r="S325" s="35"/>
      <c r="T325" s="35"/>
      <c r="U325" s="35"/>
      <c r="V325" s="35"/>
      <c r="W325" s="35"/>
      <c r="X325" s="35"/>
      <c r="Y325" s="35"/>
      <c r="Z325" s="35"/>
      <c r="AA325" s="35"/>
      <c r="AB325" s="35"/>
      <c r="AC325" s="35"/>
      <c r="AD325" s="35"/>
      <c r="AE325" s="35"/>
      <c r="AF325" s="35"/>
      <c r="AG325" s="35"/>
      <c r="AH325" s="35"/>
      <c r="AI325" s="35"/>
      <c r="AJ325" s="35"/>
      <c r="AK325" s="35"/>
      <c r="AL325" s="35"/>
      <c r="AM325" s="35"/>
    </row>
    <row r="326" spans="1:39" ht="15.75" x14ac:dyDescent="0.15">
      <c r="A326" s="35"/>
      <c r="B326" s="35"/>
      <c r="C326" s="35"/>
      <c r="D326" s="35"/>
      <c r="E326" s="35"/>
      <c r="F326" s="35"/>
      <c r="G326" s="35"/>
      <c r="H326" s="35"/>
      <c r="I326" s="35"/>
      <c r="J326" s="35"/>
      <c r="K326" s="35"/>
      <c r="L326" s="35"/>
      <c r="M326" s="35"/>
      <c r="N326" s="35"/>
      <c r="O326" s="35"/>
      <c r="P326" s="35"/>
      <c r="Q326" s="35"/>
      <c r="R326" s="35"/>
      <c r="S326" s="35"/>
      <c r="T326" s="35"/>
      <c r="U326" s="35"/>
      <c r="V326" s="35"/>
      <c r="W326" s="35"/>
      <c r="X326" s="35"/>
      <c r="Y326" s="35"/>
      <c r="Z326" s="35"/>
      <c r="AA326" s="35"/>
      <c r="AB326" s="35"/>
      <c r="AC326" s="35"/>
      <c r="AD326" s="35"/>
      <c r="AE326" s="35"/>
      <c r="AF326" s="35"/>
      <c r="AG326" s="35"/>
      <c r="AH326" s="35"/>
      <c r="AI326" s="35"/>
      <c r="AJ326" s="35"/>
      <c r="AK326" s="35"/>
      <c r="AL326" s="35"/>
      <c r="AM326" s="35"/>
    </row>
    <row r="327" spans="1:39" ht="15.75" x14ac:dyDescent="0.15">
      <c r="A327" s="35"/>
      <c r="B327" s="35"/>
      <c r="C327" s="35"/>
      <c r="D327" s="35"/>
      <c r="E327" s="35"/>
      <c r="F327" s="35"/>
      <c r="G327" s="35"/>
      <c r="H327" s="35"/>
      <c r="I327" s="35"/>
      <c r="J327" s="35"/>
      <c r="K327" s="35"/>
      <c r="L327" s="35"/>
      <c r="M327" s="35"/>
      <c r="N327" s="35"/>
      <c r="O327" s="35"/>
      <c r="P327" s="35"/>
      <c r="Q327" s="35"/>
      <c r="R327" s="35"/>
      <c r="S327" s="35"/>
      <c r="T327" s="35"/>
      <c r="U327" s="35"/>
      <c r="V327" s="35"/>
      <c r="W327" s="35"/>
      <c r="X327" s="35"/>
      <c r="Y327" s="35"/>
      <c r="Z327" s="35"/>
      <c r="AA327" s="35"/>
      <c r="AB327" s="35"/>
      <c r="AC327" s="35"/>
      <c r="AD327" s="35"/>
      <c r="AE327" s="35"/>
      <c r="AF327" s="35"/>
      <c r="AG327" s="35"/>
      <c r="AH327" s="35"/>
      <c r="AI327" s="35"/>
      <c r="AJ327" s="35"/>
      <c r="AK327" s="35"/>
      <c r="AL327" s="35"/>
      <c r="AM327" s="35"/>
    </row>
    <row r="328" spans="1:39" ht="15.75" x14ac:dyDescent="0.15">
      <c r="A328" s="35"/>
      <c r="B328" s="35"/>
      <c r="C328" s="35"/>
      <c r="D328" s="35"/>
      <c r="E328" s="35"/>
      <c r="F328" s="35"/>
      <c r="G328" s="35"/>
      <c r="H328" s="35"/>
      <c r="I328" s="35"/>
      <c r="J328" s="35"/>
      <c r="K328" s="35"/>
      <c r="L328" s="35"/>
      <c r="M328" s="35"/>
      <c r="N328" s="35"/>
      <c r="O328" s="35"/>
      <c r="P328" s="35"/>
      <c r="Q328" s="35"/>
      <c r="R328" s="35"/>
      <c r="S328" s="35"/>
      <c r="T328" s="35"/>
      <c r="U328" s="35"/>
      <c r="V328" s="35"/>
      <c r="W328" s="35"/>
      <c r="X328" s="35"/>
      <c r="Y328" s="35"/>
      <c r="Z328" s="35"/>
      <c r="AA328" s="35"/>
      <c r="AB328" s="35"/>
      <c r="AC328" s="35"/>
      <c r="AD328" s="35"/>
      <c r="AE328" s="35"/>
      <c r="AF328" s="35"/>
      <c r="AG328" s="35"/>
      <c r="AH328" s="35"/>
      <c r="AI328" s="35"/>
      <c r="AJ328" s="35"/>
      <c r="AK328" s="35"/>
      <c r="AL328" s="35"/>
      <c r="AM328" s="35"/>
    </row>
    <row r="329" spans="1:39" ht="15.75" x14ac:dyDescent="0.15">
      <c r="A329" s="35"/>
      <c r="B329" s="35"/>
      <c r="C329" s="35"/>
      <c r="D329" s="35"/>
      <c r="E329" s="35"/>
      <c r="F329" s="35"/>
      <c r="G329" s="35"/>
      <c r="H329" s="35"/>
      <c r="I329" s="35"/>
      <c r="J329" s="35"/>
      <c r="K329" s="35"/>
      <c r="L329" s="35"/>
      <c r="M329" s="35"/>
      <c r="N329" s="35"/>
      <c r="O329" s="35"/>
      <c r="P329" s="35"/>
      <c r="Q329" s="35"/>
      <c r="R329" s="35"/>
      <c r="S329" s="35"/>
      <c r="T329" s="35"/>
      <c r="U329" s="35"/>
      <c r="V329" s="35"/>
      <c r="W329" s="35"/>
      <c r="X329" s="35"/>
      <c r="Y329" s="35"/>
      <c r="Z329" s="35"/>
      <c r="AA329" s="35"/>
      <c r="AB329" s="35"/>
      <c r="AC329" s="35"/>
      <c r="AD329" s="35"/>
      <c r="AE329" s="35"/>
      <c r="AF329" s="35"/>
      <c r="AG329" s="35"/>
      <c r="AH329" s="35"/>
      <c r="AI329" s="35"/>
      <c r="AJ329" s="35"/>
      <c r="AK329" s="35"/>
      <c r="AL329" s="35"/>
      <c r="AM329" s="35"/>
    </row>
    <row r="330" spans="1:39" ht="15.75" x14ac:dyDescent="0.15">
      <c r="A330" s="35"/>
      <c r="B330" s="35"/>
      <c r="C330" s="35"/>
      <c r="D330" s="35"/>
      <c r="E330" s="35"/>
      <c r="F330" s="35"/>
      <c r="G330" s="35"/>
      <c r="H330" s="35"/>
      <c r="I330" s="35"/>
      <c r="J330" s="35"/>
      <c r="K330" s="35"/>
      <c r="L330" s="35"/>
      <c r="M330" s="35"/>
      <c r="N330" s="35"/>
      <c r="O330" s="35"/>
      <c r="P330" s="35"/>
      <c r="Q330" s="35"/>
      <c r="R330" s="35"/>
      <c r="S330" s="35"/>
      <c r="T330" s="35"/>
      <c r="U330" s="35"/>
      <c r="V330" s="35"/>
      <c r="W330" s="35"/>
      <c r="X330" s="35"/>
      <c r="Y330" s="35"/>
      <c r="Z330" s="35"/>
      <c r="AA330" s="35"/>
      <c r="AB330" s="35"/>
      <c r="AC330" s="35"/>
      <c r="AD330" s="35"/>
      <c r="AE330" s="35"/>
      <c r="AF330" s="35"/>
      <c r="AG330" s="35"/>
      <c r="AH330" s="35"/>
      <c r="AI330" s="35"/>
      <c r="AJ330" s="35"/>
      <c r="AK330" s="35"/>
      <c r="AL330" s="35"/>
      <c r="AM330" s="35"/>
    </row>
  </sheetData>
  <phoneticPr fontId="1"/>
  <conditionalFormatting sqref="Q6:Z229">
    <cfRule type="cellIs" dxfId="1" priority="1" stopIfTrue="1" operator="greaterThan">
      <formula>0</formula>
    </cfRule>
    <cfRule type="cellIs" dxfId="0" priority="2" stopIfTrue="1" operator="greaterThan">
      <formula>0</formula>
    </cfRule>
  </conditionalFormatting>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F9"/>
  <sheetViews>
    <sheetView showGridLines="0" workbookViewId="0">
      <selection activeCell="A3" sqref="A3:B3"/>
    </sheetView>
  </sheetViews>
  <sheetFormatPr defaultRowHeight="13.5" x14ac:dyDescent="0.15"/>
  <cols>
    <col min="1" max="1" width="4.25" customWidth="1"/>
    <col min="2" max="2" width="25.875" customWidth="1"/>
    <col min="3" max="3" width="10.125" customWidth="1"/>
    <col min="4" max="6" width="11.25" customWidth="1"/>
  </cols>
  <sheetData>
    <row r="1" spans="1:6" x14ac:dyDescent="0.15">
      <c r="A1" t="s">
        <v>418</v>
      </c>
    </row>
    <row r="2" spans="1:6" ht="30" customHeight="1" x14ac:dyDescent="0.15">
      <c r="A2" s="344" t="str">
        <f>"令和"&amp;DBCS(流山市の給与・定員管理について!P1-1)&amp;"年度中における運用"</f>
        <v>令和６年度中における運用</v>
      </c>
      <c r="B2" s="344"/>
      <c r="C2" s="342" t="s">
        <v>50</v>
      </c>
      <c r="D2" s="342"/>
      <c r="E2" s="342" t="s">
        <v>51</v>
      </c>
      <c r="F2" s="342"/>
    </row>
    <row r="3" spans="1:6" x14ac:dyDescent="0.15">
      <c r="A3" s="345" t="s">
        <v>46</v>
      </c>
      <c r="B3" s="340"/>
      <c r="C3" s="342" t="s">
        <v>354</v>
      </c>
      <c r="D3" s="342"/>
      <c r="E3" s="342" t="s">
        <v>369</v>
      </c>
      <c r="F3" s="342"/>
    </row>
    <row r="4" spans="1:6" ht="27" x14ac:dyDescent="0.15">
      <c r="A4" s="343"/>
      <c r="B4" s="8" t="s">
        <v>47</v>
      </c>
      <c r="C4" s="6" t="s">
        <v>48</v>
      </c>
      <c r="D4" s="6" t="s">
        <v>49</v>
      </c>
      <c r="E4" s="6" t="s">
        <v>48</v>
      </c>
      <c r="F4" s="6" t="s">
        <v>49</v>
      </c>
    </row>
    <row r="5" spans="1:6" x14ac:dyDescent="0.15">
      <c r="A5" s="340"/>
      <c r="B5" s="5" t="s">
        <v>52</v>
      </c>
      <c r="C5" s="136" t="s">
        <v>410</v>
      </c>
      <c r="D5" s="136"/>
      <c r="E5" s="192" t="s">
        <v>410</v>
      </c>
      <c r="F5" s="221"/>
    </row>
    <row r="6" spans="1:6" x14ac:dyDescent="0.15">
      <c r="A6" s="340"/>
      <c r="B6" s="5" t="s">
        <v>53</v>
      </c>
      <c r="C6" s="136"/>
      <c r="D6" s="221"/>
      <c r="E6" s="136"/>
      <c r="F6" s="192"/>
    </row>
    <row r="7" spans="1:6" x14ac:dyDescent="0.15">
      <c r="A7" s="340"/>
      <c r="B7" s="5" t="s">
        <v>54</v>
      </c>
      <c r="C7" s="136"/>
      <c r="D7" s="136"/>
      <c r="E7" s="136"/>
      <c r="F7" s="136"/>
    </row>
    <row r="8" spans="1:6" x14ac:dyDescent="0.15">
      <c r="A8" s="340"/>
      <c r="B8" s="10" t="s">
        <v>55</v>
      </c>
      <c r="C8" s="7"/>
      <c r="D8" s="289" t="s">
        <v>354</v>
      </c>
      <c r="E8" s="7"/>
      <c r="F8" s="289" t="s">
        <v>354</v>
      </c>
    </row>
    <row r="9" spans="1:6" x14ac:dyDescent="0.15">
      <c r="A9" s="340" t="s">
        <v>56</v>
      </c>
      <c r="B9" s="340"/>
      <c r="C9" s="5"/>
      <c r="D9" s="5"/>
      <c r="E9" s="5"/>
      <c r="F9" s="5"/>
    </row>
  </sheetData>
  <mergeCells count="8">
    <mergeCell ref="E2:F2"/>
    <mergeCell ref="C3:D3"/>
    <mergeCell ref="E3:F3"/>
    <mergeCell ref="A4:A8"/>
    <mergeCell ref="A9:B9"/>
    <mergeCell ref="A2:B2"/>
    <mergeCell ref="A3:B3"/>
    <mergeCell ref="C2:D2"/>
  </mergeCells>
  <phoneticPr fontId="1"/>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E21"/>
  <sheetViews>
    <sheetView workbookViewId="0">
      <selection activeCell="E22" sqref="E22"/>
    </sheetView>
  </sheetViews>
  <sheetFormatPr defaultRowHeight="13.5" x14ac:dyDescent="0.15"/>
  <cols>
    <col min="1" max="1" width="14.625" customWidth="1"/>
    <col min="2" max="3" width="21.375" bestFit="1" customWidth="1"/>
    <col min="4" max="4" width="21.375" customWidth="1"/>
  </cols>
  <sheetData>
    <row r="1" spans="1:5" x14ac:dyDescent="0.15">
      <c r="A1" s="314" t="s">
        <v>287</v>
      </c>
      <c r="B1" s="314"/>
      <c r="C1" s="314"/>
      <c r="D1" s="314"/>
      <c r="E1" s="314"/>
    </row>
    <row r="2" spans="1:5" x14ac:dyDescent="0.15">
      <c r="A2" s="314" t="str">
        <f>"（１）期末手当・勤勉手当（令和"&amp;DBCS(流山市の給与・定員管理について!P1-1)&amp;"年度）"</f>
        <v>（１）期末手当・勤勉手当（令和６年度）</v>
      </c>
      <c r="B2" s="314"/>
      <c r="C2" s="314"/>
      <c r="D2" s="314"/>
      <c r="E2" s="314"/>
    </row>
    <row r="3" spans="1:5" ht="20.25" customHeight="1" x14ac:dyDescent="0.15">
      <c r="A3" s="315" t="s">
        <v>0</v>
      </c>
      <c r="B3" s="315" t="s">
        <v>1</v>
      </c>
      <c r="C3" s="316" t="s">
        <v>10</v>
      </c>
      <c r="D3" s="316" t="s">
        <v>11</v>
      </c>
      <c r="E3" s="314"/>
    </row>
    <row r="4" spans="1:5" ht="24" x14ac:dyDescent="0.15">
      <c r="A4" s="317" t="s">
        <v>63</v>
      </c>
      <c r="B4" s="318">
        <v>1555437</v>
      </c>
      <c r="C4" s="319" t="s">
        <v>356</v>
      </c>
      <c r="D4" s="319" t="s">
        <v>357</v>
      </c>
      <c r="E4" s="314"/>
    </row>
    <row r="5" spans="1:5" x14ac:dyDescent="0.15">
      <c r="A5" s="320" t="s">
        <v>254</v>
      </c>
      <c r="B5" s="321">
        <v>2.5</v>
      </c>
      <c r="C5" s="321">
        <v>2.5</v>
      </c>
      <c r="D5" s="321">
        <v>2.5</v>
      </c>
      <c r="E5" s="314"/>
    </row>
    <row r="6" spans="1:5" x14ac:dyDescent="0.15">
      <c r="A6" s="322"/>
      <c r="B6" s="323">
        <v>1.4</v>
      </c>
      <c r="C6" s="323">
        <v>1.4</v>
      </c>
      <c r="D6" s="323">
        <v>1.4</v>
      </c>
      <c r="E6" s="314"/>
    </row>
    <row r="7" spans="1:5" x14ac:dyDescent="0.15">
      <c r="A7" s="320" t="s">
        <v>255</v>
      </c>
      <c r="B7" s="321">
        <v>2.1</v>
      </c>
      <c r="C7" s="321">
        <v>2.1</v>
      </c>
      <c r="D7" s="321">
        <v>2.1</v>
      </c>
      <c r="E7" s="314"/>
    </row>
    <row r="8" spans="1:5" x14ac:dyDescent="0.15">
      <c r="A8" s="322"/>
      <c r="B8" s="323">
        <v>1</v>
      </c>
      <c r="C8" s="323">
        <v>1</v>
      </c>
      <c r="D8" s="323">
        <v>1</v>
      </c>
      <c r="E8" s="314"/>
    </row>
    <row r="9" spans="1:5" ht="38.25" customHeight="1" x14ac:dyDescent="0.15">
      <c r="A9" s="317" t="s">
        <v>482</v>
      </c>
      <c r="B9" s="317" t="s">
        <v>483</v>
      </c>
      <c r="C9" s="317" t="s">
        <v>480</v>
      </c>
      <c r="D9" s="317" t="s">
        <v>481</v>
      </c>
      <c r="E9" s="314"/>
    </row>
    <row r="10" spans="1:5" x14ac:dyDescent="0.15">
      <c r="A10" s="324" t="s">
        <v>435</v>
      </c>
      <c r="B10" s="314"/>
      <c r="C10" s="314"/>
      <c r="D10" s="314"/>
      <c r="E10" s="314"/>
    </row>
    <row r="11" spans="1:5" x14ac:dyDescent="0.15">
      <c r="A11" s="325" t="s">
        <v>256</v>
      </c>
      <c r="B11" s="314"/>
      <c r="C11" s="314"/>
      <c r="D11" s="314"/>
      <c r="E11" s="314"/>
    </row>
    <row r="12" spans="1:5" x14ac:dyDescent="0.15">
      <c r="A12" s="314"/>
      <c r="B12" s="314"/>
      <c r="C12" s="314"/>
      <c r="D12" s="314"/>
      <c r="E12" s="314"/>
    </row>
    <row r="21" ht="12.75" customHeight="1" x14ac:dyDescent="0.15"/>
  </sheetData>
  <phoneticPr fontId="1"/>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F9"/>
  <sheetViews>
    <sheetView showGridLines="0" workbookViewId="0">
      <selection activeCell="B11" sqref="B11"/>
    </sheetView>
  </sheetViews>
  <sheetFormatPr defaultRowHeight="13.5" x14ac:dyDescent="0.15"/>
  <cols>
    <col min="1" max="1" width="4.25" customWidth="1"/>
    <col min="2" max="2" width="25.875" customWidth="1"/>
    <col min="3" max="3" width="10.125" customWidth="1"/>
    <col min="4" max="6" width="11.25" customWidth="1"/>
  </cols>
  <sheetData>
    <row r="1" spans="1:6" x14ac:dyDescent="0.15">
      <c r="A1" t="s">
        <v>257</v>
      </c>
    </row>
    <row r="2" spans="1:6" x14ac:dyDescent="0.15">
      <c r="A2" s="344" t="str">
        <f>"令和"&amp;DBCS(流山市の給与・定員管理について!P1-1)&amp;"年度中における運用"</f>
        <v>令和６年度中における運用</v>
      </c>
      <c r="B2" s="344"/>
      <c r="C2" s="342" t="s">
        <v>50</v>
      </c>
      <c r="D2" s="342"/>
      <c r="E2" s="342" t="s">
        <v>51</v>
      </c>
      <c r="F2" s="342"/>
    </row>
    <row r="3" spans="1:6" x14ac:dyDescent="0.15">
      <c r="A3" s="345" t="s">
        <v>46</v>
      </c>
      <c r="B3" s="340"/>
      <c r="C3" s="342" t="s">
        <v>354</v>
      </c>
      <c r="D3" s="342"/>
      <c r="E3" s="342" t="s">
        <v>355</v>
      </c>
      <c r="F3" s="342"/>
    </row>
    <row r="4" spans="1:6" ht="27" x14ac:dyDescent="0.15">
      <c r="A4" s="343"/>
      <c r="B4" s="17" t="s">
        <v>360</v>
      </c>
      <c r="C4" s="15" t="s">
        <v>352</v>
      </c>
      <c r="D4" s="15" t="s">
        <v>353</v>
      </c>
      <c r="E4" s="121" t="s">
        <v>352</v>
      </c>
      <c r="F4" s="121" t="s">
        <v>353</v>
      </c>
    </row>
    <row r="5" spans="1:6" x14ac:dyDescent="0.15">
      <c r="A5" s="340"/>
      <c r="B5" s="5" t="s">
        <v>381</v>
      </c>
      <c r="C5" s="240" t="s">
        <v>387</v>
      </c>
      <c r="D5" s="240"/>
      <c r="E5" s="240" t="s">
        <v>387</v>
      </c>
      <c r="F5" s="240" t="s">
        <v>387</v>
      </c>
    </row>
    <row r="6" spans="1:6" x14ac:dyDescent="0.15">
      <c r="A6" s="340"/>
      <c r="B6" s="5" t="s">
        <v>382</v>
      </c>
      <c r="C6" s="273"/>
      <c r="D6" s="240" t="s">
        <v>387</v>
      </c>
      <c r="E6" s="273"/>
      <c r="F6" s="273"/>
    </row>
    <row r="7" spans="1:6" x14ac:dyDescent="0.15">
      <c r="A7" s="340"/>
      <c r="B7" s="5" t="s">
        <v>383</v>
      </c>
      <c r="C7" s="273"/>
      <c r="D7" s="273"/>
      <c r="E7" s="273"/>
      <c r="F7" s="273"/>
    </row>
    <row r="8" spans="1:6" x14ac:dyDescent="0.15">
      <c r="A8" s="340"/>
      <c r="B8" s="10" t="s">
        <v>384</v>
      </c>
      <c r="C8" s="274"/>
      <c r="D8" s="273"/>
      <c r="E8" s="274"/>
      <c r="F8" s="273"/>
    </row>
    <row r="9" spans="1:6" x14ac:dyDescent="0.15">
      <c r="A9" s="340" t="s">
        <v>56</v>
      </c>
      <c r="B9" s="340"/>
      <c r="C9" s="273"/>
      <c r="D9" s="273"/>
      <c r="E9" s="273"/>
      <c r="F9" s="273"/>
    </row>
  </sheetData>
  <mergeCells count="8">
    <mergeCell ref="A4:A8"/>
    <mergeCell ref="A9:B9"/>
    <mergeCell ref="A2:B2"/>
    <mergeCell ref="C2:D2"/>
    <mergeCell ref="E2:F2"/>
    <mergeCell ref="A3:B3"/>
    <mergeCell ref="C3:D3"/>
    <mergeCell ref="E3:F3"/>
  </mergeCells>
  <phoneticPr fontId="1"/>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E13"/>
  <sheetViews>
    <sheetView showGridLines="0" workbookViewId="0">
      <selection activeCell="A8" sqref="A8:E8"/>
    </sheetView>
  </sheetViews>
  <sheetFormatPr defaultRowHeight="13.5" x14ac:dyDescent="0.15"/>
  <cols>
    <col min="1" max="1" width="11" bestFit="1" customWidth="1"/>
    <col min="2" max="5" width="17.5" customWidth="1"/>
  </cols>
  <sheetData>
    <row r="1" spans="1:5" x14ac:dyDescent="0.15">
      <c r="A1" t="str">
        <f>"（２）退職手当（令和"&amp;DBCS(流山市の給与・定員管理について!P1)&amp;"年４月１日現在）"</f>
        <v>（２）退職手当（令和７年４月１日現在）</v>
      </c>
    </row>
    <row r="2" spans="1:5" ht="18" customHeight="1" x14ac:dyDescent="0.15">
      <c r="A2" s="150" t="s">
        <v>371</v>
      </c>
      <c r="B2" s="341" t="s">
        <v>1</v>
      </c>
      <c r="C2" s="341"/>
      <c r="D2" s="341" t="s">
        <v>11</v>
      </c>
      <c r="E2" s="341"/>
    </row>
    <row r="3" spans="1:5" ht="18" customHeight="1" x14ac:dyDescent="0.15">
      <c r="A3" s="140" t="s">
        <v>57</v>
      </c>
      <c r="B3" s="115" t="s">
        <v>64</v>
      </c>
      <c r="C3" s="115" t="s">
        <v>445</v>
      </c>
      <c r="D3" s="115" t="s">
        <v>64</v>
      </c>
      <c r="E3" s="115" t="s">
        <v>445</v>
      </c>
    </row>
    <row r="4" spans="1:5" ht="18" customHeight="1" x14ac:dyDescent="0.15">
      <c r="A4" s="140" t="s">
        <v>58</v>
      </c>
      <c r="B4" s="277" t="s">
        <v>399</v>
      </c>
      <c r="C4" s="277" t="s">
        <v>400</v>
      </c>
      <c r="D4" s="277" t="s">
        <v>399</v>
      </c>
      <c r="E4" s="277" t="s">
        <v>400</v>
      </c>
    </row>
    <row r="5" spans="1:5" ht="18" customHeight="1" x14ac:dyDescent="0.15">
      <c r="A5" s="140" t="s">
        <v>59</v>
      </c>
      <c r="B5" s="277" t="s">
        <v>401</v>
      </c>
      <c r="C5" s="277" t="s">
        <v>402</v>
      </c>
      <c r="D5" s="277" t="s">
        <v>401</v>
      </c>
      <c r="E5" s="277" t="s">
        <v>402</v>
      </c>
    </row>
    <row r="6" spans="1:5" ht="18" customHeight="1" x14ac:dyDescent="0.15">
      <c r="A6" s="140" t="s">
        <v>60</v>
      </c>
      <c r="B6" s="277" t="s">
        <v>403</v>
      </c>
      <c r="C6" s="277" t="s">
        <v>404</v>
      </c>
      <c r="D6" s="277" t="s">
        <v>403</v>
      </c>
      <c r="E6" s="277" t="s">
        <v>404</v>
      </c>
    </row>
    <row r="7" spans="1:5" ht="18" customHeight="1" thickBot="1" x14ac:dyDescent="0.2">
      <c r="A7" s="155" t="s">
        <v>61</v>
      </c>
      <c r="B7" s="278" t="s">
        <v>404</v>
      </c>
      <c r="C7" s="278" t="s">
        <v>404</v>
      </c>
      <c r="D7" s="278" t="s">
        <v>404</v>
      </c>
      <c r="E7" s="278" t="s">
        <v>404</v>
      </c>
    </row>
    <row r="8" spans="1:5" ht="18" customHeight="1" thickTop="1" x14ac:dyDescent="0.15">
      <c r="A8" s="451" t="s">
        <v>497</v>
      </c>
      <c r="B8" s="452" t="s">
        <v>498</v>
      </c>
      <c r="C8" s="453"/>
      <c r="D8" s="452" t="s">
        <v>498</v>
      </c>
      <c r="E8" s="453"/>
    </row>
    <row r="9" spans="1:5" ht="36" customHeight="1" x14ac:dyDescent="0.15">
      <c r="A9" s="11" t="s">
        <v>62</v>
      </c>
      <c r="B9" s="346" t="s">
        <v>405</v>
      </c>
      <c r="C9" s="347"/>
      <c r="D9" s="346" t="s">
        <v>406</v>
      </c>
      <c r="E9" s="347"/>
    </row>
    <row r="10" spans="1:5" ht="27" x14ac:dyDescent="0.15">
      <c r="A10" s="6" t="s">
        <v>63</v>
      </c>
      <c r="B10" s="302">
        <v>3053000</v>
      </c>
      <c r="C10" s="302">
        <v>21805643</v>
      </c>
      <c r="D10" s="195" t="s">
        <v>349</v>
      </c>
      <c r="E10" s="195" t="s">
        <v>349</v>
      </c>
    </row>
    <row r="11" spans="1:5" x14ac:dyDescent="0.15">
      <c r="A11" s="109" t="str">
        <f>"（注）１　退職手当の１人当たり平均支給額は、令和"&amp;DBCS(流山市の給与・定員管理について!P1-1)&amp;"年度に退職した職員に支給された平均額です。"</f>
        <v>（注）１　退職手当の１人当たり平均支給額は、令和６年度に退職した職員に支給された平均額です。</v>
      </c>
    </row>
    <row r="12" spans="1:5" x14ac:dyDescent="0.15">
      <c r="A12" s="19" t="s">
        <v>446</v>
      </c>
    </row>
    <row r="13" spans="1:5" x14ac:dyDescent="0.15">
      <c r="A13" s="19" t="s">
        <v>439</v>
      </c>
    </row>
  </sheetData>
  <mergeCells count="6">
    <mergeCell ref="B2:C2"/>
    <mergeCell ref="D2:E2"/>
    <mergeCell ref="B9:C9"/>
    <mergeCell ref="D9:E9"/>
    <mergeCell ref="B8:C8"/>
    <mergeCell ref="D8:E8"/>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9"/>
  <sheetViews>
    <sheetView showGridLines="0" zoomScaleNormal="100" workbookViewId="0">
      <selection activeCell="G4" sqref="G4"/>
    </sheetView>
  </sheetViews>
  <sheetFormatPr defaultRowHeight="13.5" x14ac:dyDescent="0.15"/>
  <cols>
    <col min="2" max="2" width="15.375" customWidth="1"/>
    <col min="3" max="3" width="12.75" bestFit="1" customWidth="1"/>
    <col min="4" max="4" width="10.5" bestFit="1" customWidth="1"/>
    <col min="5" max="5" width="11.625" bestFit="1" customWidth="1"/>
    <col min="7" max="7" width="11.875" customWidth="1"/>
    <col min="9" max="9" width="9" style="295"/>
  </cols>
  <sheetData>
    <row r="1" spans="1:7" x14ac:dyDescent="0.15">
      <c r="A1" t="s">
        <v>271</v>
      </c>
    </row>
    <row r="2" spans="1:7" x14ac:dyDescent="0.15">
      <c r="A2" t="s">
        <v>232</v>
      </c>
    </row>
    <row r="3" spans="1:7" ht="36" x14ac:dyDescent="0.15">
      <c r="A3" s="148" t="s">
        <v>0</v>
      </c>
      <c r="B3" s="148" t="str">
        <f>"住民基本台帳人口
（令和"&amp;DBCS(流山市の給与・定員管理について!P1)&amp;"年１月１日)"</f>
        <v>住民基本台帳人口
（令和７年１月１日)</v>
      </c>
      <c r="C3" s="148" t="s">
        <v>322</v>
      </c>
      <c r="D3" s="148" t="s">
        <v>324</v>
      </c>
      <c r="E3" s="148" t="s">
        <v>350</v>
      </c>
      <c r="F3" s="148" t="s">
        <v>323</v>
      </c>
      <c r="G3" s="149" t="str">
        <f>"（参考）
令和"&amp;DBCS(流山市の給与・定員管理について!P1-2)&amp;"年度の人件費率（％）"</f>
        <v>（参考）
令和５年度の人件費率（％）</v>
      </c>
    </row>
    <row r="4" spans="1:7" x14ac:dyDescent="0.15">
      <c r="A4" s="3" t="s">
        <v>1</v>
      </c>
      <c r="B4" s="110">
        <v>212562</v>
      </c>
      <c r="C4" s="110">
        <v>86250838</v>
      </c>
      <c r="D4" s="110">
        <v>1674773</v>
      </c>
      <c r="E4" s="110">
        <v>11590634</v>
      </c>
      <c r="F4" s="194">
        <f t="shared" ref="F4:F9" si="0">E4/C4</f>
        <v>0.13438285666279556</v>
      </c>
      <c r="G4" s="194">
        <v>0.11868226588588139</v>
      </c>
    </row>
    <row r="5" spans="1:7" x14ac:dyDescent="0.15">
      <c r="A5" s="2" t="s">
        <v>2</v>
      </c>
      <c r="B5" s="224">
        <v>131317</v>
      </c>
      <c r="C5" s="224">
        <v>47222829</v>
      </c>
      <c r="D5" s="224">
        <v>704728</v>
      </c>
      <c r="E5" s="224">
        <v>8777400</v>
      </c>
      <c r="F5" s="225">
        <f t="shared" si="0"/>
        <v>0.18587196459576785</v>
      </c>
      <c r="G5" s="226">
        <v>0.18325117648007461</v>
      </c>
    </row>
    <row r="6" spans="1:7" x14ac:dyDescent="0.15">
      <c r="A6" s="2" t="s">
        <v>3</v>
      </c>
      <c r="B6" s="224">
        <v>153538</v>
      </c>
      <c r="C6" s="224">
        <v>60851014</v>
      </c>
      <c r="D6" s="224">
        <v>1387863</v>
      </c>
      <c r="E6" s="224">
        <v>10175961</v>
      </c>
      <c r="F6" s="225">
        <f t="shared" si="0"/>
        <v>0.16722746805829727</v>
      </c>
      <c r="G6" s="226">
        <v>0.15870927953043754</v>
      </c>
    </row>
    <row r="7" spans="1:7" x14ac:dyDescent="0.15">
      <c r="A7" s="2" t="s">
        <v>4</v>
      </c>
      <c r="B7" s="224">
        <v>437634</v>
      </c>
      <c r="C7" s="224">
        <v>167261012</v>
      </c>
      <c r="D7" s="224">
        <v>5022296</v>
      </c>
      <c r="E7" s="224">
        <v>28219634</v>
      </c>
      <c r="F7" s="225">
        <f t="shared" si="0"/>
        <v>0.16871615006131854</v>
      </c>
      <c r="G7" s="226">
        <v>0.16476568200663411</v>
      </c>
    </row>
    <row r="8" spans="1:7" x14ac:dyDescent="0.15">
      <c r="A8" s="2" t="s">
        <v>5</v>
      </c>
      <c r="B8" s="224">
        <v>500395</v>
      </c>
      <c r="C8" s="224">
        <v>192763852</v>
      </c>
      <c r="D8" s="224">
        <v>6463391</v>
      </c>
      <c r="E8" s="224">
        <v>31561228</v>
      </c>
      <c r="F8" s="225">
        <f t="shared" si="0"/>
        <v>0.16373001303169643</v>
      </c>
      <c r="G8" s="226">
        <v>0.15270805765226186</v>
      </c>
    </row>
    <row r="9" spans="1:7" x14ac:dyDescent="0.15">
      <c r="A9" s="2" t="s">
        <v>6</v>
      </c>
      <c r="B9" s="224">
        <v>109757</v>
      </c>
      <c r="C9" s="224">
        <v>43680050</v>
      </c>
      <c r="D9" s="224">
        <v>1786821</v>
      </c>
      <c r="E9" s="224">
        <v>7459318</v>
      </c>
      <c r="F9" s="225">
        <f t="shared" si="0"/>
        <v>0.17077173675396434</v>
      </c>
      <c r="G9" s="226">
        <v>0.16240178117742518</v>
      </c>
    </row>
  </sheetData>
  <phoneticPr fontId="1"/>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B9"/>
  <sheetViews>
    <sheetView showGridLines="0" workbookViewId="0">
      <selection activeCell="A8" sqref="A8:E8"/>
    </sheetView>
  </sheetViews>
  <sheetFormatPr defaultRowHeight="13.5" x14ac:dyDescent="0.15"/>
  <cols>
    <col min="1" max="1" width="51.75" customWidth="1"/>
    <col min="2" max="2" width="14.875" bestFit="1" customWidth="1"/>
  </cols>
  <sheetData>
    <row r="1" spans="1:2" x14ac:dyDescent="0.15">
      <c r="A1" t="str">
        <f>"（３）地域手当（令和"&amp;DBCS(流山市の給与・定員管理について!P1)&amp;"年４月１日現在）"</f>
        <v>（３）地域手当（令和７年４月１日現在）</v>
      </c>
    </row>
    <row r="2" spans="1:2" ht="21" customHeight="1" x14ac:dyDescent="0.15">
      <c r="A2" s="152" t="str">
        <f>"支給実績（令和"&amp;DBCS(流山市の給与・定員管理について!P1-1)&amp;"年度決算）"</f>
        <v>支給実績（令和６年度決算）</v>
      </c>
      <c r="B2" s="302">
        <v>337918015</v>
      </c>
    </row>
    <row r="3" spans="1:2" ht="21" customHeight="1" x14ac:dyDescent="0.15">
      <c r="A3" s="152" t="str">
        <f>"支給職員１人当たり平均支給年額（令和"&amp;DBCS(流山市の給与・定員管理について!P1-1)&amp;"年度決算）"</f>
        <v>支給職員１人当たり平均支給年額（令和６年度決算）</v>
      </c>
      <c r="B3" s="281">
        <v>279502</v>
      </c>
    </row>
    <row r="4" spans="1:2" ht="21" customHeight="1" x14ac:dyDescent="0.15">
      <c r="A4" s="152" t="s">
        <v>65</v>
      </c>
      <c r="B4" s="276" t="s">
        <v>411</v>
      </c>
    </row>
    <row r="5" spans="1:2" ht="21" customHeight="1" x14ac:dyDescent="0.15">
      <c r="A5" s="152" t="s">
        <v>436</v>
      </c>
      <c r="B5" s="313" t="s">
        <v>506</v>
      </c>
    </row>
    <row r="6" spans="1:2" ht="21" customHeight="1" x14ac:dyDescent="0.15">
      <c r="A6" s="152" t="s">
        <v>66</v>
      </c>
      <c r="B6" s="280">
        <v>1209</v>
      </c>
    </row>
    <row r="7" spans="1:2" ht="21" customHeight="1" x14ac:dyDescent="0.15">
      <c r="A7" s="152" t="s">
        <v>437</v>
      </c>
      <c r="B7" s="313" t="s">
        <v>507</v>
      </c>
    </row>
    <row r="8" spans="1:2" ht="21" customHeight="1" x14ac:dyDescent="0.15">
      <c r="A8" s="310" t="s">
        <v>499</v>
      </c>
      <c r="B8" s="311"/>
    </row>
    <row r="9" spans="1:2" ht="44.25" customHeight="1" x14ac:dyDescent="0.15">
      <c r="A9" s="454" t="s">
        <v>508</v>
      </c>
      <c r="B9" s="454"/>
    </row>
  </sheetData>
  <mergeCells count="1">
    <mergeCell ref="A9:B9"/>
  </mergeCells>
  <phoneticPr fontId="1"/>
  <pageMargins left="0.7" right="0.7" top="0.75" bottom="0.75" header="0.3" footer="0.3"/>
  <pageSetup paperSize="9" orientation="portrait" r:id="rId1"/>
  <ignoredErrors>
    <ignoredError sqref="B5 B7"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B5"/>
  <sheetViews>
    <sheetView showGridLines="0" workbookViewId="0">
      <selection activeCell="B4" sqref="B4"/>
    </sheetView>
  </sheetViews>
  <sheetFormatPr defaultRowHeight="13.5" x14ac:dyDescent="0.15"/>
  <cols>
    <col min="1" max="1" width="51.75" customWidth="1"/>
    <col min="2" max="2" width="13.75" bestFit="1" customWidth="1"/>
  </cols>
  <sheetData>
    <row r="1" spans="1:2" x14ac:dyDescent="0.15">
      <c r="A1" t="s">
        <v>451</v>
      </c>
    </row>
    <row r="2" spans="1:2" ht="21" customHeight="1" x14ac:dyDescent="0.15">
      <c r="A2" s="152" t="str">
        <f>"支給実績（令和"&amp;DBCS(流山市の給与・定員管理について!P1-1)&amp;"年度決算）"</f>
        <v>支給実績（令和６年度決算）</v>
      </c>
      <c r="B2" s="302">
        <v>18137215</v>
      </c>
    </row>
    <row r="3" spans="1:2" ht="21" customHeight="1" x14ac:dyDescent="0.15">
      <c r="A3" s="152" t="str">
        <f>"支給職員１人当たり平均支給年額（令和"&amp;DBCS(流山市の給与・定員管理について!P1-1)&amp;"年度決算）"</f>
        <v>支給職員１人当たり平均支給年額（令和６年度決算）</v>
      </c>
      <c r="B3" s="123">
        <v>79549</v>
      </c>
    </row>
    <row r="4" spans="1:2" ht="21" customHeight="1" x14ac:dyDescent="0.15">
      <c r="A4" s="152" t="str">
        <f>"職員全体に占める手当支給職員の割合（令和"&amp;DBCS(流山市の給与・定員管理について!P1-1)&amp;"年度）"</f>
        <v>職員全体に占める手当支給職員の割合（令和６年度）</v>
      </c>
      <c r="B4" s="313" t="s">
        <v>505</v>
      </c>
    </row>
    <row r="5" spans="1:2" ht="21" customHeight="1" x14ac:dyDescent="0.15">
      <c r="A5" s="152" t="str">
        <f>"手当の種類（手当数）（令和"&amp;DBCS(流山市の給与・定員管理について!P1)&amp;"年４月１日現在）"</f>
        <v>手当の種類（手当数）（令和７年４月１日現在）</v>
      </c>
      <c r="B5" s="191" t="s">
        <v>344</v>
      </c>
    </row>
  </sheetData>
  <phoneticPr fontId="1"/>
  <pageMargins left="0.7" right="0.7" top="0.75" bottom="0.75" header="0.3" footer="0.3"/>
  <pageSetup paperSize="9" orientation="portrait" r:id="rId1"/>
  <ignoredErrors>
    <ignoredError sqref="B4"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G44"/>
  <sheetViews>
    <sheetView showGridLines="0" workbookViewId="0">
      <selection activeCell="E20" sqref="E20"/>
    </sheetView>
  </sheetViews>
  <sheetFormatPr defaultRowHeight="13.5" x14ac:dyDescent="0.15"/>
  <cols>
    <col min="1" max="1" width="23.875" bestFit="1" customWidth="1"/>
    <col min="2" max="2" width="14.5" customWidth="1"/>
    <col min="3" max="3" width="11.75" customWidth="1"/>
    <col min="4" max="4" width="16" customWidth="1"/>
    <col min="5" max="5" width="17.625" customWidth="1"/>
    <col min="6" max="6" width="6.375" customWidth="1"/>
    <col min="7" max="7" width="8.375" bestFit="1" customWidth="1"/>
  </cols>
  <sheetData>
    <row r="1" spans="1:7" x14ac:dyDescent="0.15">
      <c r="A1" t="s">
        <v>373</v>
      </c>
    </row>
    <row r="2" spans="1:7" ht="33" customHeight="1" x14ac:dyDescent="0.15">
      <c r="A2" s="156" t="s">
        <v>67</v>
      </c>
      <c r="B2" s="352" t="s">
        <v>68</v>
      </c>
      <c r="C2" s="352"/>
      <c r="D2" s="352"/>
      <c r="E2" s="291" t="str">
        <f>"支給実績
（令和"&amp;DBCS(流山市の給与・定員管理について!P1-1)&amp;"年度決算）"</f>
        <v>支給実績
（令和６年度決算）</v>
      </c>
      <c r="F2" s="351" t="s">
        <v>69</v>
      </c>
      <c r="G2" s="351"/>
    </row>
    <row r="3" spans="1:7" ht="29.25" customHeight="1" x14ac:dyDescent="0.15">
      <c r="A3" s="28" t="s">
        <v>71</v>
      </c>
      <c r="B3" s="348" t="s">
        <v>70</v>
      </c>
      <c r="C3" s="348"/>
      <c r="D3" s="348"/>
      <c r="E3" s="303">
        <v>44600</v>
      </c>
      <c r="F3" s="28" t="s">
        <v>117</v>
      </c>
      <c r="G3" s="34">
        <v>400</v>
      </c>
    </row>
    <row r="4" spans="1:7" ht="21" customHeight="1" x14ac:dyDescent="0.15">
      <c r="A4" s="28" t="s">
        <v>72</v>
      </c>
      <c r="B4" s="348" t="s">
        <v>73</v>
      </c>
      <c r="C4" s="348"/>
      <c r="D4" s="348"/>
      <c r="E4" s="303">
        <v>195800</v>
      </c>
      <c r="F4" s="28" t="s">
        <v>117</v>
      </c>
      <c r="G4" s="34">
        <v>400</v>
      </c>
    </row>
    <row r="5" spans="1:7" ht="21" customHeight="1" x14ac:dyDescent="0.15">
      <c r="A5" s="28" t="s">
        <v>74</v>
      </c>
      <c r="B5" s="348" t="s">
        <v>75</v>
      </c>
      <c r="C5" s="348"/>
      <c r="D5" s="348"/>
      <c r="E5" s="303">
        <v>69525</v>
      </c>
      <c r="F5" s="28" t="s">
        <v>117</v>
      </c>
      <c r="G5" s="34">
        <v>450</v>
      </c>
    </row>
    <row r="6" spans="1:7" ht="29.25" customHeight="1" x14ac:dyDescent="0.15">
      <c r="A6" s="28" t="s">
        <v>77</v>
      </c>
      <c r="B6" s="348" t="s">
        <v>76</v>
      </c>
      <c r="C6" s="348"/>
      <c r="D6" s="348"/>
      <c r="E6" s="303">
        <v>120000</v>
      </c>
      <c r="F6" s="28" t="s">
        <v>118</v>
      </c>
      <c r="G6" s="34">
        <v>5000</v>
      </c>
    </row>
    <row r="7" spans="1:7" ht="21" customHeight="1" x14ac:dyDescent="0.15">
      <c r="A7" s="28" t="s">
        <v>79</v>
      </c>
      <c r="B7" s="348" t="s">
        <v>78</v>
      </c>
      <c r="C7" s="348"/>
      <c r="D7" s="348"/>
      <c r="E7" s="304">
        <v>0</v>
      </c>
      <c r="F7" s="28" t="s">
        <v>117</v>
      </c>
      <c r="G7" s="34">
        <v>330</v>
      </c>
    </row>
    <row r="8" spans="1:7" ht="20.25" customHeight="1" x14ac:dyDescent="0.15">
      <c r="A8" s="349" t="s">
        <v>80</v>
      </c>
      <c r="B8" s="348" t="s">
        <v>81</v>
      </c>
      <c r="C8" s="348" t="s">
        <v>375</v>
      </c>
      <c r="D8" s="28" t="s">
        <v>83</v>
      </c>
      <c r="E8" s="303">
        <v>72800</v>
      </c>
      <c r="F8" s="28" t="s">
        <v>119</v>
      </c>
      <c r="G8" s="34">
        <v>650</v>
      </c>
    </row>
    <row r="9" spans="1:7" ht="20.25" customHeight="1" x14ac:dyDescent="0.15">
      <c r="A9" s="349"/>
      <c r="B9" s="349"/>
      <c r="C9" s="349"/>
      <c r="D9" s="28" t="s">
        <v>84</v>
      </c>
      <c r="E9" s="303">
        <v>123500</v>
      </c>
      <c r="F9" s="28" t="s">
        <v>119</v>
      </c>
      <c r="G9" s="34">
        <v>500</v>
      </c>
    </row>
    <row r="10" spans="1:7" ht="20.25" customHeight="1" x14ac:dyDescent="0.15">
      <c r="A10" s="349"/>
      <c r="B10" s="349"/>
      <c r="C10" s="348" t="s">
        <v>82</v>
      </c>
      <c r="D10" s="28" t="s">
        <v>83</v>
      </c>
      <c r="E10" s="303">
        <v>162760</v>
      </c>
      <c r="F10" s="28" t="s">
        <v>119</v>
      </c>
      <c r="G10" s="34">
        <v>520</v>
      </c>
    </row>
    <row r="11" spans="1:7" ht="20.25" customHeight="1" x14ac:dyDescent="0.15">
      <c r="A11" s="349"/>
      <c r="B11" s="349"/>
      <c r="C11" s="349"/>
      <c r="D11" s="28" t="s">
        <v>84</v>
      </c>
      <c r="E11" s="303">
        <v>282800</v>
      </c>
      <c r="F11" s="28" t="s">
        <v>119</v>
      </c>
      <c r="G11" s="34">
        <v>400</v>
      </c>
    </row>
    <row r="12" spans="1:7" ht="20.25" customHeight="1" x14ac:dyDescent="0.15">
      <c r="A12" s="349" t="s">
        <v>85</v>
      </c>
      <c r="B12" s="348" t="s">
        <v>86</v>
      </c>
      <c r="C12" s="348" t="s">
        <v>376</v>
      </c>
      <c r="D12" s="28" t="s">
        <v>83</v>
      </c>
      <c r="E12" s="303">
        <v>1004160</v>
      </c>
      <c r="F12" s="28" t="s">
        <v>119</v>
      </c>
      <c r="G12" s="34">
        <v>320</v>
      </c>
    </row>
    <row r="13" spans="1:7" ht="20.25" customHeight="1" x14ac:dyDescent="0.15">
      <c r="A13" s="349"/>
      <c r="B13" s="348"/>
      <c r="C13" s="349"/>
      <c r="D13" s="28" t="s">
        <v>84</v>
      </c>
      <c r="E13" s="303">
        <v>1583000</v>
      </c>
      <c r="F13" s="28" t="s">
        <v>119</v>
      </c>
      <c r="G13" s="34">
        <v>250</v>
      </c>
    </row>
    <row r="14" spans="1:7" ht="20.25" customHeight="1" x14ac:dyDescent="0.15">
      <c r="A14" s="349"/>
      <c r="B14" s="348"/>
      <c r="C14" s="348" t="s">
        <v>82</v>
      </c>
      <c r="D14" s="28" t="s">
        <v>83</v>
      </c>
      <c r="E14" s="303">
        <v>2399540</v>
      </c>
      <c r="F14" s="28" t="s">
        <v>119</v>
      </c>
      <c r="G14" s="34">
        <v>260</v>
      </c>
    </row>
    <row r="15" spans="1:7" ht="20.25" customHeight="1" x14ac:dyDescent="0.15">
      <c r="A15" s="349"/>
      <c r="B15" s="348"/>
      <c r="C15" s="349"/>
      <c r="D15" s="28" t="s">
        <v>84</v>
      </c>
      <c r="E15" s="303">
        <v>3736800</v>
      </c>
      <c r="F15" s="28" t="s">
        <v>119</v>
      </c>
      <c r="G15" s="34">
        <v>200</v>
      </c>
    </row>
    <row r="16" spans="1:7" ht="21" customHeight="1" x14ac:dyDescent="0.15">
      <c r="A16" s="28" t="s">
        <v>87</v>
      </c>
      <c r="B16" s="350" t="s">
        <v>88</v>
      </c>
      <c r="C16" s="350"/>
      <c r="D16" s="350"/>
      <c r="E16" s="303">
        <v>1955161</v>
      </c>
      <c r="F16" s="28" t="s">
        <v>118</v>
      </c>
      <c r="G16" s="34">
        <v>5000</v>
      </c>
    </row>
    <row r="17" spans="1:7" ht="35.25" customHeight="1" x14ac:dyDescent="0.15">
      <c r="A17" s="349" t="s">
        <v>89</v>
      </c>
      <c r="B17" s="348" t="s">
        <v>90</v>
      </c>
      <c r="C17" s="350" t="s">
        <v>91</v>
      </c>
      <c r="D17" s="29" t="s">
        <v>375</v>
      </c>
      <c r="E17" s="303">
        <v>10880</v>
      </c>
      <c r="F17" s="28" t="s">
        <v>119</v>
      </c>
      <c r="G17" s="34">
        <v>680</v>
      </c>
    </row>
    <row r="18" spans="1:7" ht="35.25" customHeight="1" x14ac:dyDescent="0.15">
      <c r="A18" s="349"/>
      <c r="B18" s="348"/>
      <c r="C18" s="350"/>
      <c r="D18" s="29" t="s">
        <v>93</v>
      </c>
      <c r="E18" s="303">
        <v>550</v>
      </c>
      <c r="F18" s="28" t="s">
        <v>119</v>
      </c>
      <c r="G18" s="34">
        <v>550</v>
      </c>
    </row>
    <row r="19" spans="1:7" ht="35.25" customHeight="1" x14ac:dyDescent="0.15">
      <c r="A19" s="349"/>
      <c r="B19" s="348"/>
      <c r="C19" s="349" t="s">
        <v>92</v>
      </c>
      <c r="D19" s="349"/>
      <c r="E19" s="303">
        <v>133925</v>
      </c>
      <c r="F19" s="28" t="s">
        <v>117</v>
      </c>
      <c r="G19" s="34">
        <v>550</v>
      </c>
    </row>
    <row r="20" spans="1:7" ht="29.25" customHeight="1" x14ac:dyDescent="0.15">
      <c r="A20" s="183" t="s">
        <v>94</v>
      </c>
      <c r="B20" s="348" t="s">
        <v>95</v>
      </c>
      <c r="C20" s="348"/>
      <c r="D20" s="348"/>
      <c r="E20" s="304">
        <v>0</v>
      </c>
      <c r="F20" s="28" t="s">
        <v>117</v>
      </c>
      <c r="G20" s="34">
        <v>500</v>
      </c>
    </row>
    <row r="21" spans="1:7" ht="35.25" customHeight="1" x14ac:dyDescent="0.15">
      <c r="A21" s="28" t="s">
        <v>96</v>
      </c>
      <c r="B21" s="348" t="s">
        <v>97</v>
      </c>
      <c r="C21" s="348"/>
      <c r="D21" s="348"/>
      <c r="E21" s="303">
        <v>1925</v>
      </c>
      <c r="F21" s="28" t="s">
        <v>117</v>
      </c>
      <c r="G21" s="34">
        <v>350</v>
      </c>
    </row>
    <row r="22" spans="1:7" ht="21" customHeight="1" x14ac:dyDescent="0.15">
      <c r="A22" s="28" t="s">
        <v>98</v>
      </c>
      <c r="B22" s="350" t="s">
        <v>99</v>
      </c>
      <c r="C22" s="350"/>
      <c r="D22" s="350"/>
      <c r="E22" s="304">
        <v>0</v>
      </c>
      <c r="F22" s="28" t="s">
        <v>120</v>
      </c>
      <c r="G22" s="34">
        <v>1500</v>
      </c>
    </row>
    <row r="23" spans="1:7" ht="21" customHeight="1" x14ac:dyDescent="0.15">
      <c r="A23" s="28" t="s">
        <v>100</v>
      </c>
      <c r="B23" s="350" t="s">
        <v>101</v>
      </c>
      <c r="C23" s="350"/>
      <c r="D23" s="350"/>
      <c r="E23" s="304">
        <v>0</v>
      </c>
      <c r="F23" s="28" t="s">
        <v>120</v>
      </c>
      <c r="G23" s="34">
        <v>3000</v>
      </c>
    </row>
    <row r="24" spans="1:7" ht="21" customHeight="1" x14ac:dyDescent="0.15">
      <c r="A24" s="28" t="s">
        <v>102</v>
      </c>
      <c r="B24" s="350" t="s">
        <v>103</v>
      </c>
      <c r="C24" s="350"/>
      <c r="D24" s="350"/>
      <c r="E24" s="303">
        <v>2187269</v>
      </c>
      <c r="F24" s="28" t="s">
        <v>118</v>
      </c>
      <c r="G24" s="34">
        <v>4200</v>
      </c>
    </row>
    <row r="25" spans="1:7" ht="21" customHeight="1" x14ac:dyDescent="0.15">
      <c r="A25" s="290" t="s">
        <v>104</v>
      </c>
      <c r="B25" s="350" t="s">
        <v>105</v>
      </c>
      <c r="C25" s="350"/>
      <c r="D25" s="350"/>
      <c r="E25" s="303">
        <v>1980</v>
      </c>
      <c r="F25" s="28" t="s">
        <v>117</v>
      </c>
      <c r="G25" s="34">
        <v>330</v>
      </c>
    </row>
    <row r="26" spans="1:7" ht="21" customHeight="1" x14ac:dyDescent="0.15">
      <c r="A26" s="349" t="s">
        <v>106</v>
      </c>
      <c r="B26" s="350" t="s">
        <v>107</v>
      </c>
      <c r="C26" s="350"/>
      <c r="D26" s="350"/>
      <c r="E26" s="304">
        <v>0</v>
      </c>
      <c r="F26" s="28" t="s">
        <v>117</v>
      </c>
      <c r="G26" s="34">
        <v>280</v>
      </c>
    </row>
    <row r="27" spans="1:7" ht="21" customHeight="1" x14ac:dyDescent="0.15">
      <c r="A27" s="349"/>
      <c r="B27" s="350" t="s">
        <v>108</v>
      </c>
      <c r="C27" s="350"/>
      <c r="D27" s="350"/>
      <c r="E27" s="303">
        <v>3118500</v>
      </c>
      <c r="F27" s="28" t="s">
        <v>117</v>
      </c>
      <c r="G27" s="34">
        <v>550</v>
      </c>
    </row>
    <row r="28" spans="1:7" ht="21" customHeight="1" x14ac:dyDescent="0.15">
      <c r="A28" s="349"/>
      <c r="B28" s="350" t="s">
        <v>109</v>
      </c>
      <c r="C28" s="350"/>
      <c r="D28" s="350"/>
      <c r="E28" s="303">
        <v>681725</v>
      </c>
      <c r="F28" s="28" t="s">
        <v>117</v>
      </c>
      <c r="G28" s="34">
        <v>550</v>
      </c>
    </row>
    <row r="29" spans="1:7" ht="35.25" customHeight="1" x14ac:dyDescent="0.15">
      <c r="A29" s="348" t="s">
        <v>110</v>
      </c>
      <c r="B29" s="350" t="s">
        <v>111</v>
      </c>
      <c r="C29" s="350"/>
      <c r="D29" s="350"/>
      <c r="E29" s="304">
        <v>0</v>
      </c>
      <c r="F29" s="28" t="s">
        <v>117</v>
      </c>
      <c r="G29" s="34">
        <v>530</v>
      </c>
    </row>
    <row r="30" spans="1:7" ht="35.25" customHeight="1" x14ac:dyDescent="0.15">
      <c r="A30" s="348"/>
      <c r="B30" s="350" t="s">
        <v>112</v>
      </c>
      <c r="C30" s="350"/>
      <c r="D30" s="350"/>
      <c r="E30" s="304">
        <v>0</v>
      </c>
      <c r="F30" s="28" t="s">
        <v>117</v>
      </c>
      <c r="G30" s="34">
        <v>330</v>
      </c>
    </row>
    <row r="31" spans="1:7" ht="35.25" customHeight="1" x14ac:dyDescent="0.15">
      <c r="A31" s="348"/>
      <c r="B31" s="350" t="s">
        <v>113</v>
      </c>
      <c r="C31" s="350"/>
      <c r="D31" s="350"/>
      <c r="E31" s="303">
        <v>58625</v>
      </c>
      <c r="F31" s="28" t="s">
        <v>117</v>
      </c>
      <c r="G31" s="34">
        <v>250</v>
      </c>
    </row>
    <row r="32" spans="1:7" ht="21" customHeight="1" x14ac:dyDescent="0.15">
      <c r="A32" s="28" t="s">
        <v>114</v>
      </c>
      <c r="B32" s="348" t="s">
        <v>115</v>
      </c>
      <c r="C32" s="349"/>
      <c r="D32" s="349"/>
      <c r="E32" s="303">
        <v>120000</v>
      </c>
      <c r="F32" s="28" t="s">
        <v>118</v>
      </c>
      <c r="G32" s="34">
        <v>5000</v>
      </c>
    </row>
    <row r="33" spans="1:7" ht="35.25" customHeight="1" x14ac:dyDescent="0.15">
      <c r="A33" s="29" t="s">
        <v>116</v>
      </c>
      <c r="B33" s="350" t="s">
        <v>374</v>
      </c>
      <c r="C33" s="350"/>
      <c r="D33" s="350"/>
      <c r="E33" s="303">
        <v>71390</v>
      </c>
      <c r="F33" s="28" t="s">
        <v>117</v>
      </c>
      <c r="G33" s="34">
        <v>220</v>
      </c>
    </row>
    <row r="34" spans="1:7" ht="35.25" customHeight="1" x14ac:dyDescent="0.15"/>
    <row r="35" spans="1:7" ht="35.25" customHeight="1" x14ac:dyDescent="0.15"/>
    <row r="36" spans="1:7" ht="35.25" customHeight="1" x14ac:dyDescent="0.15"/>
    <row r="37" spans="1:7" ht="35.25" customHeight="1" x14ac:dyDescent="0.15"/>
    <row r="38" spans="1:7" ht="35.25" customHeight="1" x14ac:dyDescent="0.15"/>
    <row r="39" spans="1:7" ht="35.25" customHeight="1" x14ac:dyDescent="0.15"/>
    <row r="40" spans="1:7" ht="35.25" customHeight="1" x14ac:dyDescent="0.15"/>
    <row r="41" spans="1:7" ht="35.25" customHeight="1" x14ac:dyDescent="0.15"/>
    <row r="42" spans="1:7" ht="35.25" customHeight="1" x14ac:dyDescent="0.15"/>
    <row r="43" spans="1:7" ht="35.25" customHeight="1" x14ac:dyDescent="0.15"/>
    <row r="44" spans="1:7" ht="35.25" customHeight="1" x14ac:dyDescent="0.15"/>
  </sheetData>
  <mergeCells count="36">
    <mergeCell ref="A17:A19"/>
    <mergeCell ref="B17:B19"/>
    <mergeCell ref="C17:C18"/>
    <mergeCell ref="A8:A11"/>
    <mergeCell ref="B8:B11"/>
    <mergeCell ref="C8:C9"/>
    <mergeCell ref="C10:C11"/>
    <mergeCell ref="C14:C15"/>
    <mergeCell ref="A12:A15"/>
    <mergeCell ref="B12:B15"/>
    <mergeCell ref="C19:D19"/>
    <mergeCell ref="C12:C13"/>
    <mergeCell ref="F2:G2"/>
    <mergeCell ref="B3:D3"/>
    <mergeCell ref="B4:D4"/>
    <mergeCell ref="B5:D5"/>
    <mergeCell ref="B7:D7"/>
    <mergeCell ref="B6:D6"/>
    <mergeCell ref="B2:D2"/>
    <mergeCell ref="B20:D20"/>
    <mergeCell ref="B21:D21"/>
    <mergeCell ref="B22:D22"/>
    <mergeCell ref="B16:D16"/>
    <mergeCell ref="B23:D23"/>
    <mergeCell ref="B24:D24"/>
    <mergeCell ref="A26:A28"/>
    <mergeCell ref="A29:A31"/>
    <mergeCell ref="B29:D29"/>
    <mergeCell ref="B30:D30"/>
    <mergeCell ref="B31:D31"/>
    <mergeCell ref="B25:D25"/>
    <mergeCell ref="B32:D32"/>
    <mergeCell ref="B33:D33"/>
    <mergeCell ref="B26:D26"/>
    <mergeCell ref="B27:D27"/>
    <mergeCell ref="B28:D28"/>
  </mergeCells>
  <phoneticPr fontId="1"/>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B8"/>
  <sheetViews>
    <sheetView showGridLines="0" workbookViewId="0">
      <selection activeCell="B2" sqref="B2"/>
    </sheetView>
  </sheetViews>
  <sheetFormatPr defaultRowHeight="13.5" x14ac:dyDescent="0.15"/>
  <cols>
    <col min="1" max="1" width="46.375" bestFit="1" customWidth="1"/>
    <col min="2" max="2" width="15.625" customWidth="1"/>
  </cols>
  <sheetData>
    <row r="1" spans="1:2" x14ac:dyDescent="0.15">
      <c r="A1" t="s">
        <v>258</v>
      </c>
    </row>
    <row r="2" spans="1:2" ht="15.75" customHeight="1" x14ac:dyDescent="0.15">
      <c r="A2" s="156" t="str">
        <f>"支給実績（令和"&amp;DBCS(流山市の給与・定員管理について!P1-1)&amp;"年度決算）"</f>
        <v>支給実績（令和６年度決算）</v>
      </c>
      <c r="B2" s="302">
        <v>263922261</v>
      </c>
    </row>
    <row r="3" spans="1:2" ht="15.75" customHeight="1" x14ac:dyDescent="0.15">
      <c r="A3" s="157" t="str">
        <f>"職員１人当たり平均支給年額（令和"&amp;DBCS(流山市の給与・定員管理について!P1-1)&amp;"年度決算）"</f>
        <v>職員１人当たり平均支給年額（令和６年度決算）</v>
      </c>
      <c r="B3" s="302">
        <v>267128</v>
      </c>
    </row>
    <row r="4" spans="1:2" ht="15.75" customHeight="1" x14ac:dyDescent="0.15">
      <c r="A4" s="157" t="str">
        <f>"支給実績（令和"&amp;DBCS(流山市の給与・定員管理について!P1-2)&amp;"年度決算）"</f>
        <v>支給実績（令和５年度決算）</v>
      </c>
      <c r="B4" s="302">
        <v>264598563</v>
      </c>
    </row>
    <row r="5" spans="1:2" ht="15.75" customHeight="1" x14ac:dyDescent="0.15">
      <c r="A5" s="157" t="str">
        <f>"職員１人当たり平均支給年額（令和"&amp;DBCS(流山市の給与・定員管理について!P1-2)&amp;"年度決算）"</f>
        <v>職員１人当たり平均支給年額（令和５年度決算）</v>
      </c>
      <c r="B5" s="302">
        <v>273628</v>
      </c>
    </row>
    <row r="6" spans="1:2" x14ac:dyDescent="0.15">
      <c r="A6" s="30" t="s">
        <v>259</v>
      </c>
    </row>
    <row r="7" spans="1:2" x14ac:dyDescent="0.15">
      <c r="A7" s="27" t="s">
        <v>260</v>
      </c>
    </row>
    <row r="8" spans="1:2" x14ac:dyDescent="0.15">
      <c r="A8" s="27" t="s">
        <v>261</v>
      </c>
    </row>
  </sheetData>
  <phoneticPr fontId="1"/>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F9"/>
  <sheetViews>
    <sheetView showGridLines="0" zoomScale="85" zoomScaleNormal="85" workbookViewId="0">
      <selection activeCell="K5" sqref="K5"/>
    </sheetView>
  </sheetViews>
  <sheetFormatPr defaultRowHeight="13.5" x14ac:dyDescent="0.15"/>
  <cols>
    <col min="2" max="2" width="24.625" customWidth="1"/>
    <col min="3" max="3" width="10.25" customWidth="1"/>
    <col min="4" max="4" width="23.125" customWidth="1"/>
    <col min="5" max="5" width="15.375" customWidth="1"/>
    <col min="6" max="6" width="10.125" customWidth="1"/>
  </cols>
  <sheetData>
    <row r="1" spans="1:6" x14ac:dyDescent="0.15">
      <c r="A1" t="str">
        <f>"（６）その他の手当（令和"&amp;DBCS(流山市の給与・定員管理について!P1)&amp;"年４月１日現在）"</f>
        <v>（６）その他の手当（令和７年４月１日現在）</v>
      </c>
    </row>
    <row r="2" spans="1:6" ht="60" x14ac:dyDescent="0.15">
      <c r="A2" s="154" t="s">
        <v>121</v>
      </c>
      <c r="B2" s="158" t="s">
        <v>486</v>
      </c>
      <c r="C2" s="294" t="s">
        <v>489</v>
      </c>
      <c r="D2" s="158" t="s">
        <v>490</v>
      </c>
      <c r="E2" s="158" t="str">
        <f>"支給実績
（令和"&amp;DBCS(流山市の給与・定員管理について!P1-1)&amp;"年度決算）"</f>
        <v>支給実績
（令和６年度決算）</v>
      </c>
      <c r="F2" s="158" t="str">
        <f>"支給職員1人当たり平均支給年額
（令和"&amp;DBCS(流山市の給与・定員管理について!P1-1)&amp;"年度決算）"</f>
        <v>支給職員1人当たり平均支給年額
（令和６年度決算）</v>
      </c>
    </row>
    <row r="3" spans="1:6" ht="72" x14ac:dyDescent="0.15">
      <c r="A3" s="31" t="s">
        <v>122</v>
      </c>
      <c r="B3" s="31" t="s">
        <v>484</v>
      </c>
      <c r="C3" s="139" t="s">
        <v>123</v>
      </c>
      <c r="D3" s="139" t="s">
        <v>326</v>
      </c>
      <c r="E3" s="302">
        <v>91893685</v>
      </c>
      <c r="F3" s="123">
        <v>230310</v>
      </c>
    </row>
    <row r="4" spans="1:6" ht="36" x14ac:dyDescent="0.15">
      <c r="A4" s="29" t="s">
        <v>124</v>
      </c>
      <c r="B4" s="29" t="s">
        <v>125</v>
      </c>
      <c r="C4" s="139" t="s">
        <v>123</v>
      </c>
      <c r="D4" s="139" t="s">
        <v>326</v>
      </c>
      <c r="E4" s="302">
        <v>89753549</v>
      </c>
      <c r="F4" s="123">
        <v>318275</v>
      </c>
    </row>
    <row r="5" spans="1:6" ht="92.25" customHeight="1" x14ac:dyDescent="0.15">
      <c r="A5" s="29" t="s">
        <v>126</v>
      </c>
      <c r="B5" s="29" t="s">
        <v>493</v>
      </c>
      <c r="C5" s="146" t="s">
        <v>491</v>
      </c>
      <c r="D5" s="29" t="s">
        <v>494</v>
      </c>
      <c r="E5" s="302">
        <v>115699638</v>
      </c>
      <c r="F5" s="123">
        <v>127704</v>
      </c>
    </row>
    <row r="6" spans="1:6" ht="129.75" customHeight="1" x14ac:dyDescent="0.15">
      <c r="A6" s="29" t="s">
        <v>127</v>
      </c>
      <c r="B6" s="187" t="s">
        <v>409</v>
      </c>
      <c r="C6" s="146" t="s">
        <v>491</v>
      </c>
      <c r="D6" s="29" t="s">
        <v>128</v>
      </c>
      <c r="E6" s="302">
        <v>161450564</v>
      </c>
      <c r="F6" s="123">
        <v>740599</v>
      </c>
    </row>
    <row r="7" spans="1:6" ht="75" customHeight="1" x14ac:dyDescent="0.15">
      <c r="A7" s="29" t="s">
        <v>129</v>
      </c>
      <c r="B7" s="29" t="s">
        <v>130</v>
      </c>
      <c r="C7" s="146" t="s">
        <v>491</v>
      </c>
      <c r="D7" s="29" t="s">
        <v>131</v>
      </c>
      <c r="E7" s="302">
        <v>61705439</v>
      </c>
      <c r="F7" s="123">
        <v>280479</v>
      </c>
    </row>
    <row r="8" spans="1:6" ht="48" x14ac:dyDescent="0.15">
      <c r="A8" s="29" t="s">
        <v>132</v>
      </c>
      <c r="B8" s="29" t="s">
        <v>386</v>
      </c>
      <c r="C8" s="146" t="s">
        <v>123</v>
      </c>
      <c r="D8" s="139" t="s">
        <v>326</v>
      </c>
      <c r="E8" s="302">
        <v>8024149</v>
      </c>
      <c r="F8" s="123">
        <v>48631</v>
      </c>
    </row>
    <row r="9" spans="1:6" ht="135" customHeight="1" x14ac:dyDescent="0.15">
      <c r="A9" s="29" t="s">
        <v>133</v>
      </c>
      <c r="B9" s="29" t="s">
        <v>485</v>
      </c>
      <c r="C9" s="146" t="s">
        <v>491</v>
      </c>
      <c r="D9" s="29" t="s">
        <v>134</v>
      </c>
      <c r="E9" s="302">
        <v>3175000</v>
      </c>
      <c r="F9" s="123">
        <v>25400</v>
      </c>
    </row>
  </sheetData>
  <phoneticPr fontId="1"/>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A1:H28"/>
  <sheetViews>
    <sheetView showGridLines="0" workbookViewId="0">
      <selection activeCell="C21" sqref="C21:E23"/>
    </sheetView>
  </sheetViews>
  <sheetFormatPr defaultRowHeight="13.5" x14ac:dyDescent="0.15"/>
  <cols>
    <col min="1" max="1" width="3.5" customWidth="1"/>
    <col min="3" max="3" width="11.625" bestFit="1" customWidth="1"/>
    <col min="4" max="6" width="10.375" bestFit="1" customWidth="1"/>
    <col min="7" max="7" width="13.75" bestFit="1" customWidth="1"/>
    <col min="8" max="8" width="10.375" bestFit="1" customWidth="1"/>
  </cols>
  <sheetData>
    <row r="1" spans="1:8" x14ac:dyDescent="0.15">
      <c r="A1" t="str">
        <f>"５　特別職の報酬等の状況（令和"&amp;DBCS(流山市の給与・定員管理について!P1)&amp;"年４月１日現在）"</f>
        <v>５　特別職の報酬等の状況（令和７年４月１日現在）</v>
      </c>
    </row>
    <row r="2" spans="1:8" x14ac:dyDescent="0.15">
      <c r="A2" s="366" t="s">
        <v>0</v>
      </c>
      <c r="B2" s="366"/>
      <c r="C2" s="341" t="s">
        <v>141</v>
      </c>
      <c r="D2" s="341"/>
      <c r="E2" s="341"/>
      <c r="F2" s="341"/>
      <c r="G2" s="341"/>
      <c r="H2" s="341"/>
    </row>
    <row r="3" spans="1:8" x14ac:dyDescent="0.15">
      <c r="A3" s="366"/>
      <c r="B3" s="366"/>
      <c r="C3" s="150" t="s">
        <v>1</v>
      </c>
      <c r="D3" s="150" t="s">
        <v>2</v>
      </c>
      <c r="E3" s="150" t="s">
        <v>3</v>
      </c>
      <c r="F3" s="150" t="s">
        <v>4</v>
      </c>
      <c r="G3" s="150" t="s">
        <v>5</v>
      </c>
      <c r="H3" s="150" t="s">
        <v>6</v>
      </c>
    </row>
    <row r="4" spans="1:8" x14ac:dyDescent="0.15">
      <c r="A4" s="353" t="s">
        <v>7</v>
      </c>
      <c r="B4" s="5" t="s">
        <v>135</v>
      </c>
      <c r="C4" s="123">
        <v>926500</v>
      </c>
      <c r="D4" s="123">
        <v>900000</v>
      </c>
      <c r="E4" s="123">
        <v>972000</v>
      </c>
      <c r="F4" s="123">
        <v>974900</v>
      </c>
      <c r="G4" s="123">
        <v>1050000</v>
      </c>
      <c r="H4" s="123">
        <v>900000</v>
      </c>
    </row>
    <row r="5" spans="1:8" x14ac:dyDescent="0.15">
      <c r="A5" s="353"/>
      <c r="B5" s="5" t="s">
        <v>136</v>
      </c>
      <c r="C5" s="123">
        <v>800000</v>
      </c>
      <c r="D5" s="123">
        <v>769000</v>
      </c>
      <c r="E5" s="123">
        <v>831000</v>
      </c>
      <c r="F5" s="123">
        <v>801400</v>
      </c>
      <c r="G5" s="123">
        <v>860000</v>
      </c>
      <c r="H5" s="123">
        <v>780000</v>
      </c>
    </row>
    <row r="6" spans="1:8" x14ac:dyDescent="0.15">
      <c r="A6" s="353" t="s">
        <v>140</v>
      </c>
      <c r="B6" s="5" t="s">
        <v>137</v>
      </c>
      <c r="C6" s="124">
        <v>547900</v>
      </c>
      <c r="D6" s="124">
        <v>540000</v>
      </c>
      <c r="E6" s="124">
        <v>564000</v>
      </c>
      <c r="F6" s="124">
        <v>677600</v>
      </c>
      <c r="G6" s="124">
        <v>720000</v>
      </c>
      <c r="H6" s="124">
        <v>505000</v>
      </c>
    </row>
    <row r="7" spans="1:8" x14ac:dyDescent="0.15">
      <c r="A7" s="353"/>
      <c r="B7" s="5" t="s">
        <v>138</v>
      </c>
      <c r="C7" s="124">
        <v>488100</v>
      </c>
      <c r="D7" s="124">
        <v>480000</v>
      </c>
      <c r="E7" s="124">
        <v>509000</v>
      </c>
      <c r="F7" s="124">
        <v>605600</v>
      </c>
      <c r="G7" s="124">
        <v>660000</v>
      </c>
      <c r="H7" s="124">
        <v>455000</v>
      </c>
    </row>
    <row r="8" spans="1:8" x14ac:dyDescent="0.15">
      <c r="A8" s="353"/>
      <c r="B8" s="5" t="s">
        <v>139</v>
      </c>
      <c r="C8" s="124">
        <v>458250</v>
      </c>
      <c r="D8" s="124">
        <v>450000</v>
      </c>
      <c r="E8" s="124">
        <v>467000</v>
      </c>
      <c r="F8" s="124">
        <v>585300</v>
      </c>
      <c r="G8" s="124">
        <v>590000</v>
      </c>
      <c r="H8" s="124">
        <v>430000</v>
      </c>
    </row>
    <row r="9" spans="1:8" ht="13.5" customHeight="1" x14ac:dyDescent="0.15">
      <c r="A9" s="367" t="s">
        <v>414</v>
      </c>
      <c r="B9" s="368"/>
      <c r="C9" s="298" t="str">
        <f>"支給割合
（令和"&amp;DBCS(流山市の給与・定員管理について!P1-1)&amp;"年度）"</f>
        <v>支給割合
（令和６年度）</v>
      </c>
      <c r="D9" s="131"/>
      <c r="E9" s="131"/>
      <c r="F9" s="131"/>
      <c r="G9" s="131"/>
      <c r="H9" s="131"/>
    </row>
    <row r="10" spans="1:8" ht="11.25" customHeight="1" x14ac:dyDescent="0.15">
      <c r="A10" s="369"/>
      <c r="B10" s="370"/>
      <c r="C10" s="299" t="str">
        <f>"（令和"&amp;DBCS(流山市の給与・定員管理について!P1-1)&amp;"年度）"</f>
        <v>（令和６年度）</v>
      </c>
      <c r="D10" s="131"/>
      <c r="E10" s="131"/>
      <c r="F10" s="131"/>
      <c r="G10" s="131"/>
      <c r="H10" s="131"/>
    </row>
    <row r="11" spans="1:8" x14ac:dyDescent="0.15">
      <c r="A11" s="353" t="s">
        <v>142</v>
      </c>
      <c r="B11" s="112" t="s">
        <v>135</v>
      </c>
      <c r="C11" s="279">
        <v>4.55</v>
      </c>
    </row>
    <row r="12" spans="1:8" x14ac:dyDescent="0.15">
      <c r="A12" s="353"/>
      <c r="B12" s="112" t="s">
        <v>136</v>
      </c>
      <c r="C12" s="279">
        <v>4.55</v>
      </c>
    </row>
    <row r="13" spans="1:8" x14ac:dyDescent="0.15">
      <c r="A13" s="353"/>
      <c r="B13" s="112" t="s">
        <v>137</v>
      </c>
      <c r="C13" s="279">
        <v>4.4000000000000004</v>
      </c>
    </row>
    <row r="14" spans="1:8" x14ac:dyDescent="0.15">
      <c r="A14" s="353"/>
      <c r="B14" s="112" t="s">
        <v>138</v>
      </c>
      <c r="C14" s="279">
        <v>4.4000000000000004</v>
      </c>
    </row>
    <row r="15" spans="1:8" x14ac:dyDescent="0.15">
      <c r="A15" s="353"/>
      <c r="B15" s="112" t="s">
        <v>139</v>
      </c>
      <c r="C15" s="279">
        <v>4.4000000000000004</v>
      </c>
    </row>
    <row r="16" spans="1:8" ht="28.5" customHeight="1" x14ac:dyDescent="0.15">
      <c r="A16" s="366" t="s">
        <v>414</v>
      </c>
      <c r="B16" s="366"/>
      <c r="C16" s="358" t="s">
        <v>143</v>
      </c>
      <c r="D16" s="359"/>
      <c r="E16" s="360"/>
      <c r="F16" s="356" t="s">
        <v>144</v>
      </c>
      <c r="G16" s="357"/>
      <c r="H16" s="150" t="s">
        <v>145</v>
      </c>
    </row>
    <row r="17" spans="1:8" ht="27" customHeight="1" x14ac:dyDescent="0.15">
      <c r="A17" s="364" t="s">
        <v>415</v>
      </c>
      <c r="B17" s="112" t="s">
        <v>135</v>
      </c>
      <c r="C17" s="361" t="s">
        <v>345</v>
      </c>
      <c r="D17" s="362"/>
      <c r="E17" s="363"/>
      <c r="F17" s="354">
        <v>15565200</v>
      </c>
      <c r="G17" s="355"/>
      <c r="H17" s="140" t="s">
        <v>347</v>
      </c>
    </row>
    <row r="18" spans="1:8" ht="27" customHeight="1" x14ac:dyDescent="0.15">
      <c r="A18" s="365"/>
      <c r="B18" s="112" t="s">
        <v>136</v>
      </c>
      <c r="C18" s="361" t="s">
        <v>346</v>
      </c>
      <c r="D18" s="362"/>
      <c r="E18" s="363"/>
      <c r="F18" s="354">
        <v>9600000</v>
      </c>
      <c r="G18" s="355"/>
      <c r="H18" s="140" t="s">
        <v>347</v>
      </c>
    </row>
    <row r="19" spans="1:8" x14ac:dyDescent="0.15">
      <c r="A19" s="19" t="s">
        <v>427</v>
      </c>
      <c r="B19" s="130"/>
      <c r="C19" s="130"/>
      <c r="D19" s="130"/>
      <c r="E19" s="130"/>
      <c r="F19" s="131"/>
      <c r="G19" s="131"/>
      <c r="H19" s="130"/>
    </row>
    <row r="20" spans="1:8" x14ac:dyDescent="0.15">
      <c r="B20" s="19" t="s">
        <v>428</v>
      </c>
      <c r="C20" s="130"/>
      <c r="D20" s="130"/>
      <c r="E20" s="130"/>
      <c r="F20" s="131"/>
      <c r="G20" s="131"/>
      <c r="H20" s="130"/>
    </row>
    <row r="22" spans="1:8" x14ac:dyDescent="0.15">
      <c r="A22" s="341" t="s">
        <v>0</v>
      </c>
      <c r="B22" s="341"/>
      <c r="C22" s="159" t="s">
        <v>370</v>
      </c>
      <c r="D22" s="160"/>
      <c r="E22" s="161"/>
    </row>
    <row r="23" spans="1:8" x14ac:dyDescent="0.15">
      <c r="A23" s="341"/>
      <c r="B23" s="341"/>
      <c r="C23" s="172" t="s">
        <v>146</v>
      </c>
      <c r="D23" s="128"/>
      <c r="E23" s="129"/>
    </row>
    <row r="24" spans="1:8" x14ac:dyDescent="0.15">
      <c r="A24" s="353" t="s">
        <v>7</v>
      </c>
      <c r="B24" s="112" t="s">
        <v>135</v>
      </c>
      <c r="C24" s="455">
        <v>1130000</v>
      </c>
      <c r="D24" s="326" t="s">
        <v>351</v>
      </c>
      <c r="E24" s="456">
        <v>643500</v>
      </c>
    </row>
    <row r="25" spans="1:8" x14ac:dyDescent="0.15">
      <c r="A25" s="353"/>
      <c r="B25" s="112" t="s">
        <v>136</v>
      </c>
      <c r="C25" s="455">
        <v>930000</v>
      </c>
      <c r="D25" s="326" t="s">
        <v>351</v>
      </c>
      <c r="E25" s="456">
        <v>750000</v>
      </c>
    </row>
    <row r="26" spans="1:8" x14ac:dyDescent="0.15">
      <c r="A26" s="353" t="s">
        <v>140</v>
      </c>
      <c r="B26" s="112" t="s">
        <v>137</v>
      </c>
      <c r="C26" s="455">
        <v>724000</v>
      </c>
      <c r="D26" s="326" t="s">
        <v>351</v>
      </c>
      <c r="E26" s="456">
        <v>463000</v>
      </c>
    </row>
    <row r="27" spans="1:8" x14ac:dyDescent="0.15">
      <c r="A27" s="353"/>
      <c r="B27" s="112" t="s">
        <v>138</v>
      </c>
      <c r="C27" s="455">
        <v>660000</v>
      </c>
      <c r="D27" s="326" t="s">
        <v>351</v>
      </c>
      <c r="E27" s="456">
        <v>420000</v>
      </c>
    </row>
    <row r="28" spans="1:8" x14ac:dyDescent="0.15">
      <c r="A28" s="353"/>
      <c r="B28" s="112" t="s">
        <v>139</v>
      </c>
      <c r="C28" s="455">
        <v>606000</v>
      </c>
      <c r="D28" s="326" t="s">
        <v>351</v>
      </c>
      <c r="E28" s="456">
        <v>400000</v>
      </c>
    </row>
  </sheetData>
  <mergeCells count="17">
    <mergeCell ref="A24:A25"/>
    <mergeCell ref="A26:A28"/>
    <mergeCell ref="A4:A5"/>
    <mergeCell ref="A6:A8"/>
    <mergeCell ref="A2:B3"/>
    <mergeCell ref="A9:B10"/>
    <mergeCell ref="C2:H2"/>
    <mergeCell ref="A11:A15"/>
    <mergeCell ref="A22:B23"/>
    <mergeCell ref="F18:G18"/>
    <mergeCell ref="F17:G17"/>
    <mergeCell ref="F16:G16"/>
    <mergeCell ref="C16:E16"/>
    <mergeCell ref="C17:E17"/>
    <mergeCell ref="C18:E18"/>
    <mergeCell ref="A17:A18"/>
    <mergeCell ref="A16:B16"/>
  </mergeCells>
  <phoneticPr fontId="1"/>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dimension ref="A1:G27"/>
  <sheetViews>
    <sheetView showGridLines="0" zoomScale="85" zoomScaleNormal="85" workbookViewId="0">
      <selection activeCell="C21" sqref="C21:E23"/>
    </sheetView>
  </sheetViews>
  <sheetFormatPr defaultRowHeight="13.5" x14ac:dyDescent="0.15"/>
  <cols>
    <col min="3" max="3" width="9.5" bestFit="1" customWidth="1"/>
    <col min="5" max="5" width="9.5" bestFit="1" customWidth="1"/>
    <col min="7" max="7" width="27.75" customWidth="1"/>
  </cols>
  <sheetData>
    <row r="1" spans="1:7" x14ac:dyDescent="0.15">
      <c r="A1" t="s">
        <v>288</v>
      </c>
    </row>
    <row r="2" spans="1:7" x14ac:dyDescent="0.15">
      <c r="A2" t="s">
        <v>487</v>
      </c>
      <c r="G2" s="132" t="str">
        <f>"（令和"&amp;DBCS(流山市の給与・定員管理について!P1)&amp;"年４月１日現在）"</f>
        <v>（令和７年４月１日現在）</v>
      </c>
    </row>
    <row r="3" spans="1:7" x14ac:dyDescent="0.15">
      <c r="A3" s="341" t="s">
        <v>371</v>
      </c>
      <c r="B3" s="341"/>
      <c r="C3" s="341"/>
      <c r="D3" s="341" t="s">
        <v>13</v>
      </c>
      <c r="E3" s="341"/>
      <c r="F3" s="380" t="s">
        <v>168</v>
      </c>
      <c r="G3" s="341" t="s">
        <v>169</v>
      </c>
    </row>
    <row r="4" spans="1:7" x14ac:dyDescent="0.15">
      <c r="A4" s="341"/>
      <c r="B4" s="341"/>
      <c r="C4" s="341"/>
      <c r="D4" s="150" t="s">
        <v>422</v>
      </c>
      <c r="E4" s="150" t="s">
        <v>457</v>
      </c>
      <c r="F4" s="380"/>
      <c r="G4" s="341"/>
    </row>
    <row r="5" spans="1:7" ht="18" customHeight="1" x14ac:dyDescent="0.15">
      <c r="A5" s="353" t="s">
        <v>162</v>
      </c>
      <c r="B5" s="353" t="s">
        <v>157</v>
      </c>
      <c r="C5" s="13" t="s">
        <v>147</v>
      </c>
      <c r="D5" s="282">
        <v>10</v>
      </c>
      <c r="E5" s="282">
        <v>11</v>
      </c>
      <c r="F5" s="283">
        <v>1</v>
      </c>
      <c r="G5" s="284" t="s">
        <v>458</v>
      </c>
    </row>
    <row r="6" spans="1:7" ht="18" customHeight="1" x14ac:dyDescent="0.15">
      <c r="A6" s="353"/>
      <c r="B6" s="353"/>
      <c r="C6" s="13" t="s">
        <v>148</v>
      </c>
      <c r="D6" s="282">
        <v>170</v>
      </c>
      <c r="E6" s="282">
        <v>172</v>
      </c>
      <c r="F6" s="283">
        <v>2</v>
      </c>
      <c r="G6" s="284" t="s">
        <v>459</v>
      </c>
    </row>
    <row r="7" spans="1:7" ht="18" customHeight="1" x14ac:dyDescent="0.15">
      <c r="A7" s="353"/>
      <c r="B7" s="353"/>
      <c r="C7" s="13" t="s">
        <v>149</v>
      </c>
      <c r="D7" s="282">
        <v>57</v>
      </c>
      <c r="E7" s="282">
        <v>60</v>
      </c>
      <c r="F7" s="283">
        <v>3</v>
      </c>
      <c r="G7" s="284" t="s">
        <v>460</v>
      </c>
    </row>
    <row r="8" spans="1:7" ht="18" customHeight="1" x14ac:dyDescent="0.15">
      <c r="A8" s="353"/>
      <c r="B8" s="353"/>
      <c r="C8" s="13" t="s">
        <v>150</v>
      </c>
      <c r="D8" s="282">
        <v>0</v>
      </c>
      <c r="E8" s="282">
        <v>0</v>
      </c>
      <c r="F8" s="283">
        <v>0</v>
      </c>
      <c r="G8" s="284"/>
    </row>
    <row r="9" spans="1:7" ht="18" customHeight="1" x14ac:dyDescent="0.15">
      <c r="A9" s="353"/>
      <c r="B9" s="353"/>
      <c r="C9" s="13" t="s">
        <v>151</v>
      </c>
      <c r="D9" s="282">
        <v>11</v>
      </c>
      <c r="E9" s="282">
        <v>10</v>
      </c>
      <c r="F9" s="283">
        <v>-1</v>
      </c>
      <c r="G9" s="284" t="s">
        <v>461</v>
      </c>
    </row>
    <row r="10" spans="1:7" ht="18" customHeight="1" x14ac:dyDescent="0.15">
      <c r="A10" s="353"/>
      <c r="B10" s="353"/>
      <c r="C10" s="13" t="s">
        <v>153</v>
      </c>
      <c r="D10" s="282">
        <v>15</v>
      </c>
      <c r="E10" s="282">
        <v>16</v>
      </c>
      <c r="F10" s="283">
        <v>1</v>
      </c>
      <c r="G10" s="284" t="s">
        <v>462</v>
      </c>
    </row>
    <row r="11" spans="1:7" ht="18" customHeight="1" x14ac:dyDescent="0.15">
      <c r="A11" s="353"/>
      <c r="B11" s="353"/>
      <c r="C11" s="13" t="s">
        <v>152</v>
      </c>
      <c r="D11" s="282">
        <v>110</v>
      </c>
      <c r="E11" s="282">
        <v>110</v>
      </c>
      <c r="F11" s="283">
        <v>0</v>
      </c>
      <c r="G11" s="284"/>
    </row>
    <row r="12" spans="1:7" ht="38.25" customHeight="1" x14ac:dyDescent="0.15">
      <c r="A12" s="353"/>
      <c r="B12" s="353"/>
      <c r="C12" s="13" t="s">
        <v>154</v>
      </c>
      <c r="D12" s="282">
        <v>373</v>
      </c>
      <c r="E12" s="282">
        <v>379</v>
      </c>
      <c r="F12" s="283">
        <v>6</v>
      </c>
      <c r="G12" s="312" t="str">
        <f>"＜参考＞人口１万人当たりの職員数　"&amp;ROUND(E12/'１（１）'!B4*10000,1)&amp;"人"</f>
        <v>＜参考＞人口１万人当たりの職員数　17.8人</v>
      </c>
    </row>
    <row r="13" spans="1:7" x14ac:dyDescent="0.15">
      <c r="A13" s="353"/>
      <c r="B13" s="377" t="s">
        <v>412</v>
      </c>
      <c r="C13" s="13" t="s">
        <v>155</v>
      </c>
      <c r="D13" s="282">
        <v>288</v>
      </c>
      <c r="E13" s="282">
        <v>293</v>
      </c>
      <c r="F13" s="283">
        <v>5</v>
      </c>
      <c r="G13" s="284" t="s">
        <v>463</v>
      </c>
    </row>
    <row r="14" spans="1:7" x14ac:dyDescent="0.15">
      <c r="A14" s="353"/>
      <c r="B14" s="377"/>
      <c r="C14" s="13" t="s">
        <v>156</v>
      </c>
      <c r="D14" s="282">
        <v>96</v>
      </c>
      <c r="E14" s="282">
        <v>105</v>
      </c>
      <c r="F14" s="283">
        <v>9</v>
      </c>
      <c r="G14" s="284" t="s">
        <v>464</v>
      </c>
    </row>
    <row r="15" spans="1:7" ht="18" customHeight="1" x14ac:dyDescent="0.15">
      <c r="A15" s="353"/>
      <c r="B15" s="377"/>
      <c r="C15" s="13" t="s">
        <v>154</v>
      </c>
      <c r="D15" s="282">
        <v>384</v>
      </c>
      <c r="E15" s="282">
        <v>398</v>
      </c>
      <c r="F15" s="283">
        <v>14</v>
      </c>
      <c r="G15" s="284"/>
    </row>
    <row r="16" spans="1:7" ht="37.5" customHeight="1" x14ac:dyDescent="0.15">
      <c r="A16" s="353"/>
      <c r="B16" s="342" t="s">
        <v>158</v>
      </c>
      <c r="C16" s="342"/>
      <c r="D16" s="282">
        <v>757</v>
      </c>
      <c r="E16" s="282">
        <v>777</v>
      </c>
      <c r="F16" s="283">
        <v>20</v>
      </c>
      <c r="G16" s="457" t="str">
        <f>"＜参考＞人口１万人当たりの職員数　"&amp;ROUND(E16/'１（１）'!B4*10000,1)&amp;"人"
&amp;CHAR(10)&amp;
"類似団体人口１万人当たりの職員数　45.4人"</f>
        <v>＜参考＞人口１万人当たりの職員数　36.6人
類似団体人口１万人当たりの職員数　45.4人</v>
      </c>
    </row>
    <row r="17" spans="1:7" x14ac:dyDescent="0.15">
      <c r="A17" s="353"/>
      <c r="B17" s="342" t="s">
        <v>159</v>
      </c>
      <c r="C17" s="342"/>
      <c r="D17" s="282">
        <v>140</v>
      </c>
      <c r="E17" s="282">
        <v>138</v>
      </c>
      <c r="F17" s="283">
        <v>-2</v>
      </c>
      <c r="G17" s="284" t="s">
        <v>465</v>
      </c>
    </row>
    <row r="18" spans="1:7" x14ac:dyDescent="0.15">
      <c r="A18" s="353"/>
      <c r="B18" s="342" t="s">
        <v>160</v>
      </c>
      <c r="C18" s="342"/>
      <c r="D18" s="282">
        <v>214</v>
      </c>
      <c r="E18" s="282">
        <v>216</v>
      </c>
      <c r="F18" s="283">
        <v>2</v>
      </c>
      <c r="G18" s="284" t="s">
        <v>426</v>
      </c>
    </row>
    <row r="19" spans="1:7" ht="38.25" customHeight="1" x14ac:dyDescent="0.15">
      <c r="A19" s="353"/>
      <c r="B19" s="381" t="s">
        <v>161</v>
      </c>
      <c r="C19" s="381"/>
      <c r="D19" s="282">
        <v>1111</v>
      </c>
      <c r="E19" s="282">
        <v>1131</v>
      </c>
      <c r="F19" s="283">
        <v>20</v>
      </c>
      <c r="G19" s="457" t="str">
        <f>"＜参考＞人口１万人当たりの職員数　"&amp;ROUND(E19/'１（１）'!B4*10000,1)&amp;"人"
&amp;CHAR(10)&amp;
"類似団体人口１万人当たりの職員数　61.6人"</f>
        <v>＜参考＞人口１万人当たりの職員数　53.2人
類似団体人口１万人当たりの職員数　61.6人</v>
      </c>
    </row>
    <row r="20" spans="1:7" ht="18" customHeight="1" x14ac:dyDescent="0.15">
      <c r="A20" s="377" t="s">
        <v>163</v>
      </c>
      <c r="B20" s="381" t="s">
        <v>164</v>
      </c>
      <c r="C20" s="381"/>
      <c r="D20" s="282">
        <v>18</v>
      </c>
      <c r="E20" s="282">
        <v>18</v>
      </c>
      <c r="F20" s="283">
        <v>0</v>
      </c>
      <c r="G20" s="284"/>
    </row>
    <row r="21" spans="1:7" ht="18" customHeight="1" x14ac:dyDescent="0.15">
      <c r="A21" s="377"/>
      <c r="B21" s="381" t="s">
        <v>165</v>
      </c>
      <c r="C21" s="381"/>
      <c r="D21" s="282">
        <v>16</v>
      </c>
      <c r="E21" s="282">
        <v>16</v>
      </c>
      <c r="F21" s="283">
        <v>0</v>
      </c>
      <c r="G21" s="284"/>
    </row>
    <row r="22" spans="1:7" ht="18" customHeight="1" x14ac:dyDescent="0.15">
      <c r="A22" s="377"/>
      <c r="B22" s="381" t="s">
        <v>166</v>
      </c>
      <c r="C22" s="381"/>
      <c r="D22" s="282">
        <v>62</v>
      </c>
      <c r="E22" s="282">
        <v>65</v>
      </c>
      <c r="F22" s="283">
        <v>3</v>
      </c>
      <c r="G22" s="284" t="s">
        <v>466</v>
      </c>
    </row>
    <row r="23" spans="1:7" ht="18" customHeight="1" x14ac:dyDescent="0.15">
      <c r="A23" s="377"/>
      <c r="B23" s="381" t="s">
        <v>161</v>
      </c>
      <c r="C23" s="382"/>
      <c r="D23" s="282">
        <v>96</v>
      </c>
      <c r="E23" s="282">
        <v>99</v>
      </c>
      <c r="F23" s="283">
        <v>3</v>
      </c>
      <c r="G23" s="284"/>
    </row>
    <row r="24" spans="1:7" ht="18" customHeight="1" x14ac:dyDescent="0.15">
      <c r="A24" s="371" t="s">
        <v>43</v>
      </c>
      <c r="B24" s="372"/>
      <c r="C24" s="373"/>
      <c r="D24" s="285">
        <v>1207</v>
      </c>
      <c r="E24" s="285">
        <v>1230</v>
      </c>
      <c r="F24" s="286">
        <v>23</v>
      </c>
      <c r="G24" s="378" t="str">
        <f>"＜参考＞人口１万人当たりの職員数　"&amp;ROUND(E24/'１（１）'!B4*10000,1)&amp;"人"</f>
        <v>＜参考＞人口１万人当たりの職員数　57.9人</v>
      </c>
    </row>
    <row r="25" spans="1:7" ht="18" customHeight="1" x14ac:dyDescent="0.15">
      <c r="A25" s="374" t="s">
        <v>167</v>
      </c>
      <c r="B25" s="375"/>
      <c r="C25" s="376"/>
      <c r="D25" s="287" t="s">
        <v>348</v>
      </c>
      <c r="E25" s="287" t="s">
        <v>467</v>
      </c>
      <c r="F25" s="288"/>
      <c r="G25" s="379"/>
    </row>
    <row r="26" spans="1:7" x14ac:dyDescent="0.15">
      <c r="A26" s="19" t="str">
        <f>"※人口１万人当たりの職員数は、令和"&amp;DBCS(流山市の給与・定員管理について!P1)&amp;"年１月１日現在の住民基本台帳人口に基づくものです。"</f>
        <v>※人口１万人当たりの職員数は、令和７年１月１日現在の住民基本台帳人口に基づくものです。</v>
      </c>
      <c r="C26" s="212"/>
      <c r="E26" s="211"/>
    </row>
    <row r="27" spans="1:7" x14ac:dyDescent="0.15">
      <c r="C27" s="212"/>
      <c r="E27" s="211"/>
    </row>
  </sheetData>
  <mergeCells count="19">
    <mergeCell ref="D3:E3"/>
    <mergeCell ref="G24:G25"/>
    <mergeCell ref="F3:F4"/>
    <mergeCell ref="G3:G4"/>
    <mergeCell ref="B19:C19"/>
    <mergeCell ref="B20:C20"/>
    <mergeCell ref="B21:C21"/>
    <mergeCell ref="B22:C22"/>
    <mergeCell ref="B23:C23"/>
    <mergeCell ref="A3:C4"/>
    <mergeCell ref="B5:B12"/>
    <mergeCell ref="B13:B15"/>
    <mergeCell ref="B16:C16"/>
    <mergeCell ref="B17:C17"/>
    <mergeCell ref="B18:C18"/>
    <mergeCell ref="A24:C24"/>
    <mergeCell ref="A25:C25"/>
    <mergeCell ref="A5:A19"/>
    <mergeCell ref="A20:A23"/>
  </mergeCells>
  <phoneticPr fontId="1"/>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pageSetUpPr fitToPage="1"/>
  </sheetPr>
  <dimension ref="A1:N41"/>
  <sheetViews>
    <sheetView showGridLines="0" topLeftCell="A10" workbookViewId="0">
      <selection activeCell="C21" sqref="C21:E23"/>
    </sheetView>
  </sheetViews>
  <sheetFormatPr defaultRowHeight="13.5" x14ac:dyDescent="0.15"/>
  <cols>
    <col min="1" max="1" width="15.125" bestFit="1" customWidth="1"/>
    <col min="2" max="14" width="8.625" customWidth="1"/>
  </cols>
  <sheetData>
    <row r="1" spans="1:1" x14ac:dyDescent="0.15">
      <c r="A1" t="str">
        <f>"（２）年齢別職員構成の状況（令和"&amp;DBCS(流山市の給与・定員管理について!P1)&amp;"年４月１日現在）"</f>
        <v>（２）年齢別職員構成の状況（令和７年４月１日現在）</v>
      </c>
    </row>
    <row r="19" spans="1:14" x14ac:dyDescent="0.15">
      <c r="A19" s="383" t="s">
        <v>0</v>
      </c>
      <c r="B19" s="142" t="s">
        <v>170</v>
      </c>
      <c r="C19" s="142" t="s">
        <v>170</v>
      </c>
      <c r="D19" s="142" t="s">
        <v>177</v>
      </c>
      <c r="E19" s="142" t="s">
        <v>179</v>
      </c>
      <c r="F19" s="142" t="s">
        <v>181</v>
      </c>
      <c r="G19" s="142" t="s">
        <v>183</v>
      </c>
      <c r="H19" s="142" t="s">
        <v>185</v>
      </c>
      <c r="I19" s="142" t="s">
        <v>187</v>
      </c>
      <c r="J19" s="142" t="s">
        <v>189</v>
      </c>
      <c r="K19" s="142" t="s">
        <v>191</v>
      </c>
      <c r="L19" s="142" t="s">
        <v>193</v>
      </c>
      <c r="M19" s="142" t="s">
        <v>195</v>
      </c>
      <c r="N19" s="114"/>
    </row>
    <row r="20" spans="1:14" ht="15" x14ac:dyDescent="0.15">
      <c r="A20" s="384"/>
      <c r="B20" s="143"/>
      <c r="C20" s="16" t="s">
        <v>176</v>
      </c>
      <c r="D20" s="16" t="s">
        <v>176</v>
      </c>
      <c r="E20" s="16" t="s">
        <v>176</v>
      </c>
      <c r="F20" s="16" t="s">
        <v>176</v>
      </c>
      <c r="G20" s="16" t="s">
        <v>176</v>
      </c>
      <c r="H20" s="16" t="s">
        <v>176</v>
      </c>
      <c r="I20" s="16" t="s">
        <v>176</v>
      </c>
      <c r="J20" s="16" t="s">
        <v>176</v>
      </c>
      <c r="K20" s="16" t="s">
        <v>176</v>
      </c>
      <c r="L20" s="16" t="s">
        <v>176</v>
      </c>
      <c r="M20" s="143"/>
      <c r="N20" s="16" t="s">
        <v>154</v>
      </c>
    </row>
    <row r="21" spans="1:14" x14ac:dyDescent="0.15">
      <c r="A21" s="385"/>
      <c r="B21" s="144" t="s">
        <v>171</v>
      </c>
      <c r="C21" s="144" t="s">
        <v>175</v>
      </c>
      <c r="D21" s="144" t="s">
        <v>178</v>
      </c>
      <c r="E21" s="144" t="s">
        <v>180</v>
      </c>
      <c r="F21" s="144" t="s">
        <v>182</v>
      </c>
      <c r="G21" s="144" t="s">
        <v>184</v>
      </c>
      <c r="H21" s="144" t="s">
        <v>186</v>
      </c>
      <c r="I21" s="144" t="s">
        <v>188</v>
      </c>
      <c r="J21" s="144" t="s">
        <v>190</v>
      </c>
      <c r="K21" s="144" t="s">
        <v>192</v>
      </c>
      <c r="L21" s="144" t="s">
        <v>194</v>
      </c>
      <c r="M21" s="144" t="s">
        <v>196</v>
      </c>
      <c r="N21" s="113"/>
    </row>
    <row r="22" spans="1:14" x14ac:dyDescent="0.15">
      <c r="A22" s="150" t="s">
        <v>13</v>
      </c>
      <c r="B22" s="216">
        <v>5</v>
      </c>
      <c r="C22" s="216">
        <v>75</v>
      </c>
      <c r="D22" s="216">
        <v>151</v>
      </c>
      <c r="E22" s="216">
        <v>156</v>
      </c>
      <c r="F22" s="216">
        <v>179</v>
      </c>
      <c r="G22" s="216">
        <v>181</v>
      </c>
      <c r="H22" s="216">
        <v>117</v>
      </c>
      <c r="I22" s="216">
        <v>94</v>
      </c>
      <c r="J22" s="216">
        <v>76</v>
      </c>
      <c r="K22" s="216">
        <v>74</v>
      </c>
      <c r="L22" s="216">
        <v>87</v>
      </c>
      <c r="M22" s="216">
        <v>35</v>
      </c>
      <c r="N22" s="125">
        <f>SUM(B22:M22)</f>
        <v>1230</v>
      </c>
    </row>
    <row r="23" spans="1:14" x14ac:dyDescent="0.15">
      <c r="A23" t="s">
        <v>172</v>
      </c>
      <c r="C23" s="212"/>
      <c r="E23" s="211"/>
    </row>
    <row r="24" spans="1:14" x14ac:dyDescent="0.15">
      <c r="A24" s="150" t="s">
        <v>173</v>
      </c>
      <c r="B24" s="216">
        <v>5</v>
      </c>
      <c r="C24" s="217">
        <v>51</v>
      </c>
      <c r="D24" s="216">
        <v>89</v>
      </c>
      <c r="E24" s="217">
        <v>99</v>
      </c>
      <c r="F24" s="216">
        <v>103</v>
      </c>
      <c r="G24" s="216">
        <v>86</v>
      </c>
      <c r="H24" s="216">
        <v>83</v>
      </c>
      <c r="I24" s="216">
        <v>59</v>
      </c>
      <c r="J24" s="216">
        <v>49</v>
      </c>
      <c r="K24" s="216">
        <v>46</v>
      </c>
      <c r="L24" s="216">
        <v>60</v>
      </c>
      <c r="M24" s="216">
        <v>30</v>
      </c>
      <c r="N24" s="125">
        <f>SUM(B24:M24)</f>
        <v>760</v>
      </c>
    </row>
    <row r="25" spans="1:14" x14ac:dyDescent="0.15">
      <c r="A25" s="150" t="s">
        <v>174</v>
      </c>
      <c r="B25" s="216">
        <v>0</v>
      </c>
      <c r="C25" s="217">
        <v>24</v>
      </c>
      <c r="D25" s="216">
        <v>62</v>
      </c>
      <c r="E25" s="217">
        <v>57</v>
      </c>
      <c r="F25" s="216">
        <v>76</v>
      </c>
      <c r="G25" s="216">
        <v>95</v>
      </c>
      <c r="H25" s="216">
        <v>34</v>
      </c>
      <c r="I25" s="216">
        <v>35</v>
      </c>
      <c r="J25" s="216">
        <v>27</v>
      </c>
      <c r="K25" s="216">
        <v>28</v>
      </c>
      <c r="L25" s="216">
        <v>27</v>
      </c>
      <c r="M25" s="216">
        <v>5</v>
      </c>
      <c r="N25" s="125">
        <f>SUM(B25:M25)</f>
        <v>470</v>
      </c>
    </row>
    <row r="26" spans="1:14" x14ac:dyDescent="0.15">
      <c r="C26" s="212"/>
      <c r="E26" s="211"/>
    </row>
    <row r="27" spans="1:14" ht="27" x14ac:dyDescent="0.15">
      <c r="A27" s="116" t="s">
        <v>0</v>
      </c>
      <c r="B27" s="107" t="s">
        <v>312</v>
      </c>
      <c r="C27" s="108" t="s">
        <v>420</v>
      </c>
      <c r="D27" s="107" t="s">
        <v>313</v>
      </c>
      <c r="E27" s="108" t="s">
        <v>421</v>
      </c>
      <c r="F27" s="107" t="s">
        <v>314</v>
      </c>
      <c r="G27" s="108" t="s">
        <v>315</v>
      </c>
      <c r="H27" s="107" t="s">
        <v>316</v>
      </c>
      <c r="I27" s="108" t="s">
        <v>317</v>
      </c>
      <c r="J27" s="107" t="s">
        <v>318</v>
      </c>
      <c r="K27" s="108" t="s">
        <v>319</v>
      </c>
      <c r="L27" s="107" t="s">
        <v>320</v>
      </c>
      <c r="M27" s="107" t="s">
        <v>321</v>
      </c>
      <c r="N27" s="114"/>
    </row>
    <row r="28" spans="1:14" x14ac:dyDescent="0.15">
      <c r="A28" s="275" t="s">
        <v>311</v>
      </c>
      <c r="B28" s="188">
        <v>13</v>
      </c>
      <c r="C28" s="188">
        <v>69</v>
      </c>
      <c r="D28" s="188">
        <v>140</v>
      </c>
      <c r="E28" s="188">
        <v>135</v>
      </c>
      <c r="F28" s="188">
        <v>147</v>
      </c>
      <c r="G28" s="188">
        <v>107</v>
      </c>
      <c r="H28" s="188">
        <v>96</v>
      </c>
      <c r="I28" s="188">
        <v>79</v>
      </c>
      <c r="J28" s="188">
        <v>91</v>
      </c>
      <c r="K28" s="188">
        <v>107</v>
      </c>
      <c r="L28" s="188">
        <v>108</v>
      </c>
      <c r="M28" s="188">
        <v>10</v>
      </c>
      <c r="N28" s="125">
        <f>SUM(B28:M28)</f>
        <v>1102</v>
      </c>
    </row>
    <row r="29" spans="1:14" x14ac:dyDescent="0.15">
      <c r="A29" s="112" t="s">
        <v>310</v>
      </c>
      <c r="B29" s="106">
        <f>B28/$N$28</f>
        <v>1.1796733212341199E-2</v>
      </c>
      <c r="C29" s="106">
        <f t="shared" ref="C29:M29" si="0">C28/$N$28</f>
        <v>6.2613430127041736E-2</v>
      </c>
      <c r="D29" s="106">
        <f t="shared" si="0"/>
        <v>0.12704174228675136</v>
      </c>
      <c r="E29" s="106">
        <f t="shared" si="0"/>
        <v>0.12250453720508167</v>
      </c>
      <c r="F29" s="106">
        <f t="shared" si="0"/>
        <v>0.13339382940108893</v>
      </c>
      <c r="G29" s="106">
        <f t="shared" si="0"/>
        <v>9.7096188747731391E-2</v>
      </c>
      <c r="H29" s="106">
        <f t="shared" si="0"/>
        <v>8.7114337568058073E-2</v>
      </c>
      <c r="I29" s="106">
        <f t="shared" si="0"/>
        <v>7.1687840290381125E-2</v>
      </c>
      <c r="J29" s="106">
        <f t="shared" si="0"/>
        <v>8.2577132486388385E-2</v>
      </c>
      <c r="K29" s="106">
        <f t="shared" si="0"/>
        <v>9.7096188747731391E-2</v>
      </c>
      <c r="L29" s="106">
        <f t="shared" si="0"/>
        <v>9.8003629764065334E-2</v>
      </c>
      <c r="M29" s="106">
        <f t="shared" si="0"/>
        <v>9.0744101633393835E-3</v>
      </c>
      <c r="N29" s="106">
        <f>N28/$N$28</f>
        <v>1</v>
      </c>
    </row>
    <row r="30" spans="1:14" x14ac:dyDescent="0.15">
      <c r="A30" s="218" t="str">
        <f>"令和"&amp;DBCS(流山市の給与・定員管理について!P1)&amp;"年の構成比"</f>
        <v>令和７年の構成比</v>
      </c>
      <c r="B30" s="106">
        <f t="shared" ref="B30:N30" si="1">B22/$N$22</f>
        <v>4.0650406504065045E-3</v>
      </c>
      <c r="C30" s="106">
        <f t="shared" si="1"/>
        <v>6.097560975609756E-2</v>
      </c>
      <c r="D30" s="106">
        <f t="shared" si="1"/>
        <v>0.12276422764227642</v>
      </c>
      <c r="E30" s="106">
        <f t="shared" si="1"/>
        <v>0.12682926829268293</v>
      </c>
      <c r="F30" s="106">
        <f t="shared" si="1"/>
        <v>0.14552845528455285</v>
      </c>
      <c r="G30" s="106">
        <f t="shared" si="1"/>
        <v>0.14715447154471545</v>
      </c>
      <c r="H30" s="106">
        <f t="shared" si="1"/>
        <v>9.5121951219512196E-2</v>
      </c>
      <c r="I30" s="106">
        <f t="shared" si="1"/>
        <v>7.642276422764227E-2</v>
      </c>
      <c r="J30" s="106">
        <f t="shared" si="1"/>
        <v>6.1788617886178863E-2</v>
      </c>
      <c r="K30" s="106">
        <f t="shared" si="1"/>
        <v>6.0162601626016263E-2</v>
      </c>
      <c r="L30" s="106">
        <f t="shared" si="1"/>
        <v>7.0731707317073164E-2</v>
      </c>
      <c r="M30" s="106">
        <f t="shared" si="1"/>
        <v>2.8455284552845527E-2</v>
      </c>
      <c r="N30" s="106">
        <f t="shared" si="1"/>
        <v>1</v>
      </c>
    </row>
    <row r="32" spans="1:14" x14ac:dyDescent="0.15">
      <c r="A32" t="s">
        <v>262</v>
      </c>
    </row>
    <row r="33" spans="1:9" ht="13.5" customHeight="1" x14ac:dyDescent="0.15">
      <c r="A33" s="366"/>
      <c r="B33" s="386" t="str">
        <f>"令和
"&amp;DBCS(流山市の給与・定員管理について!P1-5)&amp;"年"</f>
        <v>令和
２年</v>
      </c>
      <c r="C33" s="386" t="str">
        <f>"令和
"&amp;DBCS(流山市の給与・定員管理について!P1-4)&amp;"年"</f>
        <v>令和
３年</v>
      </c>
      <c r="D33" s="386" t="str">
        <f>"令和
"&amp;DBCS(流山市の給与・定員管理について!P1-3)&amp;"年"</f>
        <v>令和
４年</v>
      </c>
      <c r="E33" s="386" t="str">
        <f>"令和
"&amp;DBCS(流山市の給与・定員管理について!P1-2)&amp;"年"</f>
        <v>令和
５年</v>
      </c>
      <c r="F33" s="380" t="str">
        <f>"令和
"&amp;DBCS(流山市の給与・定員管理について!P1-1)&amp;"年"</f>
        <v>令和
６年</v>
      </c>
      <c r="G33" s="380" t="str">
        <f>"令和
"&amp;DBCS(流山市の給与・定員管理について!P1)&amp;"年"</f>
        <v>令和
７年</v>
      </c>
      <c r="H33" s="341" t="s">
        <v>203</v>
      </c>
      <c r="I33" s="341"/>
    </row>
    <row r="34" spans="1:9" ht="28.5" customHeight="1" x14ac:dyDescent="0.15">
      <c r="A34" s="366"/>
      <c r="B34" s="387"/>
      <c r="C34" s="387"/>
      <c r="D34" s="387"/>
      <c r="E34" s="387"/>
      <c r="F34" s="380"/>
      <c r="G34" s="380"/>
      <c r="H34" s="150" t="s">
        <v>204</v>
      </c>
      <c r="I34" s="150" t="s">
        <v>205</v>
      </c>
    </row>
    <row r="35" spans="1:9" ht="18" customHeight="1" x14ac:dyDescent="0.15">
      <c r="A35" s="112" t="s">
        <v>197</v>
      </c>
      <c r="B35" s="125">
        <v>678</v>
      </c>
      <c r="C35" s="125">
        <v>690</v>
      </c>
      <c r="D35" s="125">
        <v>720</v>
      </c>
      <c r="E35" s="125">
        <v>730</v>
      </c>
      <c r="F35" s="125">
        <v>757</v>
      </c>
      <c r="G35" s="125">
        <v>777</v>
      </c>
      <c r="H35" s="125">
        <f t="shared" ref="H35:H40" si="2">G35-B35</f>
        <v>99</v>
      </c>
      <c r="I35" s="126">
        <f t="shared" ref="I35:I40" si="3">H35/B35</f>
        <v>0.14601769911504425</v>
      </c>
    </row>
    <row r="36" spans="1:9" ht="18" customHeight="1" x14ac:dyDescent="0.15">
      <c r="A36" s="112" t="s">
        <v>198</v>
      </c>
      <c r="B36" s="125">
        <v>134</v>
      </c>
      <c r="C36" s="125">
        <v>132</v>
      </c>
      <c r="D36" s="125">
        <v>137</v>
      </c>
      <c r="E36" s="125">
        <v>144</v>
      </c>
      <c r="F36" s="125">
        <v>140</v>
      </c>
      <c r="G36" s="125">
        <v>138</v>
      </c>
      <c r="H36" s="125">
        <f t="shared" si="2"/>
        <v>4</v>
      </c>
      <c r="I36" s="126">
        <f t="shared" si="3"/>
        <v>2.9850746268656716E-2</v>
      </c>
    </row>
    <row r="37" spans="1:9" ht="18" customHeight="1" x14ac:dyDescent="0.15">
      <c r="A37" s="112" t="s">
        <v>199</v>
      </c>
      <c r="B37" s="125">
        <v>199</v>
      </c>
      <c r="C37" s="125">
        <v>206</v>
      </c>
      <c r="D37" s="125">
        <v>212</v>
      </c>
      <c r="E37" s="125">
        <v>213</v>
      </c>
      <c r="F37" s="125">
        <v>214</v>
      </c>
      <c r="G37" s="125">
        <v>216</v>
      </c>
      <c r="H37" s="125">
        <f t="shared" si="2"/>
        <v>17</v>
      </c>
      <c r="I37" s="126">
        <f t="shared" si="3"/>
        <v>8.5427135678391955E-2</v>
      </c>
    </row>
    <row r="38" spans="1:9" ht="18" customHeight="1" x14ac:dyDescent="0.15">
      <c r="A38" s="112" t="s">
        <v>200</v>
      </c>
      <c r="B38" s="125">
        <f t="shared" ref="B38:G38" si="4">SUBTOTAL(9,B35:B37)</f>
        <v>1011</v>
      </c>
      <c r="C38" s="125">
        <f t="shared" si="4"/>
        <v>1028</v>
      </c>
      <c r="D38" s="125">
        <f t="shared" si="4"/>
        <v>1069</v>
      </c>
      <c r="E38" s="125">
        <f t="shared" si="4"/>
        <v>1087</v>
      </c>
      <c r="F38" s="125">
        <f t="shared" si="4"/>
        <v>1111</v>
      </c>
      <c r="G38" s="125">
        <f t="shared" si="4"/>
        <v>1131</v>
      </c>
      <c r="H38" s="125">
        <f t="shared" si="2"/>
        <v>120</v>
      </c>
      <c r="I38" s="126">
        <f t="shared" si="3"/>
        <v>0.11869436201780416</v>
      </c>
    </row>
    <row r="39" spans="1:9" ht="18" customHeight="1" thickBot="1" x14ac:dyDescent="0.2">
      <c r="A39" s="12" t="s">
        <v>201</v>
      </c>
      <c r="B39" s="164">
        <v>91</v>
      </c>
      <c r="C39" s="164">
        <v>89</v>
      </c>
      <c r="D39" s="164">
        <v>93</v>
      </c>
      <c r="E39" s="164">
        <v>95</v>
      </c>
      <c r="F39" s="164">
        <v>96</v>
      </c>
      <c r="G39" s="164">
        <v>99</v>
      </c>
      <c r="H39" s="164">
        <f t="shared" si="2"/>
        <v>8</v>
      </c>
      <c r="I39" s="165">
        <f t="shared" si="3"/>
        <v>8.7912087912087919E-2</v>
      </c>
    </row>
    <row r="40" spans="1:9" ht="18" customHeight="1" thickTop="1" x14ac:dyDescent="0.15">
      <c r="A40" s="141" t="s">
        <v>202</v>
      </c>
      <c r="B40" s="162">
        <f t="shared" ref="B40:G40" si="5">SUBTOTAL(9,B35:B39)</f>
        <v>1102</v>
      </c>
      <c r="C40" s="162">
        <f t="shared" si="5"/>
        <v>1117</v>
      </c>
      <c r="D40" s="162">
        <f t="shared" si="5"/>
        <v>1162</v>
      </c>
      <c r="E40" s="162">
        <f t="shared" si="5"/>
        <v>1182</v>
      </c>
      <c r="F40" s="162">
        <f t="shared" si="5"/>
        <v>1207</v>
      </c>
      <c r="G40" s="162">
        <f t="shared" si="5"/>
        <v>1230</v>
      </c>
      <c r="H40" s="162">
        <f t="shared" si="2"/>
        <v>128</v>
      </c>
      <c r="I40" s="163">
        <f t="shared" si="3"/>
        <v>0.1161524500907441</v>
      </c>
    </row>
    <row r="41" spans="1:9" x14ac:dyDescent="0.15">
      <c r="A41" s="109" t="s">
        <v>263</v>
      </c>
    </row>
  </sheetData>
  <mergeCells count="9">
    <mergeCell ref="F33:F34"/>
    <mergeCell ref="G33:G34"/>
    <mergeCell ref="H33:I33"/>
    <mergeCell ref="A19:A21"/>
    <mergeCell ref="A33:A34"/>
    <mergeCell ref="B33:B34"/>
    <mergeCell ref="C33:C34"/>
    <mergeCell ref="D33:D34"/>
    <mergeCell ref="E33:E34"/>
  </mergeCells>
  <phoneticPr fontId="1"/>
  <pageMargins left="0.7" right="0.7" top="0.75" bottom="0.75" header="0.3" footer="0.3"/>
  <pageSetup paperSize="9" scale="69" fitToHeight="0"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dimension ref="A1:H35"/>
  <sheetViews>
    <sheetView showGridLines="0" workbookViewId="0">
      <selection activeCell="C21" sqref="C21:E23"/>
    </sheetView>
  </sheetViews>
  <sheetFormatPr defaultRowHeight="13.5" x14ac:dyDescent="0.15"/>
  <cols>
    <col min="1" max="1" width="16.5" customWidth="1"/>
    <col min="2" max="2" width="13.625" customWidth="1"/>
    <col min="3" max="3" width="11.625" customWidth="1"/>
    <col min="4" max="4" width="13.625" customWidth="1"/>
    <col min="5" max="5" width="12" customWidth="1"/>
    <col min="6" max="6" width="15.75" customWidth="1"/>
    <col min="7" max="7" width="14.25" customWidth="1"/>
    <col min="8" max="8" width="9.75" customWidth="1"/>
  </cols>
  <sheetData>
    <row r="1" spans="1:8" x14ac:dyDescent="0.15">
      <c r="A1" t="s">
        <v>468</v>
      </c>
    </row>
    <row r="2" spans="1:8" x14ac:dyDescent="0.15">
      <c r="A2" t="s">
        <v>264</v>
      </c>
    </row>
    <row r="3" spans="1:8" x14ac:dyDescent="0.15">
      <c r="A3" t="s">
        <v>265</v>
      </c>
    </row>
    <row r="4" spans="1:8" x14ac:dyDescent="0.15">
      <c r="A4" t="s">
        <v>266</v>
      </c>
    </row>
    <row r="5" spans="1:8" ht="48" x14ac:dyDescent="0.15">
      <c r="A5" s="205" t="s">
        <v>206</v>
      </c>
      <c r="B5" s="198" t="s">
        <v>0</v>
      </c>
      <c r="C5" s="204" t="s">
        <v>209</v>
      </c>
      <c r="D5" s="202" t="s">
        <v>210</v>
      </c>
      <c r="E5" s="204" t="s">
        <v>211</v>
      </c>
      <c r="F5" s="202" t="s">
        <v>212</v>
      </c>
      <c r="G5" s="202" t="str">
        <f>"（参考）
"&amp;DBCS(流山市の給与・定員管理について!P1-2)&amp;"年度の総費用に占める職員給与費比率（％）"</f>
        <v>（参考）
５年度の総費用に占める職員給与費比率（％）</v>
      </c>
    </row>
    <row r="6" spans="1:8" ht="18" customHeight="1" x14ac:dyDescent="0.15">
      <c r="A6" s="28" t="s">
        <v>207</v>
      </c>
      <c r="B6" s="201" t="str">
        <f>"令和"&amp;DBCS(流山市の給与・定員管理について!P1-1)&amp;"年度"</f>
        <v>令和６年度</v>
      </c>
      <c r="C6" s="118">
        <v>3082821</v>
      </c>
      <c r="D6" s="118">
        <v>629186</v>
      </c>
      <c r="E6" s="118">
        <v>104172</v>
      </c>
      <c r="F6" s="111">
        <f>E6/C6*100</f>
        <v>3.3791128320457138</v>
      </c>
      <c r="G6" s="4">
        <v>3.4</v>
      </c>
    </row>
    <row r="7" spans="1:8" ht="18" customHeight="1" x14ac:dyDescent="0.15">
      <c r="A7" s="201" t="s">
        <v>208</v>
      </c>
      <c r="B7" s="213" t="str">
        <f>B6</f>
        <v>令和６年度</v>
      </c>
      <c r="C7" s="118">
        <v>3657332</v>
      </c>
      <c r="D7" s="118">
        <v>171039</v>
      </c>
      <c r="E7" s="118">
        <v>75252</v>
      </c>
      <c r="F7" s="111">
        <f>E7/C7*100</f>
        <v>2.0575654602863507</v>
      </c>
      <c r="G7" s="4">
        <v>2.1</v>
      </c>
    </row>
    <row r="9" spans="1:8" ht="13.5" customHeight="1" x14ac:dyDescent="0.15">
      <c r="A9" s="398" t="s">
        <v>206</v>
      </c>
      <c r="B9" s="339" t="s">
        <v>0</v>
      </c>
      <c r="C9" s="394" t="s">
        <v>213</v>
      </c>
      <c r="D9" s="395" t="s">
        <v>8</v>
      </c>
      <c r="E9" s="396"/>
      <c r="F9" s="396"/>
      <c r="G9" s="397"/>
      <c r="H9" s="394" t="s">
        <v>218</v>
      </c>
    </row>
    <row r="10" spans="1:8" ht="24" x14ac:dyDescent="0.15">
      <c r="A10" s="339"/>
      <c r="B10" s="339"/>
      <c r="C10" s="394"/>
      <c r="D10" s="166" t="s">
        <v>214</v>
      </c>
      <c r="E10" s="204" t="s">
        <v>215</v>
      </c>
      <c r="F10" s="204" t="s">
        <v>216</v>
      </c>
      <c r="G10" s="167" t="s">
        <v>217</v>
      </c>
      <c r="H10" s="339"/>
    </row>
    <row r="11" spans="1:8" ht="26.25" customHeight="1" x14ac:dyDescent="0.15">
      <c r="A11" s="28" t="s">
        <v>207</v>
      </c>
      <c r="B11" s="213" t="str">
        <f>B6</f>
        <v>令和６年度</v>
      </c>
      <c r="C11" s="118">
        <v>18</v>
      </c>
      <c r="D11" s="118">
        <v>72226</v>
      </c>
      <c r="E11" s="118">
        <v>15048</v>
      </c>
      <c r="F11" s="118">
        <v>32575</v>
      </c>
      <c r="G11" s="117">
        <f>SUM(D11:F11)</f>
        <v>119849</v>
      </c>
      <c r="H11" s="118">
        <f>G11/C11</f>
        <v>6658.2777777777774</v>
      </c>
    </row>
    <row r="12" spans="1:8" ht="26.25" customHeight="1" x14ac:dyDescent="0.15">
      <c r="A12" s="201" t="s">
        <v>208</v>
      </c>
      <c r="B12" s="213" t="str">
        <f>B7</f>
        <v>令和６年度</v>
      </c>
      <c r="C12" s="4">
        <v>17</v>
      </c>
      <c r="D12" s="118">
        <v>65408</v>
      </c>
      <c r="E12" s="118">
        <v>13352</v>
      </c>
      <c r="F12" s="118">
        <v>29058</v>
      </c>
      <c r="G12" s="117">
        <f>SUM(D12:F12)</f>
        <v>107818</v>
      </c>
      <c r="H12" s="118">
        <f>G12/C12</f>
        <v>6342.2352941176468</v>
      </c>
    </row>
    <row r="13" spans="1:8" x14ac:dyDescent="0.15">
      <c r="A13" s="32" t="s">
        <v>234</v>
      </c>
      <c r="B13" s="20" t="s">
        <v>267</v>
      </c>
    </row>
    <row r="14" spans="1:8" x14ac:dyDescent="0.15">
      <c r="A14" s="20"/>
      <c r="B14" s="20" t="s">
        <v>452</v>
      </c>
    </row>
    <row r="15" spans="1:8" x14ac:dyDescent="0.15">
      <c r="A15" s="20"/>
      <c r="B15" s="20" t="s">
        <v>442</v>
      </c>
    </row>
    <row r="16" spans="1:8" x14ac:dyDescent="0.15">
      <c r="A16" s="20"/>
      <c r="B16" s="20" t="s">
        <v>438</v>
      </c>
    </row>
    <row r="17" spans="1:5" x14ac:dyDescent="0.15">
      <c r="A17" s="20"/>
      <c r="B17" s="20"/>
    </row>
    <row r="18" spans="1:5" x14ac:dyDescent="0.15">
      <c r="A18" t="str">
        <f>"②職員の平均年齢、基本給及び平均月収額の状況（令和"&amp;DBCS(流山市の給与・定員管理について!P1)&amp;"年４月１日現在）"</f>
        <v>②職員の平均年齢、基本給及び平均月収額の状況（令和７年４月１日現在）</v>
      </c>
    </row>
    <row r="19" spans="1:5" x14ac:dyDescent="0.15">
      <c r="A19" s="341" t="s">
        <v>0</v>
      </c>
      <c r="B19" s="341"/>
      <c r="C19" s="206" t="s">
        <v>361</v>
      </c>
      <c r="D19" s="208" t="s">
        <v>416</v>
      </c>
      <c r="E19" s="207" t="s">
        <v>417</v>
      </c>
    </row>
    <row r="20" spans="1:5" x14ac:dyDescent="0.15">
      <c r="A20" s="342" t="s">
        <v>207</v>
      </c>
      <c r="B20" s="342"/>
      <c r="C20" s="147">
        <v>40.200000000000003</v>
      </c>
      <c r="D20" s="214">
        <v>329606</v>
      </c>
      <c r="E20" s="215">
        <v>558013</v>
      </c>
    </row>
    <row r="21" spans="1:5" x14ac:dyDescent="0.15">
      <c r="A21" s="342" t="s">
        <v>208</v>
      </c>
      <c r="B21" s="342"/>
      <c r="C21" s="458">
        <v>43.7</v>
      </c>
      <c r="D21" s="459">
        <v>294306</v>
      </c>
      <c r="E21" s="460">
        <v>482426</v>
      </c>
    </row>
    <row r="22" spans="1:5" x14ac:dyDescent="0.15">
      <c r="A22" s="344" t="s">
        <v>219</v>
      </c>
      <c r="B22" s="199" t="s">
        <v>207</v>
      </c>
      <c r="C22" s="458">
        <v>44.3</v>
      </c>
      <c r="D22" s="459">
        <v>368401</v>
      </c>
      <c r="E22" s="460">
        <v>590688</v>
      </c>
    </row>
    <row r="23" spans="1:5" x14ac:dyDescent="0.15">
      <c r="A23" s="344"/>
      <c r="B23" s="199" t="s">
        <v>208</v>
      </c>
      <c r="C23" s="327">
        <v>44.6</v>
      </c>
      <c r="D23" s="459">
        <v>374475</v>
      </c>
      <c r="E23" s="460">
        <v>574862</v>
      </c>
    </row>
    <row r="24" spans="1:5" x14ac:dyDescent="0.15">
      <c r="A24" s="20" t="s">
        <v>423</v>
      </c>
      <c r="C24" s="212"/>
      <c r="E24" s="211"/>
    </row>
    <row r="25" spans="1:5" x14ac:dyDescent="0.15">
      <c r="A25" s="20" t="s">
        <v>424</v>
      </c>
      <c r="C25" s="212"/>
      <c r="E25" s="211"/>
    </row>
    <row r="26" spans="1:5" x14ac:dyDescent="0.15">
      <c r="C26" s="212"/>
      <c r="E26" s="211"/>
    </row>
    <row r="27" spans="1:5" x14ac:dyDescent="0.15">
      <c r="A27" t="s">
        <v>268</v>
      </c>
      <c r="C27" s="212"/>
      <c r="E27" s="211"/>
    </row>
    <row r="28" spans="1:5" x14ac:dyDescent="0.15">
      <c r="A28" t="s">
        <v>269</v>
      </c>
      <c r="C28" s="212"/>
      <c r="E28" s="211"/>
    </row>
    <row r="29" spans="1:5" x14ac:dyDescent="0.15">
      <c r="A29" s="203"/>
      <c r="B29" s="341" t="s">
        <v>207</v>
      </c>
      <c r="C29" s="390"/>
      <c r="D29" s="341" t="s">
        <v>208</v>
      </c>
      <c r="E29" s="391"/>
    </row>
    <row r="30" spans="1:5" ht="40.5" x14ac:dyDescent="0.15">
      <c r="A30" s="196" t="str">
        <f>"１人当たり平均支給額（令和"&amp;DBCS(流山市の給与・定員管理について!P1-1)&amp;"年度決算）"</f>
        <v>１人当たり平均支給額（令和６年度決算）</v>
      </c>
      <c r="B30" s="392">
        <v>1809695</v>
      </c>
      <c r="C30" s="393"/>
      <c r="D30" s="392">
        <v>1709292</v>
      </c>
      <c r="E30" s="393"/>
    </row>
    <row r="31" spans="1:5" x14ac:dyDescent="0.15">
      <c r="A31" s="134" t="str">
        <f>"令和"&amp;DBCS(流山市の給与・定員管理について!P1-1)&amp;"年度支給割合"</f>
        <v>令和６年度支給割合</v>
      </c>
      <c r="B31" s="175" t="s">
        <v>142</v>
      </c>
      <c r="C31" s="176" t="s">
        <v>220</v>
      </c>
      <c r="D31" s="177" t="s">
        <v>142</v>
      </c>
      <c r="E31" s="176" t="s">
        <v>220</v>
      </c>
    </row>
    <row r="32" spans="1:5" x14ac:dyDescent="0.15">
      <c r="A32" s="135"/>
      <c r="B32" s="173">
        <v>2.5</v>
      </c>
      <c r="C32" s="174">
        <v>2.1</v>
      </c>
      <c r="D32" s="173">
        <v>2.5</v>
      </c>
      <c r="E32" s="174">
        <v>2.1</v>
      </c>
    </row>
    <row r="33" spans="1:5" x14ac:dyDescent="0.15">
      <c r="A33" s="133" t="s">
        <v>221</v>
      </c>
      <c r="B33" s="209">
        <v>1.425</v>
      </c>
      <c r="C33" s="210">
        <v>1.0249999999999999</v>
      </c>
      <c r="D33" s="209">
        <v>1.425</v>
      </c>
      <c r="E33" s="210">
        <v>1.0249999999999999</v>
      </c>
    </row>
    <row r="34" spans="1:5" ht="54" customHeight="1" x14ac:dyDescent="0.15">
      <c r="A34" s="196" t="str">
        <f>"職制上の段階、職務の級等による加算措置の状況
（令和"&amp;DBCS(流山市の給与・定員管理について!P1-1)&amp;"年度）"</f>
        <v>職制上の段階、職務の級等による加算措置の状況
（令和６年度）</v>
      </c>
      <c r="B34" s="388" t="s">
        <v>488</v>
      </c>
      <c r="C34" s="389"/>
      <c r="D34" s="388" t="s">
        <v>488</v>
      </c>
      <c r="E34" s="389"/>
    </row>
    <row r="35" spans="1:5" x14ac:dyDescent="0.15">
      <c r="A35" s="109" t="s">
        <v>440</v>
      </c>
    </row>
  </sheetData>
  <mergeCells count="15">
    <mergeCell ref="C9:C10"/>
    <mergeCell ref="D9:G9"/>
    <mergeCell ref="H9:H10"/>
    <mergeCell ref="A19:B19"/>
    <mergeCell ref="A9:A10"/>
    <mergeCell ref="B9:B10"/>
    <mergeCell ref="B34:C34"/>
    <mergeCell ref="D34:E34"/>
    <mergeCell ref="A20:B20"/>
    <mergeCell ref="A21:B21"/>
    <mergeCell ref="A22:A23"/>
    <mergeCell ref="B29:C29"/>
    <mergeCell ref="D29:E29"/>
    <mergeCell ref="B30:C30"/>
    <mergeCell ref="D30:E30"/>
  </mergeCells>
  <phoneticPr fontId="1"/>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dimension ref="A1:E27"/>
  <sheetViews>
    <sheetView showGridLines="0" workbookViewId="0">
      <selection activeCell="C9" sqref="C9"/>
    </sheetView>
  </sheetViews>
  <sheetFormatPr defaultRowHeight="13.5" x14ac:dyDescent="0.15"/>
  <cols>
    <col min="1" max="1" width="11" bestFit="1" customWidth="1"/>
    <col min="2" max="2" width="15.875" customWidth="1"/>
    <col min="3" max="3" width="15.875" bestFit="1" customWidth="1"/>
    <col min="4" max="4" width="15.75" customWidth="1"/>
    <col min="5" max="5" width="15.875" bestFit="1" customWidth="1"/>
  </cols>
  <sheetData>
    <row r="1" spans="1:5" x14ac:dyDescent="0.15">
      <c r="A1" t="str">
        <f>"イ　退職手当（令和"&amp;DBCS(流山市の給与・定員管理について!P1)&amp;"年４月１日現在）"</f>
        <v>イ　退職手当（令和７年４月１日現在）</v>
      </c>
    </row>
    <row r="2" spans="1:5" ht="18" customHeight="1" x14ac:dyDescent="0.15">
      <c r="A2" s="152"/>
      <c r="B2" s="341" t="s">
        <v>389</v>
      </c>
      <c r="C2" s="341"/>
      <c r="D2" s="341" t="s">
        <v>390</v>
      </c>
      <c r="E2" s="341"/>
    </row>
    <row r="3" spans="1:5" ht="18" customHeight="1" x14ac:dyDescent="0.15">
      <c r="A3" s="5" t="s">
        <v>391</v>
      </c>
      <c r="B3" s="115" t="s">
        <v>392</v>
      </c>
      <c r="C3" s="115" t="s">
        <v>447</v>
      </c>
      <c r="D3" s="115" t="s">
        <v>392</v>
      </c>
      <c r="E3" s="115" t="s">
        <v>447</v>
      </c>
    </row>
    <row r="4" spans="1:5" ht="18" customHeight="1" x14ac:dyDescent="0.15">
      <c r="A4" s="5" t="s">
        <v>393</v>
      </c>
      <c r="B4" s="184" t="s">
        <v>399</v>
      </c>
      <c r="C4" s="184" t="s">
        <v>400</v>
      </c>
      <c r="D4" s="184" t="s">
        <v>399</v>
      </c>
      <c r="E4" s="184" t="s">
        <v>400</v>
      </c>
    </row>
    <row r="5" spans="1:5" ht="18" customHeight="1" x14ac:dyDescent="0.15">
      <c r="A5" s="5" t="s">
        <v>394</v>
      </c>
      <c r="B5" s="184" t="s">
        <v>401</v>
      </c>
      <c r="C5" s="184" t="s">
        <v>402</v>
      </c>
      <c r="D5" s="184" t="s">
        <v>401</v>
      </c>
      <c r="E5" s="184" t="s">
        <v>402</v>
      </c>
    </row>
    <row r="6" spans="1:5" ht="18" customHeight="1" x14ac:dyDescent="0.15">
      <c r="A6" s="5" t="s">
        <v>395</v>
      </c>
      <c r="B6" s="184" t="s">
        <v>403</v>
      </c>
      <c r="C6" s="184" t="s">
        <v>404</v>
      </c>
      <c r="D6" s="184" t="s">
        <v>403</v>
      </c>
      <c r="E6" s="184" t="s">
        <v>404</v>
      </c>
    </row>
    <row r="7" spans="1:5" ht="18" customHeight="1" thickBot="1" x14ac:dyDescent="0.2">
      <c r="A7" s="12" t="s">
        <v>396</v>
      </c>
      <c r="B7" s="185" t="s">
        <v>404</v>
      </c>
      <c r="C7" s="185" t="s">
        <v>404</v>
      </c>
      <c r="D7" s="185" t="s">
        <v>404</v>
      </c>
      <c r="E7" s="185" t="s">
        <v>404</v>
      </c>
    </row>
    <row r="8" spans="1:5" ht="36" customHeight="1" thickTop="1" x14ac:dyDescent="0.15">
      <c r="A8" s="11" t="s">
        <v>397</v>
      </c>
      <c r="B8" s="399" t="s">
        <v>405</v>
      </c>
      <c r="C8" s="399"/>
      <c r="D8" s="399" t="s">
        <v>405</v>
      </c>
      <c r="E8" s="399"/>
    </row>
    <row r="9" spans="1:5" ht="36" customHeight="1" x14ac:dyDescent="0.15">
      <c r="A9" s="9" t="s">
        <v>398</v>
      </c>
      <c r="B9" s="292" t="s">
        <v>349</v>
      </c>
      <c r="C9" s="301" t="s">
        <v>349</v>
      </c>
      <c r="D9" s="292" t="s">
        <v>349</v>
      </c>
      <c r="E9" s="140" t="s">
        <v>349</v>
      </c>
    </row>
    <row r="10" spans="1:5" x14ac:dyDescent="0.15">
      <c r="A10" s="109" t="str">
        <f>"（注）１　退職手当の１人当たり平均支給額は、令和"&amp;DBCS(流山市の給与・定員管理について!P1-1)&amp;"年度に退職した職員に支給された平均額です。"</f>
        <v>（注）１　退職手当の１人当たり平均支給額は、令和６年度に退職した職員に支給された平均額です。</v>
      </c>
    </row>
    <row r="11" spans="1:5" x14ac:dyDescent="0.15">
      <c r="A11" s="19" t="s">
        <v>448</v>
      </c>
    </row>
    <row r="12" spans="1:5" x14ac:dyDescent="0.15">
      <c r="A12" s="19" t="s">
        <v>439</v>
      </c>
    </row>
    <row r="13" spans="1:5" x14ac:dyDescent="0.15">
      <c r="A13" s="19" t="s">
        <v>496</v>
      </c>
    </row>
    <row r="14" spans="1:5" x14ac:dyDescent="0.15">
      <c r="A14" s="19"/>
    </row>
    <row r="18" spans="3:5" x14ac:dyDescent="0.15">
      <c r="C18" s="305"/>
      <c r="D18" s="305"/>
    </row>
    <row r="23" spans="3:5" x14ac:dyDescent="0.15">
      <c r="C23" s="212"/>
      <c r="E23" s="211"/>
    </row>
    <row r="24" spans="3:5" x14ac:dyDescent="0.15">
      <c r="C24" s="212"/>
      <c r="E24" s="211"/>
    </row>
    <row r="25" spans="3:5" x14ac:dyDescent="0.15">
      <c r="C25" s="212"/>
      <c r="E25" s="211"/>
    </row>
    <row r="26" spans="3:5" x14ac:dyDescent="0.15">
      <c r="C26" s="212"/>
      <c r="E26" s="211"/>
    </row>
    <row r="27" spans="3:5" x14ac:dyDescent="0.15">
      <c r="C27" s="212"/>
      <c r="E27" s="211"/>
    </row>
  </sheetData>
  <mergeCells count="4">
    <mergeCell ref="B2:C2"/>
    <mergeCell ref="D2:E2"/>
    <mergeCell ref="B8:C8"/>
    <mergeCell ref="D8:E8"/>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9"/>
  <sheetViews>
    <sheetView showGridLines="0" workbookViewId="0">
      <selection activeCell="H4" sqref="H4"/>
    </sheetView>
  </sheetViews>
  <sheetFormatPr defaultRowHeight="13.5" x14ac:dyDescent="0.15"/>
  <cols>
    <col min="1" max="1" width="7.25" style="1" customWidth="1"/>
    <col min="2" max="2" width="7.5" style="1" customWidth="1"/>
    <col min="3" max="6" width="14" style="1" customWidth="1"/>
    <col min="7" max="16384" width="9" style="1"/>
  </cols>
  <sheetData>
    <row r="1" spans="1:8" x14ac:dyDescent="0.15">
      <c r="A1" s="1" t="s">
        <v>233</v>
      </c>
    </row>
    <row r="2" spans="1:8" x14ac:dyDescent="0.15">
      <c r="A2" s="328" t="s">
        <v>0</v>
      </c>
      <c r="B2" s="329" t="s">
        <v>325</v>
      </c>
      <c r="C2" s="328" t="s">
        <v>8</v>
      </c>
      <c r="D2" s="328"/>
      <c r="E2" s="328"/>
      <c r="F2" s="328"/>
      <c r="G2" s="329" t="s">
        <v>339</v>
      </c>
      <c r="H2" s="329" t="s">
        <v>9</v>
      </c>
    </row>
    <row r="3" spans="1:8" ht="32.25" customHeight="1" x14ac:dyDescent="0.15">
      <c r="A3" s="328"/>
      <c r="B3" s="329"/>
      <c r="C3" s="148" t="s">
        <v>335</v>
      </c>
      <c r="D3" s="148" t="s">
        <v>336</v>
      </c>
      <c r="E3" s="148" t="s">
        <v>337</v>
      </c>
      <c r="F3" s="148" t="s">
        <v>338</v>
      </c>
      <c r="G3" s="329"/>
      <c r="H3" s="329"/>
    </row>
    <row r="4" spans="1:8" ht="27.75" customHeight="1" x14ac:dyDescent="0.15">
      <c r="A4" s="2" t="str">
        <f>DBCS(流山市の給与・定員管理について!P1-1)&amp;"年度"</f>
        <v>６年度</v>
      </c>
      <c r="B4" s="224">
        <v>1111</v>
      </c>
      <c r="C4" s="224">
        <v>4178192</v>
      </c>
      <c r="D4" s="224">
        <v>1114200</v>
      </c>
      <c r="E4" s="224">
        <v>1794968</v>
      </c>
      <c r="F4" s="110">
        <f>SUM(C4:E4)</f>
        <v>7087360</v>
      </c>
      <c r="G4" s="110">
        <f>ROUND(F4/B4,0)</f>
        <v>6379</v>
      </c>
      <c r="H4" s="230">
        <v>6799</v>
      </c>
    </row>
    <row r="5" spans="1:8" x14ac:dyDescent="0.15">
      <c r="A5" s="23" t="s">
        <v>234</v>
      </c>
      <c r="B5" s="21" t="s">
        <v>235</v>
      </c>
    </row>
    <row r="6" spans="1:8" x14ac:dyDescent="0.15">
      <c r="B6" s="21" t="str">
        <f>"２　職員数は、令和"&amp;DBCS(流山市の給与・定員管理について!P1-1)&amp;"年４月１日現在の人数です。また、暫定再任用職員（短時間勤務）、定年前"</f>
        <v>２　職員数は、令和６年４月１日現在の人数です。また、暫定再任用職員（短時間勤務）、定年前</v>
      </c>
    </row>
    <row r="7" spans="1:8" x14ac:dyDescent="0.15">
      <c r="B7" s="21" t="s">
        <v>431</v>
      </c>
    </row>
    <row r="8" spans="1:8" x14ac:dyDescent="0.15">
      <c r="B8" s="21" t="s">
        <v>432</v>
      </c>
    </row>
    <row r="9" spans="1:8" x14ac:dyDescent="0.15">
      <c r="B9" s="22" t="s">
        <v>433</v>
      </c>
    </row>
  </sheetData>
  <mergeCells count="5">
    <mergeCell ref="C2:F2"/>
    <mergeCell ref="G2:G3"/>
    <mergeCell ref="H2:H3"/>
    <mergeCell ref="A2:A3"/>
    <mergeCell ref="B2:B3"/>
  </mergeCells>
  <phoneticPr fontId="1"/>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dimension ref="A1:B7"/>
  <sheetViews>
    <sheetView showGridLines="0" workbookViewId="0"/>
  </sheetViews>
  <sheetFormatPr defaultRowHeight="13.5" x14ac:dyDescent="0.15"/>
  <cols>
    <col min="1" max="1" width="51.75" customWidth="1"/>
    <col min="2" max="2" width="15.875" bestFit="1" customWidth="1"/>
  </cols>
  <sheetData>
    <row r="1" spans="1:2" x14ac:dyDescent="0.15">
      <c r="A1" t="str">
        <f>"ウ　地域手当（令和"&amp;DBCS(流山市の給与・定員管理について!P1)&amp;"年４月１日現在）"</f>
        <v>ウ　地域手当（令和７年４月１日現在）</v>
      </c>
    </row>
    <row r="2" spans="1:2" ht="21" customHeight="1" x14ac:dyDescent="0.15">
      <c r="A2" s="168" t="str">
        <f>"支給実績（令和"&amp;DBCS(流山市の給与・定員管理について!P1-1)&amp;"年度決算）"</f>
        <v>支給実績（令和６年度決算）</v>
      </c>
      <c r="B2" s="169">
        <v>10641</v>
      </c>
    </row>
    <row r="3" spans="1:2" ht="21" customHeight="1" x14ac:dyDescent="0.15">
      <c r="A3" s="168" t="str">
        <f>"支給職員１人当たり平均支給年額（令和"&amp;DBCS(流山市の給与・定員管理について!P1-1)&amp;"年度決算）"</f>
        <v>支給職員１人当たり平均支給年額（令和６年度決算）</v>
      </c>
      <c r="B3" s="127">
        <v>304031</v>
      </c>
    </row>
    <row r="4" spans="1:2" ht="21" customHeight="1" x14ac:dyDescent="0.15">
      <c r="A4" s="152" t="s">
        <v>65</v>
      </c>
      <c r="B4" s="120" t="s">
        <v>343</v>
      </c>
    </row>
    <row r="5" spans="1:2" ht="21" customHeight="1" x14ac:dyDescent="0.15">
      <c r="A5" s="152" t="s">
        <v>436</v>
      </c>
      <c r="B5" s="178">
        <v>7.4999999999999997E-2</v>
      </c>
    </row>
    <row r="6" spans="1:2" ht="21" customHeight="1" x14ac:dyDescent="0.15">
      <c r="A6" s="152" t="s">
        <v>66</v>
      </c>
      <c r="B6" s="179">
        <v>35</v>
      </c>
    </row>
    <row r="7" spans="1:2" ht="21" customHeight="1" x14ac:dyDescent="0.15">
      <c r="A7" s="152" t="s">
        <v>441</v>
      </c>
      <c r="B7" s="178">
        <v>7.4999999999999997E-2</v>
      </c>
    </row>
  </sheetData>
  <phoneticPr fontId="1"/>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dimension ref="A1:B6"/>
  <sheetViews>
    <sheetView showGridLines="0" workbookViewId="0">
      <selection activeCell="G15" sqref="G15"/>
    </sheetView>
  </sheetViews>
  <sheetFormatPr defaultRowHeight="13.5" x14ac:dyDescent="0.15"/>
  <cols>
    <col min="1" max="1" width="51.75" customWidth="1"/>
    <col min="2" max="2" width="12" customWidth="1"/>
  </cols>
  <sheetData>
    <row r="1" spans="1:2" x14ac:dyDescent="0.15">
      <c r="A1" t="str">
        <f>"エ　特殊勤務手当（令和"&amp;DBCS(流山市の給与・定員管理について!P1)&amp;"年４月１日現在）"</f>
        <v>エ　特殊勤務手当（令和７年４月１日現在）</v>
      </c>
    </row>
    <row r="2" spans="1:2" ht="21" customHeight="1" x14ac:dyDescent="0.15">
      <c r="A2" s="150" t="s">
        <v>0</v>
      </c>
      <c r="B2" s="150" t="s">
        <v>222</v>
      </c>
    </row>
    <row r="3" spans="1:2" ht="21" customHeight="1" x14ac:dyDescent="0.15">
      <c r="A3" s="186" t="str">
        <f>"支給実績（令和"&amp;DBCS(流山市の給与・定員管理について!P1-1)&amp;"年度決算）"</f>
        <v>支給実績（令和６年度決算）</v>
      </c>
      <c r="B3" s="307">
        <v>60000</v>
      </c>
    </row>
    <row r="4" spans="1:2" ht="21" customHeight="1" x14ac:dyDescent="0.15">
      <c r="A4" s="186" t="str">
        <f>"支給職員１人当たり平均支給年額（令和"&amp;DBCS(流山市の給与・定員管理について!P1-1)&amp;"年度決算）"</f>
        <v>支給職員１人当たり平均支給年額（令和６年度決算）</v>
      </c>
      <c r="B4" s="137">
        <v>60000</v>
      </c>
    </row>
    <row r="5" spans="1:2" ht="21" customHeight="1" x14ac:dyDescent="0.15">
      <c r="A5" s="186" t="str">
        <f>"職員全体に占める手当支給職員の割合（令和"&amp;DBCS(流山市の給与・定員管理について!P1-1)&amp;"年度）"</f>
        <v>職員全体に占める手当支給職員の割合（令和６年度）</v>
      </c>
      <c r="B5" s="138">
        <v>2.8570000000000002E-2</v>
      </c>
    </row>
    <row r="6" spans="1:2" ht="21" customHeight="1" x14ac:dyDescent="0.15">
      <c r="A6" s="186" t="s">
        <v>425</v>
      </c>
      <c r="B6" s="199">
        <v>5</v>
      </c>
    </row>
  </sheetData>
  <phoneticPr fontId="1"/>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dimension ref="A1:E11"/>
  <sheetViews>
    <sheetView showGridLines="0" workbookViewId="0">
      <selection activeCell="C4" sqref="C4"/>
    </sheetView>
  </sheetViews>
  <sheetFormatPr defaultRowHeight="13.5" x14ac:dyDescent="0.15"/>
  <cols>
    <col min="1" max="1" width="15.5" bestFit="1" customWidth="1"/>
    <col min="2" max="2" width="42.5" customWidth="1"/>
    <col min="3" max="3" width="17.625" customWidth="1"/>
    <col min="4" max="4" width="6.375" customWidth="1"/>
    <col min="5" max="5" width="8.375" bestFit="1" customWidth="1"/>
  </cols>
  <sheetData>
    <row r="1" spans="1:5" x14ac:dyDescent="0.15">
      <c r="A1" t="s">
        <v>385</v>
      </c>
    </row>
    <row r="2" spans="1:5" ht="33" customHeight="1" x14ac:dyDescent="0.15">
      <c r="A2" s="156" t="s">
        <v>67</v>
      </c>
      <c r="B2" s="156" t="s">
        <v>68</v>
      </c>
      <c r="C2" s="300" t="str">
        <f>"支給実績（令和"&amp;DBCS(流山市の給与・定員管理について!P1-1)&amp;"年度決算）"</f>
        <v>支給実績（令和６年度決算）</v>
      </c>
      <c r="D2" s="400" t="s">
        <v>69</v>
      </c>
      <c r="E2" s="400"/>
    </row>
    <row r="3" spans="1:5" ht="35.25" customHeight="1" x14ac:dyDescent="0.15">
      <c r="A3" s="28" t="s">
        <v>223</v>
      </c>
      <c r="B3" s="29" t="s">
        <v>224</v>
      </c>
      <c r="C3" s="197" t="s">
        <v>326</v>
      </c>
      <c r="D3" s="145" t="s">
        <v>118</v>
      </c>
      <c r="E3" s="34">
        <v>5000</v>
      </c>
    </row>
    <row r="4" spans="1:5" ht="35.25" customHeight="1" x14ac:dyDescent="0.15">
      <c r="A4" s="28" t="s">
        <v>226</v>
      </c>
      <c r="B4" s="29" t="s">
        <v>225</v>
      </c>
      <c r="C4" s="306">
        <v>60000</v>
      </c>
      <c r="D4" s="145" t="s">
        <v>118</v>
      </c>
      <c r="E4" s="34">
        <v>5000</v>
      </c>
    </row>
    <row r="5" spans="1:5" ht="51" customHeight="1" x14ac:dyDescent="0.15">
      <c r="A5" s="28" t="s">
        <v>94</v>
      </c>
      <c r="B5" s="29" t="s">
        <v>227</v>
      </c>
      <c r="C5" s="197" t="s">
        <v>326</v>
      </c>
      <c r="D5" s="145" t="s">
        <v>117</v>
      </c>
      <c r="E5" s="34">
        <v>300</v>
      </c>
    </row>
    <row r="6" spans="1:5" ht="35.25" customHeight="1" x14ac:dyDescent="0.15">
      <c r="A6" s="28" t="s">
        <v>228</v>
      </c>
      <c r="B6" s="29" t="s">
        <v>229</v>
      </c>
      <c r="C6" s="223" t="s">
        <v>326</v>
      </c>
      <c r="D6" s="145" t="s">
        <v>119</v>
      </c>
      <c r="E6" s="34">
        <v>2000</v>
      </c>
    </row>
    <row r="7" spans="1:5" ht="35.25" customHeight="1" x14ac:dyDescent="0.15">
      <c r="A7" s="28" t="s">
        <v>71</v>
      </c>
      <c r="B7" s="29" t="s">
        <v>230</v>
      </c>
      <c r="C7" s="197" t="s">
        <v>326</v>
      </c>
      <c r="D7" s="145" t="s">
        <v>117</v>
      </c>
      <c r="E7" s="34">
        <v>400</v>
      </c>
    </row>
    <row r="8" spans="1:5" ht="35.25" customHeight="1" x14ac:dyDescent="0.15"/>
    <row r="9" spans="1:5" ht="35.25" customHeight="1" x14ac:dyDescent="0.15"/>
    <row r="10" spans="1:5" ht="35.25" customHeight="1" x14ac:dyDescent="0.15"/>
    <row r="11" spans="1:5" ht="35.25" customHeight="1" x14ac:dyDescent="0.15"/>
  </sheetData>
  <mergeCells count="1">
    <mergeCell ref="D2:E2"/>
  </mergeCells>
  <phoneticPr fontId="1"/>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dimension ref="A1:B6"/>
  <sheetViews>
    <sheetView showGridLines="0" workbookViewId="0">
      <selection activeCell="B5" sqref="B5"/>
    </sheetView>
  </sheetViews>
  <sheetFormatPr defaultRowHeight="13.5" x14ac:dyDescent="0.15"/>
  <cols>
    <col min="1" max="1" width="46.375" bestFit="1" customWidth="1"/>
    <col min="2" max="2" width="15.625" customWidth="1"/>
  </cols>
  <sheetData>
    <row r="1" spans="1:2" x14ac:dyDescent="0.15">
      <c r="A1" t="s">
        <v>270</v>
      </c>
    </row>
    <row r="2" spans="1:2" x14ac:dyDescent="0.15">
      <c r="A2" s="152" t="str">
        <f>"支給実績（令和"&amp;DBCS(流山市の給与・定員管理について!P1-1)&amp;"年度決算）"</f>
        <v>支給実績（令和６年度決算）</v>
      </c>
      <c r="B2" s="169">
        <v>2284</v>
      </c>
    </row>
    <row r="3" spans="1:2" x14ac:dyDescent="0.15">
      <c r="A3" s="152" t="str">
        <f>"職員１人当たり平均支給年額（令和"&amp;DBCS(流山市の給与・定員管理について!P1-1)&amp;"年度決算）"</f>
        <v>職員１人当たり平均支給年額（令和６年度決算）</v>
      </c>
      <c r="B3" s="170">
        <v>99</v>
      </c>
    </row>
    <row r="4" spans="1:2" x14ac:dyDescent="0.15">
      <c r="A4" s="152" t="str">
        <f>"支給実績（令和"&amp;DBCS(流山市の給与・定員管理について!P1-2)&amp;"年度決算）"</f>
        <v>支給実績（令和５年度決算）</v>
      </c>
      <c r="B4" s="169">
        <v>3080</v>
      </c>
    </row>
    <row r="5" spans="1:2" x14ac:dyDescent="0.15">
      <c r="A5" s="152" t="str">
        <f>"職員１人当たり平均支給年額（令和"&amp;DBCS(流山市の給与・定員管理について!P1-2)&amp;"年度決算）"</f>
        <v>職員１人当たり平均支給年額（令和５年度決算）</v>
      </c>
      <c r="B5" s="170">
        <v>106</v>
      </c>
    </row>
    <row r="6" spans="1:2" x14ac:dyDescent="0.15">
      <c r="A6" s="219" t="s">
        <v>453</v>
      </c>
    </row>
  </sheetData>
  <phoneticPr fontId="1"/>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dimension ref="A1:F9"/>
  <sheetViews>
    <sheetView showGridLines="0" workbookViewId="0">
      <selection activeCell="B3" sqref="B3:B9"/>
    </sheetView>
  </sheetViews>
  <sheetFormatPr defaultRowHeight="13.5" x14ac:dyDescent="0.15"/>
  <cols>
    <col min="2" max="2" width="24.5" customWidth="1"/>
    <col min="3" max="3" width="10.25" customWidth="1"/>
    <col min="4" max="4" width="23.125" customWidth="1"/>
    <col min="5" max="5" width="15.5" customWidth="1"/>
    <col min="6" max="6" width="10" customWidth="1"/>
  </cols>
  <sheetData>
    <row r="1" spans="1:6" x14ac:dyDescent="0.15">
      <c r="A1" t="str">
        <f>"カ　その他の手当（令和"&amp;DBCS(流山市の給与・定員管理について!P1)&amp;"年４月１日現在）"</f>
        <v>カ　その他の手当（令和７年４月１日現在）</v>
      </c>
    </row>
    <row r="2" spans="1:6" ht="60" customHeight="1" x14ac:dyDescent="0.15">
      <c r="A2" s="156" t="s">
        <v>121</v>
      </c>
      <c r="B2" s="202" t="s">
        <v>486</v>
      </c>
      <c r="C2" s="171" t="s">
        <v>231</v>
      </c>
      <c r="D2" s="171" t="s">
        <v>495</v>
      </c>
      <c r="E2" s="294" t="str">
        <f>"支給実績
（令和"&amp;DBCS(流山市の給与・定員管理について!P1-1)&amp;"年度決算）"</f>
        <v>支給実績
（令和６年度決算）</v>
      </c>
      <c r="F2" s="294" t="str">
        <f>"支給職員1人当たり平均支給年額
（令和"&amp;DBCS(流山市の給与・定員管理について!P1-1)&amp;"年度決算）"</f>
        <v>支給職員1人当たり平均支給年額
（令和６年度決算）</v>
      </c>
    </row>
    <row r="3" spans="1:6" ht="75" customHeight="1" x14ac:dyDescent="0.15">
      <c r="A3" s="200" t="s">
        <v>122</v>
      </c>
      <c r="B3" s="401" t="s">
        <v>492</v>
      </c>
      <c r="C3" s="199" t="s">
        <v>123</v>
      </c>
      <c r="D3" s="292" t="s">
        <v>326</v>
      </c>
      <c r="E3" s="308">
        <v>2250</v>
      </c>
      <c r="F3" s="123">
        <v>225000</v>
      </c>
    </row>
    <row r="4" spans="1:6" ht="38.25" customHeight="1" x14ac:dyDescent="0.15">
      <c r="A4" s="200" t="s">
        <v>124</v>
      </c>
      <c r="B4" s="402"/>
      <c r="C4" s="199" t="s">
        <v>123</v>
      </c>
      <c r="D4" s="292" t="s">
        <v>326</v>
      </c>
      <c r="E4" s="308">
        <v>2892</v>
      </c>
      <c r="F4" s="123">
        <v>321333</v>
      </c>
    </row>
    <row r="5" spans="1:6" ht="82.5" customHeight="1" x14ac:dyDescent="0.15">
      <c r="A5" s="200" t="s">
        <v>126</v>
      </c>
      <c r="B5" s="402"/>
      <c r="C5" s="199" t="s">
        <v>123</v>
      </c>
      <c r="D5" s="292" t="s">
        <v>326</v>
      </c>
      <c r="E5" s="308">
        <v>3392</v>
      </c>
      <c r="F5" s="123">
        <v>113069</v>
      </c>
    </row>
    <row r="6" spans="1:6" ht="90" customHeight="1" x14ac:dyDescent="0.15">
      <c r="A6" s="200" t="s">
        <v>127</v>
      </c>
      <c r="B6" s="402"/>
      <c r="C6" s="199" t="s">
        <v>123</v>
      </c>
      <c r="D6" s="292" t="s">
        <v>326</v>
      </c>
      <c r="E6" s="308">
        <v>5887</v>
      </c>
      <c r="F6" s="123">
        <v>735900</v>
      </c>
    </row>
    <row r="7" spans="1:6" ht="75" customHeight="1" x14ac:dyDescent="0.15">
      <c r="A7" s="200" t="s">
        <v>129</v>
      </c>
      <c r="B7" s="402"/>
      <c r="C7" s="199" t="s">
        <v>123</v>
      </c>
      <c r="D7" s="292" t="s">
        <v>326</v>
      </c>
      <c r="E7" s="123">
        <v>0</v>
      </c>
      <c r="F7" s="123">
        <v>0</v>
      </c>
    </row>
    <row r="8" spans="1:6" ht="36" customHeight="1" x14ac:dyDescent="0.15">
      <c r="A8" s="200" t="s">
        <v>132</v>
      </c>
      <c r="B8" s="402"/>
      <c r="C8" s="199" t="s">
        <v>123</v>
      </c>
      <c r="D8" s="292" t="s">
        <v>326</v>
      </c>
      <c r="E8" s="123">
        <v>0</v>
      </c>
      <c r="F8" s="123">
        <v>0</v>
      </c>
    </row>
    <row r="9" spans="1:6" ht="127.5" customHeight="1" x14ac:dyDescent="0.15">
      <c r="A9" s="200" t="s">
        <v>133</v>
      </c>
      <c r="B9" s="403"/>
      <c r="C9" s="199" t="s">
        <v>123</v>
      </c>
      <c r="D9" s="292" t="s">
        <v>326</v>
      </c>
      <c r="E9" s="123">
        <v>0</v>
      </c>
      <c r="F9" s="123">
        <v>0</v>
      </c>
    </row>
  </sheetData>
  <mergeCells count="1">
    <mergeCell ref="B3:B9"/>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K41"/>
  <sheetViews>
    <sheetView showGridLines="0" zoomScale="115" zoomScaleNormal="115" workbookViewId="0">
      <selection activeCell="M33" sqref="M33"/>
    </sheetView>
  </sheetViews>
  <sheetFormatPr defaultRowHeight="13.5" x14ac:dyDescent="0.15"/>
  <cols>
    <col min="1" max="1" width="5.875" style="1" customWidth="1"/>
    <col min="2" max="2" width="14.875" style="1" customWidth="1"/>
    <col min="3" max="16384" width="9" style="1"/>
  </cols>
  <sheetData>
    <row r="1" spans="1:1" x14ac:dyDescent="0.15">
      <c r="A1" s="1" t="s">
        <v>272</v>
      </c>
    </row>
    <row r="17" spans="1:11" x14ac:dyDescent="0.15">
      <c r="A17" s="21" t="s">
        <v>273</v>
      </c>
      <c r="B17" s="21" t="s">
        <v>274</v>
      </c>
      <c r="C17" s="21"/>
      <c r="D17" s="21"/>
      <c r="E17" s="21"/>
      <c r="F17" s="21"/>
      <c r="G17" s="21"/>
      <c r="H17" s="21"/>
      <c r="I17" s="21"/>
    </row>
    <row r="18" spans="1:11" x14ac:dyDescent="0.15">
      <c r="B18" s="21" t="s">
        <v>275</v>
      </c>
      <c r="C18" s="21"/>
      <c r="D18" s="21"/>
      <c r="E18" s="21"/>
      <c r="F18" s="21"/>
      <c r="G18" s="21"/>
      <c r="H18" s="21"/>
      <c r="I18" s="21"/>
    </row>
    <row r="19" spans="1:11" x14ac:dyDescent="0.15">
      <c r="B19" s="21" t="s">
        <v>276</v>
      </c>
      <c r="C19" s="21"/>
      <c r="D19" s="21"/>
      <c r="E19" s="21"/>
      <c r="F19" s="21"/>
      <c r="G19" s="21"/>
      <c r="H19" s="21"/>
      <c r="I19" s="21"/>
    </row>
    <row r="20" spans="1:11" x14ac:dyDescent="0.15">
      <c r="B20" s="21" t="s">
        <v>277</v>
      </c>
      <c r="C20" s="21"/>
      <c r="D20" s="21"/>
      <c r="E20" s="21"/>
      <c r="F20" s="21"/>
      <c r="G20" s="21"/>
      <c r="H20" s="21"/>
      <c r="I20" s="21"/>
    </row>
    <row r="21" spans="1:11" x14ac:dyDescent="0.15">
      <c r="B21" s="21" t="s">
        <v>278</v>
      </c>
      <c r="C21" s="21"/>
      <c r="D21" s="21"/>
      <c r="E21" s="21"/>
      <c r="F21" s="21"/>
      <c r="G21" s="21"/>
      <c r="H21" s="21"/>
      <c r="I21" s="21"/>
    </row>
    <row r="22" spans="1:11" x14ac:dyDescent="0.15">
      <c r="B22" s="21" t="s">
        <v>434</v>
      </c>
      <c r="C22" s="21"/>
      <c r="D22" s="21"/>
      <c r="E22" s="21"/>
      <c r="F22" s="21"/>
      <c r="G22" s="21"/>
      <c r="H22" s="21"/>
      <c r="I22" s="21"/>
    </row>
    <row r="23" spans="1:11" x14ac:dyDescent="0.15">
      <c r="B23" s="21" t="s">
        <v>279</v>
      </c>
      <c r="C23" s="21"/>
      <c r="D23" s="21"/>
      <c r="E23" s="21"/>
      <c r="F23" s="21"/>
      <c r="G23" s="21"/>
      <c r="H23" s="21"/>
      <c r="I23" s="21"/>
    </row>
    <row r="24" spans="1:11" x14ac:dyDescent="0.15">
      <c r="B24" s="21" t="s">
        <v>280</v>
      </c>
      <c r="C24" s="21"/>
      <c r="D24" s="21"/>
      <c r="E24" s="21"/>
      <c r="F24" s="21"/>
      <c r="G24" s="21"/>
      <c r="H24" s="21"/>
      <c r="I24" s="21"/>
    </row>
    <row r="25" spans="1:11" x14ac:dyDescent="0.15">
      <c r="B25" s="21" t="s">
        <v>443</v>
      </c>
      <c r="C25" s="21"/>
      <c r="D25" s="21"/>
      <c r="E25" s="21"/>
      <c r="F25" s="21"/>
      <c r="G25" s="21"/>
      <c r="H25" s="21"/>
      <c r="I25" s="21"/>
    </row>
    <row r="26" spans="1:11" x14ac:dyDescent="0.15">
      <c r="B26" s="21" t="s">
        <v>444</v>
      </c>
      <c r="C26" s="21"/>
      <c r="D26" s="21"/>
      <c r="E26" s="21"/>
      <c r="F26" s="21"/>
      <c r="G26" s="21"/>
      <c r="H26" s="21"/>
      <c r="I26" s="21"/>
    </row>
    <row r="27" spans="1:11" x14ac:dyDescent="0.15">
      <c r="B27" s="21" t="s">
        <v>469</v>
      </c>
      <c r="C27" s="21"/>
      <c r="D27" s="21"/>
      <c r="E27" s="21"/>
      <c r="F27" s="21"/>
      <c r="G27" s="21"/>
      <c r="H27" s="21"/>
      <c r="I27" s="21"/>
    </row>
    <row r="29" spans="1:11" x14ac:dyDescent="0.15">
      <c r="A29" s="404" t="s">
        <v>281</v>
      </c>
      <c r="B29" s="405" t="s">
        <v>502</v>
      </c>
      <c r="C29" s="405"/>
      <c r="D29" s="405"/>
      <c r="E29" s="405"/>
      <c r="F29" s="405"/>
      <c r="G29" s="405"/>
      <c r="H29" s="405"/>
      <c r="I29" s="405"/>
      <c r="J29" s="235"/>
      <c r="K29" s="235"/>
    </row>
    <row r="30" spans="1:11" x14ac:dyDescent="0.15">
      <c r="A30" s="405" t="s">
        <v>503</v>
      </c>
      <c r="B30" s="405"/>
      <c r="C30" s="405"/>
      <c r="D30" s="405"/>
      <c r="E30" s="405"/>
      <c r="F30" s="405"/>
      <c r="G30" s="405"/>
      <c r="H30" s="405"/>
      <c r="I30" s="405"/>
      <c r="J30" s="235"/>
      <c r="K30" s="235"/>
    </row>
    <row r="31" spans="1:11" ht="13.5" customHeight="1" x14ac:dyDescent="0.15">
      <c r="B31" s="330" t="s">
        <v>419</v>
      </c>
      <c r="C31" s="331"/>
      <c r="D31" s="331"/>
      <c r="E31" s="331"/>
      <c r="F31" s="331"/>
      <c r="G31" s="331"/>
      <c r="H31" s="331"/>
      <c r="I31" s="332"/>
      <c r="J31" s="33"/>
    </row>
    <row r="32" spans="1:11" x14ac:dyDescent="0.15">
      <c r="B32" s="333"/>
      <c r="C32" s="334"/>
      <c r="D32" s="334"/>
      <c r="E32" s="334"/>
      <c r="F32" s="334"/>
      <c r="G32" s="334"/>
      <c r="H32" s="334"/>
      <c r="I32" s="335"/>
      <c r="J32" s="33"/>
    </row>
    <row r="33" spans="2:10" x14ac:dyDescent="0.15">
      <c r="B33" s="333"/>
      <c r="C33" s="334"/>
      <c r="D33" s="334"/>
      <c r="E33" s="334"/>
      <c r="F33" s="334"/>
      <c r="G33" s="334"/>
      <c r="H33" s="334"/>
      <c r="I33" s="335"/>
      <c r="J33" s="33"/>
    </row>
    <row r="34" spans="2:10" x14ac:dyDescent="0.15">
      <c r="B34" s="336"/>
      <c r="C34" s="337"/>
      <c r="D34" s="337"/>
      <c r="E34" s="337"/>
      <c r="F34" s="337"/>
      <c r="G34" s="337"/>
      <c r="H34" s="337"/>
      <c r="I34" s="338"/>
      <c r="J34" s="33"/>
    </row>
    <row r="38" spans="2:10" x14ac:dyDescent="0.15">
      <c r="C38" s="233">
        <v>44652</v>
      </c>
      <c r="D38" s="233">
        <v>45017</v>
      </c>
      <c r="E38" s="233">
        <v>45383</v>
      </c>
      <c r="F38" s="233">
        <v>45748</v>
      </c>
    </row>
    <row r="39" spans="2:10" x14ac:dyDescent="0.15">
      <c r="B39" s="1" t="s">
        <v>282</v>
      </c>
      <c r="C39" s="234">
        <v>102.3</v>
      </c>
      <c r="D39" s="234">
        <v>102.6</v>
      </c>
      <c r="E39" s="234">
        <v>102.4</v>
      </c>
      <c r="F39" s="234">
        <v>102.5</v>
      </c>
    </row>
    <row r="40" spans="2:10" x14ac:dyDescent="0.15">
      <c r="B40" s="1" t="s">
        <v>283</v>
      </c>
      <c r="C40" s="234">
        <v>99.9</v>
      </c>
      <c r="D40" s="234">
        <v>99.7</v>
      </c>
      <c r="E40" s="234">
        <v>99.6</v>
      </c>
      <c r="F40" s="234">
        <v>99.6</v>
      </c>
    </row>
    <row r="41" spans="2:10" x14ac:dyDescent="0.15">
      <c r="B41" s="1" t="s">
        <v>284</v>
      </c>
      <c r="C41" s="235">
        <v>98.7</v>
      </c>
      <c r="D41" s="235">
        <v>98.6</v>
      </c>
      <c r="E41" s="235">
        <v>98.6</v>
      </c>
      <c r="F41" s="235">
        <v>98.7</v>
      </c>
    </row>
  </sheetData>
  <mergeCells count="1">
    <mergeCell ref="B31:I34"/>
  </mergeCells>
  <phoneticPr fontId="1"/>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C7"/>
  <sheetViews>
    <sheetView showGridLines="0" zoomScaleNormal="100" workbookViewId="0">
      <selection activeCell="M33" sqref="M33"/>
    </sheetView>
  </sheetViews>
  <sheetFormatPr defaultRowHeight="13.5" x14ac:dyDescent="0.15"/>
  <cols>
    <col min="1" max="1" width="15.375" customWidth="1"/>
    <col min="2" max="2" width="71.75" customWidth="1"/>
  </cols>
  <sheetData>
    <row r="1" spans="1:3" x14ac:dyDescent="0.15">
      <c r="A1" s="406" t="s">
        <v>500</v>
      </c>
      <c r="B1" s="406"/>
      <c r="C1" s="406"/>
    </row>
    <row r="2" spans="1:3" ht="54.75" customHeight="1" x14ac:dyDescent="0.15">
      <c r="A2" s="407" t="s">
        <v>512</v>
      </c>
      <c r="B2" s="407"/>
      <c r="C2" s="406"/>
    </row>
    <row r="3" spans="1:3" ht="16.5" customHeight="1" x14ac:dyDescent="0.15">
      <c r="A3" s="406" t="s">
        <v>236</v>
      </c>
      <c r="B3" s="406"/>
      <c r="C3" s="406"/>
    </row>
    <row r="4" spans="1:3" ht="16.5" customHeight="1" x14ac:dyDescent="0.15">
      <c r="A4" s="408" t="s">
        <v>501</v>
      </c>
      <c r="B4" s="408"/>
      <c r="C4" s="406"/>
    </row>
    <row r="5" spans="1:3" x14ac:dyDescent="0.15">
      <c r="A5" s="327" t="s">
        <v>237</v>
      </c>
      <c r="B5" s="409" t="s">
        <v>511</v>
      </c>
      <c r="C5" s="406"/>
    </row>
    <row r="6" spans="1:3" ht="42.75" customHeight="1" x14ac:dyDescent="0.15">
      <c r="A6" s="327" t="s">
        <v>238</v>
      </c>
      <c r="B6" s="284" t="s">
        <v>504</v>
      </c>
      <c r="C6" s="406"/>
    </row>
    <row r="7" spans="1:3" x14ac:dyDescent="0.15">
      <c r="A7" s="406"/>
      <c r="B7" s="406"/>
      <c r="C7" s="406"/>
    </row>
  </sheetData>
  <mergeCells count="2">
    <mergeCell ref="A2:B2"/>
    <mergeCell ref="A4:B4"/>
  </mergeCells>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46F46-6C91-453A-9D5C-6C61094957A5}">
  <dimension ref="A1:F10"/>
  <sheetViews>
    <sheetView showGridLines="0" zoomScaleNormal="100" workbookViewId="0">
      <selection activeCell="M33" sqref="M33"/>
    </sheetView>
  </sheetViews>
  <sheetFormatPr defaultRowHeight="13.5" x14ac:dyDescent="0.15"/>
  <cols>
    <col min="1" max="1" width="23.375" customWidth="1"/>
    <col min="2" max="4" width="12" customWidth="1"/>
  </cols>
  <sheetData>
    <row r="1" spans="1:6" ht="16.5" customHeight="1" x14ac:dyDescent="0.15">
      <c r="A1" s="295" t="s">
        <v>239</v>
      </c>
      <c r="B1" s="295"/>
      <c r="C1" s="295"/>
      <c r="D1" s="295"/>
      <c r="E1" s="406"/>
      <c r="F1" s="406"/>
    </row>
    <row r="2" spans="1:6" ht="16.5" customHeight="1" x14ac:dyDescent="0.15">
      <c r="A2" s="295" t="s">
        <v>472</v>
      </c>
      <c r="B2" s="295"/>
      <c r="C2" s="295"/>
      <c r="D2" s="295"/>
      <c r="E2" s="406"/>
      <c r="F2" s="406"/>
    </row>
    <row r="3" spans="1:6" ht="16.5" customHeight="1" x14ac:dyDescent="0.15">
      <c r="A3" s="410" t="str">
        <f>"（支給割合）国基準５％に対し、流山市においては７．５％を支給（令和"&amp;DBCS(流山市の給与・定員管理について!P1)&amp;"年度）。"</f>
        <v>（支給割合）国基準５％に対し、流山市においては７．５％を支給（令和７年度）。</v>
      </c>
      <c r="B3" s="410"/>
      <c r="C3" s="410"/>
      <c r="D3" s="410"/>
      <c r="E3" s="406"/>
      <c r="F3" s="406"/>
    </row>
    <row r="4" spans="1:6" x14ac:dyDescent="0.15">
      <c r="A4" s="295" t="s">
        <v>523</v>
      </c>
      <c r="B4" s="295"/>
      <c r="C4" s="295"/>
      <c r="D4" s="295"/>
      <c r="E4" s="406"/>
      <c r="F4" s="406"/>
    </row>
    <row r="5" spans="1:6" ht="6" customHeight="1" x14ac:dyDescent="0.15">
      <c r="A5" s="411"/>
      <c r="B5" s="411"/>
      <c r="C5" s="411"/>
      <c r="D5" s="411"/>
      <c r="E5" s="406"/>
      <c r="F5" s="406"/>
    </row>
    <row r="6" spans="1:6" x14ac:dyDescent="0.15">
      <c r="A6" s="412"/>
      <c r="B6" s="361" t="s">
        <v>517</v>
      </c>
      <c r="C6" s="362"/>
      <c r="D6" s="363"/>
      <c r="E6" s="406"/>
      <c r="F6" s="406"/>
    </row>
    <row r="7" spans="1:6" x14ac:dyDescent="0.15">
      <c r="A7" s="413"/>
      <c r="B7" s="327" t="s">
        <v>518</v>
      </c>
      <c r="C7" s="327" t="s">
        <v>515</v>
      </c>
      <c r="D7" s="327" t="s">
        <v>516</v>
      </c>
      <c r="E7" s="406"/>
      <c r="F7" s="406"/>
    </row>
    <row r="8" spans="1:6" x14ac:dyDescent="0.15">
      <c r="A8" s="273" t="s">
        <v>514</v>
      </c>
      <c r="B8" s="414" t="s">
        <v>519</v>
      </c>
      <c r="C8" s="414" t="s">
        <v>519</v>
      </c>
      <c r="D8" s="414" t="s">
        <v>520</v>
      </c>
      <c r="E8" s="406"/>
      <c r="F8" s="406"/>
    </row>
    <row r="9" spans="1:6" x14ac:dyDescent="0.15">
      <c r="A9" s="273" t="s">
        <v>522</v>
      </c>
      <c r="B9" s="414" t="s">
        <v>521</v>
      </c>
      <c r="C9" s="414" t="s">
        <v>521</v>
      </c>
      <c r="D9" s="414" t="s">
        <v>506</v>
      </c>
      <c r="E9" s="406"/>
      <c r="F9" s="406"/>
    </row>
    <row r="10" spans="1:6" x14ac:dyDescent="0.15">
      <c r="A10" s="406"/>
      <c r="B10" s="406"/>
      <c r="C10" s="406"/>
      <c r="D10" s="406"/>
      <c r="E10" s="406"/>
      <c r="F10" s="406"/>
    </row>
  </sheetData>
  <mergeCells count="2">
    <mergeCell ref="A6:A7"/>
    <mergeCell ref="B6:D6"/>
  </mergeCells>
  <phoneticPr fontId="1"/>
  <pageMargins left="0.7" right="0.7" top="0.75" bottom="0.75" header="0.3" footer="0.3"/>
  <pageSetup paperSize="9" orientation="portrait" r:id="rId1"/>
  <ignoredErrors>
    <ignoredError sqref="C8:D8 B9:D9"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798F4-87AD-407F-BCAC-0B478BF707B3}">
  <dimension ref="A1:C3"/>
  <sheetViews>
    <sheetView showGridLines="0" zoomScaleNormal="100" workbookViewId="0">
      <selection activeCell="M33" sqref="M33"/>
    </sheetView>
  </sheetViews>
  <sheetFormatPr defaultRowHeight="13.5" x14ac:dyDescent="0.15"/>
  <cols>
    <col min="1" max="1" width="15.375" customWidth="1"/>
    <col min="2" max="2" width="71.75" customWidth="1"/>
  </cols>
  <sheetData>
    <row r="1" spans="1:3" ht="16.5" customHeight="1" x14ac:dyDescent="0.15">
      <c r="A1" s="406" t="s">
        <v>240</v>
      </c>
      <c r="B1" s="406"/>
      <c r="C1" s="406"/>
    </row>
    <row r="2" spans="1:3" ht="31.5" customHeight="1" x14ac:dyDescent="0.15">
      <c r="A2" s="407" t="s">
        <v>513</v>
      </c>
      <c r="B2" s="407"/>
      <c r="C2" s="406"/>
    </row>
    <row r="3" spans="1:3" x14ac:dyDescent="0.15">
      <c r="A3" s="406"/>
      <c r="B3" s="406"/>
      <c r="C3" s="406"/>
    </row>
  </sheetData>
  <mergeCells count="1">
    <mergeCell ref="A2:B2"/>
  </mergeCells>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E13"/>
  <sheetViews>
    <sheetView showGridLines="0" workbookViewId="0">
      <selection activeCell="M33" sqref="M33"/>
    </sheetView>
  </sheetViews>
  <sheetFormatPr defaultRowHeight="13.5" x14ac:dyDescent="0.15"/>
  <cols>
    <col min="3" max="5" width="15" customWidth="1"/>
  </cols>
  <sheetData>
    <row r="1" spans="1:5" x14ac:dyDescent="0.15">
      <c r="A1" t="s">
        <v>285</v>
      </c>
    </row>
    <row r="2" spans="1:5" x14ac:dyDescent="0.15">
      <c r="A2" t="str">
        <f>"（１）職員の平均年齢、平均給料月額及び平均給与月額の状況（令和"&amp;DBCS(流山市の給与・定員管理について!P1)&amp;"年４月１日現在）"</f>
        <v>（１）職員の平均年齢、平均給料月額及び平均給与月額の状況（令和７年４月１日現在）</v>
      </c>
    </row>
    <row r="3" spans="1:5" x14ac:dyDescent="0.15">
      <c r="A3" t="s">
        <v>241</v>
      </c>
    </row>
    <row r="4" spans="1:5" ht="36" x14ac:dyDescent="0.15">
      <c r="A4" s="151" t="s">
        <v>0</v>
      </c>
      <c r="B4" s="148" t="s">
        <v>361</v>
      </c>
      <c r="C4" s="151" t="s">
        <v>358</v>
      </c>
      <c r="D4" s="151" t="s">
        <v>359</v>
      </c>
      <c r="E4" s="148" t="s">
        <v>362</v>
      </c>
    </row>
    <row r="5" spans="1:5" x14ac:dyDescent="0.15">
      <c r="A5" s="18" t="s">
        <v>1</v>
      </c>
      <c r="B5" s="227">
        <v>38.799999999999997</v>
      </c>
      <c r="C5" s="228">
        <v>319965</v>
      </c>
      <c r="D5" s="228">
        <v>410783</v>
      </c>
      <c r="E5" s="228">
        <v>375995</v>
      </c>
    </row>
    <row r="6" spans="1:5" x14ac:dyDescent="0.15">
      <c r="A6" s="18" t="s">
        <v>2</v>
      </c>
      <c r="B6" s="227">
        <v>40</v>
      </c>
      <c r="C6" s="228">
        <v>325348</v>
      </c>
      <c r="D6" s="228">
        <v>415365</v>
      </c>
      <c r="E6" s="228" t="s">
        <v>349</v>
      </c>
    </row>
    <row r="7" spans="1:5" x14ac:dyDescent="0.15">
      <c r="A7" s="18" t="s">
        <v>3</v>
      </c>
      <c r="B7" s="227">
        <v>43.2</v>
      </c>
      <c r="C7" s="228">
        <v>336772</v>
      </c>
      <c r="D7" s="228">
        <v>418351</v>
      </c>
      <c r="E7" s="228" t="s">
        <v>349</v>
      </c>
    </row>
    <row r="8" spans="1:5" x14ac:dyDescent="0.15">
      <c r="A8" s="18" t="s">
        <v>4</v>
      </c>
      <c r="B8" s="227">
        <v>39.299999999999997</v>
      </c>
      <c r="C8" s="228">
        <v>317976</v>
      </c>
      <c r="D8" s="228">
        <v>403991</v>
      </c>
      <c r="E8" s="228" t="s">
        <v>349</v>
      </c>
    </row>
    <row r="9" spans="1:5" x14ac:dyDescent="0.15">
      <c r="A9" s="18" t="s">
        <v>5</v>
      </c>
      <c r="B9" s="227">
        <v>42.1</v>
      </c>
      <c r="C9" s="228">
        <v>326880</v>
      </c>
      <c r="D9" s="228">
        <v>440818</v>
      </c>
      <c r="E9" s="228" t="s">
        <v>349</v>
      </c>
    </row>
    <row r="10" spans="1:5" x14ac:dyDescent="0.15">
      <c r="A10" s="193" t="s">
        <v>388</v>
      </c>
      <c r="B10" s="227">
        <v>41.3</v>
      </c>
      <c r="C10" s="228">
        <v>310914</v>
      </c>
      <c r="D10" s="228">
        <v>399332</v>
      </c>
      <c r="E10" s="228" t="s">
        <v>349</v>
      </c>
    </row>
    <row r="11" spans="1:5" x14ac:dyDescent="0.15">
      <c r="A11" s="18" t="s">
        <v>10</v>
      </c>
      <c r="B11" s="229" t="s">
        <v>455</v>
      </c>
      <c r="C11" s="230" t="s">
        <v>455</v>
      </c>
      <c r="D11" s="230" t="s">
        <v>455</v>
      </c>
      <c r="E11" s="228" t="s">
        <v>349</v>
      </c>
    </row>
    <row r="12" spans="1:5" x14ac:dyDescent="0.15">
      <c r="A12" s="18" t="s">
        <v>11</v>
      </c>
      <c r="B12" s="227">
        <v>41.9</v>
      </c>
      <c r="C12" s="228">
        <v>332237</v>
      </c>
      <c r="D12" s="229" t="s">
        <v>349</v>
      </c>
      <c r="E12" s="228">
        <v>414480</v>
      </c>
    </row>
    <row r="13" spans="1:5" x14ac:dyDescent="0.15">
      <c r="A13" s="415" t="s">
        <v>12</v>
      </c>
      <c r="B13" s="229">
        <v>42.1</v>
      </c>
      <c r="C13" s="230">
        <v>330096</v>
      </c>
      <c r="D13" s="230">
        <v>437516</v>
      </c>
      <c r="E13" s="228">
        <v>393258</v>
      </c>
    </row>
  </sheetData>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L18"/>
  <sheetViews>
    <sheetView showGridLines="0" workbookViewId="0">
      <selection activeCell="M33" sqref="M33"/>
    </sheetView>
  </sheetViews>
  <sheetFormatPr defaultRowHeight="13.5" x14ac:dyDescent="0.15"/>
  <cols>
    <col min="1" max="1" width="1.75" customWidth="1"/>
    <col min="2" max="2" width="8" customWidth="1"/>
    <col min="3" max="3" width="7.125" customWidth="1"/>
    <col min="4" max="4" width="6.75" customWidth="1"/>
    <col min="5" max="7" width="11.5" customWidth="1"/>
    <col min="8" max="8" width="8" customWidth="1"/>
    <col min="9" max="9" width="7.25" customWidth="1"/>
    <col min="10" max="10" width="11.375" customWidth="1"/>
    <col min="11" max="11" width="5.5" bestFit="1" customWidth="1"/>
  </cols>
  <sheetData>
    <row r="1" spans="1:12" x14ac:dyDescent="0.15">
      <c r="A1" s="406" t="s">
        <v>242</v>
      </c>
      <c r="B1" s="406"/>
      <c r="C1" s="406"/>
      <c r="D1" s="406"/>
      <c r="E1" s="406"/>
      <c r="F1" s="406"/>
      <c r="G1" s="406"/>
      <c r="H1" s="406"/>
      <c r="I1" s="406"/>
      <c r="J1" s="406"/>
      <c r="K1" s="406"/>
      <c r="L1" s="406"/>
    </row>
    <row r="2" spans="1:12" x14ac:dyDescent="0.15">
      <c r="A2" s="416" t="s">
        <v>0</v>
      </c>
      <c r="B2" s="416"/>
      <c r="C2" s="416" t="s">
        <v>14</v>
      </c>
      <c r="D2" s="416"/>
      <c r="E2" s="416"/>
      <c r="F2" s="416"/>
      <c r="G2" s="417"/>
      <c r="H2" s="418" t="s">
        <v>18</v>
      </c>
      <c r="I2" s="419"/>
      <c r="J2" s="420"/>
      <c r="K2" s="421" t="s">
        <v>16</v>
      </c>
      <c r="L2" s="406"/>
    </row>
    <row r="3" spans="1:12" ht="36" x14ac:dyDescent="0.15">
      <c r="A3" s="416"/>
      <c r="B3" s="416"/>
      <c r="C3" s="422" t="s">
        <v>361</v>
      </c>
      <c r="D3" s="422" t="s">
        <v>363</v>
      </c>
      <c r="E3" s="422" t="s">
        <v>358</v>
      </c>
      <c r="F3" s="422" t="s">
        <v>364</v>
      </c>
      <c r="G3" s="423" t="s">
        <v>365</v>
      </c>
      <c r="H3" s="424" t="s">
        <v>15</v>
      </c>
      <c r="I3" s="422" t="s">
        <v>361</v>
      </c>
      <c r="J3" s="425" t="s">
        <v>366</v>
      </c>
      <c r="K3" s="421" t="s">
        <v>17</v>
      </c>
      <c r="L3" s="406"/>
    </row>
    <row r="4" spans="1:12" x14ac:dyDescent="0.15">
      <c r="A4" s="426" t="s">
        <v>1</v>
      </c>
      <c r="B4" s="427"/>
      <c r="C4" s="231">
        <v>50.7</v>
      </c>
      <c r="D4" s="229">
        <v>60</v>
      </c>
      <c r="E4" s="228">
        <v>319657</v>
      </c>
      <c r="F4" s="228">
        <v>382088</v>
      </c>
      <c r="G4" s="232">
        <v>353983</v>
      </c>
      <c r="H4" s="428" t="s">
        <v>407</v>
      </c>
      <c r="I4" s="327" t="s">
        <v>332</v>
      </c>
      <c r="J4" s="429" t="s">
        <v>329</v>
      </c>
      <c r="K4" s="430" t="s">
        <v>327</v>
      </c>
      <c r="L4" s="406"/>
    </row>
    <row r="5" spans="1:12" ht="28.5" customHeight="1" x14ac:dyDescent="0.15">
      <c r="A5" s="431"/>
      <c r="B5" s="422" t="s">
        <v>19</v>
      </c>
      <c r="C5" s="229">
        <v>55.3</v>
      </c>
      <c r="D5" s="229">
        <v>15</v>
      </c>
      <c r="E5" s="228">
        <v>339387</v>
      </c>
      <c r="F5" s="228">
        <v>378381</v>
      </c>
      <c r="G5" s="232">
        <v>370215</v>
      </c>
      <c r="H5" s="432" t="s">
        <v>429</v>
      </c>
      <c r="I5" s="433">
        <v>45.5</v>
      </c>
      <c r="J5" s="228">
        <v>280200</v>
      </c>
      <c r="K5" s="434">
        <f>F5/J5</f>
        <v>1.3503961456102784</v>
      </c>
      <c r="L5" s="406"/>
    </row>
    <row r="6" spans="1:12" ht="28.5" customHeight="1" x14ac:dyDescent="0.15">
      <c r="A6" s="431"/>
      <c r="B6" s="422" t="s">
        <v>20</v>
      </c>
      <c r="C6" s="229">
        <v>50.2</v>
      </c>
      <c r="D6" s="229">
        <v>22</v>
      </c>
      <c r="E6" s="228">
        <v>319873</v>
      </c>
      <c r="F6" s="228">
        <v>418610</v>
      </c>
      <c r="G6" s="232">
        <v>357969</v>
      </c>
      <c r="H6" s="432" t="s">
        <v>430</v>
      </c>
      <c r="I6" s="433">
        <v>48</v>
      </c>
      <c r="J6" s="228">
        <v>320600</v>
      </c>
      <c r="K6" s="434">
        <f>F6/J6</f>
        <v>1.3057080474111042</v>
      </c>
      <c r="L6" s="406"/>
    </row>
    <row r="7" spans="1:12" x14ac:dyDescent="0.15">
      <c r="A7" s="416" t="s">
        <v>2</v>
      </c>
      <c r="B7" s="416"/>
      <c r="C7" s="229">
        <v>56.5</v>
      </c>
      <c r="D7" s="229">
        <v>21</v>
      </c>
      <c r="E7" s="228">
        <v>353690</v>
      </c>
      <c r="F7" s="228">
        <v>420571</v>
      </c>
      <c r="G7" s="232" t="s">
        <v>349</v>
      </c>
      <c r="H7" s="428" t="s">
        <v>327</v>
      </c>
      <c r="I7" s="327" t="s">
        <v>327</v>
      </c>
      <c r="J7" s="429" t="s">
        <v>328</v>
      </c>
      <c r="K7" s="430" t="s">
        <v>329</v>
      </c>
      <c r="L7" s="406"/>
    </row>
    <row r="8" spans="1:12" x14ac:dyDescent="0.15">
      <c r="A8" s="416" t="s">
        <v>3</v>
      </c>
      <c r="B8" s="416"/>
      <c r="C8" s="229">
        <v>57.6</v>
      </c>
      <c r="D8" s="229">
        <v>38</v>
      </c>
      <c r="E8" s="228">
        <v>294307</v>
      </c>
      <c r="F8" s="228">
        <v>344473</v>
      </c>
      <c r="G8" s="232" t="s">
        <v>349</v>
      </c>
      <c r="H8" s="428" t="s">
        <v>329</v>
      </c>
      <c r="I8" s="327" t="s">
        <v>330</v>
      </c>
      <c r="J8" s="429" t="s">
        <v>327</v>
      </c>
      <c r="K8" s="430" t="s">
        <v>329</v>
      </c>
      <c r="L8" s="406"/>
    </row>
    <row r="9" spans="1:12" x14ac:dyDescent="0.15">
      <c r="A9" s="416" t="s">
        <v>4</v>
      </c>
      <c r="B9" s="416"/>
      <c r="C9" s="227">
        <v>58.6</v>
      </c>
      <c r="D9" s="229">
        <v>70</v>
      </c>
      <c r="E9" s="228">
        <v>310171</v>
      </c>
      <c r="F9" s="228">
        <v>367662</v>
      </c>
      <c r="G9" s="232" t="s">
        <v>349</v>
      </c>
      <c r="H9" s="428" t="s">
        <v>328</v>
      </c>
      <c r="I9" s="327" t="s">
        <v>331</v>
      </c>
      <c r="J9" s="429" t="s">
        <v>327</v>
      </c>
      <c r="K9" s="430" t="s">
        <v>329</v>
      </c>
      <c r="L9" s="406"/>
    </row>
    <row r="10" spans="1:12" x14ac:dyDescent="0.15">
      <c r="A10" s="416" t="s">
        <v>5</v>
      </c>
      <c r="B10" s="416"/>
      <c r="C10" s="229">
        <v>56.2</v>
      </c>
      <c r="D10" s="229">
        <v>177</v>
      </c>
      <c r="E10" s="228">
        <v>291725</v>
      </c>
      <c r="F10" s="228">
        <v>341628</v>
      </c>
      <c r="G10" s="232" t="s">
        <v>349</v>
      </c>
      <c r="H10" s="428" t="s">
        <v>329</v>
      </c>
      <c r="I10" s="327" t="s">
        <v>329</v>
      </c>
      <c r="J10" s="429" t="s">
        <v>329</v>
      </c>
      <c r="K10" s="430" t="s">
        <v>329</v>
      </c>
      <c r="L10" s="406"/>
    </row>
    <row r="11" spans="1:12" x14ac:dyDescent="0.15">
      <c r="A11" s="416" t="s">
        <v>6</v>
      </c>
      <c r="B11" s="416"/>
      <c r="C11" s="229">
        <v>57.1</v>
      </c>
      <c r="D11" s="229">
        <v>4</v>
      </c>
      <c r="E11" s="228">
        <v>326489</v>
      </c>
      <c r="F11" s="228">
        <v>356944</v>
      </c>
      <c r="G11" s="232" t="s">
        <v>349</v>
      </c>
      <c r="H11" s="428" t="s">
        <v>328</v>
      </c>
      <c r="I11" s="327" t="s">
        <v>328</v>
      </c>
      <c r="J11" s="429" t="s">
        <v>328</v>
      </c>
      <c r="K11" s="430" t="s">
        <v>328</v>
      </c>
      <c r="L11" s="406"/>
    </row>
    <row r="12" spans="1:12" x14ac:dyDescent="0.15">
      <c r="A12" s="416" t="s">
        <v>10</v>
      </c>
      <c r="B12" s="416"/>
      <c r="C12" s="229" t="s">
        <v>455</v>
      </c>
      <c r="D12" s="229" t="s">
        <v>349</v>
      </c>
      <c r="E12" s="228" t="s">
        <v>455</v>
      </c>
      <c r="F12" s="228" t="s">
        <v>455</v>
      </c>
      <c r="G12" s="232" t="s">
        <v>349</v>
      </c>
      <c r="H12" s="428" t="s">
        <v>329</v>
      </c>
      <c r="I12" s="327" t="s">
        <v>327</v>
      </c>
      <c r="J12" s="429" t="s">
        <v>329</v>
      </c>
      <c r="K12" s="430" t="s">
        <v>329</v>
      </c>
      <c r="L12" s="406"/>
    </row>
    <row r="13" spans="1:12" x14ac:dyDescent="0.15">
      <c r="A13" s="416" t="s">
        <v>11</v>
      </c>
      <c r="B13" s="416"/>
      <c r="C13" s="229">
        <v>51.3</v>
      </c>
      <c r="D13" s="228">
        <v>1703</v>
      </c>
      <c r="E13" s="228">
        <v>294567</v>
      </c>
      <c r="F13" s="228" t="s">
        <v>349</v>
      </c>
      <c r="G13" s="232">
        <v>337907</v>
      </c>
      <c r="H13" s="428" t="s">
        <v>329</v>
      </c>
      <c r="I13" s="327" t="s">
        <v>329</v>
      </c>
      <c r="J13" s="429" t="s">
        <v>329</v>
      </c>
      <c r="K13" s="430" t="s">
        <v>329</v>
      </c>
      <c r="L13" s="406"/>
    </row>
    <row r="14" spans="1:12" x14ac:dyDescent="0.15">
      <c r="A14" s="416" t="s">
        <v>12</v>
      </c>
      <c r="B14" s="416"/>
      <c r="C14" s="435">
        <v>52.5</v>
      </c>
      <c r="D14" s="229">
        <v>87</v>
      </c>
      <c r="E14" s="228">
        <v>325452</v>
      </c>
      <c r="F14" s="228">
        <v>388929</v>
      </c>
      <c r="G14" s="232">
        <v>367277</v>
      </c>
      <c r="H14" s="428" t="s">
        <v>329</v>
      </c>
      <c r="I14" s="327" t="s">
        <v>328</v>
      </c>
      <c r="J14" s="429" t="s">
        <v>329</v>
      </c>
      <c r="K14" s="430" t="s">
        <v>329</v>
      </c>
      <c r="L14" s="406"/>
    </row>
    <row r="15" spans="1:12" x14ac:dyDescent="0.15">
      <c r="A15" s="406"/>
      <c r="B15" s="406"/>
      <c r="C15" s="406"/>
      <c r="D15" s="406"/>
      <c r="E15" s="406"/>
      <c r="F15" s="406"/>
      <c r="G15" s="406"/>
      <c r="H15" s="406"/>
      <c r="I15" s="406"/>
      <c r="J15" s="406"/>
      <c r="K15" s="406"/>
      <c r="L15" s="406"/>
    </row>
    <row r="16" spans="1:12" x14ac:dyDescent="0.15">
      <c r="A16" s="406"/>
      <c r="B16" s="406"/>
      <c r="C16" s="406"/>
      <c r="D16" s="406"/>
      <c r="E16" s="406"/>
      <c r="F16" s="406"/>
      <c r="G16" s="406"/>
      <c r="H16" s="406"/>
      <c r="I16" s="406"/>
      <c r="J16" s="406"/>
      <c r="K16" s="406"/>
      <c r="L16" s="406"/>
    </row>
    <row r="17" spans="1:12" x14ac:dyDescent="0.15">
      <c r="A17" s="406"/>
      <c r="B17" s="406"/>
      <c r="C17" s="406"/>
      <c r="D17" s="406"/>
      <c r="E17" s="406"/>
      <c r="F17" s="406"/>
      <c r="G17" s="406"/>
      <c r="H17" s="406"/>
      <c r="I17" s="406"/>
      <c r="J17" s="406"/>
      <c r="K17" s="406"/>
      <c r="L17" s="406"/>
    </row>
    <row r="18" spans="1:12" x14ac:dyDescent="0.15">
      <c r="A18" s="406"/>
      <c r="B18" s="406"/>
      <c r="C18" s="406"/>
      <c r="D18" s="406"/>
      <c r="E18" s="406"/>
      <c r="F18" s="406"/>
      <c r="G18" s="406"/>
      <c r="H18" s="406"/>
      <c r="I18" s="406"/>
      <c r="J18" s="406"/>
      <c r="K18" s="406"/>
      <c r="L18" s="406"/>
    </row>
  </sheetData>
  <mergeCells count="13">
    <mergeCell ref="A14:B14"/>
    <mergeCell ref="C2:G2"/>
    <mergeCell ref="H2:J2"/>
    <mergeCell ref="A2:B3"/>
    <mergeCell ref="A7:B7"/>
    <mergeCell ref="A8:B8"/>
    <mergeCell ref="A4:B4"/>
    <mergeCell ref="A5:A6"/>
    <mergeCell ref="A9:B9"/>
    <mergeCell ref="A10:B10"/>
    <mergeCell ref="A12:B12"/>
    <mergeCell ref="A13:B13"/>
    <mergeCell ref="A11:B11"/>
  </mergeCells>
  <phoneticPr fontId="1"/>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34</vt:i4>
      </vt:variant>
      <vt:variant>
        <vt:lpstr>名前付き一覧</vt:lpstr>
      </vt:variant>
      <vt:variant>
        <vt:i4>1</vt:i4>
      </vt:variant>
    </vt:vector>
  </HeadingPairs>
  <TitlesOfParts>
    <vt:vector baseType="lpstr" size="35">
      <vt:lpstr>流山市の給与・定員管理について</vt:lpstr>
      <vt:lpstr>１（１）</vt:lpstr>
      <vt:lpstr>１（２）</vt:lpstr>
      <vt:lpstr>１（３）</vt:lpstr>
      <vt:lpstr>１（４）</vt:lpstr>
      <vt:lpstr>１（４）②</vt:lpstr>
      <vt:lpstr>１（４）③</vt:lpstr>
      <vt:lpstr>２（１）①</vt:lpstr>
      <vt:lpstr>２（１）②</vt:lpstr>
      <vt:lpstr>２（１）② -2</vt:lpstr>
      <vt:lpstr>２（１）③</vt:lpstr>
      <vt:lpstr>２（２）</vt:lpstr>
      <vt:lpstr>２（３）</vt:lpstr>
      <vt:lpstr>３（１）</vt:lpstr>
      <vt:lpstr>３（２）</vt:lpstr>
      <vt:lpstr>３（３）</vt:lpstr>
      <vt:lpstr>４（１）-1</vt:lpstr>
      <vt:lpstr>４（１）-2</vt:lpstr>
      <vt:lpstr>４（２）</vt:lpstr>
      <vt:lpstr>４（３）</vt:lpstr>
      <vt:lpstr>４（４）</vt:lpstr>
      <vt:lpstr>４（４）-2</vt:lpstr>
      <vt:lpstr>４（５）</vt:lpstr>
      <vt:lpstr>４（６）</vt:lpstr>
      <vt:lpstr>５</vt:lpstr>
      <vt:lpstr>６（１）</vt:lpstr>
      <vt:lpstr>６（２）（３）</vt:lpstr>
      <vt:lpstr>７（１）①-1</vt:lpstr>
      <vt:lpstr>７（１） ③イ</vt:lpstr>
      <vt:lpstr>７（１）③ウ</vt:lpstr>
      <vt:lpstr>７（１）③エ-1</vt:lpstr>
      <vt:lpstr>７（１）③エ-2</vt:lpstr>
      <vt:lpstr>７（１）③オ</vt:lpstr>
      <vt:lpstr>７（１）③カ</vt:lpstr>
      <vt:lpstr>流山市の給与・定員管理について!Print_Area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2026-04-24T01:40:16Z</cp:lastPrinted>
  <dcterms:created xsi:type="dcterms:W3CDTF">2021-05-07T07:12:48Z</dcterms:created>
  <dcterms:modified xsi:type="dcterms:W3CDTF">2026-04-24T01:40:19Z</dcterms:modified>
</cp:coreProperties>
</file>