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別紙２" sheetId="1" r:id="rId1"/>
  </sheets>
  <definedNames>
    <definedName name="_xlnm.Print_Area" localSheetId="0">'別紙２'!$A$1:$AA$101</definedName>
  </definedNames>
  <calcPr fullCalcOnLoad="1"/>
</workbook>
</file>

<file path=xl/sharedStrings.xml><?xml version="1.0" encoding="utf-8"?>
<sst xmlns="http://schemas.openxmlformats.org/spreadsheetml/2006/main" count="413" uniqueCount="77">
  <si>
    <t>資料　表①　　会議施設等の利用状況に関する事項　　利用件数と人数　</t>
  </si>
  <si>
    <t>３　会議施設等の利用状況に関する事項　　利用件数と人数　（１／３）</t>
  </si>
  <si>
    <t>平成２５年度</t>
  </si>
  <si>
    <t>平成２４年度</t>
  </si>
  <si>
    <t>視聴覚室兼大会議室</t>
  </si>
  <si>
    <t>第１会議室</t>
  </si>
  <si>
    <t>利用可能</t>
  </si>
  <si>
    <t>午前</t>
  </si>
  <si>
    <t>午後 1</t>
  </si>
  <si>
    <t>午後 2</t>
  </si>
  <si>
    <t>夜間</t>
  </si>
  <si>
    <t>件数</t>
  </si>
  <si>
    <t>利用者</t>
  </si>
  <si>
    <t>空調照明時間</t>
  </si>
  <si>
    <t>稼働率</t>
  </si>
  <si>
    <t>日数</t>
  </si>
  <si>
    <t>人数</t>
  </si>
  <si>
    <t>合計</t>
  </si>
  <si>
    <t>時間</t>
  </si>
  <si>
    <t>４月</t>
  </si>
  <si>
    <t>５月</t>
  </si>
  <si>
    <t>６月</t>
  </si>
  <si>
    <t>第1四半期</t>
  </si>
  <si>
    <t>７月</t>
  </si>
  <si>
    <t>８月</t>
  </si>
  <si>
    <t>９月</t>
  </si>
  <si>
    <t>第２四半期</t>
  </si>
  <si>
    <t>上期計</t>
  </si>
  <si>
    <t>１０月</t>
  </si>
  <si>
    <t>１１月</t>
  </si>
  <si>
    <t>１２月</t>
  </si>
  <si>
    <t>第３四半期</t>
  </si>
  <si>
    <t>１月</t>
  </si>
  <si>
    <t>２月</t>
  </si>
  <si>
    <t>３月</t>
  </si>
  <si>
    <t>第４四半期</t>
  </si>
  <si>
    <t>下期計</t>
  </si>
  <si>
    <t>３　会議施設等の利用状況に関する事項　　利用件数と人数　（２／３）</t>
  </si>
  <si>
    <t>第２会議室</t>
  </si>
  <si>
    <t>和　　　　室</t>
  </si>
  <si>
    <t>３　会議施設等の利用状況に関する事項　　利用件数と人数　（３／３）</t>
  </si>
  <si>
    <t>展示ギャラリー</t>
  </si>
  <si>
    <t>総　合　計</t>
  </si>
  <si>
    <t>-</t>
  </si>
  <si>
    <t>ギャラリー（ロビー）は、玄関同様のため稼働率に関係なく使用しています。</t>
  </si>
  <si>
    <t>資料　表②　　図書館の利用状況に関する事項　　</t>
  </si>
  <si>
    <t>図書館運営時間（開閉間準備作業含む）</t>
  </si>
  <si>
    <r>
      <t>①試算数値　日曜・祝日・館内整理日・蔵書点検：8：30～17：30　</t>
    </r>
    <r>
      <rPr>
        <b/>
        <sz val="11"/>
        <color indexed="8"/>
        <rFont val="ＭＳ ゴシック"/>
        <family val="3"/>
      </rPr>
      <t>(9時間）</t>
    </r>
  </si>
  <si>
    <r>
      <t>②試算数値　4月～11月：8：30～20：30</t>
    </r>
    <r>
      <rPr>
        <b/>
        <sz val="11"/>
        <color indexed="8"/>
        <rFont val="ＭＳ ゴシック"/>
        <family val="3"/>
      </rPr>
      <t>（12時間）</t>
    </r>
  </si>
  <si>
    <r>
      <t>③試算数値　12月～3月：8：30～19：30</t>
    </r>
    <r>
      <rPr>
        <b/>
        <sz val="11"/>
        <color indexed="8"/>
        <rFont val="ＭＳ ゴシック"/>
        <family val="3"/>
      </rPr>
      <t>（11時間）</t>
    </r>
  </si>
  <si>
    <t>利用者数参照データ：https://www.library-city-nagareyama.jp/link/tosyokantoukei25.pdf</t>
  </si>
  <si>
    <t>※事務室も運営時間と同時間分稼動します。</t>
  </si>
  <si>
    <t>平成25年度　森の図書館利用者数</t>
  </si>
  <si>
    <t>図書館内空調・館内照明使用時間</t>
  </si>
  <si>
    <t>※ギャラリー（ロビー）が玄関のため同時間分稼動</t>
  </si>
  <si>
    <t>4月</t>
  </si>
  <si>
    <t>休館日数</t>
  </si>
  <si>
    <t>①(9時間）</t>
  </si>
  <si>
    <t>②（12時間）</t>
  </si>
  <si>
    <t>③（11時間）</t>
  </si>
  <si>
    <t>1ヶ月ごと</t>
  </si>
  <si>
    <t>5月</t>
  </si>
  <si>
    <t>照明・空調稼動時間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</si>
  <si>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</si>
  <si>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</si>
  <si>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</si>
  <si>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</si>
  <si>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</si>
  <si>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</si>
  <si>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</si>
  <si>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</si>
  <si>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</si>
  <si>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</si>
  <si>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※貸出統計のデータです。</t>
  </si>
  <si>
    <t>閲覧のみの利用は、データなし。</t>
  </si>
  <si>
    <t>日数合計</t>
  </si>
  <si>
    <t>視聴覚室兼大会議室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</si>
</sst>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#&quot;人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4"/>
      <color indexed="10"/>
      <name val="ＭＳ Ｐゴシック"/>
      <family val="3"/>
    </font>
    <font>
      <b/>
      <sz val="12"/>
      <color indexed="8"/>
      <name val="ＭＳ 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1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1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double"/>
      <top style="thin"/>
      <bottom style="hair"/>
    </border>
    <border>
      <left style="thin"/>
      <right/>
      <top/>
      <bottom/>
    </border>
    <border>
      <left style="double"/>
      <right/>
      <top style="hair"/>
      <bottom/>
    </border>
    <border>
      <left style="thin"/>
      <right style="thin"/>
      <top style="hair"/>
      <bottom/>
    </border>
    <border>
      <left/>
      <right style="double"/>
      <top style="hair"/>
      <bottom/>
    </border>
    <border>
      <left/>
      <right style="thin"/>
      <top style="hair"/>
      <bottom/>
    </border>
    <border>
      <left style="double"/>
      <right/>
      <top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/>
      <top style="thin"/>
      <bottom style="hair"/>
    </border>
    <border>
      <left style="double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double"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double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hair"/>
    </border>
    <border>
      <left/>
      <right style="double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 style="double"/>
      <top style="hair"/>
      <bottom style="dotted"/>
    </border>
    <border>
      <left style="thin"/>
      <right/>
      <top style="dashed"/>
      <bottom style="dashed"/>
    </border>
    <border>
      <left style="double"/>
      <right/>
      <top style="dashed"/>
      <bottom style="dashed"/>
    </border>
    <border>
      <left style="hair"/>
      <right/>
      <top style="dashed"/>
      <bottom style="dashed"/>
    </border>
    <border>
      <left style="thin"/>
      <right style="hair"/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 style="dashed"/>
    </border>
    <border>
      <left style="hair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/>
      <bottom style="hair"/>
    </border>
    <border>
      <left style="thin"/>
      <right style="double"/>
      <top style="dashed"/>
      <bottom style="dashed"/>
    </border>
    <border>
      <left style="thin"/>
      <right/>
      <top/>
      <bottom style="hair"/>
    </border>
    <border>
      <left style="double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double"/>
      <top/>
      <bottom style="hair"/>
    </border>
    <border>
      <left style="double"/>
      <right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 style="medium"/>
    </border>
    <border>
      <left/>
      <right style="thin"/>
      <top style="thin"/>
      <bottom/>
    </border>
    <border>
      <left/>
      <right style="double"/>
      <top style="thin"/>
      <bottom/>
    </border>
    <border>
      <left style="thin"/>
      <right/>
      <top style="medium"/>
      <bottom style="hair"/>
    </border>
    <border>
      <left style="double"/>
      <right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double"/>
      <top style="medium"/>
      <bottom style="hair"/>
    </border>
    <border>
      <left style="thin"/>
      <right/>
      <top style="hair"/>
      <bottom style="dashed"/>
    </border>
    <border>
      <left style="double"/>
      <right/>
      <top style="hair"/>
      <bottom style="dashed"/>
    </border>
    <border>
      <left style="thin"/>
      <right style="hair"/>
      <top style="hair"/>
      <bottom style="dashed"/>
    </border>
    <border>
      <left style="hair"/>
      <right style="thin"/>
      <top style="hair"/>
      <bottom style="dashed"/>
    </border>
    <border>
      <left/>
      <right style="hair"/>
      <top style="hair"/>
      <bottom style="dashed"/>
    </border>
    <border>
      <left style="hair"/>
      <right/>
      <top style="hair"/>
      <bottom style="dashed"/>
    </border>
    <border>
      <left style="thin"/>
      <right style="thin"/>
      <top style="hair"/>
      <bottom style="dashed"/>
    </border>
    <border>
      <left/>
      <right/>
      <top style="hair"/>
      <bottom style="dashed"/>
    </border>
    <border>
      <left/>
      <right style="thin"/>
      <top style="hair"/>
      <bottom style="dashed"/>
    </border>
    <border>
      <left/>
      <right style="double"/>
      <top style="hair"/>
      <bottom style="dashed"/>
    </border>
    <border>
      <left style="thin"/>
      <right/>
      <top style="dashed"/>
      <bottom/>
    </border>
    <border>
      <left style="double"/>
      <right/>
      <top style="dashed"/>
      <bottom/>
    </border>
    <border>
      <left style="hair"/>
      <right/>
      <top style="dashed"/>
      <bottom/>
    </border>
    <border>
      <left style="thin"/>
      <right style="hair"/>
      <top style="dashed"/>
      <bottom/>
    </border>
    <border>
      <left/>
      <right style="thin"/>
      <top style="dashed"/>
      <bottom/>
    </border>
    <border>
      <left/>
      <right/>
      <top style="dashed"/>
      <bottom/>
    </border>
    <border>
      <left style="hair"/>
      <right style="thin"/>
      <top style="dashed"/>
      <bottom/>
    </border>
    <border>
      <left style="thin"/>
      <right style="thin"/>
      <top style="dashed"/>
      <bottom/>
    </border>
    <border>
      <left style="thin"/>
      <right style="double"/>
      <top style="dashed"/>
      <bottom/>
    </border>
    <border>
      <left style="thin"/>
      <right/>
      <top style="thin"/>
      <bottom style="medium"/>
    </border>
    <border>
      <left style="thin"/>
      <right style="double"/>
      <top style="medium"/>
      <bottom style="thin"/>
    </border>
    <border>
      <left style="double"/>
      <right style="hair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medium"/>
      <bottom style="thin"/>
    </border>
    <border>
      <left/>
      <right style="hair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/>
      <right/>
      <top style="medium"/>
      <bottom/>
    </border>
    <border>
      <left style="thin"/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 style="hair"/>
      <top style="hair"/>
      <bottom style="thin"/>
    </border>
    <border>
      <left style="double"/>
      <right style="thin"/>
      <top style="thin"/>
      <bottom style="hair"/>
    </border>
    <border>
      <left style="double"/>
      <right style="hair"/>
      <top style="thin"/>
      <bottom style="hair"/>
    </border>
    <border>
      <left style="double"/>
      <right style="thin"/>
      <top style="hair"/>
      <bottom style="hair"/>
    </border>
    <border>
      <left style="double"/>
      <right style="hair"/>
      <top style="hair"/>
      <bottom style="hair"/>
    </border>
    <border>
      <left style="double"/>
      <right style="thin"/>
      <top style="hair"/>
      <bottom style="dashed"/>
    </border>
    <border>
      <left style="double"/>
      <right style="hair"/>
      <top style="hair"/>
      <bottom/>
    </border>
    <border>
      <left style="double"/>
      <right style="thin"/>
      <top style="dashed"/>
      <bottom style="hair"/>
    </border>
    <border>
      <left style="double"/>
      <right style="hair"/>
      <top/>
      <bottom style="hair"/>
    </border>
    <border>
      <left style="thin"/>
      <right style="double"/>
      <top style="dashed"/>
      <bottom style="thin"/>
    </border>
    <border>
      <left style="double"/>
      <right style="hair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double"/>
    </border>
    <border>
      <left style="medium"/>
      <right/>
      <top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double"/>
      <right/>
      <top style="hair"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thin"/>
    </border>
    <border>
      <left/>
      <right style="medium"/>
      <top/>
      <bottom style="thin"/>
    </border>
    <border>
      <left/>
      <right style="medium"/>
      <top/>
      <bottom style="hair"/>
    </border>
    <border>
      <left style="thin"/>
      <right style="medium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/>
      <top style="medium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60" fillId="32" borderId="0" applyNumberFormat="0" applyBorder="0" applyAlignment="0" applyProtection="0"/>
  </cellStyleXfs>
  <cellXfs count="819">
    <xf numFmtId="0" fontId="0" fillId="0" borderId="0" xfId="0" applyFont="1" applyAlignment="1">
      <alignment/>
    </xf>
    <xf numFmtId="0" fontId="2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0" fontId="5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5" fillId="0" borderId="0" xfId="62" applyFont="1" applyFill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9" fillId="0" borderId="0" xfId="62" applyFont="1">
      <alignment vertical="center"/>
      <protection/>
    </xf>
    <xf numFmtId="0" fontId="10" fillId="0" borderId="0" xfId="62" applyFont="1">
      <alignment vertical="center"/>
      <protection/>
    </xf>
    <xf numFmtId="0" fontId="11" fillId="0" borderId="0" xfId="62" applyFont="1">
      <alignment vertical="center"/>
      <protection/>
    </xf>
    <xf numFmtId="0" fontId="12" fillId="0" borderId="10" xfId="62" applyFont="1" applyBorder="1" applyAlignment="1">
      <alignment vertical="center" shrinkToFit="1"/>
      <protection/>
    </xf>
    <xf numFmtId="0" fontId="11" fillId="0" borderId="11" xfId="62" applyFont="1" applyBorder="1">
      <alignment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3" fillId="0" borderId="0" xfId="62" applyFont="1">
      <alignment vertical="center"/>
      <protection/>
    </xf>
    <xf numFmtId="0" fontId="14" fillId="0" borderId="12" xfId="62" applyFont="1" applyBorder="1" applyAlignment="1">
      <alignment vertical="center" shrinkToFit="1"/>
      <protection/>
    </xf>
    <xf numFmtId="0" fontId="14" fillId="0" borderId="0" xfId="62" applyFont="1" applyBorder="1" applyAlignment="1">
      <alignment horizontal="center" vertical="center" shrinkToFit="1"/>
      <protection/>
    </xf>
    <xf numFmtId="0" fontId="15" fillId="0" borderId="12" xfId="62" applyFont="1" applyBorder="1" applyAlignment="1">
      <alignment vertical="center" shrinkToFit="1"/>
      <protection/>
    </xf>
    <xf numFmtId="0" fontId="16" fillId="0" borderId="13" xfId="62" applyFont="1" applyBorder="1" applyAlignment="1">
      <alignment horizontal="center" vertical="center" shrinkToFit="1"/>
      <protection/>
    </xf>
    <xf numFmtId="0" fontId="0" fillId="0" borderId="14" xfId="62" applyBorder="1" applyAlignment="1">
      <alignment horizontal="center" vertical="center"/>
      <protection/>
    </xf>
    <xf numFmtId="0" fontId="0" fillId="0" borderId="15" xfId="62" applyBorder="1" applyAlignment="1">
      <alignment horizontal="center" vertical="center"/>
      <protection/>
    </xf>
    <xf numFmtId="0" fontId="0" fillId="0" borderId="16" xfId="62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4" fillId="0" borderId="12" xfId="62" applyFont="1" applyBorder="1" applyAlignment="1">
      <alignment horizontal="center" vertical="center"/>
      <protection/>
    </xf>
    <xf numFmtId="0" fontId="14" fillId="0" borderId="17" xfId="62" applyFont="1" applyBorder="1" applyAlignment="1">
      <alignment horizontal="center" vertical="center" shrinkToFit="1"/>
      <protection/>
    </xf>
    <xf numFmtId="0" fontId="14" fillId="0" borderId="18" xfId="62" applyFont="1" applyBorder="1" applyAlignment="1">
      <alignment horizontal="center" vertical="center"/>
      <protection/>
    </xf>
    <xf numFmtId="0" fontId="14" fillId="0" borderId="19" xfId="62" applyFont="1" applyBorder="1" applyAlignment="1">
      <alignment horizontal="center" vertical="center"/>
      <protection/>
    </xf>
    <xf numFmtId="0" fontId="14" fillId="0" borderId="20" xfId="62" applyFont="1" applyBorder="1" applyAlignment="1">
      <alignment horizontal="center" vertical="center"/>
      <protection/>
    </xf>
    <xf numFmtId="0" fontId="14" fillId="0" borderId="21" xfId="62" applyFont="1" applyBorder="1" applyAlignment="1">
      <alignment horizontal="center" vertical="center"/>
      <protection/>
    </xf>
    <xf numFmtId="0" fontId="14" fillId="0" borderId="22" xfId="62" applyFont="1" applyFill="1" applyBorder="1" applyAlignment="1">
      <alignment horizontal="center" vertical="center"/>
      <protection/>
    </xf>
    <xf numFmtId="0" fontId="14" fillId="0" borderId="0" xfId="62" applyFont="1" applyBorder="1" applyAlignment="1">
      <alignment horizontal="center" vertical="center"/>
      <protection/>
    </xf>
    <xf numFmtId="0" fontId="14" fillId="33" borderId="23" xfId="62" applyFont="1" applyFill="1" applyBorder="1" applyAlignment="1">
      <alignment horizontal="center" vertical="center"/>
      <protection/>
    </xf>
    <xf numFmtId="0" fontId="14" fillId="0" borderId="24" xfId="62" applyFont="1" applyBorder="1" applyAlignment="1">
      <alignment horizontal="center" vertical="center"/>
      <protection/>
    </xf>
    <xf numFmtId="0" fontId="15" fillId="0" borderId="12" xfId="62" applyFont="1" applyBorder="1" applyAlignment="1">
      <alignment horizontal="center" vertical="center"/>
      <protection/>
    </xf>
    <xf numFmtId="0" fontId="16" fillId="0" borderId="17" xfId="62" applyFont="1" applyBorder="1" applyAlignment="1">
      <alignment horizontal="center" vertical="center" shrinkToFit="1"/>
      <protection/>
    </xf>
    <xf numFmtId="0" fontId="0" fillId="0" borderId="18" xfId="62" applyBorder="1" applyAlignment="1">
      <alignment horizontal="center" vertical="center"/>
      <protection/>
    </xf>
    <xf numFmtId="0" fontId="0" fillId="0" borderId="19" xfId="62" applyBorder="1" applyAlignment="1">
      <alignment horizontal="center" vertical="center"/>
      <protection/>
    </xf>
    <xf numFmtId="0" fontId="0" fillId="0" borderId="20" xfId="62" applyBorder="1" applyAlignment="1">
      <alignment horizontal="center" vertical="center"/>
      <protection/>
    </xf>
    <xf numFmtId="0" fontId="0" fillId="0" borderId="21" xfId="62" applyBorder="1" applyAlignment="1">
      <alignment horizontal="center" vertical="center"/>
      <protection/>
    </xf>
    <xf numFmtId="0" fontId="0" fillId="0" borderId="22" xfId="62" applyBorder="1" applyAlignment="1">
      <alignment horizontal="center" vertical="center"/>
      <protection/>
    </xf>
    <xf numFmtId="0" fontId="0" fillId="0" borderId="25" xfId="62" applyBorder="1" applyAlignment="1">
      <alignment horizontal="center" vertical="center"/>
      <protection/>
    </xf>
    <xf numFmtId="0" fontId="0" fillId="0" borderId="24" xfId="62" applyBorder="1" applyAlignment="1">
      <alignment horizontal="center" vertical="center"/>
      <protection/>
    </xf>
    <xf numFmtId="0" fontId="14" fillId="0" borderId="26" xfId="62" applyFont="1" applyBorder="1" applyAlignment="1">
      <alignment horizontal="center"/>
      <protection/>
    </xf>
    <xf numFmtId="176" fontId="17" fillId="0" borderId="27" xfId="62" applyNumberFormat="1" applyFont="1" applyBorder="1" applyAlignment="1">
      <alignment/>
      <protection/>
    </xf>
    <xf numFmtId="176" fontId="14" fillId="0" borderId="28" xfId="62" applyNumberFormat="1" applyFont="1" applyBorder="1" applyAlignment="1">
      <alignment/>
      <protection/>
    </xf>
    <xf numFmtId="176" fontId="14" fillId="0" borderId="29" xfId="62" applyNumberFormat="1" applyFont="1" applyBorder="1" applyAlignment="1">
      <alignment/>
      <protection/>
    </xf>
    <xf numFmtId="176" fontId="14" fillId="0" borderId="30" xfId="62" applyNumberFormat="1" applyFont="1" applyBorder="1" applyAlignment="1">
      <alignment/>
      <protection/>
    </xf>
    <xf numFmtId="176" fontId="14" fillId="0" borderId="31" xfId="62" applyNumberFormat="1" applyFont="1" applyBorder="1" applyAlignment="1">
      <alignment/>
      <protection/>
    </xf>
    <xf numFmtId="176" fontId="14" fillId="0" borderId="32" xfId="62" applyNumberFormat="1" applyFont="1" applyFill="1" applyBorder="1" applyAlignment="1">
      <alignment/>
      <protection/>
    </xf>
    <xf numFmtId="176" fontId="14" fillId="0" borderId="33" xfId="62" applyNumberFormat="1" applyFont="1" applyBorder="1" applyAlignment="1">
      <alignment/>
      <protection/>
    </xf>
    <xf numFmtId="176" fontId="14" fillId="33" borderId="32" xfId="62" applyNumberFormat="1" applyFont="1" applyFill="1" applyBorder="1" applyAlignment="1">
      <alignment/>
      <protection/>
    </xf>
    <xf numFmtId="9" fontId="14" fillId="0" borderId="34" xfId="43" applyFont="1" applyFill="1" applyBorder="1" applyAlignment="1">
      <alignment/>
    </xf>
    <xf numFmtId="176" fontId="14" fillId="0" borderId="35" xfId="62" applyNumberFormat="1" applyFont="1" applyBorder="1" applyAlignment="1">
      <alignment/>
      <protection/>
    </xf>
    <xf numFmtId="0" fontId="19" fillId="0" borderId="26" xfId="62" applyFont="1" applyBorder="1" applyAlignment="1">
      <alignment horizontal="center"/>
      <protection/>
    </xf>
    <xf numFmtId="176" fontId="18" fillId="0" borderId="27" xfId="62" applyNumberFormat="1" applyFont="1" applyBorder="1" applyAlignment="1">
      <alignment/>
      <protection/>
    </xf>
    <xf numFmtId="176" fontId="0" fillId="0" borderId="28" xfId="62" applyNumberFormat="1" applyBorder="1" applyAlignment="1">
      <alignment/>
      <protection/>
    </xf>
    <xf numFmtId="176" fontId="0" fillId="0" borderId="29" xfId="62" applyNumberFormat="1" applyBorder="1" applyAlignment="1">
      <alignment/>
      <protection/>
    </xf>
    <xf numFmtId="176" fontId="0" fillId="0" borderId="30" xfId="62" applyNumberFormat="1" applyBorder="1" applyAlignment="1">
      <alignment/>
      <protection/>
    </xf>
    <xf numFmtId="176" fontId="0" fillId="0" borderId="31" xfId="62" applyNumberFormat="1" applyBorder="1" applyAlignment="1">
      <alignment/>
      <protection/>
    </xf>
    <xf numFmtId="176" fontId="0" fillId="0" borderId="32" xfId="62" applyNumberFormat="1" applyBorder="1" applyAlignment="1">
      <alignment/>
      <protection/>
    </xf>
    <xf numFmtId="176" fontId="0" fillId="0" borderId="11" xfId="62" applyNumberFormat="1" applyBorder="1" applyAlignment="1">
      <alignment/>
      <protection/>
    </xf>
    <xf numFmtId="176" fontId="0" fillId="0" borderId="35" xfId="62" applyNumberFormat="1" applyBorder="1" applyAlignment="1">
      <alignment/>
      <protection/>
    </xf>
    <xf numFmtId="0" fontId="0" fillId="0" borderId="0" xfId="62" applyBorder="1">
      <alignment vertical="center"/>
      <protection/>
    </xf>
    <xf numFmtId="0" fontId="14" fillId="0" borderId="36" xfId="62" applyFont="1" applyBorder="1" applyAlignment="1">
      <alignment horizontal="center"/>
      <protection/>
    </xf>
    <xf numFmtId="176" fontId="17" fillId="0" borderId="37" xfId="62" applyNumberFormat="1" applyFont="1" applyBorder="1" applyAlignment="1">
      <alignment/>
      <protection/>
    </xf>
    <xf numFmtId="176" fontId="14" fillId="0" borderId="38" xfId="62" applyNumberFormat="1" applyFont="1" applyBorder="1" applyAlignment="1">
      <alignment/>
      <protection/>
    </xf>
    <xf numFmtId="176" fontId="14" fillId="0" borderId="39" xfId="62" applyNumberFormat="1" applyFont="1" applyBorder="1" applyAlignment="1">
      <alignment/>
      <protection/>
    </xf>
    <xf numFmtId="176" fontId="14" fillId="0" borderId="40" xfId="62" applyNumberFormat="1" applyFont="1" applyBorder="1" applyAlignment="1">
      <alignment/>
      <protection/>
    </xf>
    <xf numFmtId="176" fontId="14" fillId="0" borderId="41" xfId="62" applyNumberFormat="1" applyFont="1" applyBorder="1" applyAlignment="1">
      <alignment/>
      <protection/>
    </xf>
    <xf numFmtId="176" fontId="17" fillId="0" borderId="42" xfId="62" applyNumberFormat="1" applyFont="1" applyFill="1" applyBorder="1" applyAlignment="1">
      <alignment/>
      <protection/>
    </xf>
    <xf numFmtId="176" fontId="14" fillId="0" borderId="43" xfId="62" applyNumberFormat="1" applyFont="1" applyBorder="1" applyAlignment="1">
      <alignment/>
      <protection/>
    </xf>
    <xf numFmtId="176" fontId="14" fillId="33" borderId="42" xfId="62" applyNumberFormat="1" applyFont="1" applyFill="1" applyBorder="1" applyAlignment="1">
      <alignment/>
      <protection/>
    </xf>
    <xf numFmtId="9" fontId="14" fillId="0" borderId="44" xfId="43" applyFont="1" applyFill="1" applyBorder="1" applyAlignment="1">
      <alignment/>
    </xf>
    <xf numFmtId="176" fontId="14" fillId="0" borderId="45" xfId="62" applyNumberFormat="1" applyFont="1" applyBorder="1" applyAlignment="1">
      <alignment/>
      <protection/>
    </xf>
    <xf numFmtId="0" fontId="19" fillId="0" borderId="36" xfId="62" applyFont="1" applyBorder="1" applyAlignment="1">
      <alignment horizontal="center"/>
      <protection/>
    </xf>
    <xf numFmtId="176" fontId="18" fillId="0" borderId="37" xfId="62" applyNumberFormat="1" applyFont="1" applyBorder="1" applyAlignment="1">
      <alignment/>
      <protection/>
    </xf>
    <xf numFmtId="176" fontId="0" fillId="0" borderId="38" xfId="62" applyNumberFormat="1" applyBorder="1" applyAlignment="1">
      <alignment/>
      <protection/>
    </xf>
    <xf numFmtId="176" fontId="0" fillId="0" borderId="39" xfId="62" applyNumberFormat="1" applyBorder="1" applyAlignment="1">
      <alignment/>
      <protection/>
    </xf>
    <xf numFmtId="176" fontId="0" fillId="0" borderId="40" xfId="62" applyNumberFormat="1" applyBorder="1" applyAlignment="1">
      <alignment/>
      <protection/>
    </xf>
    <xf numFmtId="176" fontId="0" fillId="0" borderId="41" xfId="62" applyNumberFormat="1" applyBorder="1" applyAlignment="1">
      <alignment/>
      <protection/>
    </xf>
    <xf numFmtId="176" fontId="18" fillId="0" borderId="42" xfId="62" applyNumberFormat="1" applyFont="1" applyBorder="1" applyAlignment="1">
      <alignment/>
      <protection/>
    </xf>
    <xf numFmtId="176" fontId="0" fillId="0" borderId="46" xfId="62" applyNumberFormat="1" applyBorder="1" applyAlignment="1">
      <alignment/>
      <protection/>
    </xf>
    <xf numFmtId="176" fontId="0" fillId="0" borderId="45" xfId="62" applyNumberFormat="1" applyBorder="1" applyAlignment="1">
      <alignment/>
      <protection/>
    </xf>
    <xf numFmtId="0" fontId="14" fillId="0" borderId="47" xfId="62" applyFont="1" applyBorder="1" applyAlignment="1">
      <alignment horizontal="center"/>
      <protection/>
    </xf>
    <xf numFmtId="176" fontId="17" fillId="0" borderId="13" xfId="62" applyNumberFormat="1" applyFont="1" applyBorder="1" applyAlignment="1">
      <alignment/>
      <protection/>
    </xf>
    <xf numFmtId="176" fontId="14" fillId="0" borderId="48" xfId="62" applyNumberFormat="1" applyFont="1" applyBorder="1" applyAlignment="1">
      <alignment/>
      <protection/>
    </xf>
    <xf numFmtId="176" fontId="14" fillId="0" borderId="49" xfId="62" applyNumberFormat="1" applyFont="1" applyBorder="1" applyAlignment="1">
      <alignment/>
      <protection/>
    </xf>
    <xf numFmtId="176" fontId="14" fillId="0" borderId="50" xfId="62" applyNumberFormat="1" applyFont="1" applyBorder="1" applyAlignment="1">
      <alignment/>
      <protection/>
    </xf>
    <xf numFmtId="176" fontId="14" fillId="0" borderId="51" xfId="62" applyNumberFormat="1" applyFont="1" applyBorder="1" applyAlignment="1">
      <alignment/>
      <protection/>
    </xf>
    <xf numFmtId="176" fontId="14" fillId="0" borderId="14" xfId="62" applyNumberFormat="1" applyFont="1" applyFill="1" applyBorder="1" applyAlignment="1">
      <alignment/>
      <protection/>
    </xf>
    <xf numFmtId="176" fontId="14" fillId="0" borderId="52" xfId="62" applyNumberFormat="1" applyFont="1" applyBorder="1" applyAlignment="1">
      <alignment/>
      <protection/>
    </xf>
    <xf numFmtId="9" fontId="14" fillId="0" borderId="53" xfId="43" applyFont="1" applyFill="1" applyBorder="1" applyAlignment="1">
      <alignment/>
    </xf>
    <xf numFmtId="176" fontId="14" fillId="0" borderId="16" xfId="62" applyNumberFormat="1" applyFont="1" applyBorder="1" applyAlignment="1">
      <alignment/>
      <protection/>
    </xf>
    <xf numFmtId="0" fontId="19" fillId="0" borderId="47" xfId="62" applyFont="1" applyBorder="1" applyAlignment="1">
      <alignment horizontal="center"/>
      <protection/>
    </xf>
    <xf numFmtId="176" fontId="18" fillId="0" borderId="13" xfId="62" applyNumberFormat="1" applyFont="1" applyBorder="1" applyAlignment="1">
      <alignment/>
      <protection/>
    </xf>
    <xf numFmtId="176" fontId="0" fillId="0" borderId="48" xfId="62" applyNumberFormat="1" applyBorder="1" applyAlignment="1">
      <alignment/>
      <protection/>
    </xf>
    <xf numFmtId="176" fontId="0" fillId="0" borderId="49" xfId="62" applyNumberFormat="1" applyBorder="1" applyAlignment="1">
      <alignment/>
      <protection/>
    </xf>
    <xf numFmtId="176" fontId="0" fillId="0" borderId="50" xfId="62" applyNumberFormat="1" applyBorder="1" applyAlignment="1">
      <alignment/>
      <protection/>
    </xf>
    <xf numFmtId="176" fontId="0" fillId="0" borderId="51" xfId="62" applyNumberFormat="1" applyBorder="1" applyAlignment="1">
      <alignment/>
      <protection/>
    </xf>
    <xf numFmtId="176" fontId="0" fillId="0" borderId="14" xfId="62" applyNumberFormat="1" applyBorder="1" applyAlignment="1">
      <alignment/>
      <protection/>
    </xf>
    <xf numFmtId="176" fontId="0" fillId="0" borderId="15" xfId="62" applyNumberFormat="1" applyBorder="1" applyAlignment="1">
      <alignment/>
      <protection/>
    </xf>
    <xf numFmtId="176" fontId="0" fillId="0" borderId="16" xfId="62" applyNumberFormat="1" applyBorder="1" applyAlignment="1">
      <alignment/>
      <protection/>
    </xf>
    <xf numFmtId="0" fontId="14" fillId="0" borderId="54" xfId="62" applyFont="1" applyBorder="1" applyAlignment="1">
      <alignment horizontal="center" shrinkToFit="1"/>
      <protection/>
    </xf>
    <xf numFmtId="176" fontId="17" fillId="0" borderId="55" xfId="62" applyNumberFormat="1" applyFont="1" applyBorder="1" applyAlignment="1">
      <alignment/>
      <protection/>
    </xf>
    <xf numFmtId="176" fontId="17" fillId="0" borderId="54" xfId="62" applyNumberFormat="1" applyFont="1" applyBorder="1" applyAlignment="1">
      <alignment shrinkToFit="1"/>
      <protection/>
    </xf>
    <xf numFmtId="176" fontId="17" fillId="0" borderId="56" xfId="62" applyNumberFormat="1" applyFont="1" applyBorder="1" applyAlignment="1">
      <alignment shrinkToFit="1"/>
      <protection/>
    </xf>
    <xf numFmtId="176" fontId="17" fillId="0" borderId="57" xfId="62" applyNumberFormat="1" applyFont="1" applyBorder="1" applyAlignment="1">
      <alignment shrinkToFit="1"/>
      <protection/>
    </xf>
    <xf numFmtId="176" fontId="17" fillId="0" borderId="58" xfId="62" applyNumberFormat="1" applyFont="1" applyBorder="1" applyAlignment="1">
      <alignment shrinkToFit="1"/>
      <protection/>
    </xf>
    <xf numFmtId="176" fontId="17" fillId="0" borderId="59" xfId="62" applyNumberFormat="1" applyFont="1" applyBorder="1" applyAlignment="1">
      <alignment shrinkToFit="1"/>
      <protection/>
    </xf>
    <xf numFmtId="176" fontId="17" fillId="0" borderId="60" xfId="62" applyNumberFormat="1" applyFont="1" applyBorder="1" applyAlignment="1">
      <alignment shrinkToFit="1"/>
      <protection/>
    </xf>
    <xf numFmtId="176" fontId="17" fillId="0" borderId="59" xfId="62" applyNumberFormat="1" applyFont="1" applyFill="1" applyBorder="1" applyAlignment="1">
      <alignment shrinkToFit="1"/>
      <protection/>
    </xf>
    <xf numFmtId="176" fontId="17" fillId="33" borderId="61" xfId="62" applyNumberFormat="1" applyFont="1" applyFill="1" applyBorder="1" applyAlignment="1">
      <alignment shrinkToFit="1"/>
      <protection/>
    </xf>
    <xf numFmtId="9" fontId="14" fillId="0" borderId="62" xfId="43" applyFont="1" applyFill="1" applyBorder="1" applyAlignment="1">
      <alignment/>
    </xf>
    <xf numFmtId="176" fontId="17" fillId="0" borderId="59" xfId="62" applyNumberFormat="1" applyFont="1" applyBorder="1" applyAlignment="1">
      <alignment/>
      <protection/>
    </xf>
    <xf numFmtId="176" fontId="17" fillId="0" borderId="61" xfId="62" applyNumberFormat="1" applyFont="1" applyBorder="1" applyAlignment="1">
      <alignment shrinkToFit="1"/>
      <protection/>
    </xf>
    <xf numFmtId="0" fontId="19" fillId="0" borderId="54" xfId="62" applyFont="1" applyBorder="1" applyAlignment="1">
      <alignment horizontal="center" shrinkToFit="1"/>
      <protection/>
    </xf>
    <xf numFmtId="176" fontId="18" fillId="0" borderId="55" xfId="62" applyNumberFormat="1" applyFont="1" applyBorder="1" applyAlignment="1">
      <alignment/>
      <protection/>
    </xf>
    <xf numFmtId="176" fontId="18" fillId="0" borderId="54" xfId="62" applyNumberFormat="1" applyFont="1" applyBorder="1" applyAlignment="1">
      <alignment shrinkToFit="1"/>
      <protection/>
    </xf>
    <xf numFmtId="176" fontId="18" fillId="0" borderId="56" xfId="62" applyNumberFormat="1" applyFont="1" applyBorder="1" applyAlignment="1">
      <alignment shrinkToFit="1"/>
      <protection/>
    </xf>
    <xf numFmtId="176" fontId="18" fillId="0" borderId="57" xfId="62" applyNumberFormat="1" applyFont="1" applyBorder="1" applyAlignment="1">
      <alignment shrinkToFit="1"/>
      <protection/>
    </xf>
    <xf numFmtId="176" fontId="18" fillId="0" borderId="58" xfId="62" applyNumberFormat="1" applyFont="1" applyBorder="1" applyAlignment="1">
      <alignment shrinkToFit="1"/>
      <protection/>
    </xf>
    <xf numFmtId="176" fontId="18" fillId="0" borderId="59" xfId="62" applyNumberFormat="1" applyFont="1" applyBorder="1" applyAlignment="1">
      <alignment shrinkToFit="1"/>
      <protection/>
    </xf>
    <xf numFmtId="176" fontId="18" fillId="0" borderId="60" xfId="62" applyNumberFormat="1" applyFont="1" applyBorder="1" applyAlignment="1">
      <alignment shrinkToFit="1"/>
      <protection/>
    </xf>
    <xf numFmtId="176" fontId="18" fillId="0" borderId="63" xfId="62" applyNumberFormat="1" applyFont="1" applyBorder="1" applyAlignment="1">
      <alignment shrinkToFit="1"/>
      <protection/>
    </xf>
    <xf numFmtId="176" fontId="18" fillId="0" borderId="59" xfId="62" applyNumberFormat="1" applyFont="1" applyBorder="1" applyAlignment="1">
      <alignment/>
      <protection/>
    </xf>
    <xf numFmtId="176" fontId="18" fillId="0" borderId="61" xfId="62" applyNumberFormat="1" applyFont="1" applyBorder="1" applyAlignment="1">
      <alignment shrinkToFit="1"/>
      <protection/>
    </xf>
    <xf numFmtId="176" fontId="20" fillId="0" borderId="0" xfId="62" applyNumberFormat="1" applyFont="1" applyBorder="1" applyAlignment="1">
      <alignment shrinkToFit="1"/>
      <protection/>
    </xf>
    <xf numFmtId="0" fontId="14" fillId="0" borderId="64" xfId="62" applyFont="1" applyBorder="1" applyAlignment="1">
      <alignment horizontal="center"/>
      <protection/>
    </xf>
    <xf numFmtId="176" fontId="17" fillId="0" borderId="65" xfId="62" applyNumberFormat="1" applyFont="1" applyBorder="1" applyAlignment="1">
      <alignment/>
      <protection/>
    </xf>
    <xf numFmtId="176" fontId="14" fillId="0" borderId="66" xfId="62" applyNumberFormat="1" applyFont="1" applyBorder="1" applyAlignment="1">
      <alignment/>
      <protection/>
    </xf>
    <xf numFmtId="176" fontId="14" fillId="0" borderId="67" xfId="62" applyNumberFormat="1" applyFont="1" applyBorder="1" applyAlignment="1">
      <alignment/>
      <protection/>
    </xf>
    <xf numFmtId="176" fontId="14" fillId="0" borderId="68" xfId="62" applyNumberFormat="1" applyFont="1" applyBorder="1" applyAlignment="1">
      <alignment/>
      <protection/>
    </xf>
    <xf numFmtId="176" fontId="14" fillId="0" borderId="69" xfId="62" applyNumberFormat="1" applyFont="1" applyBorder="1" applyAlignment="1">
      <alignment/>
      <protection/>
    </xf>
    <xf numFmtId="176" fontId="14" fillId="0" borderId="70" xfId="62" applyNumberFormat="1" applyFont="1" applyFill="1" applyBorder="1" applyAlignment="1">
      <alignment/>
      <protection/>
    </xf>
    <xf numFmtId="176" fontId="14" fillId="0" borderId="71" xfId="62" applyNumberFormat="1" applyFont="1" applyBorder="1" applyAlignment="1">
      <alignment/>
      <protection/>
    </xf>
    <xf numFmtId="176" fontId="14" fillId="33" borderId="70" xfId="62" applyNumberFormat="1" applyFont="1" applyFill="1" applyBorder="1" applyAlignment="1">
      <alignment/>
      <protection/>
    </xf>
    <xf numFmtId="176" fontId="14" fillId="0" borderId="72" xfId="62" applyNumberFormat="1" applyFont="1" applyBorder="1" applyAlignment="1">
      <alignment/>
      <protection/>
    </xf>
    <xf numFmtId="0" fontId="19" fillId="0" borderId="64" xfId="62" applyFont="1" applyBorder="1" applyAlignment="1">
      <alignment horizontal="center"/>
      <protection/>
    </xf>
    <xf numFmtId="176" fontId="18" fillId="0" borderId="65" xfId="62" applyNumberFormat="1" applyFont="1" applyBorder="1" applyAlignment="1">
      <alignment/>
      <protection/>
    </xf>
    <xf numFmtId="176" fontId="0" fillId="0" borderId="66" xfId="62" applyNumberFormat="1" applyBorder="1" applyAlignment="1">
      <alignment/>
      <protection/>
    </xf>
    <xf numFmtId="176" fontId="0" fillId="0" borderId="67" xfId="62" applyNumberFormat="1" applyBorder="1" applyAlignment="1">
      <alignment/>
      <protection/>
    </xf>
    <xf numFmtId="176" fontId="0" fillId="0" borderId="68" xfId="62" applyNumberFormat="1" applyBorder="1" applyAlignment="1">
      <alignment/>
      <protection/>
    </xf>
    <xf numFmtId="176" fontId="0" fillId="0" borderId="69" xfId="62" applyNumberFormat="1" applyBorder="1" applyAlignment="1">
      <alignment/>
      <protection/>
    </xf>
    <xf numFmtId="176" fontId="0" fillId="0" borderId="70" xfId="62" applyNumberFormat="1" applyBorder="1" applyAlignment="1">
      <alignment/>
      <protection/>
    </xf>
    <xf numFmtId="176" fontId="0" fillId="0" borderId="73" xfId="62" applyNumberFormat="1" applyBorder="1" applyAlignment="1">
      <alignment/>
      <protection/>
    </xf>
    <xf numFmtId="176" fontId="0" fillId="0" borderId="72" xfId="62" applyNumberFormat="1" applyBorder="1" applyAlignment="1">
      <alignment/>
      <protection/>
    </xf>
    <xf numFmtId="176" fontId="14" fillId="0" borderId="42" xfId="62" applyNumberFormat="1" applyFont="1" applyFill="1" applyBorder="1" applyAlignment="1">
      <alignment/>
      <protection/>
    </xf>
    <xf numFmtId="176" fontId="0" fillId="0" borderId="42" xfId="62" applyNumberFormat="1" applyBorder="1" applyAlignment="1">
      <alignment/>
      <protection/>
    </xf>
    <xf numFmtId="176" fontId="14" fillId="33" borderId="14" xfId="62" applyNumberFormat="1" applyFont="1" applyFill="1" applyBorder="1" applyAlignment="1">
      <alignment/>
      <protection/>
    </xf>
    <xf numFmtId="0" fontId="14" fillId="0" borderId="10" xfId="62" applyFont="1" applyBorder="1" applyAlignment="1">
      <alignment horizontal="center"/>
      <protection/>
    </xf>
    <xf numFmtId="176" fontId="17" fillId="0" borderId="74" xfId="62" applyNumberFormat="1" applyFont="1" applyBorder="1" applyAlignment="1">
      <alignment shrinkToFit="1"/>
      <protection/>
    </xf>
    <xf numFmtId="176" fontId="14" fillId="0" borderId="75" xfId="62" applyNumberFormat="1" applyFont="1" applyBorder="1" applyAlignment="1">
      <alignment shrinkToFit="1"/>
      <protection/>
    </xf>
    <xf numFmtId="176" fontId="14" fillId="0" borderId="76" xfId="62" applyNumberFormat="1" applyFont="1" applyBorder="1" applyAlignment="1">
      <alignment shrinkToFit="1"/>
      <protection/>
    </xf>
    <xf numFmtId="176" fontId="14" fillId="0" borderId="77" xfId="62" applyNumberFormat="1" applyFont="1" applyBorder="1" applyAlignment="1">
      <alignment shrinkToFit="1"/>
      <protection/>
    </xf>
    <xf numFmtId="176" fontId="14" fillId="0" borderId="78" xfId="62" applyNumberFormat="1" applyFont="1" applyBorder="1" applyAlignment="1">
      <alignment shrinkToFit="1"/>
      <protection/>
    </xf>
    <xf numFmtId="176" fontId="14" fillId="0" borderId="75" xfId="62" applyNumberFormat="1" applyFont="1" applyBorder="1" applyAlignment="1">
      <alignment/>
      <protection/>
    </xf>
    <xf numFmtId="176" fontId="14" fillId="0" borderId="76" xfId="62" applyNumberFormat="1" applyFont="1" applyBorder="1" applyAlignment="1">
      <alignment/>
      <protection/>
    </xf>
    <xf numFmtId="176" fontId="14" fillId="0" borderId="79" xfId="62" applyNumberFormat="1" applyFont="1" applyFill="1" applyBorder="1" applyAlignment="1">
      <alignment/>
      <protection/>
    </xf>
    <xf numFmtId="176" fontId="14" fillId="0" borderId="80" xfId="62" applyNumberFormat="1" applyFont="1" applyBorder="1" applyAlignment="1">
      <alignment/>
      <protection/>
    </xf>
    <xf numFmtId="176" fontId="14" fillId="33" borderId="79" xfId="62" applyNumberFormat="1" applyFont="1" applyFill="1" applyBorder="1" applyAlignment="1">
      <alignment/>
      <protection/>
    </xf>
    <xf numFmtId="9" fontId="14" fillId="0" borderId="81" xfId="43" applyFont="1" applyFill="1" applyBorder="1" applyAlignment="1">
      <alignment/>
    </xf>
    <xf numFmtId="176" fontId="14" fillId="0" borderId="77" xfId="62" applyNumberFormat="1" applyFont="1" applyBorder="1" applyAlignment="1">
      <alignment/>
      <protection/>
    </xf>
    <xf numFmtId="176" fontId="14" fillId="0" borderId="78" xfId="62" applyNumberFormat="1" applyFont="1" applyBorder="1" applyAlignment="1">
      <alignment/>
      <protection/>
    </xf>
    <xf numFmtId="176" fontId="14" fillId="0" borderId="82" xfId="62" applyNumberFormat="1" applyFont="1" applyBorder="1" applyAlignment="1">
      <alignment/>
      <protection/>
    </xf>
    <xf numFmtId="0" fontId="19" fillId="0" borderId="10" xfId="62" applyFont="1" applyBorder="1" applyAlignment="1">
      <alignment horizontal="center"/>
      <protection/>
    </xf>
    <xf numFmtId="176" fontId="18" fillId="0" borderId="74" xfId="62" applyNumberFormat="1" applyFont="1" applyBorder="1" applyAlignment="1">
      <alignment shrinkToFit="1"/>
      <protection/>
    </xf>
    <xf numFmtId="176" fontId="0" fillId="0" borderId="75" xfId="62" applyNumberFormat="1" applyBorder="1" applyAlignment="1">
      <alignment shrinkToFit="1"/>
      <protection/>
    </xf>
    <xf numFmtId="176" fontId="0" fillId="0" borderId="76" xfId="62" applyNumberFormat="1" applyBorder="1" applyAlignment="1">
      <alignment shrinkToFit="1"/>
      <protection/>
    </xf>
    <xf numFmtId="176" fontId="0" fillId="0" borderId="77" xfId="62" applyNumberFormat="1" applyBorder="1" applyAlignment="1">
      <alignment shrinkToFit="1"/>
      <protection/>
    </xf>
    <xf numFmtId="176" fontId="0" fillId="0" borderId="78" xfId="62" applyNumberFormat="1" applyBorder="1" applyAlignment="1">
      <alignment shrinkToFit="1"/>
      <protection/>
    </xf>
    <xf numFmtId="176" fontId="0" fillId="0" borderId="75" xfId="62" applyNumberFormat="1" applyBorder="1" applyAlignment="1">
      <alignment/>
      <protection/>
    </xf>
    <xf numFmtId="176" fontId="0" fillId="0" borderId="76" xfId="62" applyNumberFormat="1" applyBorder="1" applyAlignment="1">
      <alignment/>
      <protection/>
    </xf>
    <xf numFmtId="176" fontId="0" fillId="0" borderId="79" xfId="62" applyNumberFormat="1" applyBorder="1" applyAlignment="1">
      <alignment/>
      <protection/>
    </xf>
    <xf numFmtId="176" fontId="0" fillId="0" borderId="83" xfId="62" applyNumberFormat="1" applyBorder="1" applyAlignment="1">
      <alignment/>
      <protection/>
    </xf>
    <xf numFmtId="176" fontId="0" fillId="0" borderId="77" xfId="62" applyNumberFormat="1" applyBorder="1" applyAlignment="1">
      <alignment/>
      <protection/>
    </xf>
    <xf numFmtId="176" fontId="0" fillId="0" borderId="78" xfId="62" applyNumberFormat="1" applyBorder="1" applyAlignment="1">
      <alignment/>
      <protection/>
    </xf>
    <xf numFmtId="176" fontId="0" fillId="0" borderId="82" xfId="62" applyNumberFormat="1" applyBorder="1" applyAlignment="1">
      <alignment/>
      <protection/>
    </xf>
    <xf numFmtId="0" fontId="14" fillId="0" borderId="84" xfId="62" applyFont="1" applyBorder="1" applyAlignment="1">
      <alignment horizontal="center"/>
      <protection/>
    </xf>
    <xf numFmtId="176" fontId="17" fillId="0" borderId="85" xfId="62" applyNumberFormat="1" applyFont="1" applyBorder="1" applyAlignment="1">
      <alignment/>
      <protection/>
    </xf>
    <xf numFmtId="176" fontId="17" fillId="0" borderId="86" xfId="62" applyNumberFormat="1" applyFont="1" applyBorder="1" applyAlignment="1">
      <alignment/>
      <protection/>
    </xf>
    <xf numFmtId="176" fontId="14" fillId="0" borderId="87" xfId="62" applyNumberFormat="1" applyFont="1" applyBorder="1" applyAlignment="1">
      <alignment/>
      <protection/>
    </xf>
    <xf numFmtId="176" fontId="17" fillId="0" borderId="88" xfId="62" applyNumberFormat="1" applyFont="1" applyBorder="1" applyAlignment="1">
      <alignment/>
      <protection/>
    </xf>
    <xf numFmtId="176" fontId="17" fillId="0" borderId="89" xfId="62" applyNumberFormat="1" applyFont="1" applyBorder="1" applyAlignment="1">
      <alignment/>
      <protection/>
    </xf>
    <xf numFmtId="176" fontId="17" fillId="0" borderId="87" xfId="62" applyNumberFormat="1" applyFont="1" applyBorder="1" applyAlignment="1">
      <alignment/>
      <protection/>
    </xf>
    <xf numFmtId="176" fontId="17" fillId="0" borderId="90" xfId="62" applyNumberFormat="1" applyFont="1" applyFill="1" applyBorder="1" applyAlignment="1">
      <alignment/>
      <protection/>
    </xf>
    <xf numFmtId="176" fontId="14" fillId="0" borderId="91" xfId="62" applyNumberFormat="1" applyFont="1" applyBorder="1" applyAlignment="1">
      <alignment/>
      <protection/>
    </xf>
    <xf numFmtId="176" fontId="14" fillId="33" borderId="90" xfId="62" applyNumberFormat="1" applyFont="1" applyFill="1" applyBorder="1" applyAlignment="1">
      <alignment/>
      <protection/>
    </xf>
    <xf numFmtId="176" fontId="17" fillId="34" borderId="88" xfId="62" applyNumberFormat="1" applyFont="1" applyFill="1" applyBorder="1" applyAlignment="1">
      <alignment/>
      <protection/>
    </xf>
    <xf numFmtId="176" fontId="14" fillId="0" borderId="92" xfId="62" applyNumberFormat="1" applyFont="1" applyBorder="1" applyAlignment="1">
      <alignment/>
      <protection/>
    </xf>
    <xf numFmtId="0" fontId="19" fillId="0" borderId="84" xfId="62" applyFont="1" applyBorder="1" applyAlignment="1">
      <alignment horizontal="center"/>
      <protection/>
    </xf>
    <xf numFmtId="176" fontId="18" fillId="0" borderId="85" xfId="62" applyNumberFormat="1" applyFont="1" applyBorder="1" applyAlignment="1">
      <alignment/>
      <protection/>
    </xf>
    <xf numFmtId="176" fontId="18" fillId="0" borderId="86" xfId="62" applyNumberFormat="1" applyFont="1" applyBorder="1" applyAlignment="1">
      <alignment/>
      <protection/>
    </xf>
    <xf numFmtId="176" fontId="0" fillId="0" borderId="87" xfId="62" applyNumberFormat="1" applyBorder="1" applyAlignment="1">
      <alignment/>
      <protection/>
    </xf>
    <xf numFmtId="176" fontId="18" fillId="0" borderId="88" xfId="62" applyNumberFormat="1" applyFont="1" applyBorder="1" applyAlignment="1">
      <alignment/>
      <protection/>
    </xf>
    <xf numFmtId="176" fontId="18" fillId="0" borderId="89" xfId="62" applyNumberFormat="1" applyFont="1" applyBorder="1" applyAlignment="1">
      <alignment/>
      <protection/>
    </xf>
    <xf numFmtId="176" fontId="18" fillId="0" borderId="87" xfId="62" applyNumberFormat="1" applyFont="1" applyBorder="1" applyAlignment="1">
      <alignment/>
      <protection/>
    </xf>
    <xf numFmtId="176" fontId="18" fillId="0" borderId="90" xfId="62" applyNumberFormat="1" applyFont="1" applyBorder="1" applyAlignment="1">
      <alignment/>
      <protection/>
    </xf>
    <xf numFmtId="176" fontId="0" fillId="0" borderId="93" xfId="62" applyNumberFormat="1" applyBorder="1" applyAlignment="1">
      <alignment/>
      <protection/>
    </xf>
    <xf numFmtId="176" fontId="18" fillId="34" borderId="88" xfId="62" applyNumberFormat="1" applyFont="1" applyFill="1" applyBorder="1" applyAlignment="1">
      <alignment/>
      <protection/>
    </xf>
    <xf numFmtId="176" fontId="0" fillId="0" borderId="92" xfId="62" applyNumberFormat="1" applyBorder="1" applyAlignment="1">
      <alignment/>
      <protection/>
    </xf>
    <xf numFmtId="176" fontId="17" fillId="0" borderId="38" xfId="62" applyNumberFormat="1" applyFont="1" applyBorder="1" applyAlignment="1">
      <alignment/>
      <protection/>
    </xf>
    <xf numFmtId="176" fontId="17" fillId="0" borderId="40" xfId="62" applyNumberFormat="1" applyFont="1" applyBorder="1" applyAlignment="1">
      <alignment/>
      <protection/>
    </xf>
    <xf numFmtId="176" fontId="17" fillId="0" borderId="41" xfId="62" applyNumberFormat="1" applyFont="1" applyBorder="1" applyAlignment="1">
      <alignment/>
      <protection/>
    </xf>
    <xf numFmtId="176" fontId="17" fillId="0" borderId="39" xfId="62" applyNumberFormat="1" applyFont="1" applyBorder="1" applyAlignment="1">
      <alignment/>
      <protection/>
    </xf>
    <xf numFmtId="177" fontId="17" fillId="34" borderId="40" xfId="62" applyNumberFormat="1" applyFont="1" applyFill="1" applyBorder="1" applyAlignment="1">
      <alignment/>
      <protection/>
    </xf>
    <xf numFmtId="177" fontId="17" fillId="0" borderId="39" xfId="62" applyNumberFormat="1" applyFont="1" applyBorder="1" applyAlignment="1">
      <alignment/>
      <protection/>
    </xf>
    <xf numFmtId="177" fontId="17" fillId="0" borderId="40" xfId="62" applyNumberFormat="1" applyFont="1" applyBorder="1" applyAlignment="1">
      <alignment/>
      <protection/>
    </xf>
    <xf numFmtId="177" fontId="17" fillId="0" borderId="41" xfId="62" applyNumberFormat="1" applyFont="1" applyBorder="1" applyAlignment="1">
      <alignment/>
      <protection/>
    </xf>
    <xf numFmtId="177" fontId="17" fillId="0" borderId="38" xfId="62" applyNumberFormat="1" applyFont="1" applyBorder="1" applyAlignment="1">
      <alignment/>
      <protection/>
    </xf>
    <xf numFmtId="176" fontId="18" fillId="0" borderId="38" xfId="62" applyNumberFormat="1" applyFont="1" applyBorder="1" applyAlignment="1">
      <alignment/>
      <protection/>
    </xf>
    <xf numFmtId="176" fontId="18" fillId="0" borderId="40" xfId="62" applyNumberFormat="1" applyFont="1" applyBorder="1" applyAlignment="1">
      <alignment/>
      <protection/>
    </xf>
    <xf numFmtId="176" fontId="18" fillId="0" borderId="41" xfId="62" applyNumberFormat="1" applyFont="1" applyBorder="1" applyAlignment="1">
      <alignment/>
      <protection/>
    </xf>
    <xf numFmtId="176" fontId="18" fillId="0" borderId="39" xfId="62" applyNumberFormat="1" applyFont="1" applyBorder="1" applyAlignment="1">
      <alignment/>
      <protection/>
    </xf>
    <xf numFmtId="177" fontId="18" fillId="34" borderId="40" xfId="62" applyNumberFormat="1" applyFont="1" applyFill="1" applyBorder="1" applyAlignment="1">
      <alignment/>
      <protection/>
    </xf>
    <xf numFmtId="177" fontId="18" fillId="0" borderId="39" xfId="62" applyNumberFormat="1" applyFont="1" applyBorder="1" applyAlignment="1">
      <alignment/>
      <protection/>
    </xf>
    <xf numFmtId="177" fontId="18" fillId="0" borderId="40" xfId="62" applyNumberFormat="1" applyFont="1" applyBorder="1" applyAlignment="1">
      <alignment/>
      <protection/>
    </xf>
    <xf numFmtId="177" fontId="18" fillId="0" borderId="41" xfId="62" applyNumberFormat="1" applyFont="1" applyBorder="1" applyAlignment="1">
      <alignment/>
      <protection/>
    </xf>
    <xf numFmtId="177" fontId="18" fillId="0" borderId="38" xfId="62" applyNumberFormat="1" applyFont="1" applyBorder="1" applyAlignment="1">
      <alignment/>
      <protection/>
    </xf>
    <xf numFmtId="0" fontId="14" fillId="0" borderId="94" xfId="62" applyFont="1" applyBorder="1" applyAlignment="1">
      <alignment horizontal="center"/>
      <protection/>
    </xf>
    <xf numFmtId="176" fontId="17" fillId="0" borderId="95" xfId="62" applyNumberFormat="1" applyFont="1" applyBorder="1" applyAlignment="1">
      <alignment/>
      <protection/>
    </xf>
    <xf numFmtId="176" fontId="17" fillId="0" borderId="96" xfId="62" applyNumberFormat="1" applyFont="1" applyBorder="1" applyAlignment="1">
      <alignment/>
      <protection/>
    </xf>
    <xf numFmtId="176" fontId="14" fillId="0" borderId="97" xfId="62" applyNumberFormat="1" applyFont="1" applyBorder="1" applyAlignment="1">
      <alignment/>
      <protection/>
    </xf>
    <xf numFmtId="176" fontId="17" fillId="0" borderId="98" xfId="62" applyNumberFormat="1" applyFont="1" applyBorder="1" applyAlignment="1">
      <alignment/>
      <protection/>
    </xf>
    <xf numFmtId="176" fontId="17" fillId="0" borderId="99" xfId="62" applyNumberFormat="1" applyFont="1" applyBorder="1" applyAlignment="1">
      <alignment/>
      <protection/>
    </xf>
    <xf numFmtId="176" fontId="17" fillId="0" borderId="97" xfId="62" applyNumberFormat="1" applyFont="1" applyBorder="1" applyAlignment="1">
      <alignment/>
      <protection/>
    </xf>
    <xf numFmtId="176" fontId="17" fillId="0" borderId="100" xfId="62" applyNumberFormat="1" applyFont="1" applyFill="1" applyBorder="1" applyAlignment="1">
      <alignment/>
      <protection/>
    </xf>
    <xf numFmtId="176" fontId="14" fillId="0" borderId="101" xfId="62" applyNumberFormat="1" applyFont="1" applyBorder="1" applyAlignment="1">
      <alignment/>
      <protection/>
    </xf>
    <xf numFmtId="176" fontId="14" fillId="33" borderId="100" xfId="62" applyNumberFormat="1" applyFont="1" applyFill="1" applyBorder="1" applyAlignment="1">
      <alignment/>
      <protection/>
    </xf>
    <xf numFmtId="176" fontId="17" fillId="34" borderId="98" xfId="62" applyNumberFormat="1" applyFont="1" applyFill="1" applyBorder="1" applyAlignment="1">
      <alignment/>
      <protection/>
    </xf>
    <xf numFmtId="176" fontId="14" fillId="0" borderId="102" xfId="62" applyNumberFormat="1" applyFont="1" applyBorder="1" applyAlignment="1">
      <alignment/>
      <protection/>
    </xf>
    <xf numFmtId="0" fontId="19" fillId="0" borderId="94" xfId="62" applyFont="1" applyBorder="1" applyAlignment="1">
      <alignment horizontal="center"/>
      <protection/>
    </xf>
    <xf numFmtId="176" fontId="18" fillId="0" borderId="95" xfId="62" applyNumberFormat="1" applyFont="1" applyBorder="1" applyAlignment="1">
      <alignment/>
      <protection/>
    </xf>
    <xf numFmtId="176" fontId="18" fillId="0" borderId="96" xfId="62" applyNumberFormat="1" applyFont="1" applyBorder="1" applyAlignment="1">
      <alignment/>
      <protection/>
    </xf>
    <xf numFmtId="176" fontId="0" fillId="0" borderId="97" xfId="62" applyNumberFormat="1" applyBorder="1" applyAlignment="1">
      <alignment/>
      <protection/>
    </xf>
    <xf numFmtId="176" fontId="18" fillId="0" borderId="98" xfId="62" applyNumberFormat="1" applyFont="1" applyBorder="1" applyAlignment="1">
      <alignment/>
      <protection/>
    </xf>
    <xf numFmtId="176" fontId="18" fillId="0" borderId="99" xfId="62" applyNumberFormat="1" applyFont="1" applyBorder="1" applyAlignment="1">
      <alignment/>
      <protection/>
    </xf>
    <xf numFmtId="176" fontId="18" fillId="0" borderId="97" xfId="62" applyNumberFormat="1" applyFont="1" applyBorder="1" applyAlignment="1">
      <alignment/>
      <protection/>
    </xf>
    <xf numFmtId="176" fontId="18" fillId="0" borderId="100" xfId="62" applyNumberFormat="1" applyFont="1" applyBorder="1" applyAlignment="1">
      <alignment/>
      <protection/>
    </xf>
    <xf numFmtId="176" fontId="0" fillId="0" borderId="103" xfId="62" applyNumberFormat="1" applyBorder="1" applyAlignment="1">
      <alignment/>
      <protection/>
    </xf>
    <xf numFmtId="176" fontId="18" fillId="34" borderId="98" xfId="62" applyNumberFormat="1" applyFont="1" applyFill="1" applyBorder="1" applyAlignment="1">
      <alignment/>
      <protection/>
    </xf>
    <xf numFmtId="176" fontId="0" fillId="0" borderId="102" xfId="62" applyNumberFormat="1" applyBorder="1" applyAlignment="1">
      <alignment/>
      <protection/>
    </xf>
    <xf numFmtId="176" fontId="17" fillId="0" borderId="66" xfId="62" applyNumberFormat="1" applyFont="1" applyBorder="1" applyAlignment="1">
      <alignment/>
      <protection/>
    </xf>
    <xf numFmtId="176" fontId="17" fillId="0" borderId="67" xfId="62" applyNumberFormat="1" applyFont="1" applyBorder="1" applyAlignment="1">
      <alignment/>
      <protection/>
    </xf>
    <xf numFmtId="176" fontId="17" fillId="0" borderId="68" xfId="62" applyNumberFormat="1" applyFont="1" applyBorder="1" applyAlignment="1">
      <alignment/>
      <protection/>
    </xf>
    <xf numFmtId="176" fontId="17" fillId="0" borderId="69" xfId="62" applyNumberFormat="1" applyFont="1" applyBorder="1" applyAlignment="1">
      <alignment/>
      <protection/>
    </xf>
    <xf numFmtId="176" fontId="17" fillId="0" borderId="70" xfId="62" applyNumberFormat="1" applyFont="1" applyFill="1" applyBorder="1" applyAlignment="1">
      <alignment/>
      <protection/>
    </xf>
    <xf numFmtId="176" fontId="17" fillId="34" borderId="68" xfId="62" applyNumberFormat="1" applyFont="1" applyFill="1" applyBorder="1" applyAlignment="1">
      <alignment/>
      <protection/>
    </xf>
    <xf numFmtId="176" fontId="17" fillId="0" borderId="72" xfId="62" applyNumberFormat="1" applyFont="1" applyBorder="1" applyAlignment="1">
      <alignment/>
      <protection/>
    </xf>
    <xf numFmtId="176" fontId="18" fillId="0" borderId="66" xfId="62" applyNumberFormat="1" applyFont="1" applyBorder="1" applyAlignment="1">
      <alignment/>
      <protection/>
    </xf>
    <xf numFmtId="176" fontId="18" fillId="0" borderId="67" xfId="62" applyNumberFormat="1" applyFont="1" applyBorder="1" applyAlignment="1">
      <alignment/>
      <protection/>
    </xf>
    <xf numFmtId="176" fontId="18" fillId="0" borderId="68" xfId="62" applyNumberFormat="1" applyFont="1" applyBorder="1" applyAlignment="1">
      <alignment/>
      <protection/>
    </xf>
    <xf numFmtId="176" fontId="18" fillId="0" borderId="69" xfId="62" applyNumberFormat="1" applyFont="1" applyBorder="1" applyAlignment="1">
      <alignment/>
      <protection/>
    </xf>
    <xf numFmtId="176" fontId="18" fillId="0" borderId="70" xfId="62" applyNumberFormat="1" applyFont="1" applyBorder="1" applyAlignment="1">
      <alignment/>
      <protection/>
    </xf>
    <xf numFmtId="176" fontId="18" fillId="34" borderId="68" xfId="62" applyNumberFormat="1" applyFont="1" applyFill="1" applyBorder="1" applyAlignment="1">
      <alignment/>
      <protection/>
    </xf>
    <xf numFmtId="176" fontId="18" fillId="0" borderId="72" xfId="62" applyNumberFormat="1" applyFont="1" applyBorder="1" applyAlignment="1">
      <alignment/>
      <protection/>
    </xf>
    <xf numFmtId="176" fontId="17" fillId="34" borderId="40" xfId="62" applyNumberFormat="1" applyFont="1" applyFill="1" applyBorder="1" applyAlignment="1">
      <alignment/>
      <protection/>
    </xf>
    <xf numFmtId="176" fontId="17" fillId="0" borderId="45" xfId="62" applyNumberFormat="1" applyFont="1" applyBorder="1" applyAlignment="1">
      <alignment/>
      <protection/>
    </xf>
    <xf numFmtId="176" fontId="18" fillId="34" borderId="40" xfId="62" applyNumberFormat="1" applyFont="1" applyFill="1" applyBorder="1" applyAlignment="1">
      <alignment/>
      <protection/>
    </xf>
    <xf numFmtId="176" fontId="18" fillId="0" borderId="45" xfId="62" applyNumberFormat="1" applyFont="1" applyBorder="1" applyAlignment="1">
      <alignment/>
      <protection/>
    </xf>
    <xf numFmtId="176" fontId="17" fillId="0" borderId="48" xfId="62" applyNumberFormat="1" applyFont="1" applyBorder="1" applyAlignment="1">
      <alignment/>
      <protection/>
    </xf>
    <xf numFmtId="176" fontId="17" fillId="0" borderId="49" xfId="62" applyNumberFormat="1" applyFont="1" applyBorder="1" applyAlignment="1">
      <alignment/>
      <protection/>
    </xf>
    <xf numFmtId="176" fontId="17" fillId="0" borderId="50" xfId="62" applyNumberFormat="1" applyFont="1" applyBorder="1" applyAlignment="1">
      <alignment/>
      <protection/>
    </xf>
    <xf numFmtId="176" fontId="17" fillId="0" borderId="51" xfId="62" applyNumberFormat="1" applyFont="1" applyBorder="1" applyAlignment="1">
      <alignment/>
      <protection/>
    </xf>
    <xf numFmtId="176" fontId="17" fillId="0" borderId="14" xfId="62" applyNumberFormat="1" applyFont="1" applyFill="1" applyBorder="1" applyAlignment="1">
      <alignment/>
      <protection/>
    </xf>
    <xf numFmtId="176" fontId="17" fillId="34" borderId="50" xfId="62" applyNumberFormat="1" applyFont="1" applyFill="1" applyBorder="1" applyAlignment="1">
      <alignment/>
      <protection/>
    </xf>
    <xf numFmtId="176" fontId="18" fillId="0" borderId="48" xfId="62" applyNumberFormat="1" applyFont="1" applyBorder="1" applyAlignment="1">
      <alignment/>
      <protection/>
    </xf>
    <xf numFmtId="176" fontId="18" fillId="0" borderId="49" xfId="62" applyNumberFormat="1" applyFont="1" applyBorder="1" applyAlignment="1">
      <alignment/>
      <protection/>
    </xf>
    <xf numFmtId="176" fontId="18" fillId="0" borderId="50" xfId="62" applyNumberFormat="1" applyFont="1" applyBorder="1" applyAlignment="1">
      <alignment/>
      <protection/>
    </xf>
    <xf numFmtId="176" fontId="18" fillId="0" borderId="51" xfId="62" applyNumberFormat="1" applyFont="1" applyBorder="1" applyAlignment="1">
      <alignment/>
      <protection/>
    </xf>
    <xf numFmtId="176" fontId="18" fillId="0" borderId="14" xfId="62" applyNumberFormat="1" applyFont="1" applyBorder="1" applyAlignment="1">
      <alignment/>
      <protection/>
    </xf>
    <xf numFmtId="176" fontId="18" fillId="34" borderId="50" xfId="62" applyNumberFormat="1" applyFont="1" applyFill="1" applyBorder="1" applyAlignment="1">
      <alignment/>
      <protection/>
    </xf>
    <xf numFmtId="0" fontId="14" fillId="0" borderId="104" xfId="62" applyFont="1" applyBorder="1" applyAlignment="1">
      <alignment horizontal="center" shrinkToFit="1"/>
      <protection/>
    </xf>
    <xf numFmtId="176" fontId="17" fillId="0" borderId="105" xfId="62" applyNumberFormat="1" applyFont="1" applyBorder="1" applyAlignment="1">
      <alignment/>
      <protection/>
    </xf>
    <xf numFmtId="176" fontId="17" fillId="0" borderId="104" xfId="62" applyNumberFormat="1" applyFont="1" applyBorder="1" applyAlignment="1">
      <alignment shrinkToFit="1"/>
      <protection/>
    </xf>
    <xf numFmtId="176" fontId="17" fillId="0" borderId="106" xfId="62" applyNumberFormat="1" applyFont="1" applyBorder="1" applyAlignment="1">
      <alignment shrinkToFit="1"/>
      <protection/>
    </xf>
    <xf numFmtId="176" fontId="17" fillId="0" borderId="107" xfId="62" applyNumberFormat="1" applyFont="1" applyBorder="1" applyAlignment="1">
      <alignment shrinkToFit="1"/>
      <protection/>
    </xf>
    <xf numFmtId="176" fontId="17" fillId="0" borderId="108" xfId="62" applyNumberFormat="1" applyFont="1" applyBorder="1" applyAlignment="1">
      <alignment shrinkToFit="1"/>
      <protection/>
    </xf>
    <xf numFmtId="176" fontId="17" fillId="0" borderId="109" xfId="62" applyNumberFormat="1" applyFont="1" applyBorder="1" applyAlignment="1">
      <alignment shrinkToFit="1"/>
      <protection/>
    </xf>
    <xf numFmtId="176" fontId="17" fillId="0" borderId="110" xfId="62" applyNumberFormat="1" applyFont="1" applyBorder="1" applyAlignment="1">
      <alignment shrinkToFit="1"/>
      <protection/>
    </xf>
    <xf numFmtId="176" fontId="17" fillId="0" borderId="109" xfId="62" applyNumberFormat="1" applyFont="1" applyFill="1" applyBorder="1" applyAlignment="1">
      <alignment shrinkToFit="1"/>
      <protection/>
    </xf>
    <xf numFmtId="176" fontId="17" fillId="33" borderId="111" xfId="62" applyNumberFormat="1" applyFont="1" applyFill="1" applyBorder="1" applyAlignment="1">
      <alignment shrinkToFit="1"/>
      <protection/>
    </xf>
    <xf numFmtId="0" fontId="19" fillId="0" borderId="104" xfId="62" applyFont="1" applyBorder="1" applyAlignment="1">
      <alignment horizontal="center" shrinkToFit="1"/>
      <protection/>
    </xf>
    <xf numFmtId="176" fontId="18" fillId="0" borderId="105" xfId="62" applyNumberFormat="1" applyFont="1" applyBorder="1" applyAlignment="1">
      <alignment/>
      <protection/>
    </xf>
    <xf numFmtId="176" fontId="18" fillId="0" borderId="104" xfId="62" applyNumberFormat="1" applyFont="1" applyBorder="1" applyAlignment="1">
      <alignment shrinkToFit="1"/>
      <protection/>
    </xf>
    <xf numFmtId="176" fontId="18" fillId="0" borderId="106" xfId="62" applyNumberFormat="1" applyFont="1" applyBorder="1" applyAlignment="1">
      <alignment shrinkToFit="1"/>
      <protection/>
    </xf>
    <xf numFmtId="176" fontId="18" fillId="0" borderId="107" xfId="62" applyNumberFormat="1" applyFont="1" applyBorder="1" applyAlignment="1">
      <alignment shrinkToFit="1"/>
      <protection/>
    </xf>
    <xf numFmtId="176" fontId="18" fillId="0" borderId="108" xfId="62" applyNumberFormat="1" applyFont="1" applyBorder="1" applyAlignment="1">
      <alignment shrinkToFit="1"/>
      <protection/>
    </xf>
    <xf numFmtId="176" fontId="18" fillId="0" borderId="109" xfId="62" applyNumberFormat="1" applyFont="1" applyBorder="1" applyAlignment="1">
      <alignment shrinkToFit="1"/>
      <protection/>
    </xf>
    <xf numFmtId="176" fontId="18" fillId="0" borderId="110" xfId="62" applyNumberFormat="1" applyFont="1" applyBorder="1" applyAlignment="1">
      <alignment shrinkToFit="1"/>
      <protection/>
    </xf>
    <xf numFmtId="176" fontId="18" fillId="0" borderId="112" xfId="62" applyNumberFormat="1" applyFont="1" applyBorder="1" applyAlignment="1">
      <alignment shrinkToFit="1"/>
      <protection/>
    </xf>
    <xf numFmtId="0" fontId="14" fillId="0" borderId="113" xfId="62" applyFont="1" applyBorder="1" applyAlignment="1">
      <alignment horizontal="center" shrinkToFit="1"/>
      <protection/>
    </xf>
    <xf numFmtId="0" fontId="19" fillId="0" borderId="113" xfId="62" applyFont="1" applyBorder="1" applyAlignment="1">
      <alignment horizontal="center" shrinkToFit="1"/>
      <protection/>
    </xf>
    <xf numFmtId="0" fontId="14" fillId="0" borderId="114" xfId="62" applyFont="1" applyBorder="1" applyAlignment="1">
      <alignment horizontal="center"/>
      <protection/>
    </xf>
    <xf numFmtId="178" fontId="14" fillId="0" borderId="115" xfId="64" applyNumberFormat="1" applyFont="1" applyBorder="1" applyAlignment="1">
      <alignment shrinkToFit="1"/>
      <protection/>
    </xf>
    <xf numFmtId="178" fontId="14" fillId="0" borderId="116" xfId="64" applyNumberFormat="1" applyFont="1" applyBorder="1" applyAlignment="1">
      <alignment shrinkToFit="1"/>
      <protection/>
    </xf>
    <xf numFmtId="178" fontId="14" fillId="0" borderId="117" xfId="64" applyNumberFormat="1" applyFont="1" applyBorder="1" applyAlignment="1">
      <alignment shrinkToFit="1"/>
      <protection/>
    </xf>
    <xf numFmtId="178" fontId="14" fillId="0" borderId="118" xfId="64" applyNumberFormat="1" applyFont="1" applyBorder="1" applyAlignment="1">
      <alignment shrinkToFit="1"/>
      <protection/>
    </xf>
    <xf numFmtId="178" fontId="14" fillId="0" borderId="119" xfId="64" applyNumberFormat="1" applyFont="1" applyBorder="1" applyAlignment="1">
      <alignment shrinkToFit="1"/>
      <protection/>
    </xf>
    <xf numFmtId="178" fontId="14" fillId="0" borderId="118" xfId="64" applyNumberFormat="1" applyFont="1" applyFill="1" applyBorder="1" applyAlignment="1">
      <alignment shrinkToFit="1"/>
      <protection/>
    </xf>
    <xf numFmtId="178" fontId="14" fillId="33" borderId="120" xfId="64" applyNumberFormat="1" applyFont="1" applyFill="1" applyBorder="1" applyAlignment="1">
      <alignment shrinkToFit="1"/>
      <protection/>
    </xf>
    <xf numFmtId="9" fontId="14" fillId="0" borderId="114" xfId="43" applyFont="1" applyFill="1" applyBorder="1" applyAlignment="1">
      <alignment/>
    </xf>
    <xf numFmtId="178" fontId="14" fillId="0" borderId="121" xfId="64" applyNumberFormat="1" applyFont="1" applyBorder="1" applyAlignment="1">
      <alignment shrinkToFit="1"/>
      <protection/>
    </xf>
    <xf numFmtId="178" fontId="14" fillId="0" borderId="120" xfId="64" applyNumberFormat="1" applyFont="1" applyBorder="1" applyAlignment="1">
      <alignment shrinkToFit="1"/>
      <protection/>
    </xf>
    <xf numFmtId="178" fontId="14" fillId="0" borderId="122" xfId="64" applyNumberFormat="1" applyFont="1" applyBorder="1" applyAlignment="1">
      <alignment shrinkToFit="1"/>
      <protection/>
    </xf>
    <xf numFmtId="0" fontId="19" fillId="0" borderId="123" xfId="62" applyFont="1" applyBorder="1" applyAlignment="1">
      <alignment horizontal="center"/>
      <protection/>
    </xf>
    <xf numFmtId="178" fontId="15" fillId="0" borderId="124" xfId="64" applyNumberFormat="1" applyFont="1" applyBorder="1" applyAlignment="1">
      <alignment shrinkToFit="1"/>
      <protection/>
    </xf>
    <xf numFmtId="178" fontId="15" fillId="0" borderId="84" xfId="64" applyNumberFormat="1" applyFont="1" applyBorder="1" applyAlignment="1">
      <alignment shrinkToFit="1"/>
      <protection/>
    </xf>
    <xf numFmtId="178" fontId="15" fillId="0" borderId="125" xfId="64" applyNumberFormat="1" applyFont="1" applyBorder="1" applyAlignment="1">
      <alignment shrinkToFit="1"/>
      <protection/>
    </xf>
    <xf numFmtId="178" fontId="15" fillId="0" borderId="86" xfId="64" applyNumberFormat="1" applyFont="1" applyBorder="1" applyAlignment="1">
      <alignment shrinkToFit="1"/>
      <protection/>
    </xf>
    <xf numFmtId="178" fontId="15" fillId="0" borderId="88" xfId="64" applyNumberFormat="1" applyFont="1" applyBorder="1" applyAlignment="1">
      <alignment shrinkToFit="1"/>
      <protection/>
    </xf>
    <xf numFmtId="178" fontId="15" fillId="0" borderId="123" xfId="64" applyNumberFormat="1" applyFont="1" applyBorder="1" applyAlignment="1">
      <alignment shrinkToFit="1"/>
      <protection/>
    </xf>
    <xf numFmtId="178" fontId="15" fillId="0" borderId="87" xfId="64" applyNumberFormat="1" applyFont="1" applyBorder="1" applyAlignment="1">
      <alignment shrinkToFit="1"/>
      <protection/>
    </xf>
    <xf numFmtId="178" fontId="15" fillId="0" borderId="90" xfId="64" applyNumberFormat="1" applyFont="1" applyBorder="1" applyAlignment="1">
      <alignment shrinkToFit="1"/>
      <protection/>
    </xf>
    <xf numFmtId="0" fontId="13" fillId="0" borderId="0" xfId="62" applyFont="1" applyFill="1">
      <alignment vertical="center"/>
      <protection/>
    </xf>
    <xf numFmtId="0" fontId="15" fillId="0" borderId="0" xfId="62" applyFont="1">
      <alignment vertical="center"/>
      <protection/>
    </xf>
    <xf numFmtId="0" fontId="10" fillId="0" borderId="10" xfId="62" applyFont="1" applyBorder="1" applyAlignment="1">
      <alignment vertical="center" shrinkToFit="1"/>
      <protection/>
    </xf>
    <xf numFmtId="0" fontId="14" fillId="0" borderId="0" xfId="62" applyFont="1">
      <alignment vertical="center"/>
      <protection/>
    </xf>
    <xf numFmtId="0" fontId="21" fillId="0" borderId="12" xfId="62" applyFont="1" applyBorder="1" applyAlignment="1">
      <alignment vertical="center" shrinkToFit="1"/>
      <protection/>
    </xf>
    <xf numFmtId="0" fontId="22" fillId="0" borderId="13" xfId="62" applyFont="1" applyBorder="1" applyAlignment="1">
      <alignment horizontal="center" vertical="center" shrinkToFit="1"/>
      <protection/>
    </xf>
    <xf numFmtId="0" fontId="22" fillId="0" borderId="14" xfId="62" applyFont="1" applyBorder="1" applyAlignment="1">
      <alignment horizontal="center" vertical="center"/>
      <protection/>
    </xf>
    <xf numFmtId="0" fontId="22" fillId="0" borderId="52" xfId="62" applyFont="1" applyBorder="1" applyAlignment="1">
      <alignment horizontal="center" vertical="center"/>
      <protection/>
    </xf>
    <xf numFmtId="0" fontId="22" fillId="0" borderId="16" xfId="62" applyFont="1" applyBorder="1" applyAlignment="1">
      <alignment horizontal="center" vertical="center"/>
      <protection/>
    </xf>
    <xf numFmtId="0" fontId="22" fillId="0" borderId="0" xfId="62" applyFont="1">
      <alignment vertical="center"/>
      <protection/>
    </xf>
    <xf numFmtId="0" fontId="14" fillId="0" borderId="126" xfId="62" applyFont="1" applyBorder="1" applyAlignment="1">
      <alignment horizontal="center" vertical="center"/>
      <protection/>
    </xf>
    <xf numFmtId="0" fontId="21" fillId="0" borderId="12" xfId="62" applyFont="1" applyBorder="1" applyAlignment="1">
      <alignment horizontal="center" vertical="center"/>
      <protection/>
    </xf>
    <xf numFmtId="0" fontId="22" fillId="0" borderId="17" xfId="62" applyFont="1" applyBorder="1" applyAlignment="1">
      <alignment horizontal="center" vertical="center" shrinkToFit="1"/>
      <protection/>
    </xf>
    <xf numFmtId="0" fontId="22" fillId="0" borderId="18" xfId="62" applyFont="1" applyBorder="1" applyAlignment="1">
      <alignment horizontal="center" vertical="center"/>
      <protection/>
    </xf>
    <xf numFmtId="0" fontId="22" fillId="0" borderId="19" xfId="62" applyFont="1" applyBorder="1" applyAlignment="1">
      <alignment horizontal="center" vertical="center"/>
      <protection/>
    </xf>
    <xf numFmtId="0" fontId="22" fillId="0" borderId="20" xfId="62" applyFont="1" applyBorder="1" applyAlignment="1">
      <alignment horizontal="center" vertical="center"/>
      <protection/>
    </xf>
    <xf numFmtId="0" fontId="22" fillId="0" borderId="21" xfId="62" applyFont="1" applyBorder="1" applyAlignment="1">
      <alignment horizontal="center" vertical="center"/>
      <protection/>
    </xf>
    <xf numFmtId="0" fontId="22" fillId="0" borderId="22" xfId="62" applyFont="1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2" fillId="0" borderId="126" xfId="62" applyFont="1" applyBorder="1" applyAlignment="1">
      <alignment horizontal="center" vertical="center"/>
      <protection/>
    </xf>
    <xf numFmtId="0" fontId="22" fillId="0" borderId="24" xfId="62" applyFont="1" applyBorder="1" applyAlignment="1">
      <alignment horizontal="center" vertical="center"/>
      <protection/>
    </xf>
    <xf numFmtId="177" fontId="14" fillId="0" borderId="127" xfId="62" applyNumberFormat="1" applyFont="1" applyBorder="1" applyAlignment="1">
      <alignment/>
      <protection/>
    </xf>
    <xf numFmtId="177" fontId="14" fillId="0" borderId="28" xfId="62" applyNumberFormat="1" applyFont="1" applyBorder="1" applyAlignment="1">
      <alignment/>
      <protection/>
    </xf>
    <xf numFmtId="177" fontId="14" fillId="0" borderId="29" xfId="62" applyNumberFormat="1" applyFont="1" applyBorder="1" applyAlignment="1">
      <alignment/>
      <protection/>
    </xf>
    <xf numFmtId="177" fontId="14" fillId="0" borderId="30" xfId="62" applyNumberFormat="1" applyFont="1" applyBorder="1" applyAlignment="1">
      <alignment/>
      <protection/>
    </xf>
    <xf numFmtId="177" fontId="14" fillId="0" borderId="31" xfId="62" applyNumberFormat="1" applyFont="1" applyBorder="1" applyAlignment="1">
      <alignment/>
      <protection/>
    </xf>
    <xf numFmtId="177" fontId="14" fillId="0" borderId="128" xfId="62" applyNumberFormat="1" applyFont="1" applyBorder="1" applyAlignment="1">
      <alignment/>
      <protection/>
    </xf>
    <xf numFmtId="0" fontId="21" fillId="0" borderId="26" xfId="62" applyFont="1" applyBorder="1" applyAlignment="1">
      <alignment horizontal="center"/>
      <protection/>
    </xf>
    <xf numFmtId="177" fontId="22" fillId="0" borderId="127" xfId="62" applyNumberFormat="1" applyFont="1" applyBorder="1" applyAlignment="1">
      <alignment/>
      <protection/>
    </xf>
    <xf numFmtId="177" fontId="22" fillId="0" borderId="28" xfId="62" applyNumberFormat="1" applyFont="1" applyBorder="1" applyAlignment="1">
      <alignment/>
      <protection/>
    </xf>
    <xf numFmtId="177" fontId="22" fillId="0" borderId="29" xfId="62" applyNumberFormat="1" applyFont="1" applyBorder="1" applyAlignment="1">
      <alignment/>
      <protection/>
    </xf>
    <xf numFmtId="177" fontId="22" fillId="0" borderId="30" xfId="62" applyNumberFormat="1" applyFont="1" applyBorder="1" applyAlignment="1">
      <alignment/>
      <protection/>
    </xf>
    <xf numFmtId="177" fontId="22" fillId="0" borderId="31" xfId="62" applyNumberFormat="1" applyFont="1" applyBorder="1" applyAlignment="1">
      <alignment/>
      <protection/>
    </xf>
    <xf numFmtId="176" fontId="22" fillId="0" borderId="32" xfId="62" applyNumberFormat="1" applyFont="1" applyBorder="1" applyAlignment="1">
      <alignment/>
      <protection/>
    </xf>
    <xf numFmtId="176" fontId="22" fillId="0" borderId="33" xfId="62" applyNumberFormat="1" applyFont="1" applyBorder="1" applyAlignment="1">
      <alignment/>
      <protection/>
    </xf>
    <xf numFmtId="177" fontId="22" fillId="0" borderId="128" xfId="62" applyNumberFormat="1" applyFont="1" applyBorder="1" applyAlignment="1">
      <alignment/>
      <protection/>
    </xf>
    <xf numFmtId="176" fontId="22" fillId="0" borderId="35" xfId="62" applyNumberFormat="1" applyFont="1" applyBorder="1" applyAlignment="1">
      <alignment/>
      <protection/>
    </xf>
    <xf numFmtId="177" fontId="14" fillId="0" borderId="129" xfId="62" applyNumberFormat="1" applyFont="1" applyBorder="1" applyAlignment="1">
      <alignment/>
      <protection/>
    </xf>
    <xf numFmtId="177" fontId="14" fillId="0" borderId="38" xfId="62" applyNumberFormat="1" applyFont="1" applyBorder="1" applyAlignment="1">
      <alignment/>
      <protection/>
    </xf>
    <xf numFmtId="177" fontId="14" fillId="0" borderId="39" xfId="62" applyNumberFormat="1" applyFont="1" applyBorder="1" applyAlignment="1">
      <alignment/>
      <protection/>
    </xf>
    <xf numFmtId="177" fontId="14" fillId="0" borderId="40" xfId="62" applyNumberFormat="1" applyFont="1" applyBorder="1" applyAlignment="1">
      <alignment/>
      <protection/>
    </xf>
    <xf numFmtId="177" fontId="14" fillId="0" borderId="41" xfId="62" applyNumberFormat="1" applyFont="1" applyBorder="1" applyAlignment="1">
      <alignment/>
      <protection/>
    </xf>
    <xf numFmtId="177" fontId="14" fillId="0" borderId="130" xfId="62" applyNumberFormat="1" applyFont="1" applyBorder="1" applyAlignment="1">
      <alignment/>
      <protection/>
    </xf>
    <xf numFmtId="0" fontId="21" fillId="0" borderId="36" xfId="62" applyFont="1" applyBorder="1" applyAlignment="1">
      <alignment horizontal="center"/>
      <protection/>
    </xf>
    <xf numFmtId="177" fontId="22" fillId="0" borderId="129" xfId="62" applyNumberFormat="1" applyFont="1" applyBorder="1" applyAlignment="1">
      <alignment/>
      <protection/>
    </xf>
    <xf numFmtId="177" fontId="22" fillId="0" borderId="38" xfId="62" applyNumberFormat="1" applyFont="1" applyBorder="1" applyAlignment="1">
      <alignment/>
      <protection/>
    </xf>
    <xf numFmtId="177" fontId="22" fillId="0" borderId="39" xfId="62" applyNumberFormat="1" applyFont="1" applyBorder="1" applyAlignment="1">
      <alignment/>
      <protection/>
    </xf>
    <xf numFmtId="177" fontId="22" fillId="0" borderId="40" xfId="62" applyNumberFormat="1" applyFont="1" applyBorder="1" applyAlignment="1">
      <alignment/>
      <protection/>
    </xf>
    <xf numFmtId="177" fontId="22" fillId="0" borderId="41" xfId="62" applyNumberFormat="1" applyFont="1" applyBorder="1" applyAlignment="1">
      <alignment/>
      <protection/>
    </xf>
    <xf numFmtId="177" fontId="23" fillId="0" borderId="39" xfId="62" applyNumberFormat="1" applyFont="1" applyBorder="1" applyAlignment="1">
      <alignment/>
      <protection/>
    </xf>
    <xf numFmtId="176" fontId="23" fillId="0" borderId="42" xfId="62" applyNumberFormat="1" applyFont="1" applyBorder="1" applyAlignment="1">
      <alignment/>
      <protection/>
    </xf>
    <xf numFmtId="176" fontId="22" fillId="0" borderId="43" xfId="62" applyNumberFormat="1" applyFont="1" applyBorder="1" applyAlignment="1">
      <alignment/>
      <protection/>
    </xf>
    <xf numFmtId="177" fontId="22" fillId="0" borderId="130" xfId="62" applyNumberFormat="1" applyFont="1" applyBorder="1" applyAlignment="1">
      <alignment/>
      <protection/>
    </xf>
    <xf numFmtId="176" fontId="22" fillId="0" borderId="45" xfId="62" applyNumberFormat="1" applyFont="1" applyBorder="1" applyAlignment="1">
      <alignment/>
      <protection/>
    </xf>
    <xf numFmtId="177" fontId="14" fillId="0" borderId="131" xfId="62" applyNumberFormat="1" applyFont="1" applyBorder="1" applyAlignment="1">
      <alignment/>
      <protection/>
    </xf>
    <xf numFmtId="177" fontId="14" fillId="0" borderId="48" xfId="62" applyNumberFormat="1" applyFont="1" applyBorder="1" applyAlignment="1">
      <alignment/>
      <protection/>
    </xf>
    <xf numFmtId="177" fontId="14" fillId="0" borderId="49" xfId="62" applyNumberFormat="1" applyFont="1" applyBorder="1" applyAlignment="1">
      <alignment/>
      <protection/>
    </xf>
    <xf numFmtId="177" fontId="14" fillId="0" borderId="50" xfId="62" applyNumberFormat="1" applyFont="1" applyBorder="1" applyAlignment="1">
      <alignment/>
      <protection/>
    </xf>
    <xf numFmtId="177" fontId="14" fillId="0" borderId="51" xfId="62" applyNumberFormat="1" applyFont="1" applyBorder="1" applyAlignment="1">
      <alignment/>
      <protection/>
    </xf>
    <xf numFmtId="177" fontId="17" fillId="0" borderId="49" xfId="62" applyNumberFormat="1" applyFont="1" applyBorder="1" applyAlignment="1">
      <alignment/>
      <protection/>
    </xf>
    <xf numFmtId="176" fontId="17" fillId="0" borderId="52" xfId="62" applyNumberFormat="1" applyFont="1" applyBorder="1" applyAlignment="1">
      <alignment/>
      <protection/>
    </xf>
    <xf numFmtId="177" fontId="14" fillId="0" borderId="132" xfId="62" applyNumberFormat="1" applyFont="1" applyBorder="1" applyAlignment="1">
      <alignment/>
      <protection/>
    </xf>
    <xf numFmtId="0" fontId="21" fillId="0" borderId="47" xfId="62" applyFont="1" applyBorder="1" applyAlignment="1">
      <alignment horizontal="center"/>
      <protection/>
    </xf>
    <xf numFmtId="177" fontId="22" fillId="0" borderId="131" xfId="62" applyNumberFormat="1" applyFont="1" applyBorder="1" applyAlignment="1">
      <alignment/>
      <protection/>
    </xf>
    <xf numFmtId="177" fontId="22" fillId="0" borderId="48" xfId="62" applyNumberFormat="1" applyFont="1" applyBorder="1" applyAlignment="1">
      <alignment/>
      <protection/>
    </xf>
    <xf numFmtId="177" fontId="22" fillId="0" borderId="49" xfId="62" applyNumberFormat="1" applyFont="1" applyBorder="1" applyAlignment="1">
      <alignment/>
      <protection/>
    </xf>
    <xf numFmtId="177" fontId="22" fillId="0" borderId="50" xfId="62" applyNumberFormat="1" applyFont="1" applyBorder="1" applyAlignment="1">
      <alignment/>
      <protection/>
    </xf>
    <xf numFmtId="177" fontId="22" fillId="0" borderId="51" xfId="62" applyNumberFormat="1" applyFont="1" applyBorder="1" applyAlignment="1">
      <alignment/>
      <protection/>
    </xf>
    <xf numFmtId="177" fontId="23" fillId="0" borderId="49" xfId="62" applyNumberFormat="1" applyFont="1" applyBorder="1" applyAlignment="1">
      <alignment/>
      <protection/>
    </xf>
    <xf numFmtId="176" fontId="22" fillId="0" borderId="14" xfId="62" applyNumberFormat="1" applyFont="1" applyBorder="1" applyAlignment="1">
      <alignment/>
      <protection/>
    </xf>
    <xf numFmtId="176" fontId="23" fillId="0" borderId="52" xfId="62" applyNumberFormat="1" applyFont="1" applyBorder="1" applyAlignment="1">
      <alignment/>
      <protection/>
    </xf>
    <xf numFmtId="177" fontId="22" fillId="0" borderId="132" xfId="62" applyNumberFormat="1" applyFont="1" applyBorder="1" applyAlignment="1">
      <alignment/>
      <protection/>
    </xf>
    <xf numFmtId="176" fontId="22" fillId="0" borderId="16" xfId="62" applyNumberFormat="1" applyFont="1" applyBorder="1" applyAlignment="1">
      <alignment/>
      <protection/>
    </xf>
    <xf numFmtId="0" fontId="21" fillId="0" borderId="54" xfId="62" applyFont="1" applyBorder="1" applyAlignment="1">
      <alignment horizontal="center" shrinkToFit="1"/>
      <protection/>
    </xf>
    <xf numFmtId="176" fontId="23" fillId="0" borderId="105" xfId="62" applyNumberFormat="1" applyFont="1" applyBorder="1" applyAlignment="1">
      <alignment/>
      <protection/>
    </xf>
    <xf numFmtId="176" fontId="23" fillId="0" borderId="54" xfId="62" applyNumberFormat="1" applyFont="1" applyBorder="1" applyAlignment="1">
      <alignment shrinkToFit="1"/>
      <protection/>
    </xf>
    <xf numFmtId="176" fontId="23" fillId="0" borderId="56" xfId="62" applyNumberFormat="1" applyFont="1" applyBorder="1" applyAlignment="1">
      <alignment shrinkToFit="1"/>
      <protection/>
    </xf>
    <xf numFmtId="176" fontId="23" fillId="0" borderId="57" xfId="62" applyNumberFormat="1" applyFont="1" applyBorder="1" applyAlignment="1">
      <alignment shrinkToFit="1"/>
      <protection/>
    </xf>
    <xf numFmtId="176" fontId="23" fillId="0" borderId="58" xfId="62" applyNumberFormat="1" applyFont="1" applyBorder="1" applyAlignment="1">
      <alignment shrinkToFit="1"/>
      <protection/>
    </xf>
    <xf numFmtId="176" fontId="23" fillId="0" borderId="59" xfId="62" applyNumberFormat="1" applyFont="1" applyBorder="1" applyAlignment="1">
      <alignment shrinkToFit="1"/>
      <protection/>
    </xf>
    <xf numFmtId="176" fontId="23" fillId="0" borderId="60" xfId="62" applyNumberFormat="1" applyFont="1" applyBorder="1" applyAlignment="1">
      <alignment shrinkToFit="1"/>
      <protection/>
    </xf>
    <xf numFmtId="176" fontId="23" fillId="0" borderId="55" xfId="62" applyNumberFormat="1" applyFont="1" applyBorder="1" applyAlignment="1">
      <alignment/>
      <protection/>
    </xf>
    <xf numFmtId="176" fontId="23" fillId="0" borderId="61" xfId="62" applyNumberFormat="1" applyFont="1" applyBorder="1" applyAlignment="1">
      <alignment shrinkToFit="1"/>
      <protection/>
    </xf>
    <xf numFmtId="177" fontId="14" fillId="0" borderId="133" xfId="62" applyNumberFormat="1" applyFont="1" applyBorder="1" applyAlignment="1">
      <alignment/>
      <protection/>
    </xf>
    <xf numFmtId="177" fontId="14" fillId="0" borderId="66" xfId="62" applyNumberFormat="1" applyFont="1" applyBorder="1" applyAlignment="1">
      <alignment/>
      <protection/>
    </xf>
    <xf numFmtId="177" fontId="14" fillId="0" borderId="67" xfId="62" applyNumberFormat="1" applyFont="1" applyBorder="1" applyAlignment="1">
      <alignment/>
      <protection/>
    </xf>
    <xf numFmtId="177" fontId="14" fillId="0" borderId="68" xfId="62" applyNumberFormat="1" applyFont="1" applyBorder="1" applyAlignment="1">
      <alignment/>
      <protection/>
    </xf>
    <xf numFmtId="177" fontId="14" fillId="0" borderId="69" xfId="62" applyNumberFormat="1" applyFont="1" applyBorder="1" applyAlignment="1">
      <alignment/>
      <protection/>
    </xf>
    <xf numFmtId="177" fontId="14" fillId="0" borderId="134" xfId="62" applyNumberFormat="1" applyFont="1" applyBorder="1" applyAlignment="1">
      <alignment/>
      <protection/>
    </xf>
    <xf numFmtId="0" fontId="21" fillId="0" borderId="64" xfId="62" applyFont="1" applyBorder="1" applyAlignment="1">
      <alignment horizontal="center"/>
      <protection/>
    </xf>
    <xf numFmtId="177" fontId="22" fillId="0" borderId="133" xfId="62" applyNumberFormat="1" applyFont="1" applyBorder="1" applyAlignment="1">
      <alignment/>
      <protection/>
    </xf>
    <xf numFmtId="177" fontId="22" fillId="0" borderId="66" xfId="62" applyNumberFormat="1" applyFont="1" applyBorder="1" applyAlignment="1">
      <alignment/>
      <protection/>
    </xf>
    <xf numFmtId="177" fontId="22" fillId="0" borderId="67" xfId="62" applyNumberFormat="1" applyFont="1" applyBorder="1" applyAlignment="1">
      <alignment/>
      <protection/>
    </xf>
    <xf numFmtId="177" fontId="22" fillId="0" borderId="68" xfId="62" applyNumberFormat="1" applyFont="1" applyBorder="1" applyAlignment="1">
      <alignment/>
      <protection/>
    </xf>
    <xf numFmtId="177" fontId="22" fillId="0" borderId="69" xfId="62" applyNumberFormat="1" applyFont="1" applyBorder="1" applyAlignment="1">
      <alignment/>
      <protection/>
    </xf>
    <xf numFmtId="176" fontId="22" fillId="0" borderId="70" xfId="62" applyNumberFormat="1" applyFont="1" applyBorder="1" applyAlignment="1">
      <alignment/>
      <protection/>
    </xf>
    <xf numFmtId="176" fontId="22" fillId="0" borderId="71" xfId="62" applyNumberFormat="1" applyFont="1" applyBorder="1" applyAlignment="1">
      <alignment/>
      <protection/>
    </xf>
    <xf numFmtId="177" fontId="22" fillId="0" borderId="134" xfId="62" applyNumberFormat="1" applyFont="1" applyBorder="1" applyAlignment="1">
      <alignment/>
      <protection/>
    </xf>
    <xf numFmtId="176" fontId="22" fillId="0" borderId="72" xfId="62" applyNumberFormat="1" applyFont="1" applyBorder="1" applyAlignment="1">
      <alignment/>
      <protection/>
    </xf>
    <xf numFmtId="176" fontId="22" fillId="0" borderId="42" xfId="62" applyNumberFormat="1" applyFont="1" applyBorder="1" applyAlignment="1">
      <alignment/>
      <protection/>
    </xf>
    <xf numFmtId="177" fontId="17" fillId="0" borderId="132" xfId="62" applyNumberFormat="1" applyFont="1" applyBorder="1" applyAlignment="1">
      <alignment/>
      <protection/>
    </xf>
    <xf numFmtId="176" fontId="22" fillId="0" borderId="52" xfId="62" applyNumberFormat="1" applyFont="1" applyBorder="1" applyAlignment="1">
      <alignment/>
      <protection/>
    </xf>
    <xf numFmtId="177" fontId="23" fillId="0" borderId="132" xfId="62" applyNumberFormat="1" applyFont="1" applyBorder="1" applyAlignment="1">
      <alignment/>
      <protection/>
    </xf>
    <xf numFmtId="0" fontId="14" fillId="0" borderId="135" xfId="62" applyFont="1" applyBorder="1" applyAlignment="1">
      <alignment horizontal="center" shrinkToFit="1"/>
      <protection/>
    </xf>
    <xf numFmtId="176" fontId="14" fillId="0" borderId="136" xfId="62" applyNumberFormat="1" applyFont="1" applyBorder="1" applyAlignment="1">
      <alignment/>
      <protection/>
    </xf>
    <xf numFmtId="0" fontId="21" fillId="0" borderId="10" xfId="62" applyFont="1" applyBorder="1" applyAlignment="1">
      <alignment horizontal="center"/>
      <protection/>
    </xf>
    <xf numFmtId="176" fontId="23" fillId="0" borderId="74" xfId="62" applyNumberFormat="1" applyFont="1" applyBorder="1" applyAlignment="1">
      <alignment shrinkToFit="1"/>
      <protection/>
    </xf>
    <xf numFmtId="176" fontId="22" fillId="0" borderId="75" xfId="62" applyNumberFormat="1" applyFont="1" applyBorder="1" applyAlignment="1">
      <alignment shrinkToFit="1"/>
      <protection/>
    </xf>
    <xf numFmtId="176" fontId="22" fillId="0" borderId="76" xfId="62" applyNumberFormat="1" applyFont="1" applyBorder="1" applyAlignment="1">
      <alignment shrinkToFit="1"/>
      <protection/>
    </xf>
    <xf numFmtId="176" fontId="22" fillId="0" borderId="77" xfId="62" applyNumberFormat="1" applyFont="1" applyBorder="1" applyAlignment="1">
      <alignment shrinkToFit="1"/>
      <protection/>
    </xf>
    <xf numFmtId="176" fontId="22" fillId="0" borderId="78" xfId="62" applyNumberFormat="1" applyFont="1" applyBorder="1" applyAlignment="1">
      <alignment shrinkToFit="1"/>
      <protection/>
    </xf>
    <xf numFmtId="176" fontId="22" fillId="0" borderId="75" xfId="62" applyNumberFormat="1" applyFont="1" applyBorder="1" applyAlignment="1">
      <alignment/>
      <protection/>
    </xf>
    <xf numFmtId="176" fontId="22" fillId="0" borderId="76" xfId="62" applyNumberFormat="1" applyFont="1" applyBorder="1" applyAlignment="1">
      <alignment/>
      <protection/>
    </xf>
    <xf numFmtId="176" fontId="22" fillId="0" borderId="79" xfId="62" applyNumberFormat="1" applyFont="1" applyBorder="1" applyAlignment="1">
      <alignment/>
      <protection/>
    </xf>
    <xf numFmtId="176" fontId="22" fillId="0" borderId="80" xfId="62" applyNumberFormat="1" applyFont="1" applyBorder="1" applyAlignment="1">
      <alignment/>
      <protection/>
    </xf>
    <xf numFmtId="176" fontId="22" fillId="0" borderId="136" xfId="62" applyNumberFormat="1" applyFont="1" applyBorder="1" applyAlignment="1">
      <alignment/>
      <protection/>
    </xf>
    <xf numFmtId="176" fontId="22" fillId="0" borderId="77" xfId="62" applyNumberFormat="1" applyFont="1" applyBorder="1" applyAlignment="1">
      <alignment/>
      <protection/>
    </xf>
    <xf numFmtId="176" fontId="22" fillId="0" borderId="78" xfId="62" applyNumberFormat="1" applyFont="1" applyBorder="1" applyAlignment="1">
      <alignment/>
      <protection/>
    </xf>
    <xf numFmtId="176" fontId="22" fillId="0" borderId="82" xfId="62" applyNumberFormat="1" applyFont="1" applyBorder="1" applyAlignment="1">
      <alignment/>
      <protection/>
    </xf>
    <xf numFmtId="177" fontId="14" fillId="0" borderId="85" xfId="62" applyNumberFormat="1" applyFont="1" applyBorder="1" applyAlignment="1">
      <alignment/>
      <protection/>
    </xf>
    <xf numFmtId="177" fontId="17" fillId="0" borderId="86" xfId="62" applyNumberFormat="1" applyFont="1" applyBorder="1" applyAlignment="1">
      <alignment/>
      <protection/>
    </xf>
    <xf numFmtId="177" fontId="17" fillId="0" borderId="87" xfId="62" applyNumberFormat="1" applyFont="1" applyBorder="1" applyAlignment="1">
      <alignment/>
      <protection/>
    </xf>
    <xf numFmtId="177" fontId="17" fillId="0" borderId="88" xfId="62" applyNumberFormat="1" applyFont="1" applyBorder="1" applyAlignment="1">
      <alignment/>
      <protection/>
    </xf>
    <xf numFmtId="177" fontId="17" fillId="0" borderId="89" xfId="62" applyNumberFormat="1" applyFont="1" applyBorder="1" applyAlignment="1">
      <alignment/>
      <protection/>
    </xf>
    <xf numFmtId="177" fontId="17" fillId="0" borderId="124" xfId="62" applyNumberFormat="1" applyFont="1" applyBorder="1" applyAlignment="1">
      <alignment/>
      <protection/>
    </xf>
    <xf numFmtId="0" fontId="21" fillId="0" borderId="84" xfId="62" applyFont="1" applyBorder="1" applyAlignment="1">
      <alignment horizontal="center"/>
      <protection/>
    </xf>
    <xf numFmtId="177" fontId="22" fillId="0" borderId="85" xfId="62" applyNumberFormat="1" applyFont="1" applyBorder="1" applyAlignment="1">
      <alignment/>
      <protection/>
    </xf>
    <xf numFmtId="177" fontId="23" fillId="0" borderId="86" xfId="62" applyNumberFormat="1" applyFont="1" applyBorder="1" applyAlignment="1">
      <alignment/>
      <protection/>
    </xf>
    <xf numFmtId="177" fontId="23" fillId="0" borderId="87" xfId="62" applyNumberFormat="1" applyFont="1" applyBorder="1" applyAlignment="1">
      <alignment/>
      <protection/>
    </xf>
    <xf numFmtId="177" fontId="23" fillId="0" borderId="88" xfId="62" applyNumberFormat="1" applyFont="1" applyBorder="1" applyAlignment="1">
      <alignment/>
      <protection/>
    </xf>
    <xf numFmtId="177" fontId="23" fillId="0" borderId="89" xfId="62" applyNumberFormat="1" applyFont="1" applyBorder="1" applyAlignment="1">
      <alignment/>
      <protection/>
    </xf>
    <xf numFmtId="176" fontId="23" fillId="0" borderId="90" xfId="62" applyNumberFormat="1" applyFont="1" applyBorder="1" applyAlignment="1">
      <alignment/>
      <protection/>
    </xf>
    <xf numFmtId="176" fontId="22" fillId="0" borderId="91" xfId="62" applyNumberFormat="1" applyFont="1" applyBorder="1" applyAlignment="1">
      <alignment/>
      <protection/>
    </xf>
    <xf numFmtId="177" fontId="23" fillId="0" borderId="124" xfId="62" applyNumberFormat="1" applyFont="1" applyBorder="1" applyAlignment="1">
      <alignment/>
      <protection/>
    </xf>
    <xf numFmtId="176" fontId="22" fillId="0" borderId="92" xfId="62" applyNumberFormat="1" applyFont="1" applyBorder="1" applyAlignment="1">
      <alignment/>
      <protection/>
    </xf>
    <xf numFmtId="177" fontId="14" fillId="0" borderId="37" xfId="62" applyNumberFormat="1" applyFont="1" applyBorder="1" applyAlignment="1">
      <alignment/>
      <protection/>
    </xf>
    <xf numFmtId="177" fontId="17" fillId="0" borderId="130" xfId="62" applyNumberFormat="1" applyFont="1" applyBorder="1" applyAlignment="1">
      <alignment/>
      <protection/>
    </xf>
    <xf numFmtId="177" fontId="22" fillId="0" borderId="37" xfId="62" applyNumberFormat="1" applyFont="1" applyBorder="1" applyAlignment="1">
      <alignment/>
      <protection/>
    </xf>
    <xf numFmtId="177" fontId="23" fillId="0" borderId="38" xfId="62" applyNumberFormat="1" applyFont="1" applyBorder="1" applyAlignment="1">
      <alignment/>
      <protection/>
    </xf>
    <xf numFmtId="177" fontId="23" fillId="0" borderId="40" xfId="62" applyNumberFormat="1" applyFont="1" applyBorder="1" applyAlignment="1">
      <alignment/>
      <protection/>
    </xf>
    <xf numFmtId="177" fontId="23" fillId="0" borderId="41" xfId="62" applyNumberFormat="1" applyFont="1" applyBorder="1" applyAlignment="1">
      <alignment/>
      <protection/>
    </xf>
    <xf numFmtId="177" fontId="23" fillId="0" borderId="130" xfId="62" applyNumberFormat="1" applyFont="1" applyBorder="1" applyAlignment="1">
      <alignment/>
      <protection/>
    </xf>
    <xf numFmtId="177" fontId="14" fillId="0" borderId="13" xfId="62" applyNumberFormat="1" applyFont="1" applyBorder="1" applyAlignment="1">
      <alignment/>
      <protection/>
    </xf>
    <xf numFmtId="177" fontId="17" fillId="0" borderId="48" xfId="62" applyNumberFormat="1" applyFont="1" applyBorder="1" applyAlignment="1">
      <alignment/>
      <protection/>
    </xf>
    <xf numFmtId="177" fontId="17" fillId="0" borderId="50" xfId="62" applyNumberFormat="1" applyFont="1" applyBorder="1" applyAlignment="1">
      <alignment/>
      <protection/>
    </xf>
    <xf numFmtId="177" fontId="17" fillId="0" borderId="51" xfId="62" applyNumberFormat="1" applyFont="1" applyBorder="1" applyAlignment="1">
      <alignment/>
      <protection/>
    </xf>
    <xf numFmtId="177" fontId="22" fillId="0" borderId="13" xfId="62" applyNumberFormat="1" applyFont="1" applyBorder="1" applyAlignment="1">
      <alignment/>
      <protection/>
    </xf>
    <xf numFmtId="177" fontId="23" fillId="0" borderId="48" xfId="62" applyNumberFormat="1" applyFont="1" applyBorder="1" applyAlignment="1">
      <alignment/>
      <protection/>
    </xf>
    <xf numFmtId="177" fontId="23" fillId="0" borderId="50" xfId="62" applyNumberFormat="1" applyFont="1" applyBorder="1" applyAlignment="1">
      <alignment/>
      <protection/>
    </xf>
    <xf numFmtId="177" fontId="23" fillId="0" borderId="51" xfId="62" applyNumberFormat="1" applyFont="1" applyBorder="1" applyAlignment="1">
      <alignment/>
      <protection/>
    </xf>
    <xf numFmtId="176" fontId="23" fillId="0" borderId="14" xfId="62" applyNumberFormat="1" applyFont="1" applyBorder="1" applyAlignment="1">
      <alignment/>
      <protection/>
    </xf>
    <xf numFmtId="177" fontId="17" fillId="0" borderId="65" xfId="62" applyNumberFormat="1" applyFont="1" applyBorder="1" applyAlignment="1">
      <alignment/>
      <protection/>
    </xf>
    <xf numFmtId="177" fontId="17" fillId="0" borderId="66" xfId="62" applyNumberFormat="1" applyFont="1" applyBorder="1" applyAlignment="1">
      <alignment/>
      <protection/>
    </xf>
    <xf numFmtId="177" fontId="17" fillId="0" borderId="67" xfId="62" applyNumberFormat="1" applyFont="1" applyBorder="1" applyAlignment="1">
      <alignment/>
      <protection/>
    </xf>
    <xf numFmtId="177" fontId="17" fillId="0" borderId="68" xfId="62" applyNumberFormat="1" applyFont="1" applyBorder="1" applyAlignment="1">
      <alignment/>
      <protection/>
    </xf>
    <xf numFmtId="177" fontId="17" fillId="0" borderId="69" xfId="62" applyNumberFormat="1" applyFont="1" applyBorder="1" applyAlignment="1">
      <alignment/>
      <protection/>
    </xf>
    <xf numFmtId="176" fontId="17" fillId="0" borderId="71" xfId="62" applyNumberFormat="1" applyFont="1" applyBorder="1" applyAlignment="1">
      <alignment/>
      <protection/>
    </xf>
    <xf numFmtId="177" fontId="17" fillId="0" borderId="134" xfId="62" applyNumberFormat="1" applyFont="1" applyBorder="1" applyAlignment="1">
      <alignment/>
      <protection/>
    </xf>
    <xf numFmtId="177" fontId="23" fillId="0" borderId="65" xfId="62" applyNumberFormat="1" applyFont="1" applyBorder="1" applyAlignment="1">
      <alignment/>
      <protection/>
    </xf>
    <xf numFmtId="177" fontId="23" fillId="0" borderId="66" xfId="62" applyNumberFormat="1" applyFont="1" applyBorder="1" applyAlignment="1">
      <alignment/>
      <protection/>
    </xf>
    <xf numFmtId="177" fontId="23" fillId="0" borderId="67" xfId="62" applyNumberFormat="1" applyFont="1" applyBorder="1" applyAlignment="1">
      <alignment/>
      <protection/>
    </xf>
    <xf numFmtId="177" fontId="23" fillId="0" borderId="68" xfId="62" applyNumberFormat="1" applyFont="1" applyBorder="1" applyAlignment="1">
      <alignment/>
      <protection/>
    </xf>
    <xf numFmtId="177" fontId="23" fillId="0" borderId="69" xfId="62" applyNumberFormat="1" applyFont="1" applyBorder="1" applyAlignment="1">
      <alignment/>
      <protection/>
    </xf>
    <xf numFmtId="176" fontId="23" fillId="0" borderId="70" xfId="62" applyNumberFormat="1" applyFont="1" applyBorder="1" applyAlignment="1">
      <alignment/>
      <protection/>
    </xf>
    <xf numFmtId="176" fontId="23" fillId="0" borderId="71" xfId="62" applyNumberFormat="1" applyFont="1" applyBorder="1" applyAlignment="1">
      <alignment/>
      <protection/>
    </xf>
    <xf numFmtId="177" fontId="23" fillId="0" borderId="134" xfId="62" applyNumberFormat="1" applyFont="1" applyBorder="1" applyAlignment="1">
      <alignment/>
      <protection/>
    </xf>
    <xf numFmtId="176" fontId="23" fillId="0" borderId="72" xfId="62" applyNumberFormat="1" applyFont="1" applyBorder="1" applyAlignment="1">
      <alignment/>
      <protection/>
    </xf>
    <xf numFmtId="177" fontId="17" fillId="0" borderId="37" xfId="62" applyNumberFormat="1" applyFont="1" applyBorder="1" applyAlignment="1">
      <alignment/>
      <protection/>
    </xf>
    <xf numFmtId="176" fontId="17" fillId="0" borderId="43" xfId="62" applyNumberFormat="1" applyFont="1" applyBorder="1" applyAlignment="1">
      <alignment/>
      <protection/>
    </xf>
    <xf numFmtId="177" fontId="23" fillId="0" borderId="37" xfId="62" applyNumberFormat="1" applyFont="1" applyBorder="1" applyAlignment="1">
      <alignment/>
      <protection/>
    </xf>
    <xf numFmtId="176" fontId="23" fillId="0" borderId="43" xfId="62" applyNumberFormat="1" applyFont="1" applyBorder="1" applyAlignment="1">
      <alignment/>
      <protection/>
    </xf>
    <xf numFmtId="176" fontId="23" fillId="0" borderId="45" xfId="62" applyNumberFormat="1" applyFont="1" applyBorder="1" applyAlignment="1">
      <alignment/>
      <protection/>
    </xf>
    <xf numFmtId="177" fontId="17" fillId="0" borderId="13" xfId="62" applyNumberFormat="1" applyFont="1" applyBorder="1" applyAlignment="1">
      <alignment/>
      <protection/>
    </xf>
    <xf numFmtId="176" fontId="17" fillId="0" borderId="16" xfId="62" applyNumberFormat="1" applyFont="1" applyBorder="1" applyAlignment="1">
      <alignment/>
      <protection/>
    </xf>
    <xf numFmtId="177" fontId="23" fillId="0" borderId="13" xfId="62" applyNumberFormat="1" applyFont="1" applyBorder="1" applyAlignment="1">
      <alignment/>
      <protection/>
    </xf>
    <xf numFmtId="176" fontId="23" fillId="0" borderId="16" xfId="62" applyNumberFormat="1" applyFont="1" applyBorder="1" applyAlignment="1">
      <alignment/>
      <protection/>
    </xf>
    <xf numFmtId="176" fontId="17" fillId="0" borderId="111" xfId="62" applyNumberFormat="1" applyFont="1" applyBorder="1" applyAlignment="1">
      <alignment shrinkToFit="1"/>
      <protection/>
    </xf>
    <xf numFmtId="0" fontId="21" fillId="0" borderId="104" xfId="62" applyFont="1" applyBorder="1" applyAlignment="1">
      <alignment horizontal="center" shrinkToFit="1"/>
      <protection/>
    </xf>
    <xf numFmtId="176" fontId="23" fillId="0" borderId="104" xfId="62" applyNumberFormat="1" applyFont="1" applyBorder="1" applyAlignment="1">
      <alignment shrinkToFit="1"/>
      <protection/>
    </xf>
    <xf numFmtId="176" fontId="23" fillId="0" borderId="106" xfId="62" applyNumberFormat="1" applyFont="1" applyBorder="1" applyAlignment="1">
      <alignment shrinkToFit="1"/>
      <protection/>
    </xf>
    <xf numFmtId="176" fontId="23" fillId="0" borderId="107" xfId="62" applyNumberFormat="1" applyFont="1" applyBorder="1" applyAlignment="1">
      <alignment shrinkToFit="1"/>
      <protection/>
    </xf>
    <xf numFmtId="176" fontId="23" fillId="0" borderId="108" xfId="62" applyNumberFormat="1" applyFont="1" applyBorder="1" applyAlignment="1">
      <alignment shrinkToFit="1"/>
      <protection/>
    </xf>
    <xf numFmtId="176" fontId="23" fillId="0" borderId="109" xfId="62" applyNumberFormat="1" applyFont="1" applyBorder="1" applyAlignment="1">
      <alignment shrinkToFit="1"/>
      <protection/>
    </xf>
    <xf numFmtId="176" fontId="23" fillId="0" borderId="110" xfId="62" applyNumberFormat="1" applyFont="1" applyBorder="1" applyAlignment="1">
      <alignment shrinkToFit="1"/>
      <protection/>
    </xf>
    <xf numFmtId="176" fontId="23" fillId="0" borderId="111" xfId="62" applyNumberFormat="1" applyFont="1" applyBorder="1" applyAlignment="1">
      <alignment shrinkToFit="1"/>
      <protection/>
    </xf>
    <xf numFmtId="0" fontId="14" fillId="0" borderId="113" xfId="62" applyFont="1" applyBorder="1" applyAlignment="1">
      <alignment horizontal="center"/>
      <protection/>
    </xf>
    <xf numFmtId="0" fontId="21" fillId="0" borderId="113" xfId="62" applyFont="1" applyBorder="1" applyAlignment="1">
      <alignment horizontal="center"/>
      <protection/>
    </xf>
    <xf numFmtId="178" fontId="14" fillId="0" borderId="0" xfId="64" applyNumberFormat="1" applyFont="1" applyBorder="1" applyAlignment="1">
      <alignment shrinkToFit="1"/>
      <protection/>
    </xf>
    <xf numFmtId="0" fontId="21" fillId="0" borderId="62" xfId="62" applyFont="1" applyBorder="1" applyAlignment="1">
      <alignment horizontal="center"/>
      <protection/>
    </xf>
    <xf numFmtId="178" fontId="21" fillId="0" borderId="124" xfId="64" applyNumberFormat="1" applyFont="1" applyBorder="1" applyAlignment="1">
      <alignment shrinkToFit="1"/>
      <protection/>
    </xf>
    <xf numFmtId="178" fontId="21" fillId="0" borderId="84" xfId="64" applyNumberFormat="1" applyFont="1" applyBorder="1" applyAlignment="1">
      <alignment shrinkToFit="1"/>
      <protection/>
    </xf>
    <xf numFmtId="178" fontId="21" fillId="0" borderId="125" xfId="64" applyNumberFormat="1" applyFont="1" applyBorder="1" applyAlignment="1">
      <alignment shrinkToFit="1"/>
      <protection/>
    </xf>
    <xf numFmtId="178" fontId="21" fillId="0" borderId="86" xfId="64" applyNumberFormat="1" applyFont="1" applyBorder="1" applyAlignment="1">
      <alignment shrinkToFit="1"/>
      <protection/>
    </xf>
    <xf numFmtId="178" fontId="21" fillId="0" borderId="88" xfId="64" applyNumberFormat="1" applyFont="1" applyBorder="1" applyAlignment="1">
      <alignment shrinkToFit="1"/>
      <protection/>
    </xf>
    <xf numFmtId="178" fontId="21" fillId="0" borderId="87" xfId="64" applyNumberFormat="1" applyFont="1" applyBorder="1" applyAlignment="1">
      <alignment shrinkToFit="1"/>
      <protection/>
    </xf>
    <xf numFmtId="178" fontId="21" fillId="0" borderId="90" xfId="64" applyNumberFormat="1" applyFont="1" applyBorder="1" applyAlignment="1">
      <alignment shrinkToFit="1"/>
      <protection/>
    </xf>
    <xf numFmtId="0" fontId="10" fillId="35" borderId="10" xfId="62" applyFont="1" applyFill="1" applyBorder="1" applyAlignment="1">
      <alignment vertical="center" shrinkToFit="1"/>
      <protection/>
    </xf>
    <xf numFmtId="0" fontId="14" fillId="35" borderId="12" xfId="62" applyFont="1" applyFill="1" applyBorder="1" applyAlignment="1">
      <alignment vertical="center" shrinkToFit="1"/>
      <protection/>
    </xf>
    <xf numFmtId="0" fontId="14" fillId="35" borderId="12" xfId="62" applyFont="1" applyFill="1" applyBorder="1" applyAlignment="1">
      <alignment horizontal="center" vertical="center"/>
      <protection/>
    </xf>
    <xf numFmtId="0" fontId="14" fillId="35" borderId="17" xfId="62" applyFont="1" applyFill="1" applyBorder="1" applyAlignment="1">
      <alignment horizontal="center" vertical="center" shrinkToFit="1"/>
      <protection/>
    </xf>
    <xf numFmtId="0" fontId="14" fillId="35" borderId="18" xfId="62" applyFont="1" applyFill="1" applyBorder="1" applyAlignment="1">
      <alignment horizontal="center" vertical="center"/>
      <protection/>
    </xf>
    <xf numFmtId="0" fontId="14" fillId="35" borderId="19" xfId="62" applyFont="1" applyFill="1" applyBorder="1" applyAlignment="1">
      <alignment horizontal="center" vertical="center"/>
      <protection/>
    </xf>
    <xf numFmtId="0" fontId="14" fillId="35" borderId="20" xfId="62" applyFont="1" applyFill="1" applyBorder="1" applyAlignment="1">
      <alignment horizontal="center" vertical="center"/>
      <protection/>
    </xf>
    <xf numFmtId="0" fontId="14" fillId="35" borderId="21" xfId="62" applyFont="1" applyFill="1" applyBorder="1" applyAlignment="1">
      <alignment horizontal="center" vertical="center"/>
      <protection/>
    </xf>
    <xf numFmtId="0" fontId="14" fillId="35" borderId="22" xfId="62" applyFont="1" applyFill="1" applyBorder="1" applyAlignment="1">
      <alignment horizontal="center" vertical="center"/>
      <protection/>
    </xf>
    <xf numFmtId="0" fontId="14" fillId="35" borderId="0" xfId="62" applyFont="1" applyFill="1" applyBorder="1" applyAlignment="1">
      <alignment horizontal="center" vertical="center"/>
      <protection/>
    </xf>
    <xf numFmtId="0" fontId="14" fillId="35" borderId="26" xfId="62" applyFont="1" applyFill="1" applyBorder="1" applyAlignment="1">
      <alignment horizontal="center"/>
      <protection/>
    </xf>
    <xf numFmtId="177" fontId="14" fillId="35" borderId="127" xfId="62" applyNumberFormat="1" applyFont="1" applyFill="1" applyBorder="1" applyAlignment="1">
      <alignment/>
      <protection/>
    </xf>
    <xf numFmtId="176" fontId="14" fillId="35" borderId="28" xfId="62" applyNumberFormat="1" applyFont="1" applyFill="1" applyBorder="1" applyAlignment="1">
      <alignment/>
      <protection/>
    </xf>
    <xf numFmtId="176" fontId="14" fillId="35" borderId="29" xfId="62" applyNumberFormat="1" applyFont="1" applyFill="1" applyBorder="1" applyAlignment="1">
      <alignment/>
      <protection/>
    </xf>
    <xf numFmtId="176" fontId="14" fillId="35" borderId="30" xfId="62" applyNumberFormat="1" applyFont="1" applyFill="1" applyBorder="1" applyAlignment="1">
      <alignment/>
      <protection/>
    </xf>
    <xf numFmtId="176" fontId="14" fillId="35" borderId="31" xfId="62" applyNumberFormat="1" applyFont="1" applyFill="1" applyBorder="1" applyAlignment="1">
      <alignment/>
      <protection/>
    </xf>
    <xf numFmtId="176" fontId="14" fillId="35" borderId="32" xfId="62" applyNumberFormat="1" applyFont="1" applyFill="1" applyBorder="1" applyAlignment="1">
      <alignment/>
      <protection/>
    </xf>
    <xf numFmtId="176" fontId="14" fillId="35" borderId="33" xfId="62" applyNumberFormat="1" applyFont="1" applyFill="1" applyBorder="1" applyAlignment="1">
      <alignment/>
      <protection/>
    </xf>
    <xf numFmtId="176" fontId="14" fillId="0" borderId="128" xfId="62" applyNumberFormat="1" applyFont="1" applyBorder="1" applyAlignment="1">
      <alignment/>
      <protection/>
    </xf>
    <xf numFmtId="176" fontId="22" fillId="0" borderId="27" xfId="62" applyNumberFormat="1" applyFont="1" applyBorder="1" applyAlignment="1">
      <alignment/>
      <protection/>
    </xf>
    <xf numFmtId="176" fontId="22" fillId="0" borderId="28" xfId="62" applyNumberFormat="1" applyFont="1" applyBorder="1" applyAlignment="1">
      <alignment/>
      <protection/>
    </xf>
    <xf numFmtId="176" fontId="22" fillId="0" borderId="29" xfId="62" applyNumberFormat="1" applyFont="1" applyBorder="1" applyAlignment="1">
      <alignment/>
      <protection/>
    </xf>
    <xf numFmtId="176" fontId="22" fillId="0" borderId="30" xfId="62" applyNumberFormat="1" applyFont="1" applyBorder="1" applyAlignment="1">
      <alignment/>
      <protection/>
    </xf>
    <xf numFmtId="176" fontId="22" fillId="0" borderId="31" xfId="62" applyNumberFormat="1" applyFont="1" applyBorder="1" applyAlignment="1">
      <alignment/>
      <protection/>
    </xf>
    <xf numFmtId="176" fontId="22" fillId="0" borderId="128" xfId="62" applyNumberFormat="1" applyFont="1" applyBorder="1" applyAlignment="1">
      <alignment/>
      <protection/>
    </xf>
    <xf numFmtId="0" fontId="14" fillId="35" borderId="36" xfId="62" applyFont="1" applyFill="1" applyBorder="1" applyAlignment="1">
      <alignment horizontal="center"/>
      <protection/>
    </xf>
    <xf numFmtId="177" fontId="14" fillId="35" borderId="129" xfId="62" applyNumberFormat="1" applyFont="1" applyFill="1" applyBorder="1" applyAlignment="1">
      <alignment/>
      <protection/>
    </xf>
    <xf numFmtId="176" fontId="14" fillId="35" borderId="38" xfId="62" applyNumberFormat="1" applyFont="1" applyFill="1" applyBorder="1" applyAlignment="1">
      <alignment/>
      <protection/>
    </xf>
    <xf numFmtId="176" fontId="14" fillId="35" borderId="39" xfId="62" applyNumberFormat="1" applyFont="1" applyFill="1" applyBorder="1" applyAlignment="1">
      <alignment/>
      <protection/>
    </xf>
    <xf numFmtId="176" fontId="14" fillId="35" borderId="40" xfId="62" applyNumberFormat="1" applyFont="1" applyFill="1" applyBorder="1" applyAlignment="1">
      <alignment/>
      <protection/>
    </xf>
    <xf numFmtId="176" fontId="14" fillId="35" borderId="41" xfId="62" applyNumberFormat="1" applyFont="1" applyFill="1" applyBorder="1" applyAlignment="1">
      <alignment/>
      <protection/>
    </xf>
    <xf numFmtId="176" fontId="14" fillId="35" borderId="42" xfId="62" applyNumberFormat="1" applyFont="1" applyFill="1" applyBorder="1" applyAlignment="1">
      <alignment/>
      <protection/>
    </xf>
    <xf numFmtId="176" fontId="14" fillId="35" borderId="43" xfId="62" applyNumberFormat="1" applyFont="1" applyFill="1" applyBorder="1" applyAlignment="1">
      <alignment/>
      <protection/>
    </xf>
    <xf numFmtId="176" fontId="14" fillId="0" borderId="130" xfId="62" applyNumberFormat="1" applyFont="1" applyBorder="1" applyAlignment="1">
      <alignment/>
      <protection/>
    </xf>
    <xf numFmtId="176" fontId="22" fillId="0" borderId="37" xfId="62" applyNumberFormat="1" applyFont="1" applyBorder="1" applyAlignment="1">
      <alignment/>
      <protection/>
    </xf>
    <xf numFmtId="176" fontId="22" fillId="0" borderId="38" xfId="62" applyNumberFormat="1" applyFont="1" applyBorder="1" applyAlignment="1">
      <alignment/>
      <protection/>
    </xf>
    <xf numFmtId="176" fontId="22" fillId="0" borderId="39" xfId="62" applyNumberFormat="1" applyFont="1" applyBorder="1" applyAlignment="1">
      <alignment/>
      <protection/>
    </xf>
    <xf numFmtId="176" fontId="22" fillId="0" borderId="40" xfId="62" applyNumberFormat="1" applyFont="1" applyBorder="1" applyAlignment="1">
      <alignment/>
      <protection/>
    </xf>
    <xf numFmtId="176" fontId="22" fillId="0" borderId="41" xfId="62" applyNumberFormat="1" applyFont="1" applyBorder="1" applyAlignment="1">
      <alignment/>
      <protection/>
    </xf>
    <xf numFmtId="176" fontId="22" fillId="0" borderId="130" xfId="62" applyNumberFormat="1" applyFont="1" applyBorder="1" applyAlignment="1">
      <alignment/>
      <protection/>
    </xf>
    <xf numFmtId="0" fontId="14" fillId="35" borderId="47" xfId="62" applyFont="1" applyFill="1" applyBorder="1" applyAlignment="1">
      <alignment horizontal="center"/>
      <protection/>
    </xf>
    <xf numFmtId="177" fontId="14" fillId="35" borderId="131" xfId="62" applyNumberFormat="1" applyFont="1" applyFill="1" applyBorder="1" applyAlignment="1">
      <alignment/>
      <protection/>
    </xf>
    <xf numFmtId="176" fontId="14" fillId="35" borderId="48" xfId="62" applyNumberFormat="1" applyFont="1" applyFill="1" applyBorder="1" applyAlignment="1">
      <alignment/>
      <protection/>
    </xf>
    <xf numFmtId="176" fontId="14" fillId="35" borderId="49" xfId="62" applyNumberFormat="1" applyFont="1" applyFill="1" applyBorder="1" applyAlignment="1">
      <alignment/>
      <protection/>
    </xf>
    <xf numFmtId="176" fontId="14" fillId="35" borderId="50" xfId="62" applyNumberFormat="1" applyFont="1" applyFill="1" applyBorder="1" applyAlignment="1">
      <alignment/>
      <protection/>
    </xf>
    <xf numFmtId="176" fontId="14" fillId="35" borderId="51" xfId="62" applyNumberFormat="1" applyFont="1" applyFill="1" applyBorder="1" applyAlignment="1">
      <alignment/>
      <protection/>
    </xf>
    <xf numFmtId="176" fontId="14" fillId="35" borderId="14" xfId="62" applyNumberFormat="1" applyFont="1" applyFill="1" applyBorder="1" applyAlignment="1">
      <alignment/>
      <protection/>
    </xf>
    <xf numFmtId="176" fontId="14" fillId="35" borderId="52" xfId="62" applyNumberFormat="1" applyFont="1" applyFill="1" applyBorder="1" applyAlignment="1">
      <alignment/>
      <protection/>
    </xf>
    <xf numFmtId="176" fontId="14" fillId="0" borderId="132" xfId="62" applyNumberFormat="1" applyFont="1" applyBorder="1" applyAlignment="1">
      <alignment/>
      <protection/>
    </xf>
    <xf numFmtId="176" fontId="22" fillId="0" borderId="13" xfId="62" applyNumberFormat="1" applyFont="1" applyBorder="1" applyAlignment="1">
      <alignment/>
      <protection/>
    </xf>
    <xf numFmtId="176" fontId="22" fillId="0" borderId="48" xfId="62" applyNumberFormat="1" applyFont="1" applyBorder="1" applyAlignment="1">
      <alignment/>
      <protection/>
    </xf>
    <xf numFmtId="176" fontId="22" fillId="0" borderId="49" xfId="62" applyNumberFormat="1" applyFont="1" applyBorder="1" applyAlignment="1">
      <alignment/>
      <protection/>
    </xf>
    <xf numFmtId="176" fontId="22" fillId="0" borderId="50" xfId="62" applyNumberFormat="1" applyFont="1" applyBorder="1" applyAlignment="1">
      <alignment/>
      <protection/>
    </xf>
    <xf numFmtId="176" fontId="22" fillId="0" borderId="51" xfId="62" applyNumberFormat="1" applyFont="1" applyBorder="1" applyAlignment="1">
      <alignment/>
      <protection/>
    </xf>
    <xf numFmtId="176" fontId="22" fillId="0" borderId="132" xfId="62" applyNumberFormat="1" applyFont="1" applyBorder="1" applyAlignment="1">
      <alignment/>
      <protection/>
    </xf>
    <xf numFmtId="0" fontId="14" fillId="35" borderId="54" xfId="62" applyFont="1" applyFill="1" applyBorder="1" applyAlignment="1">
      <alignment horizontal="center" shrinkToFit="1"/>
      <protection/>
    </xf>
    <xf numFmtId="176" fontId="17" fillId="35" borderId="105" xfId="62" applyNumberFormat="1" applyFont="1" applyFill="1" applyBorder="1" applyAlignment="1">
      <alignment/>
      <protection/>
    </xf>
    <xf numFmtId="176" fontId="17" fillId="35" borderId="54" xfId="62" applyNumberFormat="1" applyFont="1" applyFill="1" applyBorder="1" applyAlignment="1">
      <alignment shrinkToFit="1"/>
      <protection/>
    </xf>
    <xf numFmtId="176" fontId="17" fillId="35" borderId="56" xfId="62" applyNumberFormat="1" applyFont="1" applyFill="1" applyBorder="1" applyAlignment="1">
      <alignment shrinkToFit="1"/>
      <protection/>
    </xf>
    <xf numFmtId="176" fontId="17" fillId="35" borderId="57" xfId="62" applyNumberFormat="1" applyFont="1" applyFill="1" applyBorder="1" applyAlignment="1">
      <alignment shrinkToFit="1"/>
      <protection/>
    </xf>
    <xf numFmtId="176" fontId="17" fillId="35" borderId="58" xfId="62" applyNumberFormat="1" applyFont="1" applyFill="1" applyBorder="1" applyAlignment="1">
      <alignment shrinkToFit="1"/>
      <protection/>
    </xf>
    <xf numFmtId="176" fontId="17" fillId="35" borderId="59" xfId="62" applyNumberFormat="1" applyFont="1" applyFill="1" applyBorder="1" applyAlignment="1">
      <alignment shrinkToFit="1"/>
      <protection/>
    </xf>
    <xf numFmtId="176" fontId="17" fillId="35" borderId="60" xfId="62" applyNumberFormat="1" applyFont="1" applyFill="1" applyBorder="1" applyAlignment="1">
      <alignment shrinkToFit="1"/>
      <protection/>
    </xf>
    <xf numFmtId="0" fontId="14" fillId="35" borderId="64" xfId="62" applyFont="1" applyFill="1" applyBorder="1" applyAlignment="1">
      <alignment horizontal="center"/>
      <protection/>
    </xf>
    <xf numFmtId="177" fontId="14" fillId="35" borderId="133" xfId="62" applyNumberFormat="1" applyFont="1" applyFill="1" applyBorder="1" applyAlignment="1">
      <alignment/>
      <protection/>
    </xf>
    <xf numFmtId="176" fontId="14" fillId="35" borderId="66" xfId="62" applyNumberFormat="1" applyFont="1" applyFill="1" applyBorder="1" applyAlignment="1">
      <alignment/>
      <protection/>
    </xf>
    <xf numFmtId="176" fontId="17" fillId="35" borderId="67" xfId="62" applyNumberFormat="1" applyFont="1" applyFill="1" applyBorder="1" applyAlignment="1">
      <alignment/>
      <protection/>
    </xf>
    <xf numFmtId="176" fontId="14" fillId="35" borderId="68" xfId="62" applyNumberFormat="1" applyFont="1" applyFill="1" applyBorder="1" applyAlignment="1">
      <alignment/>
      <protection/>
    </xf>
    <xf numFmtId="176" fontId="14" fillId="35" borderId="69" xfId="62" applyNumberFormat="1" applyFont="1" applyFill="1" applyBorder="1" applyAlignment="1">
      <alignment/>
      <protection/>
    </xf>
    <xf numFmtId="176" fontId="14" fillId="35" borderId="67" xfId="62" applyNumberFormat="1" applyFont="1" applyFill="1" applyBorder="1" applyAlignment="1">
      <alignment/>
      <protection/>
    </xf>
    <xf numFmtId="176" fontId="14" fillId="35" borderId="70" xfId="62" applyNumberFormat="1" applyFont="1" applyFill="1" applyBorder="1" applyAlignment="1">
      <alignment/>
      <protection/>
    </xf>
    <xf numFmtId="176" fontId="14" fillId="35" borderId="71" xfId="62" applyNumberFormat="1" applyFont="1" applyFill="1" applyBorder="1" applyAlignment="1">
      <alignment/>
      <protection/>
    </xf>
    <xf numFmtId="176" fontId="14" fillId="0" borderId="134" xfId="62" applyNumberFormat="1" applyFont="1" applyBorder="1" applyAlignment="1">
      <alignment/>
      <protection/>
    </xf>
    <xf numFmtId="176" fontId="22" fillId="0" borderId="65" xfId="62" applyNumberFormat="1" applyFont="1" applyBorder="1" applyAlignment="1">
      <alignment/>
      <protection/>
    </xf>
    <xf numFmtId="176" fontId="22" fillId="0" borderId="66" xfId="62" applyNumberFormat="1" applyFont="1" applyBorder="1" applyAlignment="1">
      <alignment/>
      <protection/>
    </xf>
    <xf numFmtId="176" fontId="23" fillId="0" borderId="67" xfId="62" applyNumberFormat="1" applyFont="1" applyBorder="1" applyAlignment="1">
      <alignment/>
      <protection/>
    </xf>
    <xf numFmtId="176" fontId="22" fillId="0" borderId="68" xfId="62" applyNumberFormat="1" applyFont="1" applyBorder="1" applyAlignment="1">
      <alignment/>
      <protection/>
    </xf>
    <xf numFmtId="176" fontId="22" fillId="0" borderId="69" xfId="62" applyNumberFormat="1" applyFont="1" applyBorder="1" applyAlignment="1">
      <alignment/>
      <protection/>
    </xf>
    <xf numFmtId="176" fontId="22" fillId="0" borderId="67" xfId="62" applyNumberFormat="1" applyFont="1" applyBorder="1" applyAlignment="1">
      <alignment/>
      <protection/>
    </xf>
    <xf numFmtId="176" fontId="22" fillId="0" borderId="134" xfId="62" applyNumberFormat="1" applyFont="1" applyBorder="1" applyAlignment="1">
      <alignment/>
      <protection/>
    </xf>
    <xf numFmtId="176" fontId="17" fillId="35" borderId="55" xfId="62" applyNumberFormat="1" applyFont="1" applyFill="1" applyBorder="1" applyAlignment="1">
      <alignment/>
      <protection/>
    </xf>
    <xf numFmtId="0" fontId="14" fillId="35" borderId="10" xfId="62" applyFont="1" applyFill="1" applyBorder="1" applyAlignment="1">
      <alignment horizontal="center"/>
      <protection/>
    </xf>
    <xf numFmtId="176" fontId="17" fillId="35" borderId="74" xfId="62" applyNumberFormat="1" applyFont="1" applyFill="1" applyBorder="1" applyAlignment="1">
      <alignment shrinkToFit="1"/>
      <protection/>
    </xf>
    <xf numFmtId="176" fontId="14" fillId="35" borderId="75" xfId="62" applyNumberFormat="1" applyFont="1" applyFill="1" applyBorder="1" applyAlignment="1">
      <alignment shrinkToFit="1"/>
      <protection/>
    </xf>
    <xf numFmtId="176" fontId="14" fillId="35" borderId="76" xfId="62" applyNumberFormat="1" applyFont="1" applyFill="1" applyBorder="1" applyAlignment="1">
      <alignment shrinkToFit="1"/>
      <protection/>
    </xf>
    <xf numFmtId="176" fontId="14" fillId="35" borderId="77" xfId="62" applyNumberFormat="1" applyFont="1" applyFill="1" applyBorder="1" applyAlignment="1">
      <alignment shrinkToFit="1"/>
      <protection/>
    </xf>
    <xf numFmtId="176" fontId="14" fillId="35" borderId="78" xfId="62" applyNumberFormat="1" applyFont="1" applyFill="1" applyBorder="1" applyAlignment="1">
      <alignment shrinkToFit="1"/>
      <protection/>
    </xf>
    <xf numFmtId="176" fontId="14" fillId="35" borderId="75" xfId="62" applyNumberFormat="1" applyFont="1" applyFill="1" applyBorder="1" applyAlignment="1">
      <alignment/>
      <protection/>
    </xf>
    <xf numFmtId="176" fontId="14" fillId="35" borderId="76" xfId="62" applyNumberFormat="1" applyFont="1" applyFill="1" applyBorder="1" applyAlignment="1">
      <alignment/>
      <protection/>
    </xf>
    <xf numFmtId="176" fontId="14" fillId="35" borderId="79" xfId="62" applyNumberFormat="1" applyFont="1" applyFill="1" applyBorder="1" applyAlignment="1">
      <alignment/>
      <protection/>
    </xf>
    <xf numFmtId="176" fontId="14" fillId="35" borderId="80" xfId="62" applyNumberFormat="1" applyFont="1" applyFill="1" applyBorder="1" applyAlignment="1">
      <alignment/>
      <protection/>
    </xf>
    <xf numFmtId="176" fontId="14" fillId="0" borderId="79" xfId="62" applyNumberFormat="1" applyFont="1" applyFill="1" applyBorder="1" applyAlignment="1">
      <alignment shrinkToFit="1"/>
      <protection/>
    </xf>
    <xf numFmtId="176" fontId="14" fillId="0" borderId="82" xfId="62" applyNumberFormat="1" applyFont="1" applyBorder="1" applyAlignment="1">
      <alignment shrinkToFit="1"/>
      <protection/>
    </xf>
    <xf numFmtId="176" fontId="22" fillId="0" borderId="79" xfId="62" applyNumberFormat="1" applyFont="1" applyBorder="1" applyAlignment="1">
      <alignment shrinkToFit="1"/>
      <protection/>
    </xf>
    <xf numFmtId="176" fontId="22" fillId="0" borderId="82" xfId="62" applyNumberFormat="1" applyFont="1" applyBorder="1" applyAlignment="1">
      <alignment shrinkToFit="1"/>
      <protection/>
    </xf>
    <xf numFmtId="0" fontId="14" fillId="35" borderId="84" xfId="62" applyFont="1" applyFill="1" applyBorder="1" applyAlignment="1">
      <alignment horizontal="center"/>
      <protection/>
    </xf>
    <xf numFmtId="177" fontId="14" fillId="35" borderId="85" xfId="62" applyNumberFormat="1" applyFont="1" applyFill="1" applyBorder="1" applyAlignment="1">
      <alignment/>
      <protection/>
    </xf>
    <xf numFmtId="176" fontId="17" fillId="35" borderId="86" xfId="62" applyNumberFormat="1" applyFont="1" applyFill="1" applyBorder="1" applyAlignment="1">
      <alignment/>
      <protection/>
    </xf>
    <xf numFmtId="176" fontId="17" fillId="35" borderId="87" xfId="62" applyNumberFormat="1" applyFont="1" applyFill="1" applyBorder="1" applyAlignment="1">
      <alignment/>
      <protection/>
    </xf>
    <xf numFmtId="176" fontId="17" fillId="35" borderId="88" xfId="62" applyNumberFormat="1" applyFont="1" applyFill="1" applyBorder="1" applyAlignment="1">
      <alignment horizontal="center"/>
      <protection/>
    </xf>
    <xf numFmtId="176" fontId="17" fillId="35" borderId="89" xfId="62" applyNumberFormat="1" applyFont="1" applyFill="1" applyBorder="1" applyAlignment="1">
      <alignment/>
      <protection/>
    </xf>
    <xf numFmtId="176" fontId="17" fillId="35" borderId="86" xfId="62" applyNumberFormat="1" applyFont="1" applyFill="1" applyBorder="1" applyAlignment="1">
      <alignment horizontal="center"/>
      <protection/>
    </xf>
    <xf numFmtId="176" fontId="17" fillId="35" borderId="90" xfId="62" applyNumberFormat="1" applyFont="1" applyFill="1" applyBorder="1" applyAlignment="1">
      <alignment/>
      <protection/>
    </xf>
    <xf numFmtId="176" fontId="14" fillId="35" borderId="91" xfId="62" applyNumberFormat="1" applyFont="1" applyFill="1" applyBorder="1" applyAlignment="1">
      <alignment/>
      <protection/>
    </xf>
    <xf numFmtId="176" fontId="17" fillId="0" borderId="124" xfId="62" applyNumberFormat="1" applyFont="1" applyBorder="1" applyAlignment="1">
      <alignment/>
      <protection/>
    </xf>
    <xf numFmtId="176" fontId="22" fillId="0" borderId="85" xfId="62" applyNumberFormat="1" applyFont="1" applyBorder="1" applyAlignment="1">
      <alignment/>
      <protection/>
    </xf>
    <xf numFmtId="176" fontId="23" fillId="0" borderId="86" xfId="62" applyNumberFormat="1" applyFont="1" applyBorder="1" applyAlignment="1">
      <alignment/>
      <protection/>
    </xf>
    <xf numFmtId="176" fontId="23" fillId="0" borderId="87" xfId="62" applyNumberFormat="1" applyFont="1" applyBorder="1" applyAlignment="1">
      <alignment/>
      <protection/>
    </xf>
    <xf numFmtId="176" fontId="23" fillId="0" borderId="88" xfId="62" applyNumberFormat="1" applyFont="1" applyBorder="1" applyAlignment="1">
      <alignment horizontal="center"/>
      <protection/>
    </xf>
    <xf numFmtId="176" fontId="23" fillId="0" borderId="89" xfId="62" applyNumberFormat="1" applyFont="1" applyBorder="1" applyAlignment="1">
      <alignment/>
      <protection/>
    </xf>
    <xf numFmtId="176" fontId="23" fillId="0" borderId="86" xfId="62" applyNumberFormat="1" applyFont="1" applyBorder="1" applyAlignment="1">
      <alignment horizontal="center"/>
      <protection/>
    </xf>
    <xf numFmtId="176" fontId="23" fillId="0" borderId="124" xfId="62" applyNumberFormat="1" applyFont="1" applyBorder="1" applyAlignment="1">
      <alignment/>
      <protection/>
    </xf>
    <xf numFmtId="176" fontId="23" fillId="0" borderId="88" xfId="62" applyNumberFormat="1" applyFont="1" applyBorder="1" applyAlignment="1">
      <alignment/>
      <protection/>
    </xf>
    <xf numFmtId="177" fontId="14" fillId="35" borderId="37" xfId="62" applyNumberFormat="1" applyFont="1" applyFill="1" applyBorder="1" applyAlignment="1">
      <alignment/>
      <protection/>
    </xf>
    <xf numFmtId="176" fontId="17" fillId="35" borderId="38" xfId="62" applyNumberFormat="1" applyFont="1" applyFill="1" applyBorder="1" applyAlignment="1">
      <alignment/>
      <protection/>
    </xf>
    <xf numFmtId="176" fontId="17" fillId="35" borderId="39" xfId="62" applyNumberFormat="1" applyFont="1" applyFill="1" applyBorder="1" applyAlignment="1">
      <alignment/>
      <protection/>
    </xf>
    <xf numFmtId="176" fontId="17" fillId="35" borderId="40" xfId="62" applyNumberFormat="1" applyFont="1" applyFill="1" applyBorder="1" applyAlignment="1">
      <alignment horizontal="center"/>
      <protection/>
    </xf>
    <xf numFmtId="176" fontId="17" fillId="35" borderId="41" xfId="62" applyNumberFormat="1" applyFont="1" applyFill="1" applyBorder="1" applyAlignment="1">
      <alignment/>
      <protection/>
    </xf>
    <xf numFmtId="176" fontId="17" fillId="35" borderId="38" xfId="62" applyNumberFormat="1" applyFont="1" applyFill="1" applyBorder="1" applyAlignment="1">
      <alignment horizontal="center"/>
      <protection/>
    </xf>
    <xf numFmtId="176" fontId="17" fillId="35" borderId="40" xfId="62" applyNumberFormat="1" applyFont="1" applyFill="1" applyBorder="1" applyAlignment="1">
      <alignment/>
      <protection/>
    </xf>
    <xf numFmtId="176" fontId="17" fillId="35" borderId="42" xfId="62" applyNumberFormat="1" applyFont="1" applyFill="1" applyBorder="1" applyAlignment="1">
      <alignment/>
      <protection/>
    </xf>
    <xf numFmtId="176" fontId="17" fillId="0" borderId="130" xfId="62" applyNumberFormat="1" applyFont="1" applyBorder="1" applyAlignment="1">
      <alignment/>
      <protection/>
    </xf>
    <xf numFmtId="176" fontId="23" fillId="0" borderId="38" xfId="62" applyNumberFormat="1" applyFont="1" applyBorder="1" applyAlignment="1">
      <alignment/>
      <protection/>
    </xf>
    <xf numFmtId="176" fontId="23" fillId="0" borderId="39" xfId="62" applyNumberFormat="1" applyFont="1" applyBorder="1" applyAlignment="1">
      <alignment/>
      <protection/>
    </xf>
    <xf numFmtId="176" fontId="23" fillId="0" borderId="40" xfId="62" applyNumberFormat="1" applyFont="1" applyBorder="1" applyAlignment="1">
      <alignment horizontal="center"/>
      <protection/>
    </xf>
    <xf numFmtId="176" fontId="23" fillId="0" borderId="41" xfId="62" applyNumberFormat="1" applyFont="1" applyBorder="1" applyAlignment="1">
      <alignment/>
      <protection/>
    </xf>
    <xf numFmtId="176" fontId="23" fillId="0" borderId="38" xfId="62" applyNumberFormat="1" applyFont="1" applyBorder="1" applyAlignment="1">
      <alignment horizontal="center"/>
      <protection/>
    </xf>
    <xf numFmtId="176" fontId="23" fillId="0" borderId="40" xfId="62" applyNumberFormat="1" applyFont="1" applyBorder="1" applyAlignment="1">
      <alignment/>
      <protection/>
    </xf>
    <xf numFmtId="176" fontId="23" fillId="0" borderId="130" xfId="62" applyNumberFormat="1" applyFont="1" applyBorder="1" applyAlignment="1">
      <alignment/>
      <protection/>
    </xf>
    <xf numFmtId="177" fontId="14" fillId="35" borderId="13" xfId="62" applyNumberFormat="1" applyFont="1" applyFill="1" applyBorder="1" applyAlignment="1">
      <alignment/>
      <protection/>
    </xf>
    <xf numFmtId="176" fontId="17" fillId="35" borderId="48" xfId="62" applyNumberFormat="1" applyFont="1" applyFill="1" applyBorder="1" applyAlignment="1">
      <alignment/>
      <protection/>
    </xf>
    <xf numFmtId="176" fontId="17" fillId="35" borderId="49" xfId="62" applyNumberFormat="1" applyFont="1" applyFill="1" applyBorder="1" applyAlignment="1">
      <alignment/>
      <protection/>
    </xf>
    <xf numFmtId="176" fontId="17" fillId="35" borderId="50" xfId="62" applyNumberFormat="1" applyFont="1" applyFill="1" applyBorder="1" applyAlignment="1">
      <alignment horizontal="center"/>
      <protection/>
    </xf>
    <xf numFmtId="176" fontId="17" fillId="35" borderId="51" xfId="62" applyNumberFormat="1" applyFont="1" applyFill="1" applyBorder="1" applyAlignment="1">
      <alignment/>
      <protection/>
    </xf>
    <xf numFmtId="176" fontId="17" fillId="35" borderId="48" xfId="62" applyNumberFormat="1" applyFont="1" applyFill="1" applyBorder="1" applyAlignment="1">
      <alignment horizontal="center"/>
      <protection/>
    </xf>
    <xf numFmtId="176" fontId="17" fillId="35" borderId="50" xfId="62" applyNumberFormat="1" applyFont="1" applyFill="1" applyBorder="1" applyAlignment="1">
      <alignment/>
      <protection/>
    </xf>
    <xf numFmtId="176" fontId="17" fillId="35" borderId="14" xfId="62" applyNumberFormat="1" applyFont="1" applyFill="1" applyBorder="1" applyAlignment="1">
      <alignment/>
      <protection/>
    </xf>
    <xf numFmtId="176" fontId="17" fillId="0" borderId="132" xfId="62" applyNumberFormat="1" applyFont="1" applyBorder="1" applyAlignment="1">
      <alignment/>
      <protection/>
    </xf>
    <xf numFmtId="176" fontId="23" fillId="0" borderId="48" xfId="62" applyNumberFormat="1" applyFont="1" applyBorder="1" applyAlignment="1">
      <alignment/>
      <protection/>
    </xf>
    <xf numFmtId="176" fontId="23" fillId="0" borderId="49" xfId="62" applyNumberFormat="1" applyFont="1" applyBorder="1" applyAlignment="1">
      <alignment/>
      <protection/>
    </xf>
    <xf numFmtId="176" fontId="23" fillId="0" borderId="50" xfId="62" applyNumberFormat="1" applyFont="1" applyBorder="1" applyAlignment="1">
      <alignment horizontal="center"/>
      <protection/>
    </xf>
    <xf numFmtId="176" fontId="23" fillId="0" borderId="51" xfId="62" applyNumberFormat="1" applyFont="1" applyBorder="1" applyAlignment="1">
      <alignment/>
      <protection/>
    </xf>
    <xf numFmtId="176" fontId="23" fillId="0" borderId="48" xfId="62" applyNumberFormat="1" applyFont="1" applyBorder="1" applyAlignment="1">
      <alignment horizontal="center"/>
      <protection/>
    </xf>
    <xf numFmtId="176" fontId="23" fillId="0" borderId="50" xfId="62" applyNumberFormat="1" applyFont="1" applyBorder="1" applyAlignment="1">
      <alignment/>
      <protection/>
    </xf>
    <xf numFmtId="176" fontId="23" fillId="0" borderId="132" xfId="62" applyNumberFormat="1" applyFont="1" applyBorder="1" applyAlignment="1">
      <alignment/>
      <protection/>
    </xf>
    <xf numFmtId="177" fontId="17" fillId="35" borderId="65" xfId="62" applyNumberFormat="1" applyFont="1" applyFill="1" applyBorder="1" applyAlignment="1">
      <alignment/>
      <protection/>
    </xf>
    <xf numFmtId="176" fontId="17" fillId="35" borderId="66" xfId="62" applyNumberFormat="1" applyFont="1" applyFill="1" applyBorder="1" applyAlignment="1">
      <alignment/>
      <protection/>
    </xf>
    <xf numFmtId="176" fontId="17" fillId="35" borderId="68" xfId="62" applyNumberFormat="1" applyFont="1" applyFill="1" applyBorder="1" applyAlignment="1">
      <alignment horizontal="center"/>
      <protection/>
    </xf>
    <xf numFmtId="176" fontId="17" fillId="35" borderId="69" xfId="62" applyNumberFormat="1" applyFont="1" applyFill="1" applyBorder="1" applyAlignment="1">
      <alignment/>
      <protection/>
    </xf>
    <xf numFmtId="176" fontId="17" fillId="35" borderId="66" xfId="62" applyNumberFormat="1" applyFont="1" applyFill="1" applyBorder="1" applyAlignment="1">
      <alignment horizontal="center"/>
      <protection/>
    </xf>
    <xf numFmtId="176" fontId="17" fillId="35" borderId="68" xfId="62" applyNumberFormat="1" applyFont="1" applyFill="1" applyBorder="1" applyAlignment="1">
      <alignment/>
      <protection/>
    </xf>
    <xf numFmtId="176" fontId="17" fillId="35" borderId="70" xfId="62" applyNumberFormat="1" applyFont="1" applyFill="1" applyBorder="1" applyAlignment="1">
      <alignment/>
      <protection/>
    </xf>
    <xf numFmtId="176" fontId="17" fillId="35" borderId="71" xfId="62" applyNumberFormat="1" applyFont="1" applyFill="1" applyBorder="1" applyAlignment="1">
      <alignment/>
      <protection/>
    </xf>
    <xf numFmtId="176" fontId="17" fillId="0" borderId="134" xfId="62" applyNumberFormat="1" applyFont="1" applyBorder="1" applyAlignment="1">
      <alignment/>
      <protection/>
    </xf>
    <xf numFmtId="176" fontId="23" fillId="0" borderId="66" xfId="62" applyNumberFormat="1" applyFont="1" applyBorder="1" applyAlignment="1">
      <alignment/>
      <protection/>
    </xf>
    <xf numFmtId="176" fontId="23" fillId="0" borderId="68" xfId="62" applyNumberFormat="1" applyFont="1" applyBorder="1" applyAlignment="1">
      <alignment horizontal="center"/>
      <protection/>
    </xf>
    <xf numFmtId="176" fontId="23" fillId="0" borderId="69" xfId="62" applyNumberFormat="1" applyFont="1" applyBorder="1" applyAlignment="1">
      <alignment/>
      <protection/>
    </xf>
    <xf numFmtId="176" fontId="23" fillId="0" borderId="66" xfId="62" applyNumberFormat="1" applyFont="1" applyBorder="1" applyAlignment="1">
      <alignment horizontal="center"/>
      <protection/>
    </xf>
    <xf numFmtId="176" fontId="23" fillId="0" borderId="68" xfId="62" applyNumberFormat="1" applyFont="1" applyBorder="1" applyAlignment="1">
      <alignment/>
      <protection/>
    </xf>
    <xf numFmtId="176" fontId="23" fillId="0" borderId="134" xfId="62" applyNumberFormat="1" applyFont="1" applyBorder="1" applyAlignment="1">
      <alignment/>
      <protection/>
    </xf>
    <xf numFmtId="177" fontId="17" fillId="35" borderId="37" xfId="62" applyNumberFormat="1" applyFont="1" applyFill="1" applyBorder="1" applyAlignment="1">
      <alignment/>
      <protection/>
    </xf>
    <xf numFmtId="176" fontId="17" fillId="35" borderId="43" xfId="62" applyNumberFormat="1" applyFont="1" applyFill="1" applyBorder="1" applyAlignment="1">
      <alignment/>
      <protection/>
    </xf>
    <xf numFmtId="177" fontId="17" fillId="35" borderId="13" xfId="62" applyNumberFormat="1" applyFont="1" applyFill="1" applyBorder="1" applyAlignment="1">
      <alignment/>
      <protection/>
    </xf>
    <xf numFmtId="176" fontId="17" fillId="35" borderId="52" xfId="62" applyNumberFormat="1" applyFont="1" applyFill="1" applyBorder="1" applyAlignment="1">
      <alignment/>
      <protection/>
    </xf>
    <xf numFmtId="0" fontId="14" fillId="35" borderId="104" xfId="62" applyFont="1" applyFill="1" applyBorder="1" applyAlignment="1">
      <alignment horizontal="center" shrinkToFit="1"/>
      <protection/>
    </xf>
    <xf numFmtId="0" fontId="14" fillId="35" borderId="113" xfId="62" applyFont="1" applyFill="1" applyBorder="1" applyAlignment="1">
      <alignment horizontal="center"/>
      <protection/>
    </xf>
    <xf numFmtId="0" fontId="14" fillId="35" borderId="114" xfId="62" applyFont="1" applyFill="1" applyBorder="1" applyAlignment="1">
      <alignment horizontal="center"/>
      <protection/>
    </xf>
    <xf numFmtId="178" fontId="14" fillId="35" borderId="115" xfId="64" applyNumberFormat="1" applyFont="1" applyFill="1" applyBorder="1" applyAlignment="1">
      <alignment shrinkToFit="1"/>
      <protection/>
    </xf>
    <xf numFmtId="178" fontId="14" fillId="35" borderId="116" xfId="64" applyNumberFormat="1" applyFont="1" applyFill="1" applyBorder="1" applyAlignment="1">
      <alignment shrinkToFit="1"/>
      <protection/>
    </xf>
    <xf numFmtId="178" fontId="14" fillId="35" borderId="117" xfId="64" applyNumberFormat="1" applyFont="1" applyFill="1" applyBorder="1" applyAlignment="1">
      <alignment shrinkToFit="1"/>
      <protection/>
    </xf>
    <xf numFmtId="178" fontId="14" fillId="35" borderId="118" xfId="64" applyNumberFormat="1" applyFont="1" applyFill="1" applyBorder="1" applyAlignment="1">
      <alignment shrinkToFit="1"/>
      <protection/>
    </xf>
    <xf numFmtId="178" fontId="14" fillId="35" borderId="119" xfId="64" applyNumberFormat="1" applyFont="1" applyFill="1" applyBorder="1" applyAlignment="1">
      <alignment shrinkToFit="1"/>
      <protection/>
    </xf>
    <xf numFmtId="178" fontId="14" fillId="35" borderId="137" xfId="64" applyNumberFormat="1" applyFont="1" applyFill="1" applyBorder="1" applyAlignment="1">
      <alignment shrinkToFit="1"/>
      <protection/>
    </xf>
    <xf numFmtId="178" fontId="17" fillId="0" borderId="118" xfId="64" applyNumberFormat="1" applyFont="1" applyFill="1" applyBorder="1" applyAlignment="1">
      <alignment shrinkToFit="1"/>
      <protection/>
    </xf>
    <xf numFmtId="178" fontId="24" fillId="0" borderId="86" xfId="64" applyNumberFormat="1" applyFont="1" applyBorder="1" applyAlignment="1">
      <alignment shrinkToFit="1"/>
      <protection/>
    </xf>
    <xf numFmtId="0" fontId="61" fillId="0" borderId="0" xfId="63" applyFont="1" applyBorder="1">
      <alignment vertical="center"/>
      <protection/>
    </xf>
    <xf numFmtId="0" fontId="26" fillId="0" borderId="0" xfId="62" applyFont="1">
      <alignment vertical="center"/>
      <protection/>
    </xf>
    <xf numFmtId="0" fontId="23" fillId="0" borderId="0" xfId="63" applyFont="1" applyFill="1" applyBorder="1" applyAlignment="1">
      <alignment vertical="center"/>
      <protection/>
    </xf>
    <xf numFmtId="178" fontId="27" fillId="0" borderId="0" xfId="63" applyNumberFormat="1" applyFont="1" applyFill="1" applyBorder="1" applyAlignment="1">
      <alignment vertical="center"/>
      <protection/>
    </xf>
    <xf numFmtId="38" fontId="27" fillId="0" borderId="0" xfId="51" applyFont="1" applyFill="1" applyBorder="1" applyAlignment="1">
      <alignment vertical="center"/>
    </xf>
    <xf numFmtId="0" fontId="13" fillId="0" borderId="0" xfId="62" applyFont="1" applyFill="1" applyBorder="1">
      <alignment vertical="center"/>
      <protection/>
    </xf>
    <xf numFmtId="0" fontId="28" fillId="0" borderId="0" xfId="63" applyFont="1" applyFill="1" applyBorder="1" applyAlignment="1">
      <alignment vertical="center"/>
      <protection/>
    </xf>
    <xf numFmtId="38" fontId="13" fillId="0" borderId="0" xfId="62" applyNumberFormat="1" applyFont="1" applyFill="1" applyBorder="1">
      <alignment vertical="center"/>
      <protection/>
    </xf>
    <xf numFmtId="0" fontId="13" fillId="0" borderId="0" xfId="62" applyFont="1" applyBorder="1" applyAlignment="1">
      <alignment vertical="center" shrinkToFit="1"/>
      <protection/>
    </xf>
    <xf numFmtId="0" fontId="62" fillId="0" borderId="0" xfId="62" applyFont="1">
      <alignment vertical="center"/>
      <protection/>
    </xf>
    <xf numFmtId="0" fontId="13" fillId="0" borderId="0" xfId="62" applyFont="1" applyAlignment="1">
      <alignment horizontal="center" vertical="center" shrinkToFit="1"/>
      <protection/>
    </xf>
    <xf numFmtId="0" fontId="13" fillId="0" borderId="0" xfId="62" applyFont="1" applyAlignment="1">
      <alignment vertical="center" shrinkToFit="1"/>
      <protection/>
    </xf>
    <xf numFmtId="0" fontId="13" fillId="0" borderId="0" xfId="62" applyFont="1" applyBorder="1" applyAlignment="1">
      <alignment horizontal="center" vertical="center" shrinkToFit="1"/>
      <protection/>
    </xf>
    <xf numFmtId="0" fontId="62" fillId="0" borderId="0" xfId="62" applyFont="1" applyAlignment="1">
      <alignment vertical="center"/>
      <protection/>
    </xf>
    <xf numFmtId="0" fontId="13" fillId="0" borderId="0" xfId="62" applyFont="1" applyBorder="1" applyAlignment="1">
      <alignment horizontal="right" vertical="center" shrinkToFit="1"/>
      <protection/>
    </xf>
    <xf numFmtId="0" fontId="13" fillId="0" borderId="138" xfId="62" applyFont="1" applyBorder="1" applyAlignment="1">
      <alignment horizontal="right" vertical="center"/>
      <protection/>
    </xf>
    <xf numFmtId="0" fontId="13" fillId="0" borderId="139" xfId="62" applyFont="1" applyBorder="1" applyAlignment="1">
      <alignment horizontal="right" vertical="center"/>
      <protection/>
    </xf>
    <xf numFmtId="0" fontId="13" fillId="0" borderId="140" xfId="62" applyFont="1" applyBorder="1" applyAlignment="1">
      <alignment horizontal="center" vertical="center" shrinkToFit="1"/>
      <protection/>
    </xf>
    <xf numFmtId="0" fontId="13" fillId="0" borderId="141" xfId="62" applyFont="1" applyBorder="1" applyAlignment="1">
      <alignment horizontal="center" vertical="center" shrinkToFit="1"/>
      <protection/>
    </xf>
    <xf numFmtId="0" fontId="13" fillId="0" borderId="142" xfId="62" applyFont="1" applyBorder="1" applyAlignment="1">
      <alignment horizontal="center" vertical="center" shrinkToFit="1"/>
      <protection/>
    </xf>
    <xf numFmtId="0" fontId="13" fillId="0" borderId="143" xfId="62" applyFont="1" applyBorder="1" applyAlignment="1">
      <alignment horizontal="center" vertical="center" shrinkToFit="1"/>
      <protection/>
    </xf>
    <xf numFmtId="0" fontId="13" fillId="0" borderId="144" xfId="62" applyFont="1" applyBorder="1" applyAlignment="1">
      <alignment horizontal="right" vertical="center"/>
      <protection/>
    </xf>
    <xf numFmtId="0" fontId="13" fillId="0" borderId="145" xfId="62" applyFont="1" applyBorder="1">
      <alignment vertical="center"/>
      <protection/>
    </xf>
    <xf numFmtId="0" fontId="13" fillId="0" borderId="33" xfId="62" applyFont="1" applyBorder="1" applyAlignment="1">
      <alignment vertical="center" shrinkToFit="1"/>
      <protection/>
    </xf>
    <xf numFmtId="0" fontId="13" fillId="0" borderId="144" xfId="62" applyFont="1" applyBorder="1" applyAlignment="1">
      <alignment vertical="center" shrinkToFit="1"/>
      <protection/>
    </xf>
    <xf numFmtId="0" fontId="13" fillId="0" borderId="146" xfId="62" applyFont="1" applyBorder="1" applyAlignment="1">
      <alignment vertical="center" shrinkToFit="1"/>
      <protection/>
    </xf>
    <xf numFmtId="0" fontId="13" fillId="0" borderId="145" xfId="62" applyFont="1" applyBorder="1" applyAlignment="1">
      <alignment vertical="center" shrinkToFit="1"/>
      <protection/>
    </xf>
    <xf numFmtId="0" fontId="13" fillId="0" borderId="147" xfId="62" applyFont="1" applyBorder="1" applyAlignment="1">
      <alignment vertical="center" shrinkToFit="1"/>
      <protection/>
    </xf>
    <xf numFmtId="0" fontId="13" fillId="0" borderId="26" xfId="62" applyFont="1" applyBorder="1">
      <alignment vertical="center"/>
      <protection/>
    </xf>
    <xf numFmtId="0" fontId="13" fillId="0" borderId="148" xfId="62" applyFont="1" applyBorder="1" applyAlignment="1">
      <alignment vertical="center" shrinkToFit="1"/>
      <protection/>
    </xf>
    <xf numFmtId="0" fontId="13" fillId="0" borderId="43" xfId="62" applyFont="1" applyBorder="1" applyAlignment="1">
      <alignment vertical="center" shrinkToFit="1"/>
      <protection/>
    </xf>
    <xf numFmtId="0" fontId="13" fillId="0" borderId="139" xfId="62" applyFont="1" applyBorder="1" applyAlignment="1">
      <alignment vertical="center" shrinkToFit="1"/>
      <protection/>
    </xf>
    <xf numFmtId="0" fontId="13" fillId="0" borderId="149" xfId="62" applyFont="1" applyBorder="1" applyAlignment="1">
      <alignment vertical="center" shrinkToFit="1"/>
      <protection/>
    </xf>
    <xf numFmtId="0" fontId="13" fillId="0" borderId="150" xfId="62" applyFont="1" applyBorder="1" applyAlignment="1">
      <alignment vertical="center" shrinkToFit="1"/>
      <protection/>
    </xf>
    <xf numFmtId="0" fontId="13" fillId="0" borderId="36" xfId="62" applyFont="1" applyBorder="1">
      <alignment vertical="center"/>
      <protection/>
    </xf>
    <xf numFmtId="38" fontId="13" fillId="0" borderId="139" xfId="51" applyFont="1" applyBorder="1" applyAlignment="1">
      <alignment vertical="center" shrinkToFit="1"/>
    </xf>
    <xf numFmtId="0" fontId="13" fillId="0" borderId="151" xfId="62" applyFont="1" applyBorder="1" applyAlignment="1">
      <alignment horizontal="right" vertical="center"/>
      <protection/>
    </xf>
    <xf numFmtId="0" fontId="13" fillId="33" borderId="152" xfId="62" applyFont="1" applyFill="1" applyBorder="1" applyAlignment="1">
      <alignment horizontal="center" vertical="center"/>
      <protection/>
    </xf>
    <xf numFmtId="0" fontId="13" fillId="0" borderId="153" xfId="62" applyFont="1" applyBorder="1" applyAlignment="1">
      <alignment horizontal="right" vertical="center"/>
      <protection/>
    </xf>
    <xf numFmtId="0" fontId="13" fillId="0" borderId="154" xfId="62" applyFont="1" applyBorder="1" applyAlignment="1">
      <alignment vertical="center" shrinkToFit="1"/>
      <protection/>
    </xf>
    <xf numFmtId="0" fontId="13" fillId="0" borderId="155" xfId="62" applyFont="1" applyBorder="1" applyAlignment="1">
      <alignment vertical="center" shrinkToFit="1"/>
      <protection/>
    </xf>
    <xf numFmtId="0" fontId="13" fillId="0" borderId="153" xfId="62" applyFont="1" applyBorder="1" applyAlignment="1">
      <alignment vertical="center" shrinkToFit="1"/>
      <protection/>
    </xf>
    <xf numFmtId="0" fontId="13" fillId="0" borderId="156" xfId="62" applyFont="1" applyBorder="1" applyAlignment="1">
      <alignment vertical="center" shrinkToFit="1"/>
      <protection/>
    </xf>
    <xf numFmtId="0" fontId="13" fillId="0" borderId="157" xfId="62" applyFont="1" applyBorder="1" applyAlignment="1">
      <alignment vertical="center" shrinkToFit="1"/>
      <protection/>
    </xf>
    <xf numFmtId="0" fontId="13" fillId="0" borderId="158" xfId="62" applyFont="1" applyBorder="1">
      <alignment vertical="center"/>
      <protection/>
    </xf>
    <xf numFmtId="0" fontId="13" fillId="0" borderId="159" xfId="62" applyFont="1" applyBorder="1" applyAlignment="1">
      <alignment vertical="center" shrinkToFit="1"/>
      <protection/>
    </xf>
    <xf numFmtId="0" fontId="13" fillId="0" borderId="160" xfId="62" applyFont="1" applyBorder="1" applyAlignment="1">
      <alignment vertical="center" shrinkToFit="1"/>
      <protection/>
    </xf>
    <xf numFmtId="0" fontId="13" fillId="0" borderId="161" xfId="62" applyFont="1" applyBorder="1" applyAlignment="1">
      <alignment vertical="center" shrinkToFit="1"/>
      <protection/>
    </xf>
    <xf numFmtId="0" fontId="13" fillId="2" borderId="160" xfId="62" applyFont="1" applyFill="1" applyBorder="1" applyAlignment="1">
      <alignment vertical="center" shrinkToFit="1"/>
      <protection/>
    </xf>
    <xf numFmtId="38" fontId="13" fillId="2" borderId="160" xfId="51" applyFont="1" applyFill="1" applyBorder="1" applyAlignment="1">
      <alignment vertical="center" shrinkToFit="1"/>
    </xf>
    <xf numFmtId="0" fontId="13" fillId="0" borderId="162" xfId="62" applyFont="1" applyBorder="1" applyAlignment="1">
      <alignment vertical="center" shrinkToFit="1"/>
      <protection/>
    </xf>
    <xf numFmtId="0" fontId="13" fillId="2" borderId="163" xfId="62" applyFont="1" applyFill="1" applyBorder="1" applyAlignment="1">
      <alignment vertical="center" shrinkToFit="1"/>
      <protection/>
    </xf>
    <xf numFmtId="38" fontId="13" fillId="0" borderId="0" xfId="51" applyFont="1" applyFill="1" applyBorder="1" applyAlignment="1">
      <alignment vertical="center" shrinkToFit="1"/>
    </xf>
    <xf numFmtId="0" fontId="13" fillId="0" borderId="0" xfId="62" applyFont="1" applyFill="1" applyBorder="1" applyAlignment="1">
      <alignment vertical="center" shrinkToFit="1"/>
      <protection/>
    </xf>
    <xf numFmtId="38" fontId="2" fillId="0" borderId="0" xfId="62" applyNumberFormat="1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0" fillId="0" borderId="0" xfId="62" applyFill="1" applyBorder="1">
      <alignment vertical="center"/>
      <protection/>
    </xf>
    <xf numFmtId="0" fontId="14" fillId="0" borderId="23" xfId="62" applyFont="1" applyFill="1" applyBorder="1" applyAlignment="1">
      <alignment horizontal="center" vertical="center"/>
      <protection/>
    </xf>
    <xf numFmtId="0" fontId="14" fillId="33" borderId="23" xfId="62" applyFont="1" applyFill="1" applyBorder="1" applyAlignment="1">
      <alignment horizontal="center" vertical="center" shrinkToFit="1"/>
      <protection/>
    </xf>
    <xf numFmtId="0" fontId="10" fillId="0" borderId="164" xfId="62" applyFont="1" applyBorder="1" applyAlignment="1">
      <alignment vertical="center"/>
      <protection/>
    </xf>
    <xf numFmtId="0" fontId="14" fillId="35" borderId="165" xfId="62" applyFont="1" applyFill="1" applyBorder="1" applyAlignment="1">
      <alignment horizontal="center" vertical="center"/>
      <protection/>
    </xf>
    <xf numFmtId="0" fontId="14" fillId="35" borderId="166" xfId="62" applyFont="1" applyFill="1" applyBorder="1" applyAlignment="1">
      <alignment horizontal="center" vertical="center"/>
      <protection/>
    </xf>
    <xf numFmtId="0" fontId="14" fillId="35" borderId="167" xfId="62" applyFont="1" applyFill="1" applyBorder="1" applyAlignment="1">
      <alignment horizontal="center" vertical="center"/>
      <protection/>
    </xf>
    <xf numFmtId="0" fontId="14" fillId="35" borderId="168" xfId="62" applyFont="1" applyFill="1" applyBorder="1" applyAlignment="1">
      <alignment horizontal="center" vertical="center"/>
      <protection/>
    </xf>
    <xf numFmtId="0" fontId="14" fillId="35" borderId="23" xfId="62" applyFont="1" applyFill="1" applyBorder="1" applyAlignment="1">
      <alignment horizontal="center" vertical="center"/>
      <protection/>
    </xf>
    <xf numFmtId="0" fontId="10" fillId="35" borderId="169" xfId="62" applyFont="1" applyFill="1" applyBorder="1" applyAlignment="1">
      <alignment horizontal="center" vertical="center"/>
      <protection/>
    </xf>
    <xf numFmtId="0" fontId="10" fillId="0" borderId="169" xfId="62" applyFont="1" applyBorder="1" applyAlignment="1">
      <alignment horizontal="center" vertical="center"/>
      <protection/>
    </xf>
    <xf numFmtId="0" fontId="10" fillId="0" borderId="170" xfId="62" applyFont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center" vertical="center" shrinkToFit="1"/>
      <protection/>
    </xf>
    <xf numFmtId="0" fontId="13" fillId="0" borderId="0" xfId="62" applyFont="1" applyFill="1" applyBorder="1" applyAlignment="1">
      <alignment horizontal="center" vertical="center"/>
      <protection/>
    </xf>
    <xf numFmtId="179" fontId="13" fillId="0" borderId="171" xfId="51" applyNumberFormat="1" applyFont="1" applyBorder="1" applyAlignment="1">
      <alignment horizontal="right" vertical="center"/>
    </xf>
    <xf numFmtId="179" fontId="13" fillId="0" borderId="172" xfId="51" applyNumberFormat="1" applyFont="1" applyBorder="1" applyAlignment="1">
      <alignment horizontal="right" vertical="center"/>
    </xf>
    <xf numFmtId="38" fontId="63" fillId="33" borderId="37" xfId="51" applyFont="1" applyFill="1" applyBorder="1" applyAlignment="1">
      <alignment horizontal="right" vertical="center"/>
    </xf>
    <xf numFmtId="38" fontId="63" fillId="33" borderId="149" xfId="51" applyFont="1" applyFill="1" applyBorder="1" applyAlignment="1">
      <alignment horizontal="right" vertical="center"/>
    </xf>
    <xf numFmtId="179" fontId="13" fillId="33" borderId="173" xfId="51" applyNumberFormat="1" applyFont="1" applyFill="1" applyBorder="1" applyAlignment="1">
      <alignment horizontal="right" vertical="center"/>
    </xf>
    <xf numFmtId="179" fontId="13" fillId="33" borderId="174" xfId="51" applyNumberFormat="1" applyFont="1" applyFill="1" applyBorder="1" applyAlignment="1">
      <alignment horizontal="right" vertical="center"/>
    </xf>
    <xf numFmtId="38" fontId="63" fillId="33" borderId="175" xfId="51" applyFont="1" applyFill="1" applyBorder="1" applyAlignment="1">
      <alignment horizontal="right" vertical="center"/>
    </xf>
    <xf numFmtId="38" fontId="63" fillId="33" borderId="156" xfId="51" applyFont="1" applyFill="1" applyBorder="1" applyAlignment="1">
      <alignment horizontal="right" vertical="center"/>
    </xf>
    <xf numFmtId="38" fontId="63" fillId="33" borderId="176" xfId="51" applyFont="1" applyFill="1" applyBorder="1" applyAlignment="1">
      <alignment horizontal="right" vertical="center"/>
    </xf>
    <xf numFmtId="38" fontId="63" fillId="33" borderId="177" xfId="51" applyFont="1" applyFill="1" applyBorder="1" applyAlignment="1">
      <alignment horizontal="right" vertical="center"/>
    </xf>
    <xf numFmtId="179" fontId="13" fillId="0" borderId="42" xfId="51" applyNumberFormat="1" applyFont="1" applyBorder="1" applyAlignment="1">
      <alignment horizontal="right" vertical="center"/>
    </xf>
    <xf numFmtId="179" fontId="13" fillId="0" borderId="148" xfId="51" applyNumberFormat="1" applyFont="1" applyBorder="1" applyAlignment="1">
      <alignment horizontal="right" vertical="center"/>
    </xf>
    <xf numFmtId="0" fontId="0" fillId="33" borderId="178" xfId="62" applyFill="1" applyBorder="1" applyAlignment="1">
      <alignment horizontal="center" vertical="center" shrinkToFit="1"/>
      <protection/>
    </xf>
    <xf numFmtId="0" fontId="0" fillId="33" borderId="179" xfId="62" applyFill="1" applyBorder="1" applyAlignment="1">
      <alignment horizontal="center" vertical="center" shrinkToFit="1"/>
      <protection/>
    </xf>
    <xf numFmtId="38" fontId="63" fillId="33" borderId="65" xfId="51" applyFont="1" applyFill="1" applyBorder="1" applyAlignment="1">
      <alignment horizontal="right" vertical="center"/>
    </xf>
    <xf numFmtId="38" fontId="63" fillId="33" borderId="180" xfId="51" applyFont="1" applyFill="1" applyBorder="1" applyAlignment="1">
      <alignment horizontal="right" vertical="center"/>
    </xf>
    <xf numFmtId="0" fontId="22" fillId="0" borderId="48" xfId="62" applyFont="1" applyBorder="1" applyAlignment="1">
      <alignment horizontal="center" vertical="center"/>
      <protection/>
    </xf>
    <xf numFmtId="0" fontId="22" fillId="0" borderId="49" xfId="62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179" fontId="13" fillId="0" borderId="90" xfId="51" applyNumberFormat="1" applyFont="1" applyBorder="1" applyAlignment="1">
      <alignment horizontal="right" vertical="center"/>
    </xf>
    <xf numFmtId="179" fontId="13" fillId="0" borderId="181" xfId="51" applyNumberFormat="1" applyFont="1" applyBorder="1" applyAlignment="1">
      <alignment horizontal="right" vertical="center"/>
    </xf>
    <xf numFmtId="0" fontId="13" fillId="0" borderId="182" xfId="62" applyFont="1" applyBorder="1" applyAlignment="1">
      <alignment horizontal="center" vertical="center"/>
      <protection/>
    </xf>
    <xf numFmtId="0" fontId="13" fillId="0" borderId="183" xfId="62" applyFont="1" applyBorder="1" applyAlignment="1">
      <alignment horizontal="center" vertical="center"/>
      <protection/>
    </xf>
    <xf numFmtId="0" fontId="13" fillId="0" borderId="140" xfId="62" applyFont="1" applyBorder="1" applyAlignment="1">
      <alignment horizontal="center" vertical="center"/>
      <protection/>
    </xf>
    <xf numFmtId="0" fontId="13" fillId="0" borderId="179" xfId="62" applyFont="1" applyBorder="1" applyAlignment="1">
      <alignment horizontal="center" vertical="center"/>
      <protection/>
    </xf>
    <xf numFmtId="0" fontId="13" fillId="0" borderId="183" xfId="62" applyFont="1" applyBorder="1" applyAlignment="1">
      <alignment horizontal="center" vertical="center" shrinkToFit="1"/>
      <protection/>
    </xf>
    <xf numFmtId="0" fontId="13" fillId="0" borderId="179" xfId="62" applyFont="1" applyBorder="1" applyAlignment="1">
      <alignment horizontal="center" vertical="center" shrinkToFit="1"/>
      <protection/>
    </xf>
    <xf numFmtId="0" fontId="13" fillId="0" borderId="184" xfId="62" applyFont="1" applyBorder="1" applyAlignment="1">
      <alignment horizontal="center" vertical="center" shrinkToFit="1"/>
      <protection/>
    </xf>
    <xf numFmtId="0" fontId="13" fillId="0" borderId="185" xfId="62" applyFont="1" applyBorder="1" applyAlignment="1">
      <alignment horizontal="center" vertical="center" shrinkToFit="1"/>
      <protection/>
    </xf>
    <xf numFmtId="0" fontId="13" fillId="0" borderId="137" xfId="62" applyFont="1" applyBorder="1" applyAlignment="1">
      <alignment horizontal="center" vertical="center" shrinkToFit="1"/>
      <protection/>
    </xf>
    <xf numFmtId="0" fontId="13" fillId="0" borderId="186" xfId="62" applyFont="1" applyBorder="1" applyAlignment="1">
      <alignment horizontal="center" vertical="center" shrinkToFit="1"/>
      <protection/>
    </xf>
    <xf numFmtId="0" fontId="13" fillId="0" borderId="116" xfId="62" applyFont="1" applyBorder="1" applyAlignment="1">
      <alignment horizontal="center" vertical="center" shrinkToFit="1"/>
      <protection/>
    </xf>
    <xf numFmtId="0" fontId="0" fillId="33" borderId="187" xfId="62" applyFill="1" applyBorder="1" applyAlignment="1">
      <alignment horizontal="center" vertical="center"/>
      <protection/>
    </xf>
    <xf numFmtId="0" fontId="0" fillId="33" borderId="183" xfId="62" applyFill="1" applyBorder="1" applyAlignment="1">
      <alignment horizontal="center" vertical="center"/>
      <protection/>
    </xf>
    <xf numFmtId="0" fontId="22" fillId="0" borderId="50" xfId="62" applyFont="1" applyBorder="1" applyAlignment="1">
      <alignment horizontal="center" vertical="center"/>
      <protection/>
    </xf>
    <xf numFmtId="0" fontId="22" fillId="0" borderId="51" xfId="62" applyFont="1" applyBorder="1" applyAlignment="1">
      <alignment horizontal="center" vertical="center"/>
      <protection/>
    </xf>
    <xf numFmtId="0" fontId="22" fillId="0" borderId="132" xfId="62" applyFont="1" applyBorder="1" applyAlignment="1">
      <alignment horizontal="center" vertical="center"/>
      <protection/>
    </xf>
    <xf numFmtId="0" fontId="14" fillId="0" borderId="65" xfId="62" applyFont="1" applyBorder="1" applyAlignment="1">
      <alignment horizontal="center" vertical="center"/>
      <protection/>
    </xf>
    <xf numFmtId="0" fontId="14" fillId="0" borderId="72" xfId="62" applyFont="1" applyBorder="1" applyAlignment="1">
      <alignment horizontal="center" vertical="center"/>
      <protection/>
    </xf>
    <xf numFmtId="0" fontId="14" fillId="0" borderId="64" xfId="62" applyFont="1" applyBorder="1" applyAlignment="1">
      <alignment horizontal="center" vertical="center"/>
      <protection/>
    </xf>
    <xf numFmtId="0" fontId="0" fillId="0" borderId="72" xfId="62" applyBorder="1">
      <alignment vertical="center"/>
      <protection/>
    </xf>
    <xf numFmtId="0" fontId="14" fillId="0" borderId="188" xfId="62" applyFont="1" applyFill="1" applyBorder="1" applyAlignment="1">
      <alignment horizontal="center" vertical="center"/>
      <protection/>
    </xf>
    <xf numFmtId="0" fontId="14" fillId="0" borderId="189" xfId="62" applyFont="1" applyFill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10" fillId="35" borderId="190" xfId="62" applyFont="1" applyFill="1" applyBorder="1" applyAlignment="1">
      <alignment horizontal="center" vertical="center"/>
      <protection/>
    </xf>
    <xf numFmtId="0" fontId="10" fillId="35" borderId="169" xfId="62" applyFont="1" applyFill="1" applyBorder="1" applyAlignment="1">
      <alignment horizontal="center" vertical="center"/>
      <protection/>
    </xf>
    <xf numFmtId="0" fontId="10" fillId="35" borderId="170" xfId="62" applyFont="1" applyFill="1" applyBorder="1" applyAlignment="1">
      <alignment horizontal="center" vertical="center"/>
      <protection/>
    </xf>
    <xf numFmtId="0" fontId="2" fillId="0" borderId="190" xfId="62" applyFont="1" applyBorder="1" applyAlignment="1">
      <alignment horizontal="center" vertical="center"/>
      <protection/>
    </xf>
    <xf numFmtId="0" fontId="2" fillId="0" borderId="169" xfId="62" applyFont="1" applyBorder="1" applyAlignment="1">
      <alignment horizontal="center" vertical="center"/>
      <protection/>
    </xf>
    <xf numFmtId="0" fontId="11" fillId="0" borderId="74" xfId="62" applyFont="1" applyBorder="1" applyAlignment="1">
      <alignment horizontal="center" vertical="center"/>
      <protection/>
    </xf>
    <xf numFmtId="0" fontId="11" fillId="0" borderId="80" xfId="62" applyFont="1" applyBorder="1" applyAlignment="1">
      <alignment horizontal="center" vertical="center"/>
      <protection/>
    </xf>
    <xf numFmtId="0" fontId="11" fillId="0" borderId="82" xfId="62" applyFont="1" applyBorder="1" applyAlignment="1">
      <alignment horizontal="center" vertical="center"/>
      <protection/>
    </xf>
    <xf numFmtId="0" fontId="10" fillId="0" borderId="190" xfId="62" applyFont="1" applyBorder="1" applyAlignment="1">
      <alignment horizontal="center" vertical="center"/>
      <protection/>
    </xf>
    <xf numFmtId="0" fontId="10" fillId="0" borderId="191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33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4" fillId="0" borderId="71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0" fillId="0" borderId="48" xfId="62" applyBorder="1" applyAlignment="1">
      <alignment horizontal="center" vertical="center"/>
      <protection/>
    </xf>
    <xf numFmtId="0" fontId="0" fillId="0" borderId="49" xfId="62" applyBorder="1" applyAlignment="1">
      <alignment horizontal="center" vertical="center"/>
      <protection/>
    </xf>
    <xf numFmtId="0" fontId="0" fillId="0" borderId="50" xfId="62" applyBorder="1" applyAlignment="1">
      <alignment horizontal="center" vertical="center"/>
      <protection/>
    </xf>
    <xf numFmtId="0" fontId="0" fillId="0" borderId="51" xfId="62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8" xfId="64"/>
    <cellStyle name="良い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53</xdr:row>
      <xdr:rowOff>9525</xdr:rowOff>
    </xdr:from>
    <xdr:to>
      <xdr:col>38</xdr:col>
      <xdr:colOff>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6935450" y="16030575"/>
          <a:ext cx="2438400" cy="71151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53</xdr:row>
      <xdr:rowOff>9525</xdr:rowOff>
    </xdr:from>
    <xdr:to>
      <xdr:col>11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152650" y="16030575"/>
          <a:ext cx="2790825" cy="71151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4"/>
  <sheetViews>
    <sheetView tabSelected="1" zoomScale="70" zoomScaleNormal="70" zoomScaleSheetLayoutView="70" zoomScalePageLayoutView="0" workbookViewId="0" topLeftCell="A1">
      <selection activeCell="B2" sqref="B2"/>
    </sheetView>
  </sheetViews>
  <sheetFormatPr defaultColWidth="9.140625" defaultRowHeight="15"/>
  <cols>
    <col min="1" max="1" width="2.140625" style="14" customWidth="1"/>
    <col min="2" max="2" width="9.00390625" style="14" customWidth="1"/>
    <col min="3" max="3" width="7.421875" style="14" customWidth="1"/>
    <col min="4" max="4" width="5.8515625" style="14" customWidth="1"/>
    <col min="5" max="5" width="7.7109375" style="14" customWidth="1"/>
    <col min="6" max="7" width="7.140625" style="14" customWidth="1"/>
    <col min="8" max="8" width="6.8515625" style="14" customWidth="1"/>
    <col min="9" max="9" width="6.57421875" style="14" customWidth="1"/>
    <col min="10" max="11" width="7.140625" style="14" customWidth="1"/>
    <col min="12" max="12" width="8.7109375" style="14" customWidth="1"/>
    <col min="13" max="14" width="9.8515625" style="14" customWidth="1"/>
    <col min="15" max="15" width="9.8515625" style="314" customWidth="1"/>
    <col min="16" max="16" width="7.28125" style="14" customWidth="1"/>
    <col min="17" max="17" width="8.7109375" style="14" customWidth="1"/>
    <col min="18" max="18" width="7.140625" style="14" customWidth="1"/>
    <col min="19" max="19" width="9.140625" style="14" customWidth="1"/>
    <col min="20" max="21" width="7.140625" style="14" customWidth="1"/>
    <col min="22" max="22" width="8.8515625" style="14" customWidth="1"/>
    <col min="23" max="23" width="7.57421875" style="14" customWidth="1"/>
    <col min="24" max="24" width="9.421875" style="14" customWidth="1"/>
    <col min="25" max="25" width="11.421875" style="14" customWidth="1"/>
    <col min="26" max="28" width="9.57421875" style="23" customWidth="1"/>
    <col min="29" max="29" width="9.7109375" style="23" customWidth="1"/>
    <col min="30" max="30" width="6.28125" style="23" customWidth="1"/>
    <col min="31" max="31" width="7.00390625" style="23" customWidth="1"/>
    <col min="32" max="32" width="5.8515625" style="23" customWidth="1"/>
    <col min="33" max="33" width="5.421875" style="23" customWidth="1"/>
    <col min="34" max="34" width="6.421875" style="23" customWidth="1"/>
    <col min="35" max="35" width="5.421875" style="23" customWidth="1"/>
    <col min="36" max="36" width="6.8515625" style="23" customWidth="1"/>
    <col min="37" max="37" width="5.421875" style="23" customWidth="1"/>
    <col min="38" max="38" width="7.140625" style="23" customWidth="1"/>
    <col min="39" max="39" width="5.421875" style="23" customWidth="1"/>
    <col min="40" max="40" width="7.140625" style="23" customWidth="1"/>
    <col min="41" max="41" width="5.57421875" style="23" customWidth="1"/>
    <col min="42" max="42" width="7.140625" style="23" customWidth="1"/>
    <col min="43" max="43" width="5.421875" style="23" customWidth="1"/>
    <col min="44" max="44" width="7.140625" style="23" customWidth="1"/>
    <col min="45" max="45" width="5.421875" style="23" customWidth="1"/>
    <col min="46" max="46" width="7.140625" style="23" customWidth="1"/>
    <col min="47" max="47" width="5.421875" style="23" customWidth="1"/>
    <col min="48" max="48" width="7.140625" style="23" customWidth="1"/>
    <col min="49" max="49" width="5.421875" style="23" customWidth="1"/>
    <col min="50" max="50" width="7.140625" style="23" customWidth="1"/>
    <col min="51" max="51" width="5.421875" style="23" customWidth="1"/>
    <col min="52" max="52" width="7.421875" style="23" customWidth="1"/>
    <col min="53" max="16384" width="9.00390625" style="23" customWidth="1"/>
  </cols>
  <sheetData>
    <row r="1" spans="1:50" s="2" customFormat="1" ht="30" customHeight="1">
      <c r="A1" s="1"/>
      <c r="B1" s="773" t="s">
        <v>0</v>
      </c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AC1" s="814" t="s">
        <v>1</v>
      </c>
      <c r="AD1" s="814"/>
      <c r="AE1" s="814"/>
      <c r="AF1" s="814"/>
      <c r="AG1" s="814"/>
      <c r="AH1" s="814"/>
      <c r="AI1" s="814"/>
      <c r="AJ1" s="814"/>
      <c r="AK1" s="814"/>
      <c r="AL1" s="814"/>
      <c r="AM1" s="814"/>
      <c r="AN1" s="814"/>
      <c r="AO1" s="814"/>
      <c r="AP1" s="814"/>
      <c r="AQ1" s="814"/>
      <c r="AR1" s="814"/>
      <c r="AS1" s="814"/>
      <c r="AT1" s="814"/>
      <c r="AU1" s="814"/>
      <c r="AV1" s="814"/>
      <c r="AW1" s="814"/>
      <c r="AX1" s="814"/>
    </row>
    <row r="2" spans="1:32" s="6" customFormat="1" ht="21.75" customHeight="1">
      <c r="A2" s="3"/>
      <c r="B2" s="3" t="s">
        <v>2</v>
      </c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5"/>
      <c r="P2" s="3"/>
      <c r="Q2" s="3"/>
      <c r="R2" s="3"/>
      <c r="S2" s="3"/>
      <c r="T2" s="3"/>
      <c r="U2" s="3"/>
      <c r="V2" s="3"/>
      <c r="W2" s="3"/>
      <c r="X2" s="3"/>
      <c r="Y2" s="3"/>
      <c r="AC2" s="7" t="s">
        <v>3</v>
      </c>
      <c r="AF2" s="8"/>
    </row>
    <row r="3" spans="1:51" s="10" customFormat="1" ht="21.75" customHeight="1">
      <c r="A3" s="9"/>
      <c r="B3" s="744"/>
      <c r="C3" s="751" t="s">
        <v>76</v>
      </c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2"/>
      <c r="P3" s="808" t="s">
        <v>5</v>
      </c>
      <c r="Q3" s="751"/>
      <c r="R3" s="751"/>
      <c r="S3" s="751"/>
      <c r="T3" s="751"/>
      <c r="U3" s="751"/>
      <c r="V3" s="751"/>
      <c r="W3" s="751"/>
      <c r="X3" s="751"/>
      <c r="Y3" s="751"/>
      <c r="Z3" s="751"/>
      <c r="AA3" s="809"/>
      <c r="AC3" s="11"/>
      <c r="AD3" s="810" t="s">
        <v>4</v>
      </c>
      <c r="AE3" s="811"/>
      <c r="AF3" s="811"/>
      <c r="AG3" s="811"/>
      <c r="AH3" s="811"/>
      <c r="AI3" s="811"/>
      <c r="AJ3" s="811"/>
      <c r="AK3" s="811"/>
      <c r="AL3" s="811"/>
      <c r="AM3" s="811"/>
      <c r="AN3" s="12"/>
      <c r="AO3" s="811" t="s">
        <v>5</v>
      </c>
      <c r="AP3" s="811"/>
      <c r="AQ3" s="811"/>
      <c r="AR3" s="811"/>
      <c r="AS3" s="811"/>
      <c r="AT3" s="811"/>
      <c r="AU3" s="811"/>
      <c r="AV3" s="811"/>
      <c r="AW3" s="811"/>
      <c r="AX3" s="812"/>
      <c r="AY3" s="13"/>
    </row>
    <row r="4" spans="2:51" ht="21.75" customHeight="1">
      <c r="B4" s="15"/>
      <c r="C4" s="25" t="s">
        <v>6</v>
      </c>
      <c r="D4" s="794" t="s">
        <v>7</v>
      </c>
      <c r="E4" s="793"/>
      <c r="F4" s="794" t="s">
        <v>8</v>
      </c>
      <c r="G4" s="793"/>
      <c r="H4" s="794" t="s">
        <v>9</v>
      </c>
      <c r="I4" s="793"/>
      <c r="J4" s="794" t="s">
        <v>10</v>
      </c>
      <c r="K4" s="793"/>
      <c r="L4" s="742" t="s">
        <v>11</v>
      </c>
      <c r="M4" s="31" t="s">
        <v>12</v>
      </c>
      <c r="N4" s="743" t="s">
        <v>13</v>
      </c>
      <c r="O4" s="796" t="s">
        <v>14</v>
      </c>
      <c r="P4" s="813" t="s">
        <v>7</v>
      </c>
      <c r="Q4" s="793"/>
      <c r="R4" s="794" t="s">
        <v>8</v>
      </c>
      <c r="S4" s="793"/>
      <c r="T4" s="794" t="s">
        <v>9</v>
      </c>
      <c r="U4" s="793"/>
      <c r="V4" s="794" t="s">
        <v>10</v>
      </c>
      <c r="W4" s="793"/>
      <c r="X4" s="742" t="s">
        <v>11</v>
      </c>
      <c r="Y4" s="33" t="s">
        <v>12</v>
      </c>
      <c r="Z4" s="743" t="s">
        <v>13</v>
      </c>
      <c r="AA4" s="796" t="s">
        <v>14</v>
      </c>
      <c r="AB4" s="16"/>
      <c r="AC4" s="17"/>
      <c r="AD4" s="18" t="s">
        <v>6</v>
      </c>
      <c r="AE4" s="815" t="s">
        <v>7</v>
      </c>
      <c r="AF4" s="816"/>
      <c r="AG4" s="817" t="s">
        <v>8</v>
      </c>
      <c r="AH4" s="818"/>
      <c r="AI4" s="815" t="s">
        <v>9</v>
      </c>
      <c r="AJ4" s="816"/>
      <c r="AK4" s="815" t="s">
        <v>10</v>
      </c>
      <c r="AL4" s="816"/>
      <c r="AM4" s="19" t="s">
        <v>11</v>
      </c>
      <c r="AN4" s="20" t="s">
        <v>12</v>
      </c>
      <c r="AO4" s="817" t="s">
        <v>7</v>
      </c>
      <c r="AP4" s="816"/>
      <c r="AQ4" s="817" t="s">
        <v>8</v>
      </c>
      <c r="AR4" s="818"/>
      <c r="AS4" s="815" t="s">
        <v>9</v>
      </c>
      <c r="AT4" s="816"/>
      <c r="AU4" s="815" t="s">
        <v>10</v>
      </c>
      <c r="AV4" s="816"/>
      <c r="AW4" s="19" t="s">
        <v>11</v>
      </c>
      <c r="AX4" s="21" t="s">
        <v>12</v>
      </c>
      <c r="AY4" s="22"/>
    </row>
    <row r="5" spans="2:51" ht="21.75" customHeight="1">
      <c r="B5" s="24">
        <v>2013</v>
      </c>
      <c r="C5" s="25" t="s">
        <v>15</v>
      </c>
      <c r="D5" s="26" t="s">
        <v>11</v>
      </c>
      <c r="E5" s="27" t="s">
        <v>16</v>
      </c>
      <c r="F5" s="28" t="s">
        <v>11</v>
      </c>
      <c r="G5" s="29" t="s">
        <v>16</v>
      </c>
      <c r="H5" s="26" t="s">
        <v>11</v>
      </c>
      <c r="I5" s="27" t="s">
        <v>16</v>
      </c>
      <c r="J5" s="26" t="s">
        <v>11</v>
      </c>
      <c r="K5" s="27" t="s">
        <v>16</v>
      </c>
      <c r="L5" s="30" t="s">
        <v>17</v>
      </c>
      <c r="M5" s="31" t="s">
        <v>17</v>
      </c>
      <c r="N5" s="32" t="s">
        <v>18</v>
      </c>
      <c r="O5" s="797"/>
      <c r="P5" s="28" t="s">
        <v>11</v>
      </c>
      <c r="Q5" s="27" t="s">
        <v>16</v>
      </c>
      <c r="R5" s="28" t="s">
        <v>11</v>
      </c>
      <c r="S5" s="29" t="s">
        <v>16</v>
      </c>
      <c r="T5" s="26" t="s">
        <v>11</v>
      </c>
      <c r="U5" s="27" t="s">
        <v>16</v>
      </c>
      <c r="V5" s="26" t="s">
        <v>11</v>
      </c>
      <c r="W5" s="27" t="s">
        <v>16</v>
      </c>
      <c r="X5" s="30" t="s">
        <v>17</v>
      </c>
      <c r="Y5" s="33" t="s">
        <v>17</v>
      </c>
      <c r="Z5" s="32" t="s">
        <v>18</v>
      </c>
      <c r="AA5" s="797"/>
      <c r="AB5" s="31"/>
      <c r="AC5" s="34">
        <v>2012</v>
      </c>
      <c r="AD5" s="35" t="s">
        <v>15</v>
      </c>
      <c r="AE5" s="36" t="s">
        <v>11</v>
      </c>
      <c r="AF5" s="37" t="s">
        <v>16</v>
      </c>
      <c r="AG5" s="38" t="s">
        <v>11</v>
      </c>
      <c r="AH5" s="39" t="s">
        <v>16</v>
      </c>
      <c r="AI5" s="36" t="s">
        <v>11</v>
      </c>
      <c r="AJ5" s="37" t="s">
        <v>16</v>
      </c>
      <c r="AK5" s="36" t="s">
        <v>11</v>
      </c>
      <c r="AL5" s="37" t="s">
        <v>16</v>
      </c>
      <c r="AM5" s="40" t="s">
        <v>17</v>
      </c>
      <c r="AN5" s="41" t="s">
        <v>17</v>
      </c>
      <c r="AO5" s="38" t="s">
        <v>11</v>
      </c>
      <c r="AP5" s="37" t="s">
        <v>16</v>
      </c>
      <c r="AQ5" s="38" t="s">
        <v>11</v>
      </c>
      <c r="AR5" s="39" t="s">
        <v>16</v>
      </c>
      <c r="AS5" s="36" t="s">
        <v>11</v>
      </c>
      <c r="AT5" s="37" t="s">
        <v>16</v>
      </c>
      <c r="AU5" s="36" t="s">
        <v>11</v>
      </c>
      <c r="AV5" s="37" t="s">
        <v>16</v>
      </c>
      <c r="AW5" s="40" t="s">
        <v>17</v>
      </c>
      <c r="AX5" s="42" t="s">
        <v>17</v>
      </c>
      <c r="AY5" s="22"/>
    </row>
    <row r="6" spans="2:51" ht="25.5" customHeight="1">
      <c r="B6" s="43" t="s">
        <v>19</v>
      </c>
      <c r="C6" s="44">
        <v>25</v>
      </c>
      <c r="D6" s="45">
        <v>19</v>
      </c>
      <c r="E6" s="46">
        <v>392</v>
      </c>
      <c r="F6" s="47">
        <v>18</v>
      </c>
      <c r="G6" s="48">
        <v>521</v>
      </c>
      <c r="H6" s="45">
        <v>15</v>
      </c>
      <c r="I6" s="46">
        <v>141</v>
      </c>
      <c r="J6" s="45">
        <v>10</v>
      </c>
      <c r="K6" s="46">
        <v>183</v>
      </c>
      <c r="L6" s="49">
        <f aca="true" t="shared" si="0" ref="L6:M8">D6+F6+H6+J6</f>
        <v>62</v>
      </c>
      <c r="M6" s="50">
        <f t="shared" si="0"/>
        <v>1237</v>
      </c>
      <c r="N6" s="51">
        <f>3*L6</f>
        <v>186</v>
      </c>
      <c r="O6" s="52">
        <f>L6/(C6*4)</f>
        <v>0.62</v>
      </c>
      <c r="P6" s="47">
        <v>12</v>
      </c>
      <c r="Q6" s="46">
        <v>214</v>
      </c>
      <c r="R6" s="47">
        <v>18</v>
      </c>
      <c r="S6" s="48">
        <v>378</v>
      </c>
      <c r="T6" s="45">
        <v>16</v>
      </c>
      <c r="U6" s="46">
        <v>25</v>
      </c>
      <c r="V6" s="45">
        <v>0</v>
      </c>
      <c r="W6" s="46">
        <v>0</v>
      </c>
      <c r="X6" s="49">
        <f aca="true" t="shared" si="1" ref="X6:Y8">P6+R6+T6+V6</f>
        <v>46</v>
      </c>
      <c r="Y6" s="53">
        <f t="shared" si="1"/>
        <v>617</v>
      </c>
      <c r="Z6" s="51">
        <f>3*X6</f>
        <v>138</v>
      </c>
      <c r="AA6" s="52">
        <f>X6/(C6*4)</f>
        <v>0.46</v>
      </c>
      <c r="AB6" s="50"/>
      <c r="AC6" s="54" t="s">
        <v>19</v>
      </c>
      <c r="AD6" s="55">
        <v>26</v>
      </c>
      <c r="AE6" s="56">
        <v>21</v>
      </c>
      <c r="AF6" s="57">
        <v>494</v>
      </c>
      <c r="AG6" s="58">
        <v>17</v>
      </c>
      <c r="AH6" s="59">
        <v>424</v>
      </c>
      <c r="AI6" s="56">
        <v>11</v>
      </c>
      <c r="AJ6" s="57">
        <v>35</v>
      </c>
      <c r="AK6" s="56">
        <v>4</v>
      </c>
      <c r="AL6" s="57">
        <v>55</v>
      </c>
      <c r="AM6" s="60">
        <f aca="true" t="shared" si="2" ref="AM6:AN8">AE6+AG6+AI6+AK6</f>
        <v>53</v>
      </c>
      <c r="AN6" s="61">
        <f t="shared" si="2"/>
        <v>1008</v>
      </c>
      <c r="AO6" s="58">
        <v>21</v>
      </c>
      <c r="AP6" s="57">
        <v>350</v>
      </c>
      <c r="AQ6" s="58">
        <v>17</v>
      </c>
      <c r="AR6" s="59">
        <v>347</v>
      </c>
      <c r="AS6" s="56">
        <v>17</v>
      </c>
      <c r="AT6" s="57">
        <v>18</v>
      </c>
      <c r="AU6" s="56">
        <v>8</v>
      </c>
      <c r="AV6" s="57">
        <v>39</v>
      </c>
      <c r="AW6" s="60">
        <f aca="true" t="shared" si="3" ref="AW6:AX8">AO6+AQ6+AS6+AU6</f>
        <v>63</v>
      </c>
      <c r="AX6" s="62">
        <f t="shared" si="3"/>
        <v>754</v>
      </c>
      <c r="AY6" s="63"/>
    </row>
    <row r="7" spans="2:51" ht="25.5" customHeight="1">
      <c r="B7" s="64" t="s">
        <v>20</v>
      </c>
      <c r="C7" s="65">
        <v>25</v>
      </c>
      <c r="D7" s="66">
        <v>16</v>
      </c>
      <c r="E7" s="67">
        <v>234</v>
      </c>
      <c r="F7" s="68">
        <v>17</v>
      </c>
      <c r="G7" s="69">
        <v>439</v>
      </c>
      <c r="H7" s="66">
        <v>16</v>
      </c>
      <c r="I7" s="67">
        <v>67</v>
      </c>
      <c r="J7" s="66">
        <v>5</v>
      </c>
      <c r="K7" s="67">
        <v>89</v>
      </c>
      <c r="L7" s="70">
        <f t="shared" si="0"/>
        <v>54</v>
      </c>
      <c r="M7" s="71">
        <f t="shared" si="0"/>
        <v>829</v>
      </c>
      <c r="N7" s="72">
        <f>3*L7</f>
        <v>162</v>
      </c>
      <c r="O7" s="73">
        <f aca="true" t="shared" si="4" ref="O7:O24">L7/(C7*4)</f>
        <v>0.54</v>
      </c>
      <c r="P7" s="68">
        <v>17</v>
      </c>
      <c r="Q7" s="67">
        <v>250</v>
      </c>
      <c r="R7" s="68">
        <v>19</v>
      </c>
      <c r="S7" s="69">
        <v>451</v>
      </c>
      <c r="T7" s="66">
        <v>18</v>
      </c>
      <c r="U7" s="67">
        <v>6</v>
      </c>
      <c r="V7" s="66">
        <v>1</v>
      </c>
      <c r="W7" s="67">
        <v>0</v>
      </c>
      <c r="X7" s="70">
        <f t="shared" si="1"/>
        <v>55</v>
      </c>
      <c r="Y7" s="74">
        <f t="shared" si="1"/>
        <v>707</v>
      </c>
      <c r="Z7" s="72">
        <f>3*X7</f>
        <v>165</v>
      </c>
      <c r="AA7" s="73">
        <f aca="true" t="shared" si="5" ref="AA7:AA24">X7/(C7*4)</f>
        <v>0.55</v>
      </c>
      <c r="AB7" s="71"/>
      <c r="AC7" s="75" t="s">
        <v>20</v>
      </c>
      <c r="AD7" s="76">
        <v>26</v>
      </c>
      <c r="AE7" s="77">
        <v>15</v>
      </c>
      <c r="AF7" s="78">
        <v>244</v>
      </c>
      <c r="AG7" s="79">
        <v>12</v>
      </c>
      <c r="AH7" s="80">
        <v>341</v>
      </c>
      <c r="AI7" s="77">
        <v>11</v>
      </c>
      <c r="AJ7" s="78">
        <v>44</v>
      </c>
      <c r="AK7" s="77">
        <v>5</v>
      </c>
      <c r="AL7" s="78">
        <v>68</v>
      </c>
      <c r="AM7" s="81">
        <f t="shared" si="2"/>
        <v>43</v>
      </c>
      <c r="AN7" s="82">
        <f t="shared" si="2"/>
        <v>697</v>
      </c>
      <c r="AO7" s="79">
        <v>22</v>
      </c>
      <c r="AP7" s="78">
        <v>322</v>
      </c>
      <c r="AQ7" s="79">
        <v>21</v>
      </c>
      <c r="AR7" s="80">
        <v>362</v>
      </c>
      <c r="AS7" s="77">
        <v>20</v>
      </c>
      <c r="AT7" s="78">
        <v>30</v>
      </c>
      <c r="AU7" s="77">
        <v>9</v>
      </c>
      <c r="AV7" s="78">
        <v>40</v>
      </c>
      <c r="AW7" s="81">
        <f t="shared" si="3"/>
        <v>72</v>
      </c>
      <c r="AX7" s="83">
        <f t="shared" si="3"/>
        <v>754</v>
      </c>
      <c r="AY7" s="63"/>
    </row>
    <row r="8" spans="2:51" ht="25.5" customHeight="1">
      <c r="B8" s="84" t="s">
        <v>21</v>
      </c>
      <c r="C8" s="85">
        <v>25</v>
      </c>
      <c r="D8" s="86">
        <v>20</v>
      </c>
      <c r="E8" s="87">
        <v>445</v>
      </c>
      <c r="F8" s="88">
        <v>22</v>
      </c>
      <c r="G8" s="89">
        <v>515</v>
      </c>
      <c r="H8" s="86">
        <v>19</v>
      </c>
      <c r="I8" s="87">
        <v>87</v>
      </c>
      <c r="J8" s="86">
        <v>5</v>
      </c>
      <c r="K8" s="87">
        <v>68</v>
      </c>
      <c r="L8" s="90">
        <f t="shared" si="0"/>
        <v>66</v>
      </c>
      <c r="M8" s="91">
        <f t="shared" si="0"/>
        <v>1115</v>
      </c>
      <c r="N8" s="72">
        <f>3*L8</f>
        <v>198</v>
      </c>
      <c r="O8" s="92">
        <f t="shared" si="4"/>
        <v>0.66</v>
      </c>
      <c r="P8" s="88">
        <v>12</v>
      </c>
      <c r="Q8" s="87">
        <v>180</v>
      </c>
      <c r="R8" s="88">
        <v>17</v>
      </c>
      <c r="S8" s="89">
        <v>350</v>
      </c>
      <c r="T8" s="86">
        <v>14</v>
      </c>
      <c r="U8" s="87">
        <v>0</v>
      </c>
      <c r="V8" s="86">
        <v>3</v>
      </c>
      <c r="W8" s="87">
        <v>36</v>
      </c>
      <c r="X8" s="90">
        <f t="shared" si="1"/>
        <v>46</v>
      </c>
      <c r="Y8" s="93">
        <f t="shared" si="1"/>
        <v>566</v>
      </c>
      <c r="Z8" s="72">
        <f>3*X8</f>
        <v>138</v>
      </c>
      <c r="AA8" s="92">
        <f t="shared" si="5"/>
        <v>0.46</v>
      </c>
      <c r="AB8" s="91"/>
      <c r="AC8" s="94" t="s">
        <v>21</v>
      </c>
      <c r="AD8" s="95">
        <v>26</v>
      </c>
      <c r="AE8" s="96">
        <v>26</v>
      </c>
      <c r="AF8" s="97">
        <v>579</v>
      </c>
      <c r="AG8" s="98">
        <v>20</v>
      </c>
      <c r="AH8" s="99">
        <v>628</v>
      </c>
      <c r="AI8" s="96">
        <v>17</v>
      </c>
      <c r="AJ8" s="97">
        <v>63</v>
      </c>
      <c r="AK8" s="96">
        <v>8</v>
      </c>
      <c r="AL8" s="97">
        <v>83</v>
      </c>
      <c r="AM8" s="100">
        <f t="shared" si="2"/>
        <v>71</v>
      </c>
      <c r="AN8" s="101">
        <f t="shared" si="2"/>
        <v>1353</v>
      </c>
      <c r="AO8" s="98">
        <v>20</v>
      </c>
      <c r="AP8" s="97">
        <v>245</v>
      </c>
      <c r="AQ8" s="98">
        <v>21</v>
      </c>
      <c r="AR8" s="99">
        <v>425</v>
      </c>
      <c r="AS8" s="96">
        <v>17</v>
      </c>
      <c r="AT8" s="97">
        <v>15</v>
      </c>
      <c r="AU8" s="96">
        <v>10</v>
      </c>
      <c r="AV8" s="97">
        <v>65</v>
      </c>
      <c r="AW8" s="100">
        <f t="shared" si="3"/>
        <v>68</v>
      </c>
      <c r="AX8" s="102">
        <f t="shared" si="3"/>
        <v>750</v>
      </c>
      <c r="AY8" s="63"/>
    </row>
    <row r="9" spans="2:51" ht="25.5" customHeight="1">
      <c r="B9" s="103" t="s">
        <v>22</v>
      </c>
      <c r="C9" s="104">
        <f aca="true" t="shared" si="6" ref="C9:Y9">SUM(C6:C8)</f>
        <v>75</v>
      </c>
      <c r="D9" s="105">
        <f t="shared" si="6"/>
        <v>55</v>
      </c>
      <c r="E9" s="106">
        <f t="shared" si="6"/>
        <v>1071</v>
      </c>
      <c r="F9" s="107">
        <f t="shared" si="6"/>
        <v>57</v>
      </c>
      <c r="G9" s="108">
        <f t="shared" si="6"/>
        <v>1475</v>
      </c>
      <c r="H9" s="109">
        <f t="shared" si="6"/>
        <v>50</v>
      </c>
      <c r="I9" s="110">
        <f t="shared" si="6"/>
        <v>295</v>
      </c>
      <c r="J9" s="107">
        <f t="shared" si="6"/>
        <v>20</v>
      </c>
      <c r="K9" s="110">
        <f t="shared" si="6"/>
        <v>340</v>
      </c>
      <c r="L9" s="111">
        <f t="shared" si="6"/>
        <v>182</v>
      </c>
      <c r="M9" s="105">
        <f t="shared" si="6"/>
        <v>3181</v>
      </c>
      <c r="N9" s="112">
        <f>SUM(N6:N8)</f>
        <v>546</v>
      </c>
      <c r="O9" s="113">
        <f t="shared" si="4"/>
        <v>0.6066666666666667</v>
      </c>
      <c r="P9" s="114">
        <f t="shared" si="6"/>
        <v>41</v>
      </c>
      <c r="Q9" s="106">
        <f t="shared" si="6"/>
        <v>644</v>
      </c>
      <c r="R9" s="107">
        <f t="shared" si="6"/>
        <v>54</v>
      </c>
      <c r="S9" s="108">
        <f t="shared" si="6"/>
        <v>1179</v>
      </c>
      <c r="T9" s="109">
        <f t="shared" si="6"/>
        <v>48</v>
      </c>
      <c r="U9" s="110">
        <f t="shared" si="6"/>
        <v>31</v>
      </c>
      <c r="V9" s="107">
        <f t="shared" si="6"/>
        <v>4</v>
      </c>
      <c r="W9" s="110">
        <f t="shared" si="6"/>
        <v>36</v>
      </c>
      <c r="X9" s="111">
        <f t="shared" si="6"/>
        <v>147</v>
      </c>
      <c r="Y9" s="115">
        <f t="shared" si="6"/>
        <v>1890</v>
      </c>
      <c r="Z9" s="112">
        <f>SUM(Z6:Z8)</f>
        <v>441</v>
      </c>
      <c r="AA9" s="113">
        <f t="shared" si="5"/>
        <v>0.49</v>
      </c>
      <c r="AB9" s="109"/>
      <c r="AC9" s="116" t="s">
        <v>22</v>
      </c>
      <c r="AD9" s="117">
        <f>SUM(AD6:AD8)</f>
        <v>78</v>
      </c>
      <c r="AE9" s="118">
        <f aca="true" t="shared" si="7" ref="AE9:AX9">SUM(AE6:AE8)</f>
        <v>62</v>
      </c>
      <c r="AF9" s="119">
        <f t="shared" si="7"/>
        <v>1317</v>
      </c>
      <c r="AG9" s="120">
        <f t="shared" si="7"/>
        <v>49</v>
      </c>
      <c r="AH9" s="121">
        <f t="shared" si="7"/>
        <v>1393</v>
      </c>
      <c r="AI9" s="122">
        <f t="shared" si="7"/>
        <v>39</v>
      </c>
      <c r="AJ9" s="123">
        <f t="shared" si="7"/>
        <v>142</v>
      </c>
      <c r="AK9" s="120">
        <f t="shared" si="7"/>
        <v>17</v>
      </c>
      <c r="AL9" s="123">
        <f t="shared" si="7"/>
        <v>206</v>
      </c>
      <c r="AM9" s="122">
        <f t="shared" si="7"/>
        <v>167</v>
      </c>
      <c r="AN9" s="124">
        <f t="shared" si="7"/>
        <v>3058</v>
      </c>
      <c r="AO9" s="125">
        <f t="shared" si="7"/>
        <v>63</v>
      </c>
      <c r="AP9" s="119">
        <f t="shared" si="7"/>
        <v>917</v>
      </c>
      <c r="AQ9" s="120">
        <f t="shared" si="7"/>
        <v>59</v>
      </c>
      <c r="AR9" s="121">
        <f t="shared" si="7"/>
        <v>1134</v>
      </c>
      <c r="AS9" s="122">
        <f t="shared" si="7"/>
        <v>54</v>
      </c>
      <c r="AT9" s="123">
        <f t="shared" si="7"/>
        <v>63</v>
      </c>
      <c r="AU9" s="120">
        <f t="shared" si="7"/>
        <v>27</v>
      </c>
      <c r="AV9" s="123">
        <f t="shared" si="7"/>
        <v>144</v>
      </c>
      <c r="AW9" s="122">
        <f t="shared" si="7"/>
        <v>203</v>
      </c>
      <c r="AX9" s="126">
        <f t="shared" si="7"/>
        <v>2258</v>
      </c>
      <c r="AY9" s="127"/>
    </row>
    <row r="10" spans="2:51" ht="25.5" customHeight="1">
      <c r="B10" s="128" t="s">
        <v>23</v>
      </c>
      <c r="C10" s="129">
        <v>31</v>
      </c>
      <c r="D10" s="130">
        <v>21</v>
      </c>
      <c r="E10" s="131">
        <v>401</v>
      </c>
      <c r="F10" s="132">
        <v>14</v>
      </c>
      <c r="G10" s="133">
        <v>450</v>
      </c>
      <c r="H10" s="130">
        <v>5</v>
      </c>
      <c r="I10" s="131">
        <v>50</v>
      </c>
      <c r="J10" s="130">
        <v>6</v>
      </c>
      <c r="K10" s="131">
        <v>68</v>
      </c>
      <c r="L10" s="134">
        <f aca="true" t="shared" si="8" ref="L10:M12">D10+F10+H10+J10</f>
        <v>46</v>
      </c>
      <c r="M10" s="135">
        <f t="shared" si="8"/>
        <v>969</v>
      </c>
      <c r="N10" s="136">
        <f>3*L10</f>
        <v>138</v>
      </c>
      <c r="O10" s="52">
        <f t="shared" si="4"/>
        <v>0.3709677419354839</v>
      </c>
      <c r="P10" s="132">
        <v>15</v>
      </c>
      <c r="Q10" s="131">
        <v>168</v>
      </c>
      <c r="R10" s="132">
        <v>20</v>
      </c>
      <c r="S10" s="133">
        <v>465</v>
      </c>
      <c r="T10" s="130">
        <v>0</v>
      </c>
      <c r="U10" s="131">
        <v>0</v>
      </c>
      <c r="V10" s="130">
        <v>1</v>
      </c>
      <c r="W10" s="131">
        <v>5</v>
      </c>
      <c r="X10" s="134">
        <f aca="true" t="shared" si="9" ref="X10:Y12">P10+R10+T10+V10</f>
        <v>36</v>
      </c>
      <c r="Y10" s="137">
        <f t="shared" si="9"/>
        <v>638</v>
      </c>
      <c r="Z10" s="136">
        <f>3*X10</f>
        <v>108</v>
      </c>
      <c r="AA10" s="52">
        <f t="shared" si="5"/>
        <v>0.2903225806451613</v>
      </c>
      <c r="AB10" s="135"/>
      <c r="AC10" s="138" t="s">
        <v>23</v>
      </c>
      <c r="AD10" s="139">
        <v>26</v>
      </c>
      <c r="AE10" s="140">
        <v>22</v>
      </c>
      <c r="AF10" s="141">
        <v>477</v>
      </c>
      <c r="AG10" s="142">
        <v>20</v>
      </c>
      <c r="AH10" s="143">
        <v>675</v>
      </c>
      <c r="AI10" s="140">
        <v>19</v>
      </c>
      <c r="AJ10" s="141">
        <v>179</v>
      </c>
      <c r="AK10" s="140">
        <v>9</v>
      </c>
      <c r="AL10" s="141">
        <v>140</v>
      </c>
      <c r="AM10" s="144">
        <f aca="true" t="shared" si="10" ref="AM10:AN12">AE10+AG10+AI10+AK10</f>
        <v>70</v>
      </c>
      <c r="AN10" s="145">
        <f t="shared" si="10"/>
        <v>1471</v>
      </c>
      <c r="AO10" s="142">
        <v>19</v>
      </c>
      <c r="AP10" s="141">
        <v>231</v>
      </c>
      <c r="AQ10" s="142">
        <v>23</v>
      </c>
      <c r="AR10" s="143">
        <v>399</v>
      </c>
      <c r="AS10" s="140">
        <v>23</v>
      </c>
      <c r="AT10" s="141">
        <v>10</v>
      </c>
      <c r="AU10" s="140">
        <v>10</v>
      </c>
      <c r="AV10" s="141">
        <v>50</v>
      </c>
      <c r="AW10" s="144">
        <f aca="true" t="shared" si="11" ref="AW10:AX12">AO10+AQ10+AS10+AU10</f>
        <v>75</v>
      </c>
      <c r="AX10" s="146">
        <f t="shared" si="11"/>
        <v>690</v>
      </c>
      <c r="AY10" s="63"/>
    </row>
    <row r="11" spans="2:51" ht="25.5" customHeight="1">
      <c r="B11" s="64" t="s">
        <v>24</v>
      </c>
      <c r="C11" s="65">
        <v>31</v>
      </c>
      <c r="D11" s="66">
        <v>19</v>
      </c>
      <c r="E11" s="67">
        <v>537</v>
      </c>
      <c r="F11" s="68">
        <v>23</v>
      </c>
      <c r="G11" s="69">
        <v>477</v>
      </c>
      <c r="H11" s="66">
        <v>20</v>
      </c>
      <c r="I11" s="67">
        <v>83</v>
      </c>
      <c r="J11" s="66">
        <v>9</v>
      </c>
      <c r="K11" s="67">
        <v>98</v>
      </c>
      <c r="L11" s="147">
        <f t="shared" si="8"/>
        <v>71</v>
      </c>
      <c r="M11" s="71">
        <f t="shared" si="8"/>
        <v>1195</v>
      </c>
      <c r="N11" s="136">
        <f>3*L11</f>
        <v>213</v>
      </c>
      <c r="O11" s="73">
        <f t="shared" si="4"/>
        <v>0.5725806451612904</v>
      </c>
      <c r="P11" s="68">
        <v>11</v>
      </c>
      <c r="Q11" s="67">
        <v>137</v>
      </c>
      <c r="R11" s="68">
        <v>18</v>
      </c>
      <c r="S11" s="69">
        <v>463</v>
      </c>
      <c r="T11" s="66">
        <v>16</v>
      </c>
      <c r="U11" s="67">
        <v>10</v>
      </c>
      <c r="V11" s="66">
        <v>0</v>
      </c>
      <c r="W11" s="67">
        <v>0</v>
      </c>
      <c r="X11" s="147">
        <f t="shared" si="9"/>
        <v>45</v>
      </c>
      <c r="Y11" s="74">
        <f t="shared" si="9"/>
        <v>610</v>
      </c>
      <c r="Z11" s="136">
        <f>3*X11</f>
        <v>135</v>
      </c>
      <c r="AA11" s="73">
        <f t="shared" si="5"/>
        <v>0.3629032258064516</v>
      </c>
      <c r="AB11" s="135"/>
      <c r="AC11" s="75" t="s">
        <v>24</v>
      </c>
      <c r="AD11" s="76">
        <v>27</v>
      </c>
      <c r="AE11" s="77">
        <v>20</v>
      </c>
      <c r="AF11" s="78">
        <v>454</v>
      </c>
      <c r="AG11" s="79">
        <v>18</v>
      </c>
      <c r="AH11" s="80">
        <v>355</v>
      </c>
      <c r="AI11" s="77">
        <v>19</v>
      </c>
      <c r="AJ11" s="78">
        <v>142</v>
      </c>
      <c r="AK11" s="77">
        <v>4</v>
      </c>
      <c r="AL11" s="78">
        <v>55</v>
      </c>
      <c r="AM11" s="148">
        <f t="shared" si="10"/>
        <v>61</v>
      </c>
      <c r="AN11" s="82">
        <f t="shared" si="10"/>
        <v>1006</v>
      </c>
      <c r="AO11" s="79">
        <v>18</v>
      </c>
      <c r="AP11" s="78">
        <v>202</v>
      </c>
      <c r="AQ11" s="79">
        <v>18</v>
      </c>
      <c r="AR11" s="80">
        <v>447</v>
      </c>
      <c r="AS11" s="77">
        <v>15</v>
      </c>
      <c r="AT11" s="78">
        <v>18</v>
      </c>
      <c r="AU11" s="77">
        <v>8</v>
      </c>
      <c r="AV11" s="78">
        <v>40</v>
      </c>
      <c r="AW11" s="148">
        <f t="shared" si="11"/>
        <v>59</v>
      </c>
      <c r="AX11" s="83">
        <f t="shared" si="11"/>
        <v>707</v>
      </c>
      <c r="AY11" s="63"/>
    </row>
    <row r="12" spans="2:51" ht="25.5" customHeight="1">
      <c r="B12" s="84" t="s">
        <v>25</v>
      </c>
      <c r="C12" s="85">
        <v>27</v>
      </c>
      <c r="D12" s="86">
        <v>22</v>
      </c>
      <c r="E12" s="87">
        <v>377</v>
      </c>
      <c r="F12" s="88">
        <v>17</v>
      </c>
      <c r="G12" s="89">
        <v>440</v>
      </c>
      <c r="H12" s="86">
        <v>18</v>
      </c>
      <c r="I12" s="87">
        <v>80</v>
      </c>
      <c r="J12" s="86">
        <v>7</v>
      </c>
      <c r="K12" s="87">
        <v>73</v>
      </c>
      <c r="L12" s="90">
        <f t="shared" si="8"/>
        <v>64</v>
      </c>
      <c r="M12" s="91">
        <f t="shared" si="8"/>
        <v>970</v>
      </c>
      <c r="N12" s="149">
        <f>3*L12</f>
        <v>192</v>
      </c>
      <c r="O12" s="92">
        <f t="shared" si="4"/>
        <v>0.5925925925925926</v>
      </c>
      <c r="P12" s="88">
        <v>14</v>
      </c>
      <c r="Q12" s="87">
        <v>166</v>
      </c>
      <c r="R12" s="88">
        <v>16</v>
      </c>
      <c r="S12" s="89">
        <v>333</v>
      </c>
      <c r="T12" s="86">
        <v>13</v>
      </c>
      <c r="U12" s="87">
        <v>40</v>
      </c>
      <c r="V12" s="86">
        <v>1</v>
      </c>
      <c r="W12" s="87">
        <v>17</v>
      </c>
      <c r="X12" s="90">
        <f t="shared" si="9"/>
        <v>44</v>
      </c>
      <c r="Y12" s="93">
        <f t="shared" si="9"/>
        <v>556</v>
      </c>
      <c r="Z12" s="149">
        <f>3*X12</f>
        <v>132</v>
      </c>
      <c r="AA12" s="92">
        <f t="shared" si="5"/>
        <v>0.4074074074074074</v>
      </c>
      <c r="AB12" s="91"/>
      <c r="AC12" s="94" t="s">
        <v>25</v>
      </c>
      <c r="AD12" s="95">
        <v>26</v>
      </c>
      <c r="AE12" s="96">
        <v>22</v>
      </c>
      <c r="AF12" s="97">
        <v>540</v>
      </c>
      <c r="AG12" s="98">
        <v>21</v>
      </c>
      <c r="AH12" s="99">
        <v>428</v>
      </c>
      <c r="AI12" s="96">
        <v>15</v>
      </c>
      <c r="AJ12" s="97">
        <v>73</v>
      </c>
      <c r="AK12" s="96">
        <v>5</v>
      </c>
      <c r="AL12" s="97">
        <v>65</v>
      </c>
      <c r="AM12" s="100">
        <f t="shared" si="10"/>
        <v>63</v>
      </c>
      <c r="AN12" s="101">
        <f t="shared" si="10"/>
        <v>1106</v>
      </c>
      <c r="AO12" s="98">
        <v>17</v>
      </c>
      <c r="AP12" s="97">
        <v>296</v>
      </c>
      <c r="AQ12" s="98">
        <v>19</v>
      </c>
      <c r="AR12" s="99">
        <v>372</v>
      </c>
      <c r="AS12" s="96">
        <v>17</v>
      </c>
      <c r="AT12" s="97">
        <v>14</v>
      </c>
      <c r="AU12" s="96">
        <v>8</v>
      </c>
      <c r="AV12" s="97">
        <v>55</v>
      </c>
      <c r="AW12" s="100">
        <f t="shared" si="11"/>
        <v>61</v>
      </c>
      <c r="AX12" s="102">
        <f t="shared" si="11"/>
        <v>737</v>
      </c>
      <c r="AY12" s="63"/>
    </row>
    <row r="13" spans="2:51" ht="25.5" customHeight="1">
      <c r="B13" s="103" t="s">
        <v>26</v>
      </c>
      <c r="C13" s="104">
        <f aca="true" t="shared" si="12" ref="C13:Y13">SUM(C10:C12)</f>
        <v>89</v>
      </c>
      <c r="D13" s="105">
        <f t="shared" si="12"/>
        <v>62</v>
      </c>
      <c r="E13" s="106">
        <f t="shared" si="12"/>
        <v>1315</v>
      </c>
      <c r="F13" s="107">
        <f t="shared" si="12"/>
        <v>54</v>
      </c>
      <c r="G13" s="108">
        <f t="shared" si="12"/>
        <v>1367</v>
      </c>
      <c r="H13" s="109">
        <f t="shared" si="12"/>
        <v>43</v>
      </c>
      <c r="I13" s="110">
        <f t="shared" si="12"/>
        <v>213</v>
      </c>
      <c r="J13" s="107">
        <f t="shared" si="12"/>
        <v>22</v>
      </c>
      <c r="K13" s="110">
        <f t="shared" si="12"/>
        <v>239</v>
      </c>
      <c r="L13" s="111">
        <f t="shared" si="12"/>
        <v>181</v>
      </c>
      <c r="M13" s="105">
        <f t="shared" si="12"/>
        <v>3134</v>
      </c>
      <c r="N13" s="112">
        <f>SUM(N10:N12)</f>
        <v>543</v>
      </c>
      <c r="O13" s="113">
        <f t="shared" si="4"/>
        <v>0.5084269662921348</v>
      </c>
      <c r="P13" s="114">
        <f t="shared" si="12"/>
        <v>40</v>
      </c>
      <c r="Q13" s="106">
        <f t="shared" si="12"/>
        <v>471</v>
      </c>
      <c r="R13" s="107">
        <f t="shared" si="12"/>
        <v>54</v>
      </c>
      <c r="S13" s="108">
        <f t="shared" si="12"/>
        <v>1261</v>
      </c>
      <c r="T13" s="109">
        <f t="shared" si="12"/>
        <v>29</v>
      </c>
      <c r="U13" s="110">
        <f t="shared" si="12"/>
        <v>50</v>
      </c>
      <c r="V13" s="107">
        <f t="shared" si="12"/>
        <v>2</v>
      </c>
      <c r="W13" s="110">
        <f t="shared" si="12"/>
        <v>22</v>
      </c>
      <c r="X13" s="111">
        <f t="shared" si="12"/>
        <v>125</v>
      </c>
      <c r="Y13" s="115">
        <f t="shared" si="12"/>
        <v>1804</v>
      </c>
      <c r="Z13" s="112">
        <f>SUM(Z10:Z12)</f>
        <v>375</v>
      </c>
      <c r="AA13" s="113">
        <f t="shared" si="5"/>
        <v>0.351123595505618</v>
      </c>
      <c r="AB13" s="109"/>
      <c r="AC13" s="116" t="s">
        <v>26</v>
      </c>
      <c r="AD13" s="117">
        <f aca="true" t="shared" si="13" ref="AD13:AX13">SUM(AD10:AD12)</f>
        <v>79</v>
      </c>
      <c r="AE13" s="118">
        <f t="shared" si="13"/>
        <v>64</v>
      </c>
      <c r="AF13" s="119">
        <f t="shared" si="13"/>
        <v>1471</v>
      </c>
      <c r="AG13" s="120">
        <f t="shared" si="13"/>
        <v>59</v>
      </c>
      <c r="AH13" s="121">
        <f t="shared" si="13"/>
        <v>1458</v>
      </c>
      <c r="AI13" s="122">
        <f t="shared" si="13"/>
        <v>53</v>
      </c>
      <c r="AJ13" s="123">
        <f t="shared" si="13"/>
        <v>394</v>
      </c>
      <c r="AK13" s="120">
        <f t="shared" si="13"/>
        <v>18</v>
      </c>
      <c r="AL13" s="123">
        <f t="shared" si="13"/>
        <v>260</v>
      </c>
      <c r="AM13" s="122">
        <f t="shared" si="13"/>
        <v>194</v>
      </c>
      <c r="AN13" s="124">
        <f t="shared" si="13"/>
        <v>3583</v>
      </c>
      <c r="AO13" s="125">
        <f t="shared" si="13"/>
        <v>54</v>
      </c>
      <c r="AP13" s="119">
        <f t="shared" si="13"/>
        <v>729</v>
      </c>
      <c r="AQ13" s="120">
        <f t="shared" si="13"/>
        <v>60</v>
      </c>
      <c r="AR13" s="121">
        <f t="shared" si="13"/>
        <v>1218</v>
      </c>
      <c r="AS13" s="122">
        <f t="shared" si="13"/>
        <v>55</v>
      </c>
      <c r="AT13" s="123">
        <f t="shared" si="13"/>
        <v>42</v>
      </c>
      <c r="AU13" s="120">
        <f t="shared" si="13"/>
        <v>26</v>
      </c>
      <c r="AV13" s="123">
        <f t="shared" si="13"/>
        <v>145</v>
      </c>
      <c r="AW13" s="122">
        <f t="shared" si="13"/>
        <v>195</v>
      </c>
      <c r="AX13" s="126">
        <f t="shared" si="13"/>
        <v>2134</v>
      </c>
      <c r="AY13" s="63"/>
    </row>
    <row r="14" spans="2:51" ht="25.5" customHeight="1" thickBot="1">
      <c r="B14" s="150" t="s">
        <v>27</v>
      </c>
      <c r="C14" s="151">
        <f aca="true" t="shared" si="14" ref="C14:Y14">C9+C13</f>
        <v>164</v>
      </c>
      <c r="D14" s="152">
        <f t="shared" si="14"/>
        <v>117</v>
      </c>
      <c r="E14" s="153">
        <f t="shared" si="14"/>
        <v>2386</v>
      </c>
      <c r="F14" s="154">
        <f t="shared" si="14"/>
        <v>111</v>
      </c>
      <c r="G14" s="155">
        <f t="shared" si="14"/>
        <v>2842</v>
      </c>
      <c r="H14" s="156">
        <f t="shared" si="14"/>
        <v>93</v>
      </c>
      <c r="I14" s="157">
        <f t="shared" si="14"/>
        <v>508</v>
      </c>
      <c r="J14" s="156">
        <f t="shared" si="14"/>
        <v>42</v>
      </c>
      <c r="K14" s="157">
        <f t="shared" si="14"/>
        <v>579</v>
      </c>
      <c r="L14" s="158">
        <f t="shared" si="14"/>
        <v>363</v>
      </c>
      <c r="M14" s="159">
        <f t="shared" si="14"/>
        <v>6315</v>
      </c>
      <c r="N14" s="160">
        <f>N9+N13</f>
        <v>1089</v>
      </c>
      <c r="O14" s="161">
        <f t="shared" si="4"/>
        <v>0.5533536585365854</v>
      </c>
      <c r="P14" s="162">
        <f t="shared" si="14"/>
        <v>81</v>
      </c>
      <c r="Q14" s="157">
        <f t="shared" si="14"/>
        <v>1115</v>
      </c>
      <c r="R14" s="162">
        <f t="shared" si="14"/>
        <v>108</v>
      </c>
      <c r="S14" s="163">
        <f t="shared" si="14"/>
        <v>2440</v>
      </c>
      <c r="T14" s="156">
        <f t="shared" si="14"/>
        <v>77</v>
      </c>
      <c r="U14" s="157">
        <f t="shared" si="14"/>
        <v>81</v>
      </c>
      <c r="V14" s="156">
        <f t="shared" si="14"/>
        <v>6</v>
      </c>
      <c r="W14" s="157">
        <f t="shared" si="14"/>
        <v>58</v>
      </c>
      <c r="X14" s="158">
        <f t="shared" si="14"/>
        <v>272</v>
      </c>
      <c r="Y14" s="164">
        <f t="shared" si="14"/>
        <v>3694</v>
      </c>
      <c r="Z14" s="160">
        <f>Z9+Z13</f>
        <v>816</v>
      </c>
      <c r="AA14" s="161">
        <f t="shared" si="5"/>
        <v>0.4146341463414634</v>
      </c>
      <c r="AB14" s="159"/>
      <c r="AC14" s="165" t="s">
        <v>27</v>
      </c>
      <c r="AD14" s="166">
        <f>AD9+AD13</f>
        <v>157</v>
      </c>
      <c r="AE14" s="167">
        <f aca="true" t="shared" si="15" ref="AE14:AN14">AE9+AE13</f>
        <v>126</v>
      </c>
      <c r="AF14" s="168">
        <f t="shared" si="15"/>
        <v>2788</v>
      </c>
      <c r="AG14" s="169">
        <f t="shared" si="15"/>
        <v>108</v>
      </c>
      <c r="AH14" s="170">
        <f t="shared" si="15"/>
        <v>2851</v>
      </c>
      <c r="AI14" s="171">
        <f t="shared" si="15"/>
        <v>92</v>
      </c>
      <c r="AJ14" s="172">
        <f t="shared" si="15"/>
        <v>536</v>
      </c>
      <c r="AK14" s="171">
        <f t="shared" si="15"/>
        <v>35</v>
      </c>
      <c r="AL14" s="172">
        <f t="shared" si="15"/>
        <v>466</v>
      </c>
      <c r="AM14" s="173">
        <f t="shared" si="15"/>
        <v>361</v>
      </c>
      <c r="AN14" s="174">
        <f t="shared" si="15"/>
        <v>6641</v>
      </c>
      <c r="AO14" s="175">
        <f>AO9+AO13</f>
        <v>117</v>
      </c>
      <c r="AP14" s="172">
        <f aca="true" t="shared" si="16" ref="AP14:AX14">AP9+AP13</f>
        <v>1646</v>
      </c>
      <c r="AQ14" s="175">
        <f t="shared" si="16"/>
        <v>119</v>
      </c>
      <c r="AR14" s="176">
        <f t="shared" si="16"/>
        <v>2352</v>
      </c>
      <c r="AS14" s="171">
        <f t="shared" si="16"/>
        <v>109</v>
      </c>
      <c r="AT14" s="172">
        <f t="shared" si="16"/>
        <v>105</v>
      </c>
      <c r="AU14" s="171">
        <f t="shared" si="16"/>
        <v>53</v>
      </c>
      <c r="AV14" s="172">
        <f t="shared" si="16"/>
        <v>289</v>
      </c>
      <c r="AW14" s="173">
        <f t="shared" si="16"/>
        <v>398</v>
      </c>
      <c r="AX14" s="177">
        <f t="shared" si="16"/>
        <v>4392</v>
      </c>
      <c r="AY14" s="63"/>
    </row>
    <row r="15" spans="2:51" ht="25.5" customHeight="1">
      <c r="B15" s="178" t="s">
        <v>28</v>
      </c>
      <c r="C15" s="179">
        <v>27</v>
      </c>
      <c r="D15" s="180">
        <v>18</v>
      </c>
      <c r="E15" s="181">
        <v>284</v>
      </c>
      <c r="F15" s="182">
        <v>15</v>
      </c>
      <c r="G15" s="183">
        <v>364</v>
      </c>
      <c r="H15" s="180">
        <v>8</v>
      </c>
      <c r="I15" s="184">
        <v>84</v>
      </c>
      <c r="J15" s="180">
        <v>6</v>
      </c>
      <c r="K15" s="184">
        <v>70</v>
      </c>
      <c r="L15" s="185">
        <f>D15+F15+H15+J15</f>
        <v>47</v>
      </c>
      <c r="M15" s="186">
        <f>E15+G15+I15+K15</f>
        <v>802</v>
      </c>
      <c r="N15" s="187">
        <f>3*L15</f>
        <v>141</v>
      </c>
      <c r="O15" s="113">
        <f t="shared" si="4"/>
        <v>0.4351851851851852</v>
      </c>
      <c r="P15" s="188">
        <v>19</v>
      </c>
      <c r="Q15" s="184">
        <v>303</v>
      </c>
      <c r="R15" s="182">
        <v>21</v>
      </c>
      <c r="S15" s="183">
        <v>452</v>
      </c>
      <c r="T15" s="180">
        <v>1</v>
      </c>
      <c r="U15" s="184">
        <v>5</v>
      </c>
      <c r="V15" s="180">
        <v>1</v>
      </c>
      <c r="W15" s="184">
        <v>5</v>
      </c>
      <c r="X15" s="185">
        <f aca="true" t="shared" si="17" ref="X15:Y17">P15+R15+T15+V15</f>
        <v>42</v>
      </c>
      <c r="Y15" s="189">
        <f t="shared" si="17"/>
        <v>765</v>
      </c>
      <c r="Z15" s="187">
        <f>3*X15</f>
        <v>126</v>
      </c>
      <c r="AA15" s="113">
        <f t="shared" si="5"/>
        <v>0.3888888888888889</v>
      </c>
      <c r="AB15" s="186"/>
      <c r="AC15" s="190" t="s">
        <v>28</v>
      </c>
      <c r="AD15" s="191">
        <v>26</v>
      </c>
      <c r="AE15" s="192">
        <v>23</v>
      </c>
      <c r="AF15" s="193">
        <v>501</v>
      </c>
      <c r="AG15" s="194">
        <v>20</v>
      </c>
      <c r="AH15" s="195">
        <v>482</v>
      </c>
      <c r="AI15" s="192">
        <v>17</v>
      </c>
      <c r="AJ15" s="196">
        <v>30</v>
      </c>
      <c r="AK15" s="192">
        <v>7</v>
      </c>
      <c r="AL15" s="196">
        <v>92</v>
      </c>
      <c r="AM15" s="197">
        <f aca="true" t="shared" si="18" ref="AM15:AN17">AE15+AG15+AI15+AK15</f>
        <v>67</v>
      </c>
      <c r="AN15" s="198">
        <f t="shared" si="18"/>
        <v>1105</v>
      </c>
      <c r="AO15" s="199">
        <v>18</v>
      </c>
      <c r="AP15" s="196">
        <v>305</v>
      </c>
      <c r="AQ15" s="194">
        <v>21</v>
      </c>
      <c r="AR15" s="195">
        <v>318</v>
      </c>
      <c r="AS15" s="192">
        <v>21</v>
      </c>
      <c r="AT15" s="196">
        <v>29</v>
      </c>
      <c r="AU15" s="192">
        <v>9</v>
      </c>
      <c r="AV15" s="196">
        <v>43</v>
      </c>
      <c r="AW15" s="197">
        <f aca="true" t="shared" si="19" ref="AW15:AX17">AO15+AQ15+AS15+AU15</f>
        <v>69</v>
      </c>
      <c r="AX15" s="200">
        <f t="shared" si="19"/>
        <v>695</v>
      </c>
      <c r="AY15" s="63"/>
    </row>
    <row r="16" spans="2:51" ht="25.5" customHeight="1">
      <c r="B16" s="64" t="s">
        <v>29</v>
      </c>
      <c r="C16" s="65">
        <v>26</v>
      </c>
      <c r="D16" s="201">
        <v>22</v>
      </c>
      <c r="E16" s="67">
        <v>442</v>
      </c>
      <c r="F16" s="202">
        <v>19</v>
      </c>
      <c r="G16" s="203">
        <v>386</v>
      </c>
      <c r="H16" s="201">
        <v>6</v>
      </c>
      <c r="I16" s="204">
        <v>58</v>
      </c>
      <c r="J16" s="201">
        <v>4</v>
      </c>
      <c r="K16" s="204">
        <v>43</v>
      </c>
      <c r="L16" s="70">
        <v>51</v>
      </c>
      <c r="M16" s="71">
        <f>E16+G16+I16+K16</f>
        <v>929</v>
      </c>
      <c r="N16" s="72">
        <f>3*L16</f>
        <v>153</v>
      </c>
      <c r="O16" s="73">
        <f t="shared" si="4"/>
        <v>0.49038461538461536</v>
      </c>
      <c r="P16" s="205">
        <v>15</v>
      </c>
      <c r="Q16" s="206">
        <v>211</v>
      </c>
      <c r="R16" s="207">
        <v>18</v>
      </c>
      <c r="S16" s="208">
        <v>394</v>
      </c>
      <c r="T16" s="209">
        <v>1</v>
      </c>
      <c r="U16" s="206">
        <v>15</v>
      </c>
      <c r="V16" s="209">
        <v>1</v>
      </c>
      <c r="W16" s="206">
        <v>10</v>
      </c>
      <c r="X16" s="70">
        <f t="shared" si="17"/>
        <v>35</v>
      </c>
      <c r="Y16" s="74">
        <f t="shared" si="17"/>
        <v>630</v>
      </c>
      <c r="Z16" s="72">
        <f>3*X16</f>
        <v>105</v>
      </c>
      <c r="AA16" s="73">
        <f t="shared" si="5"/>
        <v>0.33653846153846156</v>
      </c>
      <c r="AB16" s="71"/>
      <c r="AC16" s="75" t="s">
        <v>29</v>
      </c>
      <c r="AD16" s="76">
        <v>26</v>
      </c>
      <c r="AE16" s="210">
        <v>20</v>
      </c>
      <c r="AF16" s="78">
        <v>313</v>
      </c>
      <c r="AG16" s="211">
        <v>23</v>
      </c>
      <c r="AH16" s="212">
        <v>360</v>
      </c>
      <c r="AI16" s="210">
        <v>21</v>
      </c>
      <c r="AJ16" s="213">
        <v>27</v>
      </c>
      <c r="AK16" s="210">
        <v>6</v>
      </c>
      <c r="AL16" s="213">
        <v>54</v>
      </c>
      <c r="AM16" s="81">
        <f t="shared" si="18"/>
        <v>70</v>
      </c>
      <c r="AN16" s="82">
        <f t="shared" si="18"/>
        <v>754</v>
      </c>
      <c r="AO16" s="214">
        <v>19</v>
      </c>
      <c r="AP16" s="215">
        <v>314</v>
      </c>
      <c r="AQ16" s="216">
        <v>24</v>
      </c>
      <c r="AR16" s="217">
        <v>453</v>
      </c>
      <c r="AS16" s="218">
        <v>22</v>
      </c>
      <c r="AT16" s="215">
        <v>10</v>
      </c>
      <c r="AU16" s="218">
        <v>11</v>
      </c>
      <c r="AV16" s="215">
        <v>45</v>
      </c>
      <c r="AW16" s="81">
        <f t="shared" si="19"/>
        <v>76</v>
      </c>
      <c r="AX16" s="83">
        <f t="shared" si="19"/>
        <v>822</v>
      </c>
      <c r="AY16" s="63"/>
    </row>
    <row r="17" spans="2:51" ht="25.5" customHeight="1">
      <c r="B17" s="219" t="s">
        <v>30</v>
      </c>
      <c r="C17" s="220">
        <v>24</v>
      </c>
      <c r="D17" s="221">
        <v>16</v>
      </c>
      <c r="E17" s="222">
        <v>559</v>
      </c>
      <c r="F17" s="223">
        <v>13</v>
      </c>
      <c r="G17" s="224">
        <v>370</v>
      </c>
      <c r="H17" s="221">
        <v>0</v>
      </c>
      <c r="I17" s="225">
        <v>0</v>
      </c>
      <c r="J17" s="221">
        <v>4</v>
      </c>
      <c r="K17" s="225">
        <v>55</v>
      </c>
      <c r="L17" s="226">
        <v>33</v>
      </c>
      <c r="M17" s="227">
        <f>E17+G17+I17+K17</f>
        <v>984</v>
      </c>
      <c r="N17" s="228">
        <f>3*L17</f>
        <v>99</v>
      </c>
      <c r="O17" s="92">
        <f t="shared" si="4"/>
        <v>0.34375</v>
      </c>
      <c r="P17" s="229">
        <v>13</v>
      </c>
      <c r="Q17" s="225">
        <v>161</v>
      </c>
      <c r="R17" s="223">
        <v>16</v>
      </c>
      <c r="S17" s="224">
        <v>283</v>
      </c>
      <c r="T17" s="221">
        <v>1</v>
      </c>
      <c r="U17" s="225">
        <v>16</v>
      </c>
      <c r="V17" s="221">
        <v>2</v>
      </c>
      <c r="W17" s="225">
        <v>10</v>
      </c>
      <c r="X17" s="226">
        <f t="shared" si="17"/>
        <v>32</v>
      </c>
      <c r="Y17" s="230">
        <f t="shared" si="17"/>
        <v>470</v>
      </c>
      <c r="Z17" s="228">
        <f>3*X17</f>
        <v>96</v>
      </c>
      <c r="AA17" s="92">
        <f t="shared" si="5"/>
        <v>0.3333333333333333</v>
      </c>
      <c r="AB17" s="227"/>
      <c r="AC17" s="231" t="s">
        <v>30</v>
      </c>
      <c r="AD17" s="232">
        <v>24</v>
      </c>
      <c r="AE17" s="233">
        <v>18</v>
      </c>
      <c r="AF17" s="234">
        <v>320</v>
      </c>
      <c r="AG17" s="235">
        <v>18</v>
      </c>
      <c r="AH17" s="236">
        <v>636</v>
      </c>
      <c r="AI17" s="233">
        <v>15</v>
      </c>
      <c r="AJ17" s="237">
        <v>123</v>
      </c>
      <c r="AK17" s="233">
        <v>6</v>
      </c>
      <c r="AL17" s="237">
        <v>71</v>
      </c>
      <c r="AM17" s="238">
        <f t="shared" si="18"/>
        <v>57</v>
      </c>
      <c r="AN17" s="239">
        <f t="shared" si="18"/>
        <v>1150</v>
      </c>
      <c r="AO17" s="240">
        <v>16</v>
      </c>
      <c r="AP17" s="237">
        <v>234</v>
      </c>
      <c r="AQ17" s="235">
        <v>15</v>
      </c>
      <c r="AR17" s="236">
        <v>231</v>
      </c>
      <c r="AS17" s="233">
        <v>14</v>
      </c>
      <c r="AT17" s="237">
        <v>7</v>
      </c>
      <c r="AU17" s="233">
        <v>9</v>
      </c>
      <c r="AV17" s="237">
        <v>40</v>
      </c>
      <c r="AW17" s="238">
        <f t="shared" si="19"/>
        <v>54</v>
      </c>
      <c r="AX17" s="241">
        <f t="shared" si="19"/>
        <v>512</v>
      </c>
      <c r="AY17" s="63"/>
    </row>
    <row r="18" spans="2:51" ht="25.5" customHeight="1">
      <c r="B18" s="103" t="s">
        <v>31</v>
      </c>
      <c r="C18" s="104">
        <f aca="true" t="shared" si="20" ref="C18:Y18">SUM(C15:C17)</f>
        <v>77</v>
      </c>
      <c r="D18" s="105">
        <f t="shared" si="20"/>
        <v>56</v>
      </c>
      <c r="E18" s="106">
        <f t="shared" si="20"/>
        <v>1285</v>
      </c>
      <c r="F18" s="107">
        <f t="shared" si="20"/>
        <v>47</v>
      </c>
      <c r="G18" s="108">
        <f t="shared" si="20"/>
        <v>1120</v>
      </c>
      <c r="H18" s="109">
        <f t="shared" si="20"/>
        <v>14</v>
      </c>
      <c r="I18" s="110">
        <f t="shared" si="20"/>
        <v>142</v>
      </c>
      <c r="J18" s="107">
        <f t="shared" si="20"/>
        <v>14</v>
      </c>
      <c r="K18" s="110">
        <f t="shared" si="20"/>
        <v>168</v>
      </c>
      <c r="L18" s="111">
        <f t="shared" si="20"/>
        <v>131</v>
      </c>
      <c r="M18" s="105">
        <f t="shared" si="20"/>
        <v>2715</v>
      </c>
      <c r="N18" s="112">
        <f>SUM(N15:N17)</f>
        <v>393</v>
      </c>
      <c r="O18" s="113">
        <f t="shared" si="4"/>
        <v>0.4253246753246753</v>
      </c>
      <c r="P18" s="114">
        <f t="shared" si="20"/>
        <v>47</v>
      </c>
      <c r="Q18" s="106">
        <f t="shared" si="20"/>
        <v>675</v>
      </c>
      <c r="R18" s="107">
        <f t="shared" si="20"/>
        <v>55</v>
      </c>
      <c r="S18" s="108">
        <f t="shared" si="20"/>
        <v>1129</v>
      </c>
      <c r="T18" s="109">
        <f t="shared" si="20"/>
        <v>3</v>
      </c>
      <c r="U18" s="110">
        <f t="shared" si="20"/>
        <v>36</v>
      </c>
      <c r="V18" s="107">
        <f t="shared" si="20"/>
        <v>4</v>
      </c>
      <c r="W18" s="110">
        <f t="shared" si="20"/>
        <v>25</v>
      </c>
      <c r="X18" s="111">
        <f t="shared" si="20"/>
        <v>109</v>
      </c>
      <c r="Y18" s="115">
        <f t="shared" si="20"/>
        <v>1865</v>
      </c>
      <c r="Z18" s="112">
        <f>SUM(Z15:Z17)</f>
        <v>327</v>
      </c>
      <c r="AA18" s="113">
        <f t="shared" si="5"/>
        <v>0.3538961038961039</v>
      </c>
      <c r="AB18" s="109"/>
      <c r="AC18" s="116" t="s">
        <v>31</v>
      </c>
      <c r="AD18" s="117">
        <f aca="true" t="shared" si="21" ref="AD18:AX18">SUM(AD15:AD17)</f>
        <v>76</v>
      </c>
      <c r="AE18" s="118">
        <f t="shared" si="21"/>
        <v>61</v>
      </c>
      <c r="AF18" s="119">
        <f t="shared" si="21"/>
        <v>1134</v>
      </c>
      <c r="AG18" s="120">
        <f t="shared" si="21"/>
        <v>61</v>
      </c>
      <c r="AH18" s="121">
        <f t="shared" si="21"/>
        <v>1478</v>
      </c>
      <c r="AI18" s="122">
        <f t="shared" si="21"/>
        <v>53</v>
      </c>
      <c r="AJ18" s="123">
        <f t="shared" si="21"/>
        <v>180</v>
      </c>
      <c r="AK18" s="120">
        <f t="shared" si="21"/>
        <v>19</v>
      </c>
      <c r="AL18" s="123">
        <f t="shared" si="21"/>
        <v>217</v>
      </c>
      <c r="AM18" s="122">
        <f t="shared" si="21"/>
        <v>194</v>
      </c>
      <c r="AN18" s="124">
        <f t="shared" si="21"/>
        <v>3009</v>
      </c>
      <c r="AO18" s="125">
        <f t="shared" si="21"/>
        <v>53</v>
      </c>
      <c r="AP18" s="119">
        <f t="shared" si="21"/>
        <v>853</v>
      </c>
      <c r="AQ18" s="120">
        <f t="shared" si="21"/>
        <v>60</v>
      </c>
      <c r="AR18" s="121">
        <f t="shared" si="21"/>
        <v>1002</v>
      </c>
      <c r="AS18" s="122">
        <f t="shared" si="21"/>
        <v>57</v>
      </c>
      <c r="AT18" s="123">
        <f t="shared" si="21"/>
        <v>46</v>
      </c>
      <c r="AU18" s="120">
        <f t="shared" si="21"/>
        <v>29</v>
      </c>
      <c r="AV18" s="123">
        <f t="shared" si="21"/>
        <v>128</v>
      </c>
      <c r="AW18" s="122">
        <f t="shared" si="21"/>
        <v>199</v>
      </c>
      <c r="AX18" s="126">
        <f t="shared" si="21"/>
        <v>2029</v>
      </c>
      <c r="AY18" s="63"/>
    </row>
    <row r="19" spans="2:51" ht="22.5" customHeight="1">
      <c r="B19" s="128" t="s">
        <v>32</v>
      </c>
      <c r="C19" s="129">
        <v>23</v>
      </c>
      <c r="D19" s="242">
        <v>15</v>
      </c>
      <c r="E19" s="243">
        <v>297</v>
      </c>
      <c r="F19" s="244">
        <v>10</v>
      </c>
      <c r="G19" s="245">
        <v>282</v>
      </c>
      <c r="H19" s="242">
        <v>5</v>
      </c>
      <c r="I19" s="243">
        <v>177</v>
      </c>
      <c r="J19" s="242">
        <v>6</v>
      </c>
      <c r="K19" s="243">
        <v>116</v>
      </c>
      <c r="L19" s="246">
        <f aca="true" t="shared" si="22" ref="L19:M21">D19+F19+H19+J19</f>
        <v>36</v>
      </c>
      <c r="M19" s="135">
        <f t="shared" si="22"/>
        <v>872</v>
      </c>
      <c r="N19" s="136">
        <f>3*L19</f>
        <v>108</v>
      </c>
      <c r="O19" s="52">
        <f t="shared" si="4"/>
        <v>0.391304347826087</v>
      </c>
      <c r="P19" s="247">
        <v>11</v>
      </c>
      <c r="Q19" s="243">
        <v>101</v>
      </c>
      <c r="R19" s="244">
        <v>14</v>
      </c>
      <c r="S19" s="245">
        <v>392</v>
      </c>
      <c r="T19" s="242">
        <v>0</v>
      </c>
      <c r="U19" s="243">
        <v>0</v>
      </c>
      <c r="V19" s="242">
        <v>0</v>
      </c>
      <c r="W19" s="243">
        <v>0</v>
      </c>
      <c r="X19" s="246">
        <f aca="true" t="shared" si="23" ref="X19:Y21">P19+R19+T19+V19</f>
        <v>25</v>
      </c>
      <c r="Y19" s="248">
        <f t="shared" si="23"/>
        <v>493</v>
      </c>
      <c r="Z19" s="136">
        <f>3*X19</f>
        <v>75</v>
      </c>
      <c r="AA19" s="52">
        <f t="shared" si="5"/>
        <v>0.2717391304347826</v>
      </c>
      <c r="AB19" s="135"/>
      <c r="AC19" s="138" t="s">
        <v>32</v>
      </c>
      <c r="AD19" s="139">
        <v>23</v>
      </c>
      <c r="AE19" s="249">
        <v>16</v>
      </c>
      <c r="AF19" s="250">
        <v>299</v>
      </c>
      <c r="AG19" s="251">
        <v>13</v>
      </c>
      <c r="AH19" s="252">
        <v>264</v>
      </c>
      <c r="AI19" s="249">
        <v>12</v>
      </c>
      <c r="AJ19" s="250">
        <v>92</v>
      </c>
      <c r="AK19" s="249">
        <v>8</v>
      </c>
      <c r="AL19" s="250">
        <v>295</v>
      </c>
      <c r="AM19" s="253">
        <f aca="true" t="shared" si="24" ref="AM19:AN21">AE19+AG19+AI19+AK19</f>
        <v>49</v>
      </c>
      <c r="AN19" s="145">
        <f t="shared" si="24"/>
        <v>950</v>
      </c>
      <c r="AO19" s="254">
        <v>18</v>
      </c>
      <c r="AP19" s="250">
        <v>296</v>
      </c>
      <c r="AQ19" s="251">
        <v>18</v>
      </c>
      <c r="AR19" s="252">
        <v>357</v>
      </c>
      <c r="AS19" s="249">
        <v>14</v>
      </c>
      <c r="AT19" s="250">
        <v>0</v>
      </c>
      <c r="AU19" s="249">
        <v>6</v>
      </c>
      <c r="AV19" s="250">
        <v>30</v>
      </c>
      <c r="AW19" s="253">
        <f aca="true" t="shared" si="25" ref="AW19:AX21">AO19+AQ19+AS19+AU19</f>
        <v>56</v>
      </c>
      <c r="AX19" s="255">
        <f t="shared" si="25"/>
        <v>683</v>
      </c>
      <c r="AY19" s="63"/>
    </row>
    <row r="20" spans="2:51" ht="22.5" customHeight="1">
      <c r="B20" s="64" t="s">
        <v>33</v>
      </c>
      <c r="C20" s="65">
        <v>24</v>
      </c>
      <c r="D20" s="201">
        <v>17</v>
      </c>
      <c r="E20" s="204">
        <v>331</v>
      </c>
      <c r="F20" s="202">
        <v>12</v>
      </c>
      <c r="G20" s="203">
        <v>350</v>
      </c>
      <c r="H20" s="201">
        <v>3</v>
      </c>
      <c r="I20" s="204">
        <v>21</v>
      </c>
      <c r="J20" s="201">
        <v>6</v>
      </c>
      <c r="K20" s="204">
        <v>80</v>
      </c>
      <c r="L20" s="246">
        <f t="shared" si="22"/>
        <v>38</v>
      </c>
      <c r="M20" s="71">
        <f t="shared" si="22"/>
        <v>782</v>
      </c>
      <c r="N20" s="72">
        <f>3*L20</f>
        <v>114</v>
      </c>
      <c r="O20" s="73">
        <f t="shared" si="4"/>
        <v>0.3958333333333333</v>
      </c>
      <c r="P20" s="256">
        <v>12</v>
      </c>
      <c r="Q20" s="204">
        <v>81</v>
      </c>
      <c r="R20" s="202">
        <v>17</v>
      </c>
      <c r="S20" s="203">
        <v>331</v>
      </c>
      <c r="T20" s="201">
        <v>4</v>
      </c>
      <c r="U20" s="204">
        <v>31</v>
      </c>
      <c r="V20" s="201">
        <v>0</v>
      </c>
      <c r="W20" s="204">
        <v>0</v>
      </c>
      <c r="X20" s="70">
        <f t="shared" si="23"/>
        <v>33</v>
      </c>
      <c r="Y20" s="257">
        <f t="shared" si="23"/>
        <v>443</v>
      </c>
      <c r="Z20" s="72">
        <f>3*X20</f>
        <v>99</v>
      </c>
      <c r="AA20" s="73">
        <f t="shared" si="5"/>
        <v>0.34375</v>
      </c>
      <c r="AB20" s="71"/>
      <c r="AC20" s="75" t="s">
        <v>33</v>
      </c>
      <c r="AD20" s="76">
        <v>24</v>
      </c>
      <c r="AE20" s="210">
        <v>24</v>
      </c>
      <c r="AF20" s="213">
        <v>375</v>
      </c>
      <c r="AG20" s="211">
        <v>23</v>
      </c>
      <c r="AH20" s="212">
        <v>542</v>
      </c>
      <c r="AI20" s="210">
        <v>15</v>
      </c>
      <c r="AJ20" s="213">
        <v>35</v>
      </c>
      <c r="AK20" s="210">
        <v>7</v>
      </c>
      <c r="AL20" s="213">
        <v>116</v>
      </c>
      <c r="AM20" s="81">
        <f t="shared" si="24"/>
        <v>69</v>
      </c>
      <c r="AN20" s="82">
        <f t="shared" si="24"/>
        <v>1068</v>
      </c>
      <c r="AO20" s="258">
        <v>19</v>
      </c>
      <c r="AP20" s="213">
        <v>253</v>
      </c>
      <c r="AQ20" s="211">
        <v>19</v>
      </c>
      <c r="AR20" s="212">
        <v>381</v>
      </c>
      <c r="AS20" s="210">
        <v>19</v>
      </c>
      <c r="AT20" s="213">
        <v>7</v>
      </c>
      <c r="AU20" s="210">
        <v>0</v>
      </c>
      <c r="AV20" s="213">
        <v>0</v>
      </c>
      <c r="AW20" s="81">
        <f t="shared" si="25"/>
        <v>57</v>
      </c>
      <c r="AX20" s="259">
        <f t="shared" si="25"/>
        <v>641</v>
      </c>
      <c r="AY20" s="63"/>
    </row>
    <row r="21" spans="2:51" ht="22.5" customHeight="1">
      <c r="B21" s="84" t="s">
        <v>34</v>
      </c>
      <c r="C21" s="85">
        <v>26</v>
      </c>
      <c r="D21" s="260">
        <v>17</v>
      </c>
      <c r="E21" s="261">
        <v>341</v>
      </c>
      <c r="F21" s="262">
        <v>17</v>
      </c>
      <c r="G21" s="263">
        <v>368</v>
      </c>
      <c r="H21" s="260">
        <v>10</v>
      </c>
      <c r="I21" s="261">
        <v>117</v>
      </c>
      <c r="J21" s="260">
        <v>6</v>
      </c>
      <c r="K21" s="261">
        <v>77</v>
      </c>
      <c r="L21" s="264">
        <f t="shared" si="22"/>
        <v>50</v>
      </c>
      <c r="M21" s="91">
        <f t="shared" si="22"/>
        <v>903</v>
      </c>
      <c r="N21" s="149">
        <f>3*L21</f>
        <v>150</v>
      </c>
      <c r="O21" s="92">
        <f t="shared" si="4"/>
        <v>0.4807692307692308</v>
      </c>
      <c r="P21" s="265">
        <v>15</v>
      </c>
      <c r="Q21" s="261">
        <v>179</v>
      </c>
      <c r="R21" s="262">
        <v>16</v>
      </c>
      <c r="S21" s="263">
        <v>362</v>
      </c>
      <c r="T21" s="260">
        <v>3</v>
      </c>
      <c r="U21" s="261">
        <v>18</v>
      </c>
      <c r="V21" s="260">
        <v>7</v>
      </c>
      <c r="W21" s="261">
        <v>10</v>
      </c>
      <c r="X21" s="264">
        <f t="shared" si="23"/>
        <v>41</v>
      </c>
      <c r="Y21" s="93">
        <f t="shared" si="23"/>
        <v>569</v>
      </c>
      <c r="Z21" s="149">
        <f>3*X21</f>
        <v>123</v>
      </c>
      <c r="AA21" s="92">
        <f t="shared" si="5"/>
        <v>0.3942307692307692</v>
      </c>
      <c r="AB21" s="91"/>
      <c r="AC21" s="94" t="s">
        <v>34</v>
      </c>
      <c r="AD21" s="95"/>
      <c r="AE21" s="266"/>
      <c r="AF21" s="267"/>
      <c r="AG21" s="268"/>
      <c r="AH21" s="269"/>
      <c r="AI21" s="266"/>
      <c r="AJ21" s="267"/>
      <c r="AK21" s="266"/>
      <c r="AL21" s="267"/>
      <c r="AM21" s="270">
        <f t="shared" si="24"/>
        <v>0</v>
      </c>
      <c r="AN21" s="101">
        <f t="shared" si="24"/>
        <v>0</v>
      </c>
      <c r="AO21" s="271"/>
      <c r="AP21" s="267"/>
      <c r="AQ21" s="268"/>
      <c r="AR21" s="269"/>
      <c r="AS21" s="266"/>
      <c r="AT21" s="267"/>
      <c r="AU21" s="266"/>
      <c r="AV21" s="267"/>
      <c r="AW21" s="270">
        <f t="shared" si="25"/>
        <v>0</v>
      </c>
      <c r="AX21" s="102">
        <f t="shared" si="25"/>
        <v>0</v>
      </c>
      <c r="AY21" s="63"/>
    </row>
    <row r="22" spans="2:51" ht="22.5" customHeight="1">
      <c r="B22" s="272" t="s">
        <v>35</v>
      </c>
      <c r="C22" s="273">
        <f aca="true" t="shared" si="26" ref="C22:Y22">SUM(C19:C21)</f>
        <v>73</v>
      </c>
      <c r="D22" s="274">
        <f t="shared" si="26"/>
        <v>49</v>
      </c>
      <c r="E22" s="275">
        <f t="shared" si="26"/>
        <v>969</v>
      </c>
      <c r="F22" s="276">
        <f t="shared" si="26"/>
        <v>39</v>
      </c>
      <c r="G22" s="277">
        <f t="shared" si="26"/>
        <v>1000</v>
      </c>
      <c r="H22" s="278">
        <f t="shared" si="26"/>
        <v>18</v>
      </c>
      <c r="I22" s="279">
        <f t="shared" si="26"/>
        <v>315</v>
      </c>
      <c r="J22" s="276">
        <f t="shared" si="26"/>
        <v>18</v>
      </c>
      <c r="K22" s="279">
        <f t="shared" si="26"/>
        <v>273</v>
      </c>
      <c r="L22" s="280">
        <f t="shared" si="26"/>
        <v>124</v>
      </c>
      <c r="M22" s="274">
        <f t="shared" si="26"/>
        <v>2557</v>
      </c>
      <c r="N22" s="281">
        <f>SUM(N19:N21)</f>
        <v>372</v>
      </c>
      <c r="O22" s="113">
        <f t="shared" si="4"/>
        <v>0.4246575342465753</v>
      </c>
      <c r="P22" s="114">
        <f t="shared" si="26"/>
        <v>38</v>
      </c>
      <c r="Q22" s="106">
        <f t="shared" si="26"/>
        <v>361</v>
      </c>
      <c r="R22" s="107">
        <f t="shared" si="26"/>
        <v>47</v>
      </c>
      <c r="S22" s="108">
        <f t="shared" si="26"/>
        <v>1085</v>
      </c>
      <c r="T22" s="109">
        <f t="shared" si="26"/>
        <v>7</v>
      </c>
      <c r="U22" s="110">
        <f t="shared" si="26"/>
        <v>49</v>
      </c>
      <c r="V22" s="107">
        <f t="shared" si="26"/>
        <v>7</v>
      </c>
      <c r="W22" s="110">
        <f t="shared" si="26"/>
        <v>10</v>
      </c>
      <c r="X22" s="111">
        <f t="shared" si="26"/>
        <v>99</v>
      </c>
      <c r="Y22" s="115">
        <f t="shared" si="26"/>
        <v>1505</v>
      </c>
      <c r="Z22" s="281">
        <f>SUM(Z19:Z21)</f>
        <v>297</v>
      </c>
      <c r="AA22" s="113">
        <f t="shared" si="5"/>
        <v>0.339041095890411</v>
      </c>
      <c r="AB22" s="278"/>
      <c r="AC22" s="282" t="s">
        <v>35</v>
      </c>
      <c r="AD22" s="283">
        <f aca="true" t="shared" si="27" ref="AD22:AX22">SUM(AD19:AD21)</f>
        <v>47</v>
      </c>
      <c r="AE22" s="284">
        <f t="shared" si="27"/>
        <v>40</v>
      </c>
      <c r="AF22" s="285">
        <f t="shared" si="27"/>
        <v>674</v>
      </c>
      <c r="AG22" s="286">
        <f t="shared" si="27"/>
        <v>36</v>
      </c>
      <c r="AH22" s="287">
        <f t="shared" si="27"/>
        <v>806</v>
      </c>
      <c r="AI22" s="288">
        <f t="shared" si="27"/>
        <v>27</v>
      </c>
      <c r="AJ22" s="289">
        <f t="shared" si="27"/>
        <v>127</v>
      </c>
      <c r="AK22" s="286">
        <f t="shared" si="27"/>
        <v>15</v>
      </c>
      <c r="AL22" s="289">
        <f t="shared" si="27"/>
        <v>411</v>
      </c>
      <c r="AM22" s="288">
        <f t="shared" si="27"/>
        <v>118</v>
      </c>
      <c r="AN22" s="290">
        <f t="shared" si="27"/>
        <v>2018</v>
      </c>
      <c r="AO22" s="125">
        <f t="shared" si="27"/>
        <v>37</v>
      </c>
      <c r="AP22" s="119">
        <f t="shared" si="27"/>
        <v>549</v>
      </c>
      <c r="AQ22" s="120">
        <f t="shared" si="27"/>
        <v>37</v>
      </c>
      <c r="AR22" s="121">
        <f t="shared" si="27"/>
        <v>738</v>
      </c>
      <c r="AS22" s="122">
        <f t="shared" si="27"/>
        <v>33</v>
      </c>
      <c r="AT22" s="123">
        <f t="shared" si="27"/>
        <v>7</v>
      </c>
      <c r="AU22" s="120">
        <f t="shared" si="27"/>
        <v>6</v>
      </c>
      <c r="AV22" s="123">
        <f t="shared" si="27"/>
        <v>30</v>
      </c>
      <c r="AW22" s="122">
        <f t="shared" si="27"/>
        <v>113</v>
      </c>
      <c r="AX22" s="126">
        <f t="shared" si="27"/>
        <v>1324</v>
      </c>
      <c r="AY22" s="63"/>
    </row>
    <row r="23" spans="2:51" ht="22.5" customHeight="1" thickBot="1">
      <c r="B23" s="291" t="s">
        <v>36</v>
      </c>
      <c r="C23" s="151">
        <f aca="true" t="shared" si="28" ref="C23:Y23">C18+C22</f>
        <v>150</v>
      </c>
      <c r="D23" s="152">
        <f t="shared" si="28"/>
        <v>105</v>
      </c>
      <c r="E23" s="153">
        <f t="shared" si="28"/>
        <v>2254</v>
      </c>
      <c r="F23" s="154">
        <f t="shared" si="28"/>
        <v>86</v>
      </c>
      <c r="G23" s="155">
        <f t="shared" si="28"/>
        <v>2120</v>
      </c>
      <c r="H23" s="156">
        <f t="shared" si="28"/>
        <v>32</v>
      </c>
      <c r="I23" s="157">
        <f t="shared" si="28"/>
        <v>457</v>
      </c>
      <c r="J23" s="156">
        <f t="shared" si="28"/>
        <v>32</v>
      </c>
      <c r="K23" s="157">
        <f t="shared" si="28"/>
        <v>441</v>
      </c>
      <c r="L23" s="158">
        <f t="shared" si="28"/>
        <v>255</v>
      </c>
      <c r="M23" s="159">
        <f t="shared" si="28"/>
        <v>5272</v>
      </c>
      <c r="N23" s="160">
        <f>N18+N22</f>
        <v>765</v>
      </c>
      <c r="O23" s="161">
        <f t="shared" si="4"/>
        <v>0.425</v>
      </c>
      <c r="P23" s="162">
        <f t="shared" si="28"/>
        <v>85</v>
      </c>
      <c r="Q23" s="157">
        <f t="shared" si="28"/>
        <v>1036</v>
      </c>
      <c r="R23" s="162">
        <f t="shared" si="28"/>
        <v>102</v>
      </c>
      <c r="S23" s="163">
        <f t="shared" si="28"/>
        <v>2214</v>
      </c>
      <c r="T23" s="156">
        <f t="shared" si="28"/>
        <v>10</v>
      </c>
      <c r="U23" s="157">
        <f t="shared" si="28"/>
        <v>85</v>
      </c>
      <c r="V23" s="156">
        <f t="shared" si="28"/>
        <v>11</v>
      </c>
      <c r="W23" s="157">
        <f t="shared" si="28"/>
        <v>35</v>
      </c>
      <c r="X23" s="158">
        <f t="shared" si="28"/>
        <v>208</v>
      </c>
      <c r="Y23" s="164">
        <f t="shared" si="28"/>
        <v>3370</v>
      </c>
      <c r="Z23" s="160">
        <f>Z18+Z22</f>
        <v>624</v>
      </c>
      <c r="AA23" s="161">
        <f t="shared" si="5"/>
        <v>0.3466666666666667</v>
      </c>
      <c r="AB23" s="159"/>
      <c r="AC23" s="292" t="s">
        <v>36</v>
      </c>
      <c r="AD23" s="166">
        <f aca="true" t="shared" si="29" ref="AD23:AX23">AD18+AD22</f>
        <v>123</v>
      </c>
      <c r="AE23" s="167">
        <f t="shared" si="29"/>
        <v>101</v>
      </c>
      <c r="AF23" s="168">
        <f t="shared" si="29"/>
        <v>1808</v>
      </c>
      <c r="AG23" s="169">
        <f t="shared" si="29"/>
        <v>97</v>
      </c>
      <c r="AH23" s="170">
        <f t="shared" si="29"/>
        <v>2284</v>
      </c>
      <c r="AI23" s="171">
        <f t="shared" si="29"/>
        <v>80</v>
      </c>
      <c r="AJ23" s="172">
        <f t="shared" si="29"/>
        <v>307</v>
      </c>
      <c r="AK23" s="171">
        <f t="shared" si="29"/>
        <v>34</v>
      </c>
      <c r="AL23" s="172">
        <f t="shared" si="29"/>
        <v>628</v>
      </c>
      <c r="AM23" s="173">
        <f t="shared" si="29"/>
        <v>312</v>
      </c>
      <c r="AN23" s="174">
        <f t="shared" si="29"/>
        <v>5027</v>
      </c>
      <c r="AO23" s="175">
        <f t="shared" si="29"/>
        <v>90</v>
      </c>
      <c r="AP23" s="172">
        <f t="shared" si="29"/>
        <v>1402</v>
      </c>
      <c r="AQ23" s="175">
        <f t="shared" si="29"/>
        <v>97</v>
      </c>
      <c r="AR23" s="176">
        <f t="shared" si="29"/>
        <v>1740</v>
      </c>
      <c r="AS23" s="171">
        <f t="shared" si="29"/>
        <v>90</v>
      </c>
      <c r="AT23" s="172">
        <f t="shared" si="29"/>
        <v>53</v>
      </c>
      <c r="AU23" s="171">
        <f t="shared" si="29"/>
        <v>35</v>
      </c>
      <c r="AV23" s="172">
        <f t="shared" si="29"/>
        <v>158</v>
      </c>
      <c r="AW23" s="173">
        <f t="shared" si="29"/>
        <v>312</v>
      </c>
      <c r="AX23" s="177">
        <f t="shared" si="29"/>
        <v>3353</v>
      </c>
      <c r="AY23" s="63"/>
    </row>
    <row r="24" spans="2:51" ht="33.75" customHeight="1">
      <c r="B24" s="293" t="s">
        <v>17</v>
      </c>
      <c r="C24" s="294">
        <f aca="true" t="shared" si="30" ref="C24:Y24">C14+C23</f>
        <v>314</v>
      </c>
      <c r="D24" s="295">
        <f t="shared" si="30"/>
        <v>222</v>
      </c>
      <c r="E24" s="296">
        <f t="shared" si="30"/>
        <v>4640</v>
      </c>
      <c r="F24" s="297">
        <f t="shared" si="30"/>
        <v>197</v>
      </c>
      <c r="G24" s="298">
        <f t="shared" si="30"/>
        <v>4962</v>
      </c>
      <c r="H24" s="295">
        <f t="shared" si="30"/>
        <v>125</v>
      </c>
      <c r="I24" s="296">
        <f t="shared" si="30"/>
        <v>965</v>
      </c>
      <c r="J24" s="297">
        <f t="shared" si="30"/>
        <v>74</v>
      </c>
      <c r="K24" s="298">
        <f t="shared" si="30"/>
        <v>1020</v>
      </c>
      <c r="L24" s="299">
        <f t="shared" si="30"/>
        <v>618</v>
      </c>
      <c r="M24" s="295">
        <f t="shared" si="30"/>
        <v>11587</v>
      </c>
      <c r="N24" s="300">
        <f>N14+N23</f>
        <v>1854</v>
      </c>
      <c r="O24" s="301">
        <f t="shared" si="4"/>
        <v>0.49203821656050956</v>
      </c>
      <c r="P24" s="298">
        <f t="shared" si="30"/>
        <v>166</v>
      </c>
      <c r="Q24" s="298">
        <f t="shared" si="30"/>
        <v>2151</v>
      </c>
      <c r="R24" s="295">
        <f t="shared" si="30"/>
        <v>210</v>
      </c>
      <c r="S24" s="296">
        <f t="shared" si="30"/>
        <v>4654</v>
      </c>
      <c r="T24" s="297">
        <f t="shared" si="30"/>
        <v>87</v>
      </c>
      <c r="U24" s="298">
        <f t="shared" si="30"/>
        <v>166</v>
      </c>
      <c r="V24" s="297">
        <f t="shared" si="30"/>
        <v>17</v>
      </c>
      <c r="W24" s="302">
        <f t="shared" si="30"/>
        <v>93</v>
      </c>
      <c r="X24" s="299">
        <f t="shared" si="30"/>
        <v>480</v>
      </c>
      <c r="Y24" s="303">
        <f t="shared" si="30"/>
        <v>7064</v>
      </c>
      <c r="Z24" s="300">
        <f>Z14+Z23</f>
        <v>1440</v>
      </c>
      <c r="AA24" s="301">
        <f t="shared" si="5"/>
        <v>0.3821656050955414</v>
      </c>
      <c r="AB24" s="304"/>
      <c r="AC24" s="305" t="s">
        <v>17</v>
      </c>
      <c r="AD24" s="306">
        <f>AD14+AD23</f>
        <v>280</v>
      </c>
      <c r="AE24" s="307">
        <f aca="true" t="shared" si="31" ref="AE24:AN24">AE14+AE23</f>
        <v>227</v>
      </c>
      <c r="AF24" s="308">
        <f t="shared" si="31"/>
        <v>4596</v>
      </c>
      <c r="AG24" s="309">
        <f t="shared" si="31"/>
        <v>205</v>
      </c>
      <c r="AH24" s="310">
        <f t="shared" si="31"/>
        <v>5135</v>
      </c>
      <c r="AI24" s="307">
        <f t="shared" si="31"/>
        <v>172</v>
      </c>
      <c r="AJ24" s="308">
        <f t="shared" si="31"/>
        <v>843</v>
      </c>
      <c r="AK24" s="309">
        <f t="shared" si="31"/>
        <v>69</v>
      </c>
      <c r="AL24" s="310">
        <f t="shared" si="31"/>
        <v>1094</v>
      </c>
      <c r="AM24" s="309">
        <f t="shared" si="31"/>
        <v>673</v>
      </c>
      <c r="AN24" s="311">
        <f t="shared" si="31"/>
        <v>11668</v>
      </c>
      <c r="AO24" s="310">
        <f>AO14+AO23</f>
        <v>207</v>
      </c>
      <c r="AP24" s="310">
        <f>AP14+AP23</f>
        <v>3048</v>
      </c>
      <c r="AQ24" s="307">
        <f>AQ14+AQ23</f>
        <v>216</v>
      </c>
      <c r="AR24" s="308">
        <f>AR14+AR23</f>
        <v>4092</v>
      </c>
      <c r="AS24" s="309">
        <f aca="true" t="shared" si="32" ref="AS24:AX24">AS14+AS23</f>
        <v>199</v>
      </c>
      <c r="AT24" s="310">
        <f t="shared" si="32"/>
        <v>158</v>
      </c>
      <c r="AU24" s="309">
        <f t="shared" si="32"/>
        <v>88</v>
      </c>
      <c r="AV24" s="312">
        <f t="shared" si="32"/>
        <v>447</v>
      </c>
      <c r="AW24" s="309">
        <f t="shared" si="32"/>
        <v>710</v>
      </c>
      <c r="AX24" s="313">
        <f t="shared" si="32"/>
        <v>7745</v>
      </c>
      <c r="AY24" s="63"/>
    </row>
    <row r="25" ht="20.25" customHeight="1"/>
    <row r="26" spans="2:50" ht="20.25" customHeight="1">
      <c r="B26" s="798"/>
      <c r="C26" s="798"/>
      <c r="D26" s="798"/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8"/>
      <c r="P26" s="798"/>
      <c r="Q26" s="798"/>
      <c r="R26" s="798"/>
      <c r="S26" s="798"/>
      <c r="T26" s="798"/>
      <c r="U26" s="798"/>
      <c r="V26" s="798"/>
      <c r="W26" s="798"/>
      <c r="X26" s="798"/>
      <c r="Y26" s="798"/>
      <c r="AC26" s="799" t="s">
        <v>37</v>
      </c>
      <c r="AD26" s="799"/>
      <c r="AE26" s="799"/>
      <c r="AF26" s="799"/>
      <c r="AG26" s="799"/>
      <c r="AH26" s="799"/>
      <c r="AI26" s="799"/>
      <c r="AJ26" s="799"/>
      <c r="AK26" s="799"/>
      <c r="AL26" s="799"/>
      <c r="AM26" s="799"/>
      <c r="AN26" s="799"/>
      <c r="AO26" s="799"/>
      <c r="AP26" s="799"/>
      <c r="AQ26" s="799"/>
      <c r="AR26" s="799"/>
      <c r="AS26" s="799"/>
      <c r="AT26" s="799"/>
      <c r="AU26" s="799"/>
      <c r="AV26" s="799"/>
      <c r="AW26" s="799"/>
      <c r="AX26" s="799"/>
    </row>
    <row r="27" spans="2:29" ht="17.25" customHeight="1">
      <c r="B27" s="14" t="s">
        <v>2</v>
      </c>
      <c r="AC27" s="315" t="s">
        <v>3</v>
      </c>
    </row>
    <row r="28" spans="1:50" s="10" customFormat="1" ht="21.75" customHeight="1">
      <c r="A28" s="9"/>
      <c r="B28" s="316"/>
      <c r="C28" s="808" t="s">
        <v>38</v>
      </c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2"/>
      <c r="P28" s="808" t="s">
        <v>39</v>
      </c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809"/>
      <c r="AC28" s="11"/>
      <c r="AD28" s="805" t="s">
        <v>38</v>
      </c>
      <c r="AE28" s="806"/>
      <c r="AF28" s="806"/>
      <c r="AG28" s="806"/>
      <c r="AH28" s="806"/>
      <c r="AI28" s="806"/>
      <c r="AJ28" s="806"/>
      <c r="AK28" s="806"/>
      <c r="AL28" s="806"/>
      <c r="AM28" s="806"/>
      <c r="AN28" s="806"/>
      <c r="AO28" s="810" t="s">
        <v>39</v>
      </c>
      <c r="AP28" s="811"/>
      <c r="AQ28" s="811"/>
      <c r="AR28" s="811"/>
      <c r="AS28" s="811"/>
      <c r="AT28" s="811"/>
      <c r="AU28" s="811"/>
      <c r="AV28" s="811"/>
      <c r="AW28" s="811"/>
      <c r="AX28" s="812"/>
    </row>
    <row r="29" spans="1:50" s="323" customFormat="1" ht="21.75" customHeight="1">
      <c r="A29" s="317"/>
      <c r="B29" s="15"/>
      <c r="C29" s="25" t="s">
        <v>6</v>
      </c>
      <c r="D29" s="794" t="s">
        <v>7</v>
      </c>
      <c r="E29" s="793"/>
      <c r="F29" s="794" t="s">
        <v>8</v>
      </c>
      <c r="G29" s="793"/>
      <c r="H29" s="794" t="s">
        <v>9</v>
      </c>
      <c r="I29" s="793"/>
      <c r="J29" s="794" t="s">
        <v>10</v>
      </c>
      <c r="K29" s="793"/>
      <c r="L29" s="742" t="s">
        <v>11</v>
      </c>
      <c r="M29" s="31" t="s">
        <v>12</v>
      </c>
      <c r="N29" s="743" t="s">
        <v>13</v>
      </c>
      <c r="O29" s="796" t="s">
        <v>14</v>
      </c>
      <c r="P29" s="792" t="s">
        <v>7</v>
      </c>
      <c r="Q29" s="793"/>
      <c r="R29" s="794" t="s">
        <v>8</v>
      </c>
      <c r="S29" s="793"/>
      <c r="T29" s="794" t="s">
        <v>9</v>
      </c>
      <c r="U29" s="793"/>
      <c r="V29" s="794" t="s">
        <v>10</v>
      </c>
      <c r="W29" s="793"/>
      <c r="X29" s="742" t="s">
        <v>11</v>
      </c>
      <c r="Y29" s="33" t="s">
        <v>12</v>
      </c>
      <c r="Z29" s="743" t="s">
        <v>13</v>
      </c>
      <c r="AA29" s="796" t="s">
        <v>14</v>
      </c>
      <c r="AB29" s="16"/>
      <c r="AC29" s="318"/>
      <c r="AD29" s="319" t="s">
        <v>6</v>
      </c>
      <c r="AE29" s="771" t="s">
        <v>7</v>
      </c>
      <c r="AF29" s="772"/>
      <c r="AG29" s="789" t="s">
        <v>8</v>
      </c>
      <c r="AH29" s="790"/>
      <c r="AI29" s="771" t="s">
        <v>9</v>
      </c>
      <c r="AJ29" s="772"/>
      <c r="AK29" s="771" t="s">
        <v>10</v>
      </c>
      <c r="AL29" s="772"/>
      <c r="AM29" s="320" t="s">
        <v>11</v>
      </c>
      <c r="AN29" s="321" t="s">
        <v>12</v>
      </c>
      <c r="AO29" s="791" t="s">
        <v>7</v>
      </c>
      <c r="AP29" s="772"/>
      <c r="AQ29" s="789" t="s">
        <v>8</v>
      </c>
      <c r="AR29" s="790"/>
      <c r="AS29" s="771" t="s">
        <v>9</v>
      </c>
      <c r="AT29" s="772"/>
      <c r="AU29" s="771" t="s">
        <v>10</v>
      </c>
      <c r="AV29" s="772"/>
      <c r="AW29" s="320" t="s">
        <v>11</v>
      </c>
      <c r="AX29" s="322" t="s">
        <v>12</v>
      </c>
    </row>
    <row r="30" spans="1:50" s="323" customFormat="1" ht="21.75" customHeight="1">
      <c r="A30" s="317"/>
      <c r="B30" s="24">
        <f>B5</f>
        <v>2013</v>
      </c>
      <c r="C30" s="25" t="s">
        <v>15</v>
      </c>
      <c r="D30" s="26" t="s">
        <v>11</v>
      </c>
      <c r="E30" s="27" t="s">
        <v>16</v>
      </c>
      <c r="F30" s="28" t="s">
        <v>11</v>
      </c>
      <c r="G30" s="29" t="s">
        <v>16</v>
      </c>
      <c r="H30" s="26" t="s">
        <v>11</v>
      </c>
      <c r="I30" s="27" t="s">
        <v>16</v>
      </c>
      <c r="J30" s="26" t="s">
        <v>11</v>
      </c>
      <c r="K30" s="27" t="s">
        <v>16</v>
      </c>
      <c r="L30" s="30" t="s">
        <v>17</v>
      </c>
      <c r="M30" s="31" t="s">
        <v>17</v>
      </c>
      <c r="N30" s="32" t="s">
        <v>18</v>
      </c>
      <c r="O30" s="797"/>
      <c r="P30" s="324" t="s">
        <v>11</v>
      </c>
      <c r="Q30" s="27" t="s">
        <v>16</v>
      </c>
      <c r="R30" s="28" t="s">
        <v>11</v>
      </c>
      <c r="S30" s="29" t="s">
        <v>16</v>
      </c>
      <c r="T30" s="26" t="s">
        <v>11</v>
      </c>
      <c r="U30" s="27" t="s">
        <v>16</v>
      </c>
      <c r="V30" s="26" t="s">
        <v>11</v>
      </c>
      <c r="W30" s="27" t="s">
        <v>16</v>
      </c>
      <c r="X30" s="30" t="s">
        <v>17</v>
      </c>
      <c r="Y30" s="33" t="s">
        <v>17</v>
      </c>
      <c r="Z30" s="32" t="s">
        <v>18</v>
      </c>
      <c r="AA30" s="797"/>
      <c r="AB30" s="31"/>
      <c r="AC30" s="325">
        <v>2012</v>
      </c>
      <c r="AD30" s="326" t="s">
        <v>15</v>
      </c>
      <c r="AE30" s="327" t="s">
        <v>11</v>
      </c>
      <c r="AF30" s="328" t="s">
        <v>16</v>
      </c>
      <c r="AG30" s="329" t="s">
        <v>11</v>
      </c>
      <c r="AH30" s="330" t="s">
        <v>16</v>
      </c>
      <c r="AI30" s="327" t="s">
        <v>11</v>
      </c>
      <c r="AJ30" s="328" t="s">
        <v>16</v>
      </c>
      <c r="AK30" s="327" t="s">
        <v>11</v>
      </c>
      <c r="AL30" s="328" t="s">
        <v>16</v>
      </c>
      <c r="AM30" s="331" t="s">
        <v>17</v>
      </c>
      <c r="AN30" s="332" t="s">
        <v>17</v>
      </c>
      <c r="AO30" s="333" t="s">
        <v>11</v>
      </c>
      <c r="AP30" s="328" t="s">
        <v>16</v>
      </c>
      <c r="AQ30" s="329" t="s">
        <v>11</v>
      </c>
      <c r="AR30" s="330" t="s">
        <v>16</v>
      </c>
      <c r="AS30" s="327" t="s">
        <v>11</v>
      </c>
      <c r="AT30" s="328" t="s">
        <v>16</v>
      </c>
      <c r="AU30" s="327" t="s">
        <v>11</v>
      </c>
      <c r="AV30" s="328" t="s">
        <v>16</v>
      </c>
      <c r="AW30" s="331" t="s">
        <v>17</v>
      </c>
      <c r="AX30" s="334" t="s">
        <v>17</v>
      </c>
    </row>
    <row r="31" spans="1:50" s="323" customFormat="1" ht="25.5" customHeight="1">
      <c r="A31" s="317"/>
      <c r="B31" s="43" t="s">
        <v>19</v>
      </c>
      <c r="C31" s="335">
        <f>C6</f>
        <v>25</v>
      </c>
      <c r="D31" s="336">
        <v>21</v>
      </c>
      <c r="E31" s="337">
        <v>378</v>
      </c>
      <c r="F31" s="338">
        <v>21</v>
      </c>
      <c r="G31" s="339">
        <v>225</v>
      </c>
      <c r="H31" s="336">
        <v>18</v>
      </c>
      <c r="I31" s="337">
        <v>11</v>
      </c>
      <c r="J31" s="336">
        <v>4</v>
      </c>
      <c r="K31" s="337">
        <v>15</v>
      </c>
      <c r="L31" s="49">
        <f aca="true" t="shared" si="33" ref="L31:M33">D31+F31+H31+J31</f>
        <v>64</v>
      </c>
      <c r="M31" s="50">
        <f t="shared" si="33"/>
        <v>629</v>
      </c>
      <c r="N31" s="51">
        <f>3*L31</f>
        <v>192</v>
      </c>
      <c r="O31" s="52">
        <f>L31/(C31*4)</f>
        <v>0.64</v>
      </c>
      <c r="P31" s="340">
        <v>12</v>
      </c>
      <c r="Q31" s="337">
        <v>180</v>
      </c>
      <c r="R31" s="338">
        <v>6</v>
      </c>
      <c r="S31" s="339">
        <v>26</v>
      </c>
      <c r="T31" s="336">
        <v>8</v>
      </c>
      <c r="U31" s="337">
        <v>29</v>
      </c>
      <c r="V31" s="336">
        <v>0</v>
      </c>
      <c r="W31" s="337">
        <v>0</v>
      </c>
      <c r="X31" s="49">
        <f aca="true" t="shared" si="34" ref="X31:Y33">P31+R31+T31+V31</f>
        <v>26</v>
      </c>
      <c r="Y31" s="53">
        <f t="shared" si="34"/>
        <v>235</v>
      </c>
      <c r="Z31" s="51">
        <f>3*X31</f>
        <v>78</v>
      </c>
      <c r="AA31" s="52">
        <f>X31/(C31*4)</f>
        <v>0.26</v>
      </c>
      <c r="AB31" s="50"/>
      <c r="AC31" s="341" t="s">
        <v>19</v>
      </c>
      <c r="AD31" s="342">
        <f>AD6</f>
        <v>26</v>
      </c>
      <c r="AE31" s="343">
        <v>20</v>
      </c>
      <c r="AF31" s="344">
        <v>521</v>
      </c>
      <c r="AG31" s="345">
        <v>23</v>
      </c>
      <c r="AH31" s="346">
        <v>210</v>
      </c>
      <c r="AI31" s="343">
        <v>20</v>
      </c>
      <c r="AJ31" s="344">
        <v>23</v>
      </c>
      <c r="AK31" s="343">
        <v>6</v>
      </c>
      <c r="AL31" s="344">
        <v>15</v>
      </c>
      <c r="AM31" s="347">
        <f aca="true" t="shared" si="35" ref="AM31:AN33">AE31+AG31+AI31+AK31</f>
        <v>69</v>
      </c>
      <c r="AN31" s="348">
        <f t="shared" si="35"/>
        <v>769</v>
      </c>
      <c r="AO31" s="349">
        <v>13</v>
      </c>
      <c r="AP31" s="344">
        <v>249</v>
      </c>
      <c r="AQ31" s="345">
        <v>12</v>
      </c>
      <c r="AR31" s="346">
        <v>110</v>
      </c>
      <c r="AS31" s="343">
        <v>9</v>
      </c>
      <c r="AT31" s="344">
        <v>27</v>
      </c>
      <c r="AU31" s="343">
        <v>0</v>
      </c>
      <c r="AV31" s="344">
        <v>0</v>
      </c>
      <c r="AW31" s="347">
        <f aca="true" t="shared" si="36" ref="AW31:AX33">AO31+AQ31+AS31+AU31</f>
        <v>34</v>
      </c>
      <c r="AX31" s="350">
        <f t="shared" si="36"/>
        <v>386</v>
      </c>
    </row>
    <row r="32" spans="1:50" s="323" customFormat="1" ht="25.5" customHeight="1">
      <c r="A32" s="317"/>
      <c r="B32" s="64" t="s">
        <v>20</v>
      </c>
      <c r="C32" s="351">
        <f>C7</f>
        <v>25</v>
      </c>
      <c r="D32" s="352">
        <v>18</v>
      </c>
      <c r="E32" s="353">
        <v>399</v>
      </c>
      <c r="F32" s="354">
        <v>18</v>
      </c>
      <c r="G32" s="355">
        <v>138</v>
      </c>
      <c r="H32" s="352">
        <v>15</v>
      </c>
      <c r="I32" s="353">
        <v>11</v>
      </c>
      <c r="J32" s="352">
        <v>3</v>
      </c>
      <c r="K32" s="206">
        <v>10</v>
      </c>
      <c r="L32" s="70">
        <f t="shared" si="33"/>
        <v>54</v>
      </c>
      <c r="M32" s="71">
        <f t="shared" si="33"/>
        <v>558</v>
      </c>
      <c r="N32" s="72">
        <f>3*L32</f>
        <v>162</v>
      </c>
      <c r="O32" s="73">
        <f aca="true" t="shared" si="37" ref="O32:O49">L32/(C32*4)</f>
        <v>0.54</v>
      </c>
      <c r="P32" s="356">
        <v>12</v>
      </c>
      <c r="Q32" s="353">
        <v>203</v>
      </c>
      <c r="R32" s="354">
        <v>7</v>
      </c>
      <c r="S32" s="355">
        <v>78</v>
      </c>
      <c r="T32" s="352">
        <v>7</v>
      </c>
      <c r="U32" s="353">
        <v>28</v>
      </c>
      <c r="V32" s="352">
        <v>0</v>
      </c>
      <c r="W32" s="353">
        <v>0</v>
      </c>
      <c r="X32" s="70">
        <f t="shared" si="34"/>
        <v>26</v>
      </c>
      <c r="Y32" s="74">
        <f t="shared" si="34"/>
        <v>309</v>
      </c>
      <c r="Z32" s="72">
        <f>3*X32</f>
        <v>78</v>
      </c>
      <c r="AA32" s="73">
        <f aca="true" t="shared" si="38" ref="AA32:AA49">X32/(C32*4)</f>
        <v>0.26</v>
      </c>
      <c r="AB32" s="71"/>
      <c r="AC32" s="357" t="s">
        <v>20</v>
      </c>
      <c r="AD32" s="358">
        <f>AD7</f>
        <v>26</v>
      </c>
      <c r="AE32" s="359">
        <v>21</v>
      </c>
      <c r="AF32" s="360">
        <v>354</v>
      </c>
      <c r="AG32" s="361">
        <v>22</v>
      </c>
      <c r="AH32" s="362">
        <v>229</v>
      </c>
      <c r="AI32" s="359">
        <v>20</v>
      </c>
      <c r="AJ32" s="360">
        <v>30</v>
      </c>
      <c r="AK32" s="359">
        <v>8</v>
      </c>
      <c r="AL32" s="363">
        <v>50</v>
      </c>
      <c r="AM32" s="364">
        <f t="shared" si="35"/>
        <v>71</v>
      </c>
      <c r="AN32" s="365">
        <f t="shared" si="35"/>
        <v>663</v>
      </c>
      <c r="AO32" s="366">
        <v>16</v>
      </c>
      <c r="AP32" s="360">
        <v>210</v>
      </c>
      <c r="AQ32" s="361">
        <v>12</v>
      </c>
      <c r="AR32" s="362">
        <v>123</v>
      </c>
      <c r="AS32" s="359">
        <v>11</v>
      </c>
      <c r="AT32" s="360">
        <v>49</v>
      </c>
      <c r="AU32" s="359">
        <v>1</v>
      </c>
      <c r="AV32" s="360">
        <v>20</v>
      </c>
      <c r="AW32" s="364">
        <f t="shared" si="36"/>
        <v>40</v>
      </c>
      <c r="AX32" s="367">
        <f t="shared" si="36"/>
        <v>402</v>
      </c>
    </row>
    <row r="33" spans="1:50" s="323" customFormat="1" ht="25.5" customHeight="1">
      <c r="A33" s="317"/>
      <c r="B33" s="84" t="s">
        <v>21</v>
      </c>
      <c r="C33" s="368">
        <f>C8</f>
        <v>25</v>
      </c>
      <c r="D33" s="369">
        <v>21</v>
      </c>
      <c r="E33" s="370">
        <v>467</v>
      </c>
      <c r="F33" s="371">
        <v>22</v>
      </c>
      <c r="G33" s="372">
        <v>188</v>
      </c>
      <c r="H33" s="369">
        <v>18</v>
      </c>
      <c r="I33" s="373">
        <v>10</v>
      </c>
      <c r="J33" s="369">
        <v>3</v>
      </c>
      <c r="K33" s="370">
        <v>15</v>
      </c>
      <c r="L33" s="90">
        <f t="shared" si="33"/>
        <v>64</v>
      </c>
      <c r="M33" s="374">
        <f t="shared" si="33"/>
        <v>680</v>
      </c>
      <c r="N33" s="72">
        <f>3*L33</f>
        <v>192</v>
      </c>
      <c r="O33" s="92">
        <f t="shared" si="37"/>
        <v>0.64</v>
      </c>
      <c r="P33" s="375">
        <v>17</v>
      </c>
      <c r="Q33" s="370">
        <v>252</v>
      </c>
      <c r="R33" s="371">
        <v>10</v>
      </c>
      <c r="S33" s="372">
        <v>71</v>
      </c>
      <c r="T33" s="369">
        <v>9</v>
      </c>
      <c r="U33" s="370">
        <v>24</v>
      </c>
      <c r="V33" s="369">
        <v>1</v>
      </c>
      <c r="W33" s="370">
        <v>0</v>
      </c>
      <c r="X33" s="90">
        <f t="shared" si="34"/>
        <v>37</v>
      </c>
      <c r="Y33" s="93">
        <f t="shared" si="34"/>
        <v>347</v>
      </c>
      <c r="Z33" s="72">
        <f>3*X33</f>
        <v>111</v>
      </c>
      <c r="AA33" s="92">
        <f t="shared" si="38"/>
        <v>0.37</v>
      </c>
      <c r="AB33" s="91"/>
      <c r="AC33" s="376" t="s">
        <v>21</v>
      </c>
      <c r="AD33" s="377">
        <f>AD8</f>
        <v>26</v>
      </c>
      <c r="AE33" s="378">
        <v>22</v>
      </c>
      <c r="AF33" s="379">
        <v>453</v>
      </c>
      <c r="AG33" s="380">
        <v>23</v>
      </c>
      <c r="AH33" s="381">
        <v>171</v>
      </c>
      <c r="AI33" s="378">
        <v>18</v>
      </c>
      <c r="AJ33" s="382">
        <v>23</v>
      </c>
      <c r="AK33" s="378">
        <v>7</v>
      </c>
      <c r="AL33" s="379">
        <v>30</v>
      </c>
      <c r="AM33" s="383">
        <f t="shared" si="35"/>
        <v>70</v>
      </c>
      <c r="AN33" s="384">
        <f>AF33+AH33+AJ33+AL33</f>
        <v>677</v>
      </c>
      <c r="AO33" s="385">
        <v>20</v>
      </c>
      <c r="AP33" s="379">
        <v>310</v>
      </c>
      <c r="AQ33" s="380">
        <v>16</v>
      </c>
      <c r="AR33" s="381">
        <v>84</v>
      </c>
      <c r="AS33" s="378">
        <v>11</v>
      </c>
      <c r="AT33" s="379">
        <v>18</v>
      </c>
      <c r="AU33" s="378">
        <v>0</v>
      </c>
      <c r="AV33" s="379">
        <v>0</v>
      </c>
      <c r="AW33" s="383">
        <f t="shared" si="36"/>
        <v>47</v>
      </c>
      <c r="AX33" s="386">
        <f t="shared" si="36"/>
        <v>412</v>
      </c>
    </row>
    <row r="34" spans="1:50" s="323" customFormat="1" ht="25.5" customHeight="1">
      <c r="A34" s="317"/>
      <c r="B34" s="103" t="s">
        <v>22</v>
      </c>
      <c r="C34" s="273">
        <f aca="true" t="shared" si="39" ref="C34:Y34">SUM(C31:C33)</f>
        <v>75</v>
      </c>
      <c r="D34" s="105">
        <f t="shared" si="39"/>
        <v>60</v>
      </c>
      <c r="E34" s="106">
        <f t="shared" si="39"/>
        <v>1244</v>
      </c>
      <c r="F34" s="107">
        <f t="shared" si="39"/>
        <v>61</v>
      </c>
      <c r="G34" s="108">
        <f t="shared" si="39"/>
        <v>551</v>
      </c>
      <c r="H34" s="109">
        <f t="shared" si="39"/>
        <v>51</v>
      </c>
      <c r="I34" s="110">
        <f t="shared" si="39"/>
        <v>32</v>
      </c>
      <c r="J34" s="107">
        <f t="shared" si="39"/>
        <v>10</v>
      </c>
      <c r="K34" s="110">
        <f t="shared" si="39"/>
        <v>40</v>
      </c>
      <c r="L34" s="111">
        <f t="shared" si="39"/>
        <v>182</v>
      </c>
      <c r="M34" s="105">
        <f t="shared" si="39"/>
        <v>1867</v>
      </c>
      <c r="N34" s="112">
        <f>SUM(N31:N33)</f>
        <v>546</v>
      </c>
      <c r="O34" s="113">
        <f>L34/(C34*4)</f>
        <v>0.6066666666666667</v>
      </c>
      <c r="P34" s="104">
        <f t="shared" si="39"/>
        <v>41</v>
      </c>
      <c r="Q34" s="106">
        <f t="shared" si="39"/>
        <v>635</v>
      </c>
      <c r="R34" s="107">
        <f t="shared" si="39"/>
        <v>23</v>
      </c>
      <c r="S34" s="108">
        <f t="shared" si="39"/>
        <v>175</v>
      </c>
      <c r="T34" s="109">
        <f t="shared" si="39"/>
        <v>24</v>
      </c>
      <c r="U34" s="110">
        <f t="shared" si="39"/>
        <v>81</v>
      </c>
      <c r="V34" s="107">
        <f t="shared" si="39"/>
        <v>1</v>
      </c>
      <c r="W34" s="110">
        <f t="shared" si="39"/>
        <v>0</v>
      </c>
      <c r="X34" s="111">
        <f t="shared" si="39"/>
        <v>89</v>
      </c>
      <c r="Y34" s="115">
        <f t="shared" si="39"/>
        <v>891</v>
      </c>
      <c r="Z34" s="112">
        <f>SUM(Z31:Z33)</f>
        <v>267</v>
      </c>
      <c r="AA34" s="113">
        <f t="shared" si="38"/>
        <v>0.2966666666666667</v>
      </c>
      <c r="AB34" s="109"/>
      <c r="AC34" s="387" t="s">
        <v>22</v>
      </c>
      <c r="AD34" s="388">
        <f aca="true" t="shared" si="40" ref="AD34:AX34">SUM(AD31:AD33)</f>
        <v>78</v>
      </c>
      <c r="AE34" s="389">
        <f t="shared" si="40"/>
        <v>63</v>
      </c>
      <c r="AF34" s="390">
        <f t="shared" si="40"/>
        <v>1328</v>
      </c>
      <c r="AG34" s="391">
        <f t="shared" si="40"/>
        <v>68</v>
      </c>
      <c r="AH34" s="392">
        <f t="shared" si="40"/>
        <v>610</v>
      </c>
      <c r="AI34" s="393">
        <f t="shared" si="40"/>
        <v>58</v>
      </c>
      <c r="AJ34" s="394">
        <f t="shared" si="40"/>
        <v>76</v>
      </c>
      <c r="AK34" s="391">
        <f t="shared" si="40"/>
        <v>21</v>
      </c>
      <c r="AL34" s="394">
        <f t="shared" si="40"/>
        <v>95</v>
      </c>
      <c r="AM34" s="393">
        <f t="shared" si="40"/>
        <v>210</v>
      </c>
      <c r="AN34" s="389">
        <f t="shared" si="40"/>
        <v>2109</v>
      </c>
      <c r="AO34" s="395">
        <f t="shared" si="40"/>
        <v>49</v>
      </c>
      <c r="AP34" s="390">
        <f t="shared" si="40"/>
        <v>769</v>
      </c>
      <c r="AQ34" s="391">
        <f t="shared" si="40"/>
        <v>40</v>
      </c>
      <c r="AR34" s="392">
        <f t="shared" si="40"/>
        <v>317</v>
      </c>
      <c r="AS34" s="393">
        <f t="shared" si="40"/>
        <v>31</v>
      </c>
      <c r="AT34" s="394">
        <f t="shared" si="40"/>
        <v>94</v>
      </c>
      <c r="AU34" s="391">
        <f t="shared" si="40"/>
        <v>1</v>
      </c>
      <c r="AV34" s="394">
        <f t="shared" si="40"/>
        <v>20</v>
      </c>
      <c r="AW34" s="393">
        <f t="shared" si="40"/>
        <v>121</v>
      </c>
      <c r="AX34" s="396">
        <f t="shared" si="40"/>
        <v>1200</v>
      </c>
    </row>
    <row r="35" spans="1:50" s="323" customFormat="1" ht="25.5" customHeight="1">
      <c r="A35" s="317"/>
      <c r="B35" s="128" t="s">
        <v>23</v>
      </c>
      <c r="C35" s="397">
        <f>C10</f>
        <v>31</v>
      </c>
      <c r="D35" s="398">
        <v>21</v>
      </c>
      <c r="E35" s="399">
        <v>439</v>
      </c>
      <c r="F35" s="400">
        <v>21</v>
      </c>
      <c r="G35" s="401">
        <v>175</v>
      </c>
      <c r="H35" s="398">
        <v>18</v>
      </c>
      <c r="I35" s="399">
        <v>11</v>
      </c>
      <c r="J35" s="398">
        <v>2</v>
      </c>
      <c r="K35" s="399">
        <v>5</v>
      </c>
      <c r="L35" s="134">
        <f aca="true" t="shared" si="41" ref="L35:M37">D35+F35+H35+J35</f>
        <v>62</v>
      </c>
      <c r="M35" s="135">
        <f t="shared" si="41"/>
        <v>630</v>
      </c>
      <c r="N35" s="136">
        <f>3*L35</f>
        <v>186</v>
      </c>
      <c r="O35" s="52">
        <f>L35/(C35*4)</f>
        <v>0.5</v>
      </c>
      <c r="P35" s="402">
        <v>13</v>
      </c>
      <c r="Q35" s="399">
        <v>243</v>
      </c>
      <c r="R35" s="400">
        <v>11</v>
      </c>
      <c r="S35" s="401">
        <v>100</v>
      </c>
      <c r="T35" s="398">
        <v>5</v>
      </c>
      <c r="U35" s="399">
        <v>27</v>
      </c>
      <c r="V35" s="398">
        <v>1</v>
      </c>
      <c r="W35" s="399">
        <v>15</v>
      </c>
      <c r="X35" s="134">
        <f aca="true" t="shared" si="42" ref="X35:Y37">P35+R35+T35+V35</f>
        <v>30</v>
      </c>
      <c r="Y35" s="137">
        <f t="shared" si="42"/>
        <v>385</v>
      </c>
      <c r="Z35" s="136">
        <f>3*X35</f>
        <v>90</v>
      </c>
      <c r="AA35" s="52">
        <f t="shared" si="38"/>
        <v>0.24193548387096775</v>
      </c>
      <c r="AB35" s="135"/>
      <c r="AC35" s="403" t="s">
        <v>23</v>
      </c>
      <c r="AD35" s="404">
        <f>AD10</f>
        <v>26</v>
      </c>
      <c r="AE35" s="405">
        <v>22</v>
      </c>
      <c r="AF35" s="406">
        <v>379</v>
      </c>
      <c r="AG35" s="407">
        <v>23</v>
      </c>
      <c r="AH35" s="408">
        <v>264</v>
      </c>
      <c r="AI35" s="405">
        <v>19</v>
      </c>
      <c r="AJ35" s="406">
        <v>50</v>
      </c>
      <c r="AK35" s="405">
        <v>8</v>
      </c>
      <c r="AL35" s="406">
        <v>40</v>
      </c>
      <c r="AM35" s="409">
        <f aca="true" t="shared" si="43" ref="AM35:AN37">AE35+AG35+AI35+AK35</f>
        <v>72</v>
      </c>
      <c r="AN35" s="410">
        <f t="shared" si="43"/>
        <v>733</v>
      </c>
      <c r="AO35" s="411">
        <v>20</v>
      </c>
      <c r="AP35" s="406">
        <v>281</v>
      </c>
      <c r="AQ35" s="407">
        <v>17</v>
      </c>
      <c r="AR35" s="408">
        <v>143</v>
      </c>
      <c r="AS35" s="405">
        <v>11</v>
      </c>
      <c r="AT35" s="406">
        <v>31</v>
      </c>
      <c r="AU35" s="405">
        <v>1</v>
      </c>
      <c r="AV35" s="406">
        <v>0</v>
      </c>
      <c r="AW35" s="409">
        <f aca="true" t="shared" si="44" ref="AW35:AX37">AO35+AQ35+AS35+AU35</f>
        <v>49</v>
      </c>
      <c r="AX35" s="412">
        <f t="shared" si="44"/>
        <v>455</v>
      </c>
    </row>
    <row r="36" spans="1:50" s="323" customFormat="1" ht="25.5" customHeight="1">
      <c r="A36" s="317"/>
      <c r="B36" s="64" t="s">
        <v>24</v>
      </c>
      <c r="C36" s="351">
        <f>C11</f>
        <v>31</v>
      </c>
      <c r="D36" s="352">
        <v>20</v>
      </c>
      <c r="E36" s="353">
        <v>407</v>
      </c>
      <c r="F36" s="354">
        <v>18</v>
      </c>
      <c r="G36" s="355">
        <v>170</v>
      </c>
      <c r="H36" s="352">
        <v>15</v>
      </c>
      <c r="I36" s="353">
        <v>14</v>
      </c>
      <c r="J36" s="352">
        <v>2</v>
      </c>
      <c r="K36" s="353">
        <v>5</v>
      </c>
      <c r="L36" s="147">
        <f t="shared" si="41"/>
        <v>55</v>
      </c>
      <c r="M36" s="71">
        <f t="shared" si="41"/>
        <v>596</v>
      </c>
      <c r="N36" s="136">
        <f>3*L36</f>
        <v>165</v>
      </c>
      <c r="O36" s="73">
        <f t="shared" si="37"/>
        <v>0.4435483870967742</v>
      </c>
      <c r="P36" s="356">
        <v>14</v>
      </c>
      <c r="Q36" s="353">
        <v>156</v>
      </c>
      <c r="R36" s="354">
        <v>9</v>
      </c>
      <c r="S36" s="355">
        <v>84</v>
      </c>
      <c r="T36" s="352">
        <v>11</v>
      </c>
      <c r="U36" s="353">
        <v>61</v>
      </c>
      <c r="V36" s="352">
        <v>3</v>
      </c>
      <c r="W36" s="353">
        <v>10</v>
      </c>
      <c r="X36" s="147">
        <f t="shared" si="42"/>
        <v>37</v>
      </c>
      <c r="Y36" s="74">
        <f t="shared" si="42"/>
        <v>311</v>
      </c>
      <c r="Z36" s="136">
        <f>3*X36</f>
        <v>111</v>
      </c>
      <c r="AA36" s="73">
        <f t="shared" si="38"/>
        <v>0.29838709677419356</v>
      </c>
      <c r="AB36" s="135"/>
      <c r="AC36" s="357" t="s">
        <v>24</v>
      </c>
      <c r="AD36" s="358">
        <f>AD11</f>
        <v>27</v>
      </c>
      <c r="AE36" s="359">
        <v>22</v>
      </c>
      <c r="AF36" s="360">
        <v>447</v>
      </c>
      <c r="AG36" s="361">
        <v>22</v>
      </c>
      <c r="AH36" s="362">
        <v>195</v>
      </c>
      <c r="AI36" s="359">
        <v>18</v>
      </c>
      <c r="AJ36" s="360">
        <v>15</v>
      </c>
      <c r="AK36" s="359">
        <v>5</v>
      </c>
      <c r="AL36" s="360">
        <v>20</v>
      </c>
      <c r="AM36" s="413">
        <f t="shared" si="43"/>
        <v>67</v>
      </c>
      <c r="AN36" s="365">
        <f t="shared" si="43"/>
        <v>677</v>
      </c>
      <c r="AO36" s="366">
        <v>13</v>
      </c>
      <c r="AP36" s="360">
        <v>162</v>
      </c>
      <c r="AQ36" s="361">
        <v>10</v>
      </c>
      <c r="AR36" s="362">
        <v>54</v>
      </c>
      <c r="AS36" s="359">
        <v>8</v>
      </c>
      <c r="AT36" s="360">
        <v>44</v>
      </c>
      <c r="AU36" s="359">
        <v>0</v>
      </c>
      <c r="AV36" s="360">
        <v>0</v>
      </c>
      <c r="AW36" s="413">
        <f t="shared" si="44"/>
        <v>31</v>
      </c>
      <c r="AX36" s="367">
        <f t="shared" si="44"/>
        <v>260</v>
      </c>
    </row>
    <row r="37" spans="1:50" s="323" customFormat="1" ht="25.5" customHeight="1">
      <c r="A37" s="317"/>
      <c r="B37" s="84" t="s">
        <v>25</v>
      </c>
      <c r="C37" s="368">
        <f>C12</f>
        <v>27</v>
      </c>
      <c r="D37" s="369">
        <v>18</v>
      </c>
      <c r="E37" s="370">
        <v>225</v>
      </c>
      <c r="F37" s="371">
        <v>18</v>
      </c>
      <c r="G37" s="372">
        <v>208</v>
      </c>
      <c r="H37" s="369">
        <v>17</v>
      </c>
      <c r="I37" s="370">
        <v>17</v>
      </c>
      <c r="J37" s="369">
        <v>3</v>
      </c>
      <c r="K37" s="370">
        <v>9</v>
      </c>
      <c r="L37" s="90">
        <f t="shared" si="41"/>
        <v>56</v>
      </c>
      <c r="M37" s="91">
        <f t="shared" si="41"/>
        <v>459</v>
      </c>
      <c r="N37" s="149">
        <f>3*L37</f>
        <v>168</v>
      </c>
      <c r="O37" s="92">
        <f t="shared" si="37"/>
        <v>0.5185185185185185</v>
      </c>
      <c r="P37" s="414">
        <v>20</v>
      </c>
      <c r="Q37" s="370">
        <v>288</v>
      </c>
      <c r="R37" s="371">
        <v>8</v>
      </c>
      <c r="S37" s="372">
        <v>58</v>
      </c>
      <c r="T37" s="369">
        <v>9</v>
      </c>
      <c r="U37" s="370">
        <v>29</v>
      </c>
      <c r="V37" s="369">
        <v>0</v>
      </c>
      <c r="W37" s="370">
        <v>0</v>
      </c>
      <c r="X37" s="90">
        <f t="shared" si="42"/>
        <v>37</v>
      </c>
      <c r="Y37" s="93">
        <f t="shared" si="42"/>
        <v>375</v>
      </c>
      <c r="Z37" s="149">
        <f>3*X37</f>
        <v>111</v>
      </c>
      <c r="AA37" s="92">
        <f t="shared" si="38"/>
        <v>0.3425925925925926</v>
      </c>
      <c r="AB37" s="91"/>
      <c r="AC37" s="376" t="s">
        <v>25</v>
      </c>
      <c r="AD37" s="377">
        <f>AD12</f>
        <v>26</v>
      </c>
      <c r="AE37" s="378">
        <v>23</v>
      </c>
      <c r="AF37" s="379">
        <v>367</v>
      </c>
      <c r="AG37" s="380">
        <v>24</v>
      </c>
      <c r="AH37" s="381">
        <v>313</v>
      </c>
      <c r="AI37" s="378">
        <v>20</v>
      </c>
      <c r="AJ37" s="379">
        <v>42</v>
      </c>
      <c r="AK37" s="378">
        <v>5</v>
      </c>
      <c r="AL37" s="379">
        <v>15</v>
      </c>
      <c r="AM37" s="383">
        <f t="shared" si="43"/>
        <v>72</v>
      </c>
      <c r="AN37" s="415">
        <f t="shared" si="43"/>
        <v>737</v>
      </c>
      <c r="AO37" s="416">
        <v>17</v>
      </c>
      <c r="AP37" s="379">
        <v>248</v>
      </c>
      <c r="AQ37" s="380">
        <v>10</v>
      </c>
      <c r="AR37" s="381">
        <v>60</v>
      </c>
      <c r="AS37" s="378">
        <v>13</v>
      </c>
      <c r="AT37" s="379">
        <v>43</v>
      </c>
      <c r="AU37" s="378">
        <v>1</v>
      </c>
      <c r="AV37" s="379">
        <v>8</v>
      </c>
      <c r="AW37" s="383">
        <f t="shared" si="44"/>
        <v>41</v>
      </c>
      <c r="AX37" s="386">
        <f t="shared" si="44"/>
        <v>359</v>
      </c>
    </row>
    <row r="38" spans="1:50" s="323" customFormat="1" ht="25.5" customHeight="1">
      <c r="A38" s="317"/>
      <c r="B38" s="417" t="s">
        <v>26</v>
      </c>
      <c r="C38" s="104">
        <f aca="true" t="shared" si="45" ref="C38:Y38">SUM(C35:C37)</f>
        <v>89</v>
      </c>
      <c r="D38" s="105">
        <f t="shared" si="45"/>
        <v>59</v>
      </c>
      <c r="E38" s="106">
        <f t="shared" si="45"/>
        <v>1071</v>
      </c>
      <c r="F38" s="107">
        <f t="shared" si="45"/>
        <v>57</v>
      </c>
      <c r="G38" s="108">
        <f t="shared" si="45"/>
        <v>553</v>
      </c>
      <c r="H38" s="109">
        <f t="shared" si="45"/>
        <v>50</v>
      </c>
      <c r="I38" s="110">
        <f t="shared" si="45"/>
        <v>42</v>
      </c>
      <c r="J38" s="107">
        <f t="shared" si="45"/>
        <v>7</v>
      </c>
      <c r="K38" s="110">
        <f t="shared" si="45"/>
        <v>19</v>
      </c>
      <c r="L38" s="111">
        <f t="shared" si="45"/>
        <v>173</v>
      </c>
      <c r="M38" s="105">
        <f t="shared" si="45"/>
        <v>1685</v>
      </c>
      <c r="N38" s="112">
        <f>SUM(N35:N37)</f>
        <v>519</v>
      </c>
      <c r="O38" s="113">
        <f t="shared" si="37"/>
        <v>0.4859550561797753</v>
      </c>
      <c r="P38" s="104">
        <f t="shared" si="45"/>
        <v>47</v>
      </c>
      <c r="Q38" s="106">
        <f t="shared" si="45"/>
        <v>687</v>
      </c>
      <c r="R38" s="107">
        <f t="shared" si="45"/>
        <v>28</v>
      </c>
      <c r="S38" s="108">
        <f t="shared" si="45"/>
        <v>242</v>
      </c>
      <c r="T38" s="109">
        <f t="shared" si="45"/>
        <v>25</v>
      </c>
      <c r="U38" s="110">
        <f t="shared" si="45"/>
        <v>117</v>
      </c>
      <c r="V38" s="107">
        <f t="shared" si="45"/>
        <v>4</v>
      </c>
      <c r="W38" s="110">
        <f t="shared" si="45"/>
        <v>25</v>
      </c>
      <c r="X38" s="111">
        <f t="shared" si="45"/>
        <v>104</v>
      </c>
      <c r="Y38" s="115">
        <f t="shared" si="45"/>
        <v>1071</v>
      </c>
      <c r="Z38" s="112">
        <f>SUM(Z35:Z37)</f>
        <v>312</v>
      </c>
      <c r="AA38" s="113">
        <f t="shared" si="38"/>
        <v>0.29213483146067415</v>
      </c>
      <c r="AB38" s="109"/>
      <c r="AC38" s="387" t="s">
        <v>26</v>
      </c>
      <c r="AD38" s="395">
        <f aca="true" t="shared" si="46" ref="AD38:AX38">SUM(AD35:AD37)</f>
        <v>79</v>
      </c>
      <c r="AE38" s="389">
        <f t="shared" si="46"/>
        <v>67</v>
      </c>
      <c r="AF38" s="390">
        <f t="shared" si="46"/>
        <v>1193</v>
      </c>
      <c r="AG38" s="391">
        <f t="shared" si="46"/>
        <v>69</v>
      </c>
      <c r="AH38" s="392">
        <f t="shared" si="46"/>
        <v>772</v>
      </c>
      <c r="AI38" s="393">
        <f t="shared" si="46"/>
        <v>57</v>
      </c>
      <c r="AJ38" s="394">
        <f t="shared" si="46"/>
        <v>107</v>
      </c>
      <c r="AK38" s="391">
        <f t="shared" si="46"/>
        <v>18</v>
      </c>
      <c r="AL38" s="394">
        <f t="shared" si="46"/>
        <v>75</v>
      </c>
      <c r="AM38" s="393">
        <f t="shared" si="46"/>
        <v>211</v>
      </c>
      <c r="AN38" s="389">
        <f t="shared" si="46"/>
        <v>2147</v>
      </c>
      <c r="AO38" s="395">
        <f t="shared" si="46"/>
        <v>50</v>
      </c>
      <c r="AP38" s="390">
        <f t="shared" si="46"/>
        <v>691</v>
      </c>
      <c r="AQ38" s="391">
        <f t="shared" si="46"/>
        <v>37</v>
      </c>
      <c r="AR38" s="392">
        <f t="shared" si="46"/>
        <v>257</v>
      </c>
      <c r="AS38" s="393">
        <f t="shared" si="46"/>
        <v>32</v>
      </c>
      <c r="AT38" s="394">
        <f t="shared" si="46"/>
        <v>118</v>
      </c>
      <c r="AU38" s="391">
        <f t="shared" si="46"/>
        <v>2</v>
      </c>
      <c r="AV38" s="394">
        <f t="shared" si="46"/>
        <v>8</v>
      </c>
      <c r="AW38" s="393">
        <f t="shared" si="46"/>
        <v>121</v>
      </c>
      <c r="AX38" s="396">
        <f t="shared" si="46"/>
        <v>1074</v>
      </c>
    </row>
    <row r="39" spans="1:50" s="323" customFormat="1" ht="25.5" customHeight="1" thickBot="1">
      <c r="A39" s="317"/>
      <c r="B39" s="150" t="s">
        <v>27</v>
      </c>
      <c r="C39" s="151">
        <f aca="true" t="shared" si="47" ref="C39:Y39">C34+C38</f>
        <v>164</v>
      </c>
      <c r="D39" s="152">
        <f t="shared" si="47"/>
        <v>119</v>
      </c>
      <c r="E39" s="153">
        <f t="shared" si="47"/>
        <v>2315</v>
      </c>
      <c r="F39" s="154">
        <f t="shared" si="47"/>
        <v>118</v>
      </c>
      <c r="G39" s="155">
        <f t="shared" si="47"/>
        <v>1104</v>
      </c>
      <c r="H39" s="156">
        <f t="shared" si="47"/>
        <v>101</v>
      </c>
      <c r="I39" s="157">
        <f t="shared" si="47"/>
        <v>74</v>
      </c>
      <c r="J39" s="156">
        <f t="shared" si="47"/>
        <v>17</v>
      </c>
      <c r="K39" s="157">
        <f t="shared" si="47"/>
        <v>59</v>
      </c>
      <c r="L39" s="158">
        <f t="shared" si="47"/>
        <v>355</v>
      </c>
      <c r="M39" s="159">
        <f t="shared" si="47"/>
        <v>3552</v>
      </c>
      <c r="N39" s="160">
        <f>N34+N38</f>
        <v>1065</v>
      </c>
      <c r="O39" s="161">
        <f t="shared" si="37"/>
        <v>0.5411585365853658</v>
      </c>
      <c r="P39" s="418">
        <f t="shared" si="47"/>
        <v>88</v>
      </c>
      <c r="Q39" s="157">
        <f t="shared" si="47"/>
        <v>1322</v>
      </c>
      <c r="R39" s="162">
        <f t="shared" si="47"/>
        <v>51</v>
      </c>
      <c r="S39" s="163">
        <f t="shared" si="47"/>
        <v>417</v>
      </c>
      <c r="T39" s="156">
        <f t="shared" si="47"/>
        <v>49</v>
      </c>
      <c r="U39" s="157">
        <f t="shared" si="47"/>
        <v>198</v>
      </c>
      <c r="V39" s="156">
        <f t="shared" si="47"/>
        <v>5</v>
      </c>
      <c r="W39" s="157">
        <f t="shared" si="47"/>
        <v>25</v>
      </c>
      <c r="X39" s="158">
        <f t="shared" si="47"/>
        <v>193</v>
      </c>
      <c r="Y39" s="164">
        <f t="shared" si="47"/>
        <v>1962</v>
      </c>
      <c r="Z39" s="160">
        <f>Z34+Z38</f>
        <v>579</v>
      </c>
      <c r="AA39" s="161">
        <f t="shared" si="38"/>
        <v>0.2942073170731707</v>
      </c>
      <c r="AB39" s="159"/>
      <c r="AC39" s="419" t="s">
        <v>27</v>
      </c>
      <c r="AD39" s="420">
        <f aca="true" t="shared" si="48" ref="AD39:AX39">AD34+AD38</f>
        <v>157</v>
      </c>
      <c r="AE39" s="421">
        <f t="shared" si="48"/>
        <v>130</v>
      </c>
      <c r="AF39" s="422">
        <f t="shared" si="48"/>
        <v>2521</v>
      </c>
      <c r="AG39" s="423">
        <f t="shared" si="48"/>
        <v>137</v>
      </c>
      <c r="AH39" s="424">
        <f t="shared" si="48"/>
        <v>1382</v>
      </c>
      <c r="AI39" s="425">
        <f t="shared" si="48"/>
        <v>115</v>
      </c>
      <c r="AJ39" s="426">
        <f t="shared" si="48"/>
        <v>183</v>
      </c>
      <c r="AK39" s="425">
        <f t="shared" si="48"/>
        <v>39</v>
      </c>
      <c r="AL39" s="426">
        <f t="shared" si="48"/>
        <v>170</v>
      </c>
      <c r="AM39" s="427">
        <f t="shared" si="48"/>
        <v>421</v>
      </c>
      <c r="AN39" s="428">
        <f t="shared" si="48"/>
        <v>4256</v>
      </c>
      <c r="AO39" s="429">
        <f t="shared" si="48"/>
        <v>99</v>
      </c>
      <c r="AP39" s="426">
        <f t="shared" si="48"/>
        <v>1460</v>
      </c>
      <c r="AQ39" s="430">
        <f t="shared" si="48"/>
        <v>77</v>
      </c>
      <c r="AR39" s="431">
        <f t="shared" si="48"/>
        <v>574</v>
      </c>
      <c r="AS39" s="425">
        <f t="shared" si="48"/>
        <v>63</v>
      </c>
      <c r="AT39" s="426">
        <f t="shared" si="48"/>
        <v>212</v>
      </c>
      <c r="AU39" s="425">
        <f t="shared" si="48"/>
        <v>3</v>
      </c>
      <c r="AV39" s="426">
        <f t="shared" si="48"/>
        <v>28</v>
      </c>
      <c r="AW39" s="427">
        <f t="shared" si="48"/>
        <v>242</v>
      </c>
      <c r="AX39" s="432">
        <f t="shared" si="48"/>
        <v>2274</v>
      </c>
    </row>
    <row r="40" spans="1:50" s="323" customFormat="1" ht="25.5" customHeight="1">
      <c r="A40" s="317"/>
      <c r="B40" s="178" t="s">
        <v>28</v>
      </c>
      <c r="C40" s="433">
        <f>C15</f>
        <v>27</v>
      </c>
      <c r="D40" s="434">
        <v>20</v>
      </c>
      <c r="E40" s="435">
        <v>321</v>
      </c>
      <c r="F40" s="436">
        <v>18</v>
      </c>
      <c r="G40" s="437">
        <v>284</v>
      </c>
      <c r="H40" s="434">
        <v>4</v>
      </c>
      <c r="I40" s="435">
        <v>25</v>
      </c>
      <c r="J40" s="434">
        <v>2</v>
      </c>
      <c r="K40" s="435">
        <v>11</v>
      </c>
      <c r="L40" s="185">
        <f aca="true" t="shared" si="49" ref="L40:M42">D40+F40+H40+J40</f>
        <v>44</v>
      </c>
      <c r="M40" s="186">
        <f t="shared" si="49"/>
        <v>641</v>
      </c>
      <c r="N40" s="187">
        <f>3*L40</f>
        <v>132</v>
      </c>
      <c r="O40" s="113">
        <f t="shared" si="37"/>
        <v>0.4074074074074074</v>
      </c>
      <c r="P40" s="438">
        <v>20</v>
      </c>
      <c r="Q40" s="435">
        <v>225</v>
      </c>
      <c r="R40" s="436">
        <v>10</v>
      </c>
      <c r="S40" s="437">
        <v>58</v>
      </c>
      <c r="T40" s="434">
        <v>5</v>
      </c>
      <c r="U40" s="435">
        <v>32</v>
      </c>
      <c r="V40" s="434">
        <v>0</v>
      </c>
      <c r="W40" s="435">
        <v>0</v>
      </c>
      <c r="X40" s="185">
        <f aca="true" t="shared" si="50" ref="X40:Y42">P40+R40+T40+V40</f>
        <v>35</v>
      </c>
      <c r="Y40" s="189">
        <f t="shared" si="50"/>
        <v>315</v>
      </c>
      <c r="Z40" s="187">
        <f>3*X40</f>
        <v>105</v>
      </c>
      <c r="AA40" s="113">
        <f t="shared" si="38"/>
        <v>0.32407407407407407</v>
      </c>
      <c r="AB40" s="186"/>
      <c r="AC40" s="439" t="s">
        <v>28</v>
      </c>
      <c r="AD40" s="440">
        <f>AD15</f>
        <v>26</v>
      </c>
      <c r="AE40" s="441">
        <v>24</v>
      </c>
      <c r="AF40" s="442">
        <v>362</v>
      </c>
      <c r="AG40" s="443">
        <v>23</v>
      </c>
      <c r="AH40" s="444">
        <v>263</v>
      </c>
      <c r="AI40" s="441">
        <v>18</v>
      </c>
      <c r="AJ40" s="442">
        <v>41</v>
      </c>
      <c r="AK40" s="441">
        <v>8</v>
      </c>
      <c r="AL40" s="442">
        <v>40</v>
      </c>
      <c r="AM40" s="445">
        <f aca="true" t="shared" si="51" ref="AM40:AN42">AE40+AG40+AI40+AK40</f>
        <v>73</v>
      </c>
      <c r="AN40" s="446">
        <f t="shared" si="51"/>
        <v>706</v>
      </c>
      <c r="AO40" s="447">
        <v>18</v>
      </c>
      <c r="AP40" s="442">
        <v>212</v>
      </c>
      <c r="AQ40" s="443">
        <v>17</v>
      </c>
      <c r="AR40" s="444">
        <v>197</v>
      </c>
      <c r="AS40" s="441">
        <v>15</v>
      </c>
      <c r="AT40" s="442">
        <v>27</v>
      </c>
      <c r="AU40" s="441">
        <v>0</v>
      </c>
      <c r="AV40" s="442">
        <v>0</v>
      </c>
      <c r="AW40" s="445">
        <f aca="true" t="shared" si="52" ref="AW40:AX42">AO40+AQ40+AS40+AU40</f>
        <v>50</v>
      </c>
      <c r="AX40" s="448">
        <f t="shared" si="52"/>
        <v>436</v>
      </c>
    </row>
    <row r="41" spans="1:50" s="323" customFormat="1" ht="25.5" customHeight="1">
      <c r="A41" s="317"/>
      <c r="B41" s="64" t="s">
        <v>29</v>
      </c>
      <c r="C41" s="449">
        <f>C16</f>
        <v>26</v>
      </c>
      <c r="D41" s="209">
        <v>21</v>
      </c>
      <c r="E41" s="206">
        <v>310</v>
      </c>
      <c r="F41" s="207">
        <v>19</v>
      </c>
      <c r="G41" s="208">
        <v>305</v>
      </c>
      <c r="H41" s="209">
        <v>3</v>
      </c>
      <c r="I41" s="206">
        <v>18</v>
      </c>
      <c r="J41" s="209">
        <v>2</v>
      </c>
      <c r="K41" s="206">
        <v>10</v>
      </c>
      <c r="L41" s="70">
        <f t="shared" si="49"/>
        <v>45</v>
      </c>
      <c r="M41" s="71">
        <f t="shared" si="49"/>
        <v>643</v>
      </c>
      <c r="N41" s="72">
        <f>3*L41</f>
        <v>135</v>
      </c>
      <c r="O41" s="73">
        <f t="shared" si="37"/>
        <v>0.4326923076923077</v>
      </c>
      <c r="P41" s="450">
        <v>21</v>
      </c>
      <c r="Q41" s="206">
        <v>217</v>
      </c>
      <c r="R41" s="207">
        <v>9</v>
      </c>
      <c r="S41" s="208">
        <v>62</v>
      </c>
      <c r="T41" s="209">
        <v>4</v>
      </c>
      <c r="U41" s="206">
        <v>21</v>
      </c>
      <c r="V41" s="209">
        <v>0</v>
      </c>
      <c r="W41" s="206">
        <v>0</v>
      </c>
      <c r="X41" s="70">
        <f t="shared" si="50"/>
        <v>34</v>
      </c>
      <c r="Y41" s="74">
        <f t="shared" si="50"/>
        <v>300</v>
      </c>
      <c r="Z41" s="72">
        <f>3*X41</f>
        <v>102</v>
      </c>
      <c r="AA41" s="73">
        <f t="shared" si="38"/>
        <v>0.3269230769230769</v>
      </c>
      <c r="AB41" s="71"/>
      <c r="AC41" s="357" t="s">
        <v>29</v>
      </c>
      <c r="AD41" s="451">
        <f>AD16</f>
        <v>26</v>
      </c>
      <c r="AE41" s="452">
        <v>22</v>
      </c>
      <c r="AF41" s="363">
        <v>344</v>
      </c>
      <c r="AG41" s="453">
        <v>21</v>
      </c>
      <c r="AH41" s="454">
        <v>190</v>
      </c>
      <c r="AI41" s="452">
        <v>17</v>
      </c>
      <c r="AJ41" s="363">
        <v>29</v>
      </c>
      <c r="AK41" s="452">
        <v>7</v>
      </c>
      <c r="AL41" s="363">
        <v>30</v>
      </c>
      <c r="AM41" s="364">
        <f t="shared" si="51"/>
        <v>67</v>
      </c>
      <c r="AN41" s="365">
        <f t="shared" si="51"/>
        <v>593</v>
      </c>
      <c r="AO41" s="455">
        <v>19</v>
      </c>
      <c r="AP41" s="363">
        <v>322</v>
      </c>
      <c r="AQ41" s="453">
        <v>13</v>
      </c>
      <c r="AR41" s="454">
        <v>99</v>
      </c>
      <c r="AS41" s="452">
        <v>12</v>
      </c>
      <c r="AT41" s="363">
        <v>22</v>
      </c>
      <c r="AU41" s="452">
        <v>1</v>
      </c>
      <c r="AV41" s="363">
        <v>0</v>
      </c>
      <c r="AW41" s="364">
        <f t="shared" si="52"/>
        <v>45</v>
      </c>
      <c r="AX41" s="367">
        <f t="shared" si="52"/>
        <v>443</v>
      </c>
    </row>
    <row r="42" spans="1:50" s="323" customFormat="1" ht="25.5" customHeight="1">
      <c r="A42" s="317"/>
      <c r="B42" s="84" t="s">
        <v>30</v>
      </c>
      <c r="C42" s="456">
        <f>C17</f>
        <v>24</v>
      </c>
      <c r="D42" s="457">
        <v>18</v>
      </c>
      <c r="E42" s="373">
        <v>232</v>
      </c>
      <c r="F42" s="458">
        <v>15</v>
      </c>
      <c r="G42" s="459">
        <v>212</v>
      </c>
      <c r="H42" s="457">
        <v>5</v>
      </c>
      <c r="I42" s="373">
        <v>39</v>
      </c>
      <c r="J42" s="457">
        <v>4</v>
      </c>
      <c r="K42" s="373">
        <v>24</v>
      </c>
      <c r="L42" s="264">
        <f t="shared" si="49"/>
        <v>42</v>
      </c>
      <c r="M42" s="91">
        <f t="shared" si="49"/>
        <v>507</v>
      </c>
      <c r="N42" s="228">
        <f>3*L42</f>
        <v>126</v>
      </c>
      <c r="O42" s="92">
        <f t="shared" si="37"/>
        <v>0.4375</v>
      </c>
      <c r="P42" s="414">
        <v>16</v>
      </c>
      <c r="Q42" s="373">
        <v>153</v>
      </c>
      <c r="R42" s="458">
        <v>7</v>
      </c>
      <c r="S42" s="459">
        <v>51</v>
      </c>
      <c r="T42" s="457">
        <v>7</v>
      </c>
      <c r="U42" s="373">
        <v>47</v>
      </c>
      <c r="V42" s="457">
        <v>1</v>
      </c>
      <c r="W42" s="373">
        <v>12</v>
      </c>
      <c r="X42" s="264">
        <f t="shared" si="50"/>
        <v>31</v>
      </c>
      <c r="Y42" s="93">
        <f t="shared" si="50"/>
        <v>263</v>
      </c>
      <c r="Z42" s="228">
        <f>3*X42</f>
        <v>93</v>
      </c>
      <c r="AA42" s="92">
        <f t="shared" si="38"/>
        <v>0.3229166666666667</v>
      </c>
      <c r="AB42" s="91"/>
      <c r="AC42" s="376" t="s">
        <v>30</v>
      </c>
      <c r="AD42" s="460">
        <f>AD17</f>
        <v>24</v>
      </c>
      <c r="AE42" s="461">
        <v>16</v>
      </c>
      <c r="AF42" s="382">
        <v>304</v>
      </c>
      <c r="AG42" s="462">
        <v>19</v>
      </c>
      <c r="AH42" s="463">
        <v>227</v>
      </c>
      <c r="AI42" s="461">
        <v>15</v>
      </c>
      <c r="AJ42" s="382">
        <v>27</v>
      </c>
      <c r="AK42" s="461">
        <v>4</v>
      </c>
      <c r="AL42" s="382">
        <v>23</v>
      </c>
      <c r="AM42" s="464">
        <f t="shared" si="51"/>
        <v>54</v>
      </c>
      <c r="AN42" s="415">
        <f t="shared" si="51"/>
        <v>581</v>
      </c>
      <c r="AO42" s="416">
        <v>10</v>
      </c>
      <c r="AP42" s="382">
        <v>116</v>
      </c>
      <c r="AQ42" s="462">
        <v>12</v>
      </c>
      <c r="AR42" s="463">
        <v>141</v>
      </c>
      <c r="AS42" s="461">
        <v>12</v>
      </c>
      <c r="AT42" s="382">
        <v>27</v>
      </c>
      <c r="AU42" s="461">
        <v>0</v>
      </c>
      <c r="AV42" s="382">
        <v>0</v>
      </c>
      <c r="AW42" s="464">
        <f t="shared" si="52"/>
        <v>34</v>
      </c>
      <c r="AX42" s="386">
        <f t="shared" si="52"/>
        <v>284</v>
      </c>
    </row>
    <row r="43" spans="1:50" s="323" customFormat="1" ht="25.5" customHeight="1">
      <c r="A43" s="317"/>
      <c r="B43" s="103" t="s">
        <v>31</v>
      </c>
      <c r="C43" s="104">
        <f aca="true" t="shared" si="53" ref="C43:Y43">SUM(C40:C42)</f>
        <v>77</v>
      </c>
      <c r="D43" s="105">
        <f t="shared" si="53"/>
        <v>59</v>
      </c>
      <c r="E43" s="106">
        <f t="shared" si="53"/>
        <v>863</v>
      </c>
      <c r="F43" s="107">
        <f t="shared" si="53"/>
        <v>52</v>
      </c>
      <c r="G43" s="108">
        <f t="shared" si="53"/>
        <v>801</v>
      </c>
      <c r="H43" s="109">
        <f t="shared" si="53"/>
        <v>12</v>
      </c>
      <c r="I43" s="110">
        <f t="shared" si="53"/>
        <v>82</v>
      </c>
      <c r="J43" s="107">
        <f t="shared" si="53"/>
        <v>8</v>
      </c>
      <c r="K43" s="110">
        <f t="shared" si="53"/>
        <v>45</v>
      </c>
      <c r="L43" s="111">
        <f t="shared" si="53"/>
        <v>131</v>
      </c>
      <c r="M43" s="105">
        <f t="shared" si="53"/>
        <v>1791</v>
      </c>
      <c r="N43" s="112">
        <f>SUM(N40:N42)</f>
        <v>393</v>
      </c>
      <c r="O43" s="113">
        <f t="shared" si="37"/>
        <v>0.4253246753246753</v>
      </c>
      <c r="P43" s="104">
        <f t="shared" si="53"/>
        <v>57</v>
      </c>
      <c r="Q43" s="106">
        <f t="shared" si="53"/>
        <v>595</v>
      </c>
      <c r="R43" s="107">
        <f t="shared" si="53"/>
        <v>26</v>
      </c>
      <c r="S43" s="108">
        <f t="shared" si="53"/>
        <v>171</v>
      </c>
      <c r="T43" s="109">
        <f t="shared" si="53"/>
        <v>16</v>
      </c>
      <c r="U43" s="110">
        <f t="shared" si="53"/>
        <v>100</v>
      </c>
      <c r="V43" s="107">
        <f t="shared" si="53"/>
        <v>1</v>
      </c>
      <c r="W43" s="110">
        <f t="shared" si="53"/>
        <v>12</v>
      </c>
      <c r="X43" s="111">
        <f t="shared" si="53"/>
        <v>100</v>
      </c>
      <c r="Y43" s="115">
        <f t="shared" si="53"/>
        <v>878</v>
      </c>
      <c r="Z43" s="112">
        <f>SUM(Z40:Z42)</f>
        <v>300</v>
      </c>
      <c r="AA43" s="113">
        <f t="shared" si="38"/>
        <v>0.3246753246753247</v>
      </c>
      <c r="AB43" s="109"/>
      <c r="AC43" s="387" t="s">
        <v>31</v>
      </c>
      <c r="AD43" s="395">
        <f aca="true" t="shared" si="54" ref="AD43:AX43">SUM(AD40:AD42)</f>
        <v>76</v>
      </c>
      <c r="AE43" s="389">
        <f t="shared" si="54"/>
        <v>62</v>
      </c>
      <c r="AF43" s="390">
        <f t="shared" si="54"/>
        <v>1010</v>
      </c>
      <c r="AG43" s="391">
        <f t="shared" si="54"/>
        <v>63</v>
      </c>
      <c r="AH43" s="392">
        <f t="shared" si="54"/>
        <v>680</v>
      </c>
      <c r="AI43" s="393">
        <f t="shared" si="54"/>
        <v>50</v>
      </c>
      <c r="AJ43" s="394">
        <f t="shared" si="54"/>
        <v>97</v>
      </c>
      <c r="AK43" s="391">
        <f t="shared" si="54"/>
        <v>19</v>
      </c>
      <c r="AL43" s="394">
        <f t="shared" si="54"/>
        <v>93</v>
      </c>
      <c r="AM43" s="393">
        <f t="shared" si="54"/>
        <v>194</v>
      </c>
      <c r="AN43" s="389">
        <f t="shared" si="54"/>
        <v>1880</v>
      </c>
      <c r="AO43" s="395">
        <f t="shared" si="54"/>
        <v>47</v>
      </c>
      <c r="AP43" s="390">
        <f t="shared" si="54"/>
        <v>650</v>
      </c>
      <c r="AQ43" s="391">
        <f t="shared" si="54"/>
        <v>42</v>
      </c>
      <c r="AR43" s="392">
        <f t="shared" si="54"/>
        <v>437</v>
      </c>
      <c r="AS43" s="393">
        <f t="shared" si="54"/>
        <v>39</v>
      </c>
      <c r="AT43" s="394">
        <f t="shared" si="54"/>
        <v>76</v>
      </c>
      <c r="AU43" s="391">
        <f t="shared" si="54"/>
        <v>1</v>
      </c>
      <c r="AV43" s="394">
        <f t="shared" si="54"/>
        <v>0</v>
      </c>
      <c r="AW43" s="393">
        <f t="shared" si="54"/>
        <v>129</v>
      </c>
      <c r="AX43" s="396">
        <f t="shared" si="54"/>
        <v>1163</v>
      </c>
    </row>
    <row r="44" spans="1:50" s="323" customFormat="1" ht="22.5" customHeight="1">
      <c r="A44" s="317"/>
      <c r="B44" s="128" t="s">
        <v>32</v>
      </c>
      <c r="C44" s="465">
        <f>C19</f>
        <v>23</v>
      </c>
      <c r="D44" s="466">
        <v>18</v>
      </c>
      <c r="E44" s="467">
        <v>368</v>
      </c>
      <c r="F44" s="468">
        <v>12</v>
      </c>
      <c r="G44" s="469">
        <v>141</v>
      </c>
      <c r="H44" s="466">
        <v>3</v>
      </c>
      <c r="I44" s="467">
        <v>13</v>
      </c>
      <c r="J44" s="466">
        <v>0</v>
      </c>
      <c r="K44" s="467">
        <v>0</v>
      </c>
      <c r="L44" s="246">
        <f aca="true" t="shared" si="55" ref="L44:M46">D44+F44+H44+J44</f>
        <v>33</v>
      </c>
      <c r="M44" s="470">
        <f t="shared" si="55"/>
        <v>522</v>
      </c>
      <c r="N44" s="136">
        <f>3*L44</f>
        <v>99</v>
      </c>
      <c r="O44" s="52">
        <f t="shared" si="37"/>
        <v>0.358695652173913</v>
      </c>
      <c r="P44" s="471">
        <v>19</v>
      </c>
      <c r="Q44" s="467">
        <v>196</v>
      </c>
      <c r="R44" s="468">
        <v>9</v>
      </c>
      <c r="S44" s="469">
        <v>73</v>
      </c>
      <c r="T44" s="466">
        <v>6</v>
      </c>
      <c r="U44" s="467">
        <v>46</v>
      </c>
      <c r="V44" s="466">
        <v>0</v>
      </c>
      <c r="W44" s="467">
        <v>0</v>
      </c>
      <c r="X44" s="246">
        <f aca="true" t="shared" si="56" ref="X44:Y46">P44+R44+T44+V44</f>
        <v>34</v>
      </c>
      <c r="Y44" s="248">
        <f t="shared" si="56"/>
        <v>315</v>
      </c>
      <c r="Z44" s="136">
        <f>3*X44</f>
        <v>102</v>
      </c>
      <c r="AA44" s="52">
        <f t="shared" si="38"/>
        <v>0.3695652173913043</v>
      </c>
      <c r="AB44" s="135"/>
      <c r="AC44" s="403" t="s">
        <v>32</v>
      </c>
      <c r="AD44" s="472">
        <f>AD19</f>
        <v>23</v>
      </c>
      <c r="AE44" s="473">
        <v>17</v>
      </c>
      <c r="AF44" s="474">
        <v>204</v>
      </c>
      <c r="AG44" s="475">
        <v>18</v>
      </c>
      <c r="AH44" s="476">
        <v>310</v>
      </c>
      <c r="AI44" s="473">
        <v>16</v>
      </c>
      <c r="AJ44" s="474">
        <v>21</v>
      </c>
      <c r="AK44" s="473">
        <v>6</v>
      </c>
      <c r="AL44" s="474">
        <v>25</v>
      </c>
      <c r="AM44" s="477">
        <f aca="true" t="shared" si="57" ref="AM44:AN46">AE44+AG44+AI44+AK44</f>
        <v>57</v>
      </c>
      <c r="AN44" s="478">
        <f t="shared" si="57"/>
        <v>560</v>
      </c>
      <c r="AO44" s="479">
        <v>14</v>
      </c>
      <c r="AP44" s="474">
        <v>159</v>
      </c>
      <c r="AQ44" s="475">
        <v>10</v>
      </c>
      <c r="AR44" s="476">
        <v>69</v>
      </c>
      <c r="AS44" s="473">
        <v>11</v>
      </c>
      <c r="AT44" s="474">
        <v>48</v>
      </c>
      <c r="AU44" s="473">
        <v>1</v>
      </c>
      <c r="AV44" s="474">
        <v>20</v>
      </c>
      <c r="AW44" s="477">
        <f aca="true" t="shared" si="58" ref="AW44:AX46">AO44+AQ44+AS44+AU44</f>
        <v>36</v>
      </c>
      <c r="AX44" s="480">
        <f t="shared" si="58"/>
        <v>296</v>
      </c>
    </row>
    <row r="45" spans="1:50" s="323" customFormat="1" ht="22.5" customHeight="1">
      <c r="A45" s="317"/>
      <c r="B45" s="64" t="s">
        <v>33</v>
      </c>
      <c r="C45" s="481">
        <f>C20</f>
        <v>24</v>
      </c>
      <c r="D45" s="209">
        <v>17</v>
      </c>
      <c r="E45" s="206">
        <v>174</v>
      </c>
      <c r="F45" s="207">
        <v>19</v>
      </c>
      <c r="G45" s="208">
        <v>264</v>
      </c>
      <c r="H45" s="209">
        <v>3</v>
      </c>
      <c r="I45" s="206">
        <v>14</v>
      </c>
      <c r="J45" s="209">
        <v>1</v>
      </c>
      <c r="K45" s="206">
        <v>5</v>
      </c>
      <c r="L45" s="70">
        <f t="shared" si="55"/>
        <v>40</v>
      </c>
      <c r="M45" s="482">
        <f t="shared" si="55"/>
        <v>457</v>
      </c>
      <c r="N45" s="72">
        <f>3*L45</f>
        <v>120</v>
      </c>
      <c r="O45" s="73">
        <f t="shared" si="37"/>
        <v>0.4166666666666667</v>
      </c>
      <c r="P45" s="450">
        <v>18</v>
      </c>
      <c r="Q45" s="206">
        <v>281</v>
      </c>
      <c r="R45" s="207">
        <v>8</v>
      </c>
      <c r="S45" s="208">
        <v>57</v>
      </c>
      <c r="T45" s="209">
        <v>2</v>
      </c>
      <c r="U45" s="206">
        <v>9</v>
      </c>
      <c r="V45" s="209">
        <v>0</v>
      </c>
      <c r="W45" s="206">
        <v>0</v>
      </c>
      <c r="X45" s="70">
        <f t="shared" si="56"/>
        <v>28</v>
      </c>
      <c r="Y45" s="257">
        <f t="shared" si="56"/>
        <v>347</v>
      </c>
      <c r="Z45" s="72">
        <f>3*X45</f>
        <v>84</v>
      </c>
      <c r="AA45" s="73">
        <f t="shared" si="38"/>
        <v>0.2916666666666667</v>
      </c>
      <c r="AB45" s="71"/>
      <c r="AC45" s="357" t="s">
        <v>33</v>
      </c>
      <c r="AD45" s="483">
        <f>AD20</f>
        <v>24</v>
      </c>
      <c r="AE45" s="452">
        <v>22</v>
      </c>
      <c r="AF45" s="363">
        <v>401</v>
      </c>
      <c r="AG45" s="453">
        <v>23</v>
      </c>
      <c r="AH45" s="454">
        <v>199</v>
      </c>
      <c r="AI45" s="452">
        <v>19</v>
      </c>
      <c r="AJ45" s="363">
        <v>32</v>
      </c>
      <c r="AK45" s="452">
        <v>5</v>
      </c>
      <c r="AL45" s="363">
        <v>25</v>
      </c>
      <c r="AM45" s="364">
        <f t="shared" si="57"/>
        <v>69</v>
      </c>
      <c r="AN45" s="484">
        <f t="shared" si="57"/>
        <v>657</v>
      </c>
      <c r="AO45" s="455">
        <v>17</v>
      </c>
      <c r="AP45" s="363">
        <v>211</v>
      </c>
      <c r="AQ45" s="453">
        <v>14</v>
      </c>
      <c r="AR45" s="454">
        <v>159</v>
      </c>
      <c r="AS45" s="452">
        <v>10</v>
      </c>
      <c r="AT45" s="363">
        <v>18</v>
      </c>
      <c r="AU45" s="452">
        <v>2</v>
      </c>
      <c r="AV45" s="363">
        <v>68</v>
      </c>
      <c r="AW45" s="364">
        <f t="shared" si="58"/>
        <v>43</v>
      </c>
      <c r="AX45" s="485">
        <f t="shared" si="58"/>
        <v>456</v>
      </c>
    </row>
    <row r="46" spans="1:50" s="323" customFormat="1" ht="22.5" customHeight="1">
      <c r="A46" s="317"/>
      <c r="B46" s="84" t="s">
        <v>34</v>
      </c>
      <c r="C46" s="486">
        <f>C21</f>
        <v>26</v>
      </c>
      <c r="D46" s="457">
        <v>18</v>
      </c>
      <c r="E46" s="373">
        <v>282</v>
      </c>
      <c r="F46" s="458">
        <v>17</v>
      </c>
      <c r="G46" s="459">
        <v>225</v>
      </c>
      <c r="H46" s="457">
        <v>2</v>
      </c>
      <c r="I46" s="373">
        <v>14</v>
      </c>
      <c r="J46" s="457">
        <v>0</v>
      </c>
      <c r="K46" s="373">
        <v>0</v>
      </c>
      <c r="L46" s="264">
        <f t="shared" si="55"/>
        <v>37</v>
      </c>
      <c r="M46" s="374">
        <f t="shared" si="55"/>
        <v>521</v>
      </c>
      <c r="N46" s="149">
        <f>3*L46</f>
        <v>111</v>
      </c>
      <c r="O46" s="92">
        <f t="shared" si="37"/>
        <v>0.3557692307692308</v>
      </c>
      <c r="P46" s="414">
        <v>16</v>
      </c>
      <c r="Q46" s="373">
        <v>222</v>
      </c>
      <c r="R46" s="458">
        <v>8</v>
      </c>
      <c r="S46" s="459">
        <v>77</v>
      </c>
      <c r="T46" s="457">
        <v>4</v>
      </c>
      <c r="U46" s="373">
        <v>30</v>
      </c>
      <c r="V46" s="457">
        <v>0</v>
      </c>
      <c r="W46" s="373">
        <v>0</v>
      </c>
      <c r="X46" s="264">
        <f t="shared" si="56"/>
        <v>28</v>
      </c>
      <c r="Y46" s="487">
        <f t="shared" si="56"/>
        <v>329</v>
      </c>
      <c r="Z46" s="149">
        <f>3*X46</f>
        <v>84</v>
      </c>
      <c r="AA46" s="92">
        <f t="shared" si="38"/>
        <v>0.2692307692307692</v>
      </c>
      <c r="AB46" s="91"/>
      <c r="AC46" s="376" t="s">
        <v>34</v>
      </c>
      <c r="AD46" s="488">
        <f>AD21</f>
        <v>0</v>
      </c>
      <c r="AE46" s="461"/>
      <c r="AF46" s="382"/>
      <c r="AG46" s="462"/>
      <c r="AH46" s="463"/>
      <c r="AI46" s="461"/>
      <c r="AJ46" s="382"/>
      <c r="AK46" s="461"/>
      <c r="AL46" s="382"/>
      <c r="AM46" s="464">
        <f t="shared" si="57"/>
        <v>0</v>
      </c>
      <c r="AN46" s="384">
        <f t="shared" si="57"/>
        <v>0</v>
      </c>
      <c r="AO46" s="416"/>
      <c r="AP46" s="382"/>
      <c r="AQ46" s="462"/>
      <c r="AR46" s="463"/>
      <c r="AS46" s="461"/>
      <c r="AT46" s="382"/>
      <c r="AU46" s="461"/>
      <c r="AV46" s="382"/>
      <c r="AW46" s="464">
        <f t="shared" si="58"/>
        <v>0</v>
      </c>
      <c r="AX46" s="489">
        <f t="shared" si="58"/>
        <v>0</v>
      </c>
    </row>
    <row r="47" spans="1:50" s="323" customFormat="1" ht="22.5" customHeight="1">
      <c r="A47" s="317"/>
      <c r="B47" s="272" t="s">
        <v>35</v>
      </c>
      <c r="C47" s="273">
        <f aca="true" t="shared" si="59" ref="C47:Y47">SUM(C44:C46)</f>
        <v>73</v>
      </c>
      <c r="D47" s="274">
        <f t="shared" si="59"/>
        <v>53</v>
      </c>
      <c r="E47" s="275">
        <f t="shared" si="59"/>
        <v>824</v>
      </c>
      <c r="F47" s="276">
        <f t="shared" si="59"/>
        <v>48</v>
      </c>
      <c r="G47" s="277">
        <f t="shared" si="59"/>
        <v>630</v>
      </c>
      <c r="H47" s="278">
        <f t="shared" si="59"/>
        <v>8</v>
      </c>
      <c r="I47" s="279">
        <f t="shared" si="59"/>
        <v>41</v>
      </c>
      <c r="J47" s="276">
        <f t="shared" si="59"/>
        <v>1</v>
      </c>
      <c r="K47" s="279">
        <f t="shared" si="59"/>
        <v>5</v>
      </c>
      <c r="L47" s="280">
        <f t="shared" si="59"/>
        <v>110</v>
      </c>
      <c r="M47" s="274">
        <f t="shared" si="59"/>
        <v>1500</v>
      </c>
      <c r="N47" s="281">
        <f>SUM(N44:N46)</f>
        <v>330</v>
      </c>
      <c r="O47" s="113">
        <f t="shared" si="37"/>
        <v>0.3767123287671233</v>
      </c>
      <c r="P47" s="273">
        <f t="shared" si="59"/>
        <v>53</v>
      </c>
      <c r="Q47" s="275">
        <f t="shared" si="59"/>
        <v>699</v>
      </c>
      <c r="R47" s="276">
        <f t="shared" si="59"/>
        <v>25</v>
      </c>
      <c r="S47" s="277">
        <f t="shared" si="59"/>
        <v>207</v>
      </c>
      <c r="T47" s="278">
        <f t="shared" si="59"/>
        <v>12</v>
      </c>
      <c r="U47" s="279">
        <f t="shared" si="59"/>
        <v>85</v>
      </c>
      <c r="V47" s="276">
        <f t="shared" si="59"/>
        <v>0</v>
      </c>
      <c r="W47" s="279">
        <f t="shared" si="59"/>
        <v>0</v>
      </c>
      <c r="X47" s="280">
        <f t="shared" si="59"/>
        <v>90</v>
      </c>
      <c r="Y47" s="490">
        <f t="shared" si="59"/>
        <v>991</v>
      </c>
      <c r="Z47" s="281">
        <f>SUM(Z44:Z46)</f>
        <v>270</v>
      </c>
      <c r="AA47" s="113">
        <f t="shared" si="38"/>
        <v>0.3082191780821918</v>
      </c>
      <c r="AB47" s="278"/>
      <c r="AC47" s="491" t="s">
        <v>35</v>
      </c>
      <c r="AD47" s="388">
        <f aca="true" t="shared" si="60" ref="AD47:AX47">SUM(AD44:AD46)</f>
        <v>47</v>
      </c>
      <c r="AE47" s="492">
        <f t="shared" si="60"/>
        <v>39</v>
      </c>
      <c r="AF47" s="493">
        <f t="shared" si="60"/>
        <v>605</v>
      </c>
      <c r="AG47" s="494">
        <f t="shared" si="60"/>
        <v>41</v>
      </c>
      <c r="AH47" s="495">
        <f t="shared" si="60"/>
        <v>509</v>
      </c>
      <c r="AI47" s="496">
        <f t="shared" si="60"/>
        <v>35</v>
      </c>
      <c r="AJ47" s="497">
        <f t="shared" si="60"/>
        <v>53</v>
      </c>
      <c r="AK47" s="494">
        <f t="shared" si="60"/>
        <v>11</v>
      </c>
      <c r="AL47" s="497">
        <f t="shared" si="60"/>
        <v>50</v>
      </c>
      <c r="AM47" s="496">
        <f t="shared" si="60"/>
        <v>126</v>
      </c>
      <c r="AN47" s="492">
        <f t="shared" si="60"/>
        <v>1217</v>
      </c>
      <c r="AO47" s="388">
        <f t="shared" si="60"/>
        <v>31</v>
      </c>
      <c r="AP47" s="493">
        <f t="shared" si="60"/>
        <v>370</v>
      </c>
      <c r="AQ47" s="494">
        <f t="shared" si="60"/>
        <v>24</v>
      </c>
      <c r="AR47" s="495">
        <f t="shared" si="60"/>
        <v>228</v>
      </c>
      <c r="AS47" s="496">
        <f t="shared" si="60"/>
        <v>21</v>
      </c>
      <c r="AT47" s="497">
        <f t="shared" si="60"/>
        <v>66</v>
      </c>
      <c r="AU47" s="494">
        <f t="shared" si="60"/>
        <v>3</v>
      </c>
      <c r="AV47" s="497">
        <f t="shared" si="60"/>
        <v>88</v>
      </c>
      <c r="AW47" s="496">
        <f t="shared" si="60"/>
        <v>79</v>
      </c>
      <c r="AX47" s="498">
        <f t="shared" si="60"/>
        <v>752</v>
      </c>
    </row>
    <row r="48" spans="1:50" s="323" customFormat="1" ht="0.75" customHeight="1" thickBot="1">
      <c r="A48" s="317"/>
      <c r="B48" s="499" t="s">
        <v>36</v>
      </c>
      <c r="C48" s="151">
        <f aca="true" t="shared" si="61" ref="C48:Y48">C43+C47</f>
        <v>150</v>
      </c>
      <c r="D48" s="152">
        <f t="shared" si="61"/>
        <v>112</v>
      </c>
      <c r="E48" s="153">
        <f t="shared" si="61"/>
        <v>1687</v>
      </c>
      <c r="F48" s="154">
        <f t="shared" si="61"/>
        <v>100</v>
      </c>
      <c r="G48" s="155">
        <f t="shared" si="61"/>
        <v>1431</v>
      </c>
      <c r="H48" s="156">
        <f t="shared" si="61"/>
        <v>20</v>
      </c>
      <c r="I48" s="157">
        <f t="shared" si="61"/>
        <v>123</v>
      </c>
      <c r="J48" s="156">
        <f t="shared" si="61"/>
        <v>9</v>
      </c>
      <c r="K48" s="157">
        <f t="shared" si="61"/>
        <v>50</v>
      </c>
      <c r="L48" s="158">
        <f t="shared" si="61"/>
        <v>241</v>
      </c>
      <c r="M48" s="159">
        <f t="shared" si="61"/>
        <v>3291</v>
      </c>
      <c r="N48" s="160">
        <f>N43+N47</f>
        <v>723</v>
      </c>
      <c r="O48" s="161">
        <f t="shared" si="37"/>
        <v>0.40166666666666667</v>
      </c>
      <c r="P48" s="418">
        <f t="shared" si="61"/>
        <v>110</v>
      </c>
      <c r="Q48" s="157">
        <f t="shared" si="61"/>
        <v>1294</v>
      </c>
      <c r="R48" s="162">
        <f t="shared" si="61"/>
        <v>51</v>
      </c>
      <c r="S48" s="163">
        <f t="shared" si="61"/>
        <v>378</v>
      </c>
      <c r="T48" s="156">
        <f t="shared" si="61"/>
        <v>28</v>
      </c>
      <c r="U48" s="157">
        <f t="shared" si="61"/>
        <v>185</v>
      </c>
      <c r="V48" s="156">
        <f t="shared" si="61"/>
        <v>1</v>
      </c>
      <c r="W48" s="157">
        <f t="shared" si="61"/>
        <v>12</v>
      </c>
      <c r="X48" s="158">
        <f t="shared" si="61"/>
        <v>190</v>
      </c>
      <c r="Y48" s="164">
        <f t="shared" si="61"/>
        <v>1869</v>
      </c>
      <c r="Z48" s="160">
        <f>Z43+Z47</f>
        <v>570</v>
      </c>
      <c r="AA48" s="161">
        <f t="shared" si="38"/>
        <v>0.31666666666666665</v>
      </c>
      <c r="AB48" s="159"/>
      <c r="AC48" s="500" t="s">
        <v>36</v>
      </c>
      <c r="AD48" s="420">
        <f aca="true" t="shared" si="62" ref="AD48:AX48">AD43+AD47</f>
        <v>123</v>
      </c>
      <c r="AE48" s="421">
        <f t="shared" si="62"/>
        <v>101</v>
      </c>
      <c r="AF48" s="422">
        <f t="shared" si="62"/>
        <v>1615</v>
      </c>
      <c r="AG48" s="423">
        <f t="shared" si="62"/>
        <v>104</v>
      </c>
      <c r="AH48" s="424">
        <f t="shared" si="62"/>
        <v>1189</v>
      </c>
      <c r="AI48" s="425">
        <f t="shared" si="62"/>
        <v>85</v>
      </c>
      <c r="AJ48" s="426">
        <f t="shared" si="62"/>
        <v>150</v>
      </c>
      <c r="AK48" s="425">
        <f t="shared" si="62"/>
        <v>30</v>
      </c>
      <c r="AL48" s="426">
        <f t="shared" si="62"/>
        <v>143</v>
      </c>
      <c r="AM48" s="427">
        <f t="shared" si="62"/>
        <v>320</v>
      </c>
      <c r="AN48" s="428">
        <f t="shared" si="62"/>
        <v>3097</v>
      </c>
      <c r="AO48" s="429">
        <f t="shared" si="62"/>
        <v>78</v>
      </c>
      <c r="AP48" s="426">
        <f t="shared" si="62"/>
        <v>1020</v>
      </c>
      <c r="AQ48" s="430">
        <f t="shared" si="62"/>
        <v>66</v>
      </c>
      <c r="AR48" s="431">
        <f t="shared" si="62"/>
        <v>665</v>
      </c>
      <c r="AS48" s="425">
        <f t="shared" si="62"/>
        <v>60</v>
      </c>
      <c r="AT48" s="426">
        <f t="shared" si="62"/>
        <v>142</v>
      </c>
      <c r="AU48" s="425">
        <f t="shared" si="62"/>
        <v>4</v>
      </c>
      <c r="AV48" s="426">
        <f t="shared" si="62"/>
        <v>88</v>
      </c>
      <c r="AW48" s="427">
        <f t="shared" si="62"/>
        <v>208</v>
      </c>
      <c r="AX48" s="432">
        <f t="shared" si="62"/>
        <v>1915</v>
      </c>
    </row>
    <row r="49" spans="1:50" s="323" customFormat="1" ht="33.75" customHeight="1">
      <c r="A49" s="317"/>
      <c r="B49" s="293" t="s">
        <v>17</v>
      </c>
      <c r="C49" s="294">
        <f aca="true" t="shared" si="63" ref="C49:Y49">C39+C48</f>
        <v>314</v>
      </c>
      <c r="D49" s="295">
        <f t="shared" si="63"/>
        <v>231</v>
      </c>
      <c r="E49" s="296">
        <f t="shared" si="63"/>
        <v>4002</v>
      </c>
      <c r="F49" s="297">
        <f t="shared" si="63"/>
        <v>218</v>
      </c>
      <c r="G49" s="298">
        <f t="shared" si="63"/>
        <v>2535</v>
      </c>
      <c r="H49" s="295">
        <f t="shared" si="63"/>
        <v>121</v>
      </c>
      <c r="I49" s="296">
        <f t="shared" si="63"/>
        <v>197</v>
      </c>
      <c r="J49" s="297">
        <f t="shared" si="63"/>
        <v>26</v>
      </c>
      <c r="K49" s="298">
        <f t="shared" si="63"/>
        <v>109</v>
      </c>
      <c r="L49" s="299">
        <f t="shared" si="63"/>
        <v>596</v>
      </c>
      <c r="M49" s="295">
        <f t="shared" si="63"/>
        <v>6843</v>
      </c>
      <c r="N49" s="300">
        <f>N39+N48</f>
        <v>1788</v>
      </c>
      <c r="O49" s="301">
        <f t="shared" si="37"/>
        <v>0.4745222929936306</v>
      </c>
      <c r="P49" s="294">
        <f t="shared" si="63"/>
        <v>198</v>
      </c>
      <c r="Q49" s="298">
        <f t="shared" si="63"/>
        <v>2616</v>
      </c>
      <c r="R49" s="295">
        <f t="shared" si="63"/>
        <v>102</v>
      </c>
      <c r="S49" s="296">
        <f t="shared" si="63"/>
        <v>795</v>
      </c>
      <c r="T49" s="297">
        <f t="shared" si="63"/>
        <v>77</v>
      </c>
      <c r="U49" s="298">
        <f t="shared" si="63"/>
        <v>383</v>
      </c>
      <c r="V49" s="297">
        <f t="shared" si="63"/>
        <v>6</v>
      </c>
      <c r="W49" s="302">
        <f t="shared" si="63"/>
        <v>37</v>
      </c>
      <c r="X49" s="299">
        <f t="shared" si="63"/>
        <v>383</v>
      </c>
      <c r="Y49" s="303">
        <f t="shared" si="63"/>
        <v>3831</v>
      </c>
      <c r="Z49" s="300">
        <f>Z39+Z48</f>
        <v>1149</v>
      </c>
      <c r="AA49" s="301">
        <f t="shared" si="38"/>
        <v>0.3049363057324841</v>
      </c>
      <c r="AB49" s="501"/>
      <c r="AC49" s="502" t="s">
        <v>17</v>
      </c>
      <c r="AD49" s="503">
        <f aca="true" t="shared" si="64" ref="AD49:AX49">AD39+AD48</f>
        <v>280</v>
      </c>
      <c r="AE49" s="504">
        <f t="shared" si="64"/>
        <v>231</v>
      </c>
      <c r="AF49" s="505">
        <f t="shared" si="64"/>
        <v>4136</v>
      </c>
      <c r="AG49" s="506">
        <f t="shared" si="64"/>
        <v>241</v>
      </c>
      <c r="AH49" s="507">
        <f t="shared" si="64"/>
        <v>2571</v>
      </c>
      <c r="AI49" s="504">
        <f t="shared" si="64"/>
        <v>200</v>
      </c>
      <c r="AJ49" s="505">
        <f t="shared" si="64"/>
        <v>333</v>
      </c>
      <c r="AK49" s="506">
        <f t="shared" si="64"/>
        <v>69</v>
      </c>
      <c r="AL49" s="507">
        <f t="shared" si="64"/>
        <v>313</v>
      </c>
      <c r="AM49" s="506">
        <f t="shared" si="64"/>
        <v>741</v>
      </c>
      <c r="AN49" s="504">
        <f t="shared" si="64"/>
        <v>7353</v>
      </c>
      <c r="AO49" s="503">
        <f t="shared" si="64"/>
        <v>177</v>
      </c>
      <c r="AP49" s="507">
        <f t="shared" si="64"/>
        <v>2480</v>
      </c>
      <c r="AQ49" s="504">
        <f t="shared" si="64"/>
        <v>143</v>
      </c>
      <c r="AR49" s="505">
        <f t="shared" si="64"/>
        <v>1239</v>
      </c>
      <c r="AS49" s="506">
        <f t="shared" si="64"/>
        <v>123</v>
      </c>
      <c r="AT49" s="507">
        <f t="shared" si="64"/>
        <v>354</v>
      </c>
      <c r="AU49" s="506">
        <f t="shared" si="64"/>
        <v>7</v>
      </c>
      <c r="AV49" s="508">
        <f t="shared" si="64"/>
        <v>116</v>
      </c>
      <c r="AW49" s="506">
        <f t="shared" si="64"/>
        <v>450</v>
      </c>
      <c r="AX49" s="509">
        <f t="shared" si="64"/>
        <v>4189</v>
      </c>
    </row>
    <row r="50" ht="24" customHeight="1"/>
    <row r="51" spans="2:50" ht="24" customHeight="1">
      <c r="B51" s="798"/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8"/>
      <c r="T51" s="798"/>
      <c r="U51" s="798"/>
      <c r="V51" s="798"/>
      <c r="W51" s="798"/>
      <c r="X51" s="798"/>
      <c r="Y51" s="798"/>
      <c r="AC51" s="799" t="s">
        <v>40</v>
      </c>
      <c r="AD51" s="799"/>
      <c r="AE51" s="799"/>
      <c r="AF51" s="799"/>
      <c r="AG51" s="799"/>
      <c r="AH51" s="799"/>
      <c r="AI51" s="799"/>
      <c r="AJ51" s="799"/>
      <c r="AK51" s="799"/>
      <c r="AL51" s="799"/>
      <c r="AM51" s="799"/>
      <c r="AN51" s="799"/>
      <c r="AO51" s="799"/>
      <c r="AP51" s="799"/>
      <c r="AQ51" s="799"/>
      <c r="AR51" s="799"/>
      <c r="AS51" s="799"/>
      <c r="AT51" s="799"/>
      <c r="AU51" s="799"/>
      <c r="AV51" s="799"/>
      <c r="AW51" s="799"/>
      <c r="AX51" s="799"/>
    </row>
    <row r="52" spans="2:29" ht="18" customHeight="1">
      <c r="B52" s="14" t="s">
        <v>2</v>
      </c>
      <c r="AC52" s="315" t="s">
        <v>3</v>
      </c>
    </row>
    <row r="53" spans="1:50" s="10" customFormat="1" ht="21.75" customHeight="1">
      <c r="A53" s="9"/>
      <c r="B53" s="510"/>
      <c r="C53" s="800" t="s">
        <v>41</v>
      </c>
      <c r="D53" s="801"/>
      <c r="E53" s="801"/>
      <c r="F53" s="801"/>
      <c r="G53" s="801"/>
      <c r="H53" s="801"/>
      <c r="I53" s="801"/>
      <c r="J53" s="801"/>
      <c r="K53" s="801"/>
      <c r="L53" s="801"/>
      <c r="M53" s="802"/>
      <c r="N53" s="750"/>
      <c r="O53" s="750"/>
      <c r="P53" s="803" t="s">
        <v>42</v>
      </c>
      <c r="Q53" s="804"/>
      <c r="R53" s="804"/>
      <c r="S53" s="804"/>
      <c r="T53" s="804"/>
      <c r="U53" s="804"/>
      <c r="V53" s="804"/>
      <c r="W53" s="804"/>
      <c r="X53" s="804"/>
      <c r="Y53" s="804"/>
      <c r="Z53" s="804"/>
      <c r="AA53" s="804"/>
      <c r="AC53" s="11"/>
      <c r="AD53" s="805" t="s">
        <v>41</v>
      </c>
      <c r="AE53" s="806"/>
      <c r="AF53" s="806"/>
      <c r="AG53" s="806"/>
      <c r="AH53" s="806"/>
      <c r="AI53" s="806"/>
      <c r="AJ53" s="806"/>
      <c r="AK53" s="806"/>
      <c r="AL53" s="806"/>
      <c r="AM53" s="806"/>
      <c r="AN53" s="806"/>
      <c r="AO53" s="805" t="s">
        <v>42</v>
      </c>
      <c r="AP53" s="806"/>
      <c r="AQ53" s="806"/>
      <c r="AR53" s="806"/>
      <c r="AS53" s="806"/>
      <c r="AT53" s="806"/>
      <c r="AU53" s="806"/>
      <c r="AV53" s="806"/>
      <c r="AW53" s="806"/>
      <c r="AX53" s="807"/>
    </row>
    <row r="54" spans="1:50" s="323" customFormat="1" ht="21.75" customHeight="1">
      <c r="A54" s="317"/>
      <c r="B54" s="511"/>
      <c r="C54" s="513" t="s">
        <v>6</v>
      </c>
      <c r="D54" s="745" t="s">
        <v>7</v>
      </c>
      <c r="E54" s="746"/>
      <c r="F54" s="747" t="s">
        <v>8</v>
      </c>
      <c r="G54" s="748"/>
      <c r="H54" s="745" t="s">
        <v>9</v>
      </c>
      <c r="I54" s="746"/>
      <c r="J54" s="745" t="s">
        <v>10</v>
      </c>
      <c r="K54" s="746"/>
      <c r="L54" s="749" t="s">
        <v>11</v>
      </c>
      <c r="M54" s="519" t="s">
        <v>12</v>
      </c>
      <c r="N54" s="519"/>
      <c r="O54" s="519"/>
      <c r="P54" s="792" t="s">
        <v>7</v>
      </c>
      <c r="Q54" s="793"/>
      <c r="R54" s="794" t="s">
        <v>8</v>
      </c>
      <c r="S54" s="793"/>
      <c r="T54" s="794" t="s">
        <v>9</v>
      </c>
      <c r="U54" s="793"/>
      <c r="V54" s="794" t="s">
        <v>10</v>
      </c>
      <c r="W54" s="795"/>
      <c r="X54" s="742" t="s">
        <v>11</v>
      </c>
      <c r="Y54" s="33" t="s">
        <v>12</v>
      </c>
      <c r="Z54" s="743" t="s">
        <v>13</v>
      </c>
      <c r="AA54" s="796" t="s">
        <v>14</v>
      </c>
      <c r="AC54" s="318"/>
      <c r="AD54" s="319" t="s">
        <v>6</v>
      </c>
      <c r="AE54" s="771" t="s">
        <v>7</v>
      </c>
      <c r="AF54" s="772"/>
      <c r="AG54" s="789" t="s">
        <v>8</v>
      </c>
      <c r="AH54" s="790"/>
      <c r="AI54" s="771" t="s">
        <v>9</v>
      </c>
      <c r="AJ54" s="772"/>
      <c r="AK54" s="771" t="s">
        <v>10</v>
      </c>
      <c r="AL54" s="772"/>
      <c r="AM54" s="320" t="s">
        <v>11</v>
      </c>
      <c r="AN54" s="321" t="s">
        <v>12</v>
      </c>
      <c r="AO54" s="791" t="s">
        <v>7</v>
      </c>
      <c r="AP54" s="772"/>
      <c r="AQ54" s="789" t="s">
        <v>8</v>
      </c>
      <c r="AR54" s="790"/>
      <c r="AS54" s="771" t="s">
        <v>9</v>
      </c>
      <c r="AT54" s="772"/>
      <c r="AU54" s="771" t="s">
        <v>10</v>
      </c>
      <c r="AV54" s="772"/>
      <c r="AW54" s="320" t="s">
        <v>11</v>
      </c>
      <c r="AX54" s="322" t="s">
        <v>12</v>
      </c>
    </row>
    <row r="55" spans="1:50" s="323" customFormat="1" ht="21.75" customHeight="1">
      <c r="A55" s="317"/>
      <c r="B55" s="512">
        <v>2013</v>
      </c>
      <c r="C55" s="513" t="s">
        <v>15</v>
      </c>
      <c r="D55" s="514" t="s">
        <v>11</v>
      </c>
      <c r="E55" s="515" t="s">
        <v>16</v>
      </c>
      <c r="F55" s="516" t="s">
        <v>11</v>
      </c>
      <c r="G55" s="517" t="s">
        <v>16</v>
      </c>
      <c r="H55" s="514" t="s">
        <v>11</v>
      </c>
      <c r="I55" s="515" t="s">
        <v>16</v>
      </c>
      <c r="J55" s="514" t="s">
        <v>11</v>
      </c>
      <c r="K55" s="515" t="s">
        <v>16</v>
      </c>
      <c r="L55" s="518" t="s">
        <v>17</v>
      </c>
      <c r="M55" s="519" t="s">
        <v>17</v>
      </c>
      <c r="N55" s="519"/>
      <c r="O55" s="519"/>
      <c r="P55" s="324" t="s">
        <v>11</v>
      </c>
      <c r="Q55" s="27" t="s">
        <v>16</v>
      </c>
      <c r="R55" s="28" t="s">
        <v>11</v>
      </c>
      <c r="S55" s="29" t="s">
        <v>16</v>
      </c>
      <c r="T55" s="26" t="s">
        <v>11</v>
      </c>
      <c r="U55" s="27" t="s">
        <v>16</v>
      </c>
      <c r="V55" s="26" t="s">
        <v>11</v>
      </c>
      <c r="W55" s="27" t="s">
        <v>16</v>
      </c>
      <c r="X55" s="30" t="s">
        <v>17</v>
      </c>
      <c r="Y55" s="33" t="s">
        <v>17</v>
      </c>
      <c r="Z55" s="32" t="s">
        <v>18</v>
      </c>
      <c r="AA55" s="797"/>
      <c r="AC55" s="325">
        <v>2012</v>
      </c>
      <c r="AD55" s="326" t="s">
        <v>15</v>
      </c>
      <c r="AE55" s="327" t="s">
        <v>11</v>
      </c>
      <c r="AF55" s="328" t="s">
        <v>16</v>
      </c>
      <c r="AG55" s="329" t="s">
        <v>11</v>
      </c>
      <c r="AH55" s="330" t="s">
        <v>16</v>
      </c>
      <c r="AI55" s="327" t="s">
        <v>11</v>
      </c>
      <c r="AJ55" s="328" t="s">
        <v>16</v>
      </c>
      <c r="AK55" s="327" t="s">
        <v>11</v>
      </c>
      <c r="AL55" s="328" t="s">
        <v>16</v>
      </c>
      <c r="AM55" s="331" t="s">
        <v>17</v>
      </c>
      <c r="AN55" s="332" t="s">
        <v>17</v>
      </c>
      <c r="AO55" s="333" t="s">
        <v>11</v>
      </c>
      <c r="AP55" s="328" t="s">
        <v>16</v>
      </c>
      <c r="AQ55" s="329" t="s">
        <v>11</v>
      </c>
      <c r="AR55" s="330" t="s">
        <v>16</v>
      </c>
      <c r="AS55" s="327" t="s">
        <v>11</v>
      </c>
      <c r="AT55" s="328" t="s">
        <v>16</v>
      </c>
      <c r="AU55" s="327" t="s">
        <v>11</v>
      </c>
      <c r="AV55" s="328" t="s">
        <v>16</v>
      </c>
      <c r="AW55" s="331" t="s">
        <v>17</v>
      </c>
      <c r="AX55" s="334" t="s">
        <v>17</v>
      </c>
    </row>
    <row r="56" spans="1:50" s="323" customFormat="1" ht="25.5" customHeight="1">
      <c r="A56" s="317"/>
      <c r="B56" s="520" t="s">
        <v>19</v>
      </c>
      <c r="C56" s="521">
        <f>C31</f>
        <v>25</v>
      </c>
      <c r="D56" s="522"/>
      <c r="E56" s="523"/>
      <c r="F56" s="524"/>
      <c r="G56" s="525"/>
      <c r="H56" s="522"/>
      <c r="I56" s="523"/>
      <c r="J56" s="522"/>
      <c r="K56" s="523"/>
      <c r="L56" s="526"/>
      <c r="M56" s="527"/>
      <c r="N56" s="527"/>
      <c r="O56" s="527"/>
      <c r="P56" s="528">
        <f aca="true" t="shared" si="65" ref="P56:W58">D56+P31+D31+P6+D6</f>
        <v>64</v>
      </c>
      <c r="Q56" s="46">
        <f t="shared" si="65"/>
        <v>1164</v>
      </c>
      <c r="R56" s="45">
        <f t="shared" si="65"/>
        <v>63</v>
      </c>
      <c r="S56" s="46">
        <f t="shared" si="65"/>
        <v>1150</v>
      </c>
      <c r="T56" s="45">
        <f t="shared" si="65"/>
        <v>57</v>
      </c>
      <c r="U56" s="46">
        <f t="shared" si="65"/>
        <v>206</v>
      </c>
      <c r="V56" s="45">
        <f t="shared" si="65"/>
        <v>14</v>
      </c>
      <c r="W56" s="46">
        <f t="shared" si="65"/>
        <v>198</v>
      </c>
      <c r="X56" s="49">
        <f aca="true" t="shared" si="66" ref="X56:Y58">P56+R56+T56+V56</f>
        <v>198</v>
      </c>
      <c r="Y56" s="53">
        <f t="shared" si="66"/>
        <v>2718</v>
      </c>
      <c r="Z56" s="51">
        <f>3*X56</f>
        <v>594</v>
      </c>
      <c r="AA56" s="52">
        <f>X56/(C56*16)</f>
        <v>0.495</v>
      </c>
      <c r="AC56" s="341" t="s">
        <v>19</v>
      </c>
      <c r="AD56" s="529">
        <f>AD6</f>
        <v>26</v>
      </c>
      <c r="AE56" s="530">
        <v>5</v>
      </c>
      <c r="AF56" s="531">
        <v>479</v>
      </c>
      <c r="AG56" s="532"/>
      <c r="AH56" s="533"/>
      <c r="AI56" s="530"/>
      <c r="AJ56" s="531"/>
      <c r="AK56" s="530"/>
      <c r="AL56" s="531"/>
      <c r="AM56" s="347">
        <f aca="true" t="shared" si="67" ref="AM56:AN58">AE56+AG56+AI56+AK56</f>
        <v>5</v>
      </c>
      <c r="AN56" s="348">
        <f t="shared" si="67"/>
        <v>479</v>
      </c>
      <c r="AO56" s="534">
        <f aca="true" t="shared" si="68" ref="AO56:AV58">AE56+AO31+AE31+AO6+AE6</f>
        <v>80</v>
      </c>
      <c r="AP56" s="531">
        <f t="shared" si="68"/>
        <v>2093</v>
      </c>
      <c r="AQ56" s="530">
        <f t="shared" si="68"/>
        <v>69</v>
      </c>
      <c r="AR56" s="531">
        <f t="shared" si="68"/>
        <v>1091</v>
      </c>
      <c r="AS56" s="530">
        <f t="shared" si="68"/>
        <v>57</v>
      </c>
      <c r="AT56" s="531">
        <f t="shared" si="68"/>
        <v>103</v>
      </c>
      <c r="AU56" s="530">
        <f t="shared" si="68"/>
        <v>18</v>
      </c>
      <c r="AV56" s="531">
        <f t="shared" si="68"/>
        <v>109</v>
      </c>
      <c r="AW56" s="347">
        <f>AO56+AQ56+AS56+AU56</f>
        <v>224</v>
      </c>
      <c r="AX56" s="350">
        <f aca="true" t="shared" si="69" ref="AW56:AX58">AP56+AR56+AT56+AV56</f>
        <v>3396</v>
      </c>
    </row>
    <row r="57" spans="1:50" s="323" customFormat="1" ht="25.5" customHeight="1">
      <c r="A57" s="317"/>
      <c r="B57" s="535" t="s">
        <v>20</v>
      </c>
      <c r="C57" s="536">
        <f>C32</f>
        <v>25</v>
      </c>
      <c r="D57" s="537"/>
      <c r="E57" s="538"/>
      <c r="F57" s="539"/>
      <c r="G57" s="540"/>
      <c r="H57" s="537"/>
      <c r="I57" s="538"/>
      <c r="J57" s="537"/>
      <c r="K57" s="538"/>
      <c r="L57" s="541"/>
      <c r="M57" s="542"/>
      <c r="N57" s="542"/>
      <c r="O57" s="542"/>
      <c r="P57" s="543">
        <f t="shared" si="65"/>
        <v>63</v>
      </c>
      <c r="Q57" s="67">
        <f t="shared" si="65"/>
        <v>1086</v>
      </c>
      <c r="R57" s="68">
        <f t="shared" si="65"/>
        <v>61</v>
      </c>
      <c r="S57" s="69">
        <f t="shared" si="65"/>
        <v>1106</v>
      </c>
      <c r="T57" s="66">
        <f t="shared" si="65"/>
        <v>56</v>
      </c>
      <c r="U57" s="67">
        <f t="shared" si="65"/>
        <v>112</v>
      </c>
      <c r="V57" s="66">
        <f t="shared" si="65"/>
        <v>9</v>
      </c>
      <c r="W57" s="67">
        <f t="shared" si="65"/>
        <v>99</v>
      </c>
      <c r="X57" s="70">
        <f t="shared" si="66"/>
        <v>189</v>
      </c>
      <c r="Y57" s="74">
        <f t="shared" si="66"/>
        <v>2403</v>
      </c>
      <c r="Z57" s="72">
        <f>3*X57</f>
        <v>567</v>
      </c>
      <c r="AA57" s="73">
        <f aca="true" t="shared" si="70" ref="AA57:AA74">X57/(C57*16)</f>
        <v>0.4725</v>
      </c>
      <c r="AC57" s="357" t="s">
        <v>20</v>
      </c>
      <c r="AD57" s="544">
        <f>AD7</f>
        <v>26</v>
      </c>
      <c r="AE57" s="545">
        <v>0</v>
      </c>
      <c r="AF57" s="546">
        <v>0</v>
      </c>
      <c r="AG57" s="547"/>
      <c r="AH57" s="548"/>
      <c r="AI57" s="545"/>
      <c r="AJ57" s="546"/>
      <c r="AK57" s="545"/>
      <c r="AL57" s="546"/>
      <c r="AM57" s="413">
        <f t="shared" si="67"/>
        <v>0</v>
      </c>
      <c r="AN57" s="365">
        <f t="shared" si="67"/>
        <v>0</v>
      </c>
      <c r="AO57" s="549">
        <f t="shared" si="68"/>
        <v>74</v>
      </c>
      <c r="AP57" s="546">
        <f t="shared" si="68"/>
        <v>1130</v>
      </c>
      <c r="AQ57" s="547">
        <f t="shared" si="68"/>
        <v>67</v>
      </c>
      <c r="AR57" s="548">
        <f t="shared" si="68"/>
        <v>1055</v>
      </c>
      <c r="AS57" s="545">
        <f t="shared" si="68"/>
        <v>62</v>
      </c>
      <c r="AT57" s="546">
        <f t="shared" si="68"/>
        <v>153</v>
      </c>
      <c r="AU57" s="545">
        <f t="shared" si="68"/>
        <v>23</v>
      </c>
      <c r="AV57" s="546">
        <f t="shared" si="68"/>
        <v>178</v>
      </c>
      <c r="AW57" s="364">
        <f t="shared" si="69"/>
        <v>226</v>
      </c>
      <c r="AX57" s="367">
        <f t="shared" si="69"/>
        <v>2516</v>
      </c>
    </row>
    <row r="58" spans="1:50" s="323" customFormat="1" ht="25.5" customHeight="1">
      <c r="A58" s="317"/>
      <c r="B58" s="550" t="s">
        <v>21</v>
      </c>
      <c r="C58" s="551">
        <f>C33</f>
        <v>25</v>
      </c>
      <c r="D58" s="552"/>
      <c r="E58" s="553"/>
      <c r="F58" s="554"/>
      <c r="G58" s="555"/>
      <c r="H58" s="552"/>
      <c r="I58" s="553"/>
      <c r="J58" s="552"/>
      <c r="K58" s="553"/>
      <c r="L58" s="556"/>
      <c r="M58" s="557"/>
      <c r="N58" s="557"/>
      <c r="O58" s="557"/>
      <c r="P58" s="558">
        <f t="shared" si="65"/>
        <v>70</v>
      </c>
      <c r="Q58" s="87">
        <f t="shared" si="65"/>
        <v>1344</v>
      </c>
      <c r="R58" s="88">
        <f t="shared" si="65"/>
        <v>71</v>
      </c>
      <c r="S58" s="89">
        <f t="shared" si="65"/>
        <v>1124</v>
      </c>
      <c r="T58" s="86">
        <f t="shared" si="65"/>
        <v>60</v>
      </c>
      <c r="U58" s="87">
        <f t="shared" si="65"/>
        <v>121</v>
      </c>
      <c r="V58" s="86">
        <f t="shared" si="65"/>
        <v>12</v>
      </c>
      <c r="W58" s="87">
        <f t="shared" si="65"/>
        <v>119</v>
      </c>
      <c r="X58" s="90">
        <f t="shared" si="66"/>
        <v>213</v>
      </c>
      <c r="Y58" s="487">
        <f t="shared" si="66"/>
        <v>2708</v>
      </c>
      <c r="Z58" s="72">
        <f>3*X58</f>
        <v>639</v>
      </c>
      <c r="AA58" s="92">
        <f t="shared" si="70"/>
        <v>0.5325</v>
      </c>
      <c r="AC58" s="376" t="s">
        <v>21</v>
      </c>
      <c r="AD58" s="559">
        <f>AD8</f>
        <v>26</v>
      </c>
      <c r="AE58" s="560">
        <v>0</v>
      </c>
      <c r="AF58" s="561">
        <v>0</v>
      </c>
      <c r="AG58" s="562"/>
      <c r="AH58" s="563"/>
      <c r="AI58" s="560"/>
      <c r="AJ58" s="561"/>
      <c r="AK58" s="560"/>
      <c r="AL58" s="561"/>
      <c r="AM58" s="383">
        <f t="shared" si="67"/>
        <v>0</v>
      </c>
      <c r="AN58" s="415">
        <f t="shared" si="67"/>
        <v>0</v>
      </c>
      <c r="AO58" s="564">
        <f t="shared" si="68"/>
        <v>88</v>
      </c>
      <c r="AP58" s="561">
        <f t="shared" si="68"/>
        <v>1587</v>
      </c>
      <c r="AQ58" s="562">
        <f t="shared" si="68"/>
        <v>80</v>
      </c>
      <c r="AR58" s="563">
        <f t="shared" si="68"/>
        <v>1308</v>
      </c>
      <c r="AS58" s="560">
        <f t="shared" si="68"/>
        <v>63</v>
      </c>
      <c r="AT58" s="561">
        <f t="shared" si="68"/>
        <v>119</v>
      </c>
      <c r="AU58" s="560">
        <f t="shared" si="68"/>
        <v>25</v>
      </c>
      <c r="AV58" s="561">
        <f t="shared" si="68"/>
        <v>178</v>
      </c>
      <c r="AW58" s="383">
        <f t="shared" si="69"/>
        <v>256</v>
      </c>
      <c r="AX58" s="489">
        <f t="shared" si="69"/>
        <v>3192</v>
      </c>
    </row>
    <row r="59" spans="1:50" s="323" customFormat="1" ht="25.5" customHeight="1">
      <c r="A59" s="317"/>
      <c r="B59" s="565" t="s">
        <v>22</v>
      </c>
      <c r="C59" s="566">
        <f>SUM(C56:C58)</f>
        <v>75</v>
      </c>
      <c r="D59" s="567"/>
      <c r="E59" s="568"/>
      <c r="F59" s="569"/>
      <c r="G59" s="570"/>
      <c r="H59" s="571"/>
      <c r="I59" s="572"/>
      <c r="J59" s="569"/>
      <c r="K59" s="572"/>
      <c r="L59" s="571"/>
      <c r="M59" s="567"/>
      <c r="N59" s="571"/>
      <c r="O59" s="571"/>
      <c r="P59" s="104">
        <f aca="true" t="shared" si="71" ref="P59:Y59">SUM(P56:P58)</f>
        <v>197</v>
      </c>
      <c r="Q59" s="106">
        <f t="shared" si="71"/>
        <v>3594</v>
      </c>
      <c r="R59" s="107">
        <f t="shared" si="71"/>
        <v>195</v>
      </c>
      <c r="S59" s="108">
        <f t="shared" si="71"/>
        <v>3380</v>
      </c>
      <c r="T59" s="109">
        <f t="shared" si="71"/>
        <v>173</v>
      </c>
      <c r="U59" s="110">
        <f t="shared" si="71"/>
        <v>439</v>
      </c>
      <c r="V59" s="107">
        <f t="shared" si="71"/>
        <v>35</v>
      </c>
      <c r="W59" s="110">
        <f t="shared" si="71"/>
        <v>416</v>
      </c>
      <c r="X59" s="111">
        <f t="shared" si="71"/>
        <v>600</v>
      </c>
      <c r="Y59" s="115">
        <f t="shared" si="71"/>
        <v>7829</v>
      </c>
      <c r="Z59" s="112">
        <f>SUM(Z56:Z58)</f>
        <v>1800</v>
      </c>
      <c r="AA59" s="113">
        <f t="shared" si="70"/>
        <v>0.5</v>
      </c>
      <c r="AC59" s="387" t="s">
        <v>22</v>
      </c>
      <c r="AD59" s="395">
        <f aca="true" t="shared" si="72" ref="AD59:AX59">SUM(AD56:AD58)</f>
        <v>78</v>
      </c>
      <c r="AE59" s="389">
        <f t="shared" si="72"/>
        <v>5</v>
      </c>
      <c r="AF59" s="390">
        <f t="shared" si="72"/>
        <v>479</v>
      </c>
      <c r="AG59" s="391">
        <f t="shared" si="72"/>
        <v>0</v>
      </c>
      <c r="AH59" s="392">
        <f t="shared" si="72"/>
        <v>0</v>
      </c>
      <c r="AI59" s="393">
        <f t="shared" si="72"/>
        <v>0</v>
      </c>
      <c r="AJ59" s="394">
        <f t="shared" si="72"/>
        <v>0</v>
      </c>
      <c r="AK59" s="391">
        <f t="shared" si="72"/>
        <v>0</v>
      </c>
      <c r="AL59" s="394">
        <f t="shared" si="72"/>
        <v>0</v>
      </c>
      <c r="AM59" s="393">
        <f t="shared" si="72"/>
        <v>5</v>
      </c>
      <c r="AN59" s="389">
        <f t="shared" si="72"/>
        <v>479</v>
      </c>
      <c r="AO59" s="395">
        <f t="shared" si="72"/>
        <v>242</v>
      </c>
      <c r="AP59" s="390">
        <f t="shared" si="72"/>
        <v>4810</v>
      </c>
      <c r="AQ59" s="391">
        <f t="shared" si="72"/>
        <v>216</v>
      </c>
      <c r="AR59" s="392">
        <f t="shared" si="72"/>
        <v>3454</v>
      </c>
      <c r="AS59" s="393">
        <f t="shared" si="72"/>
        <v>182</v>
      </c>
      <c r="AT59" s="394">
        <f t="shared" si="72"/>
        <v>375</v>
      </c>
      <c r="AU59" s="391">
        <f t="shared" si="72"/>
        <v>66</v>
      </c>
      <c r="AV59" s="394">
        <f t="shared" si="72"/>
        <v>465</v>
      </c>
      <c r="AW59" s="393">
        <f>SUM(AW56:AW58)</f>
        <v>706</v>
      </c>
      <c r="AX59" s="396">
        <f t="shared" si="72"/>
        <v>9104</v>
      </c>
    </row>
    <row r="60" spans="1:50" s="323" customFormat="1" ht="25.5" customHeight="1">
      <c r="A60" s="317"/>
      <c r="B60" s="573" t="s">
        <v>23</v>
      </c>
      <c r="C60" s="574">
        <f>C35</f>
        <v>31</v>
      </c>
      <c r="D60" s="575"/>
      <c r="E60" s="576"/>
      <c r="F60" s="577"/>
      <c r="G60" s="578"/>
      <c r="H60" s="575"/>
      <c r="I60" s="579"/>
      <c r="J60" s="575"/>
      <c r="K60" s="579"/>
      <c r="L60" s="580"/>
      <c r="M60" s="581"/>
      <c r="N60" s="581"/>
      <c r="O60" s="581"/>
      <c r="P60" s="582">
        <f aca="true" t="shared" si="73" ref="P60:W62">D60+P35+D35+P10+D10</f>
        <v>70</v>
      </c>
      <c r="Q60" s="131">
        <f t="shared" si="73"/>
        <v>1251</v>
      </c>
      <c r="R60" s="132">
        <f t="shared" si="73"/>
        <v>66</v>
      </c>
      <c r="S60" s="133">
        <f t="shared" si="73"/>
        <v>1190</v>
      </c>
      <c r="T60" s="130">
        <f t="shared" si="73"/>
        <v>28</v>
      </c>
      <c r="U60" s="131">
        <f t="shared" si="73"/>
        <v>88</v>
      </c>
      <c r="V60" s="130">
        <f t="shared" si="73"/>
        <v>10</v>
      </c>
      <c r="W60" s="131">
        <f t="shared" si="73"/>
        <v>93</v>
      </c>
      <c r="X60" s="134">
        <f aca="true" t="shared" si="74" ref="X60:Y62">P60+R60+T60+V60</f>
        <v>174</v>
      </c>
      <c r="Y60" s="137">
        <f t="shared" si="74"/>
        <v>2622</v>
      </c>
      <c r="Z60" s="136">
        <f>3*X60</f>
        <v>522</v>
      </c>
      <c r="AA60" s="52">
        <f t="shared" si="70"/>
        <v>0.35080645161290325</v>
      </c>
      <c r="AC60" s="403" t="s">
        <v>23</v>
      </c>
      <c r="AD60" s="583">
        <f>AD10</f>
        <v>26</v>
      </c>
      <c r="AE60" s="584">
        <v>12</v>
      </c>
      <c r="AF60" s="585">
        <v>1000</v>
      </c>
      <c r="AG60" s="586"/>
      <c r="AH60" s="587"/>
      <c r="AI60" s="584"/>
      <c r="AJ60" s="588"/>
      <c r="AK60" s="584"/>
      <c r="AL60" s="588"/>
      <c r="AM60" s="409">
        <f aca="true" t="shared" si="75" ref="AM60:AN62">AE60+AG60+AI60+AK60</f>
        <v>12</v>
      </c>
      <c r="AN60" s="410">
        <f t="shared" si="75"/>
        <v>1000</v>
      </c>
      <c r="AO60" s="589">
        <f aca="true" t="shared" si="76" ref="AO60:AV62">AE60+AO35+AE35+AO10+AE10</f>
        <v>95</v>
      </c>
      <c r="AP60" s="588">
        <f t="shared" si="76"/>
        <v>2368</v>
      </c>
      <c r="AQ60" s="586">
        <f t="shared" si="76"/>
        <v>83</v>
      </c>
      <c r="AR60" s="587">
        <f t="shared" si="76"/>
        <v>1481</v>
      </c>
      <c r="AS60" s="584">
        <f t="shared" si="76"/>
        <v>72</v>
      </c>
      <c r="AT60" s="588">
        <f t="shared" si="76"/>
        <v>270</v>
      </c>
      <c r="AU60" s="584">
        <f t="shared" si="76"/>
        <v>28</v>
      </c>
      <c r="AV60" s="588">
        <f t="shared" si="76"/>
        <v>230</v>
      </c>
      <c r="AW60" s="409">
        <f aca="true" t="shared" si="77" ref="AW60:AX62">AO60+AQ60+AS60+AU60</f>
        <v>278</v>
      </c>
      <c r="AX60" s="412">
        <f t="shared" si="77"/>
        <v>4349</v>
      </c>
    </row>
    <row r="61" spans="1:50" s="323" customFormat="1" ht="25.5" customHeight="1">
      <c r="A61" s="317"/>
      <c r="B61" s="535" t="s">
        <v>24</v>
      </c>
      <c r="C61" s="536">
        <f>C36</f>
        <v>31</v>
      </c>
      <c r="D61" s="537"/>
      <c r="E61" s="538"/>
      <c r="F61" s="539"/>
      <c r="G61" s="540"/>
      <c r="H61" s="537"/>
      <c r="I61" s="538"/>
      <c r="J61" s="537"/>
      <c r="K61" s="538"/>
      <c r="L61" s="541"/>
      <c r="M61" s="542"/>
      <c r="N61" s="542"/>
      <c r="O61" s="542"/>
      <c r="P61" s="543">
        <f t="shared" si="73"/>
        <v>64</v>
      </c>
      <c r="Q61" s="67">
        <f t="shared" si="73"/>
        <v>1237</v>
      </c>
      <c r="R61" s="68">
        <f t="shared" si="73"/>
        <v>68</v>
      </c>
      <c r="S61" s="69">
        <f t="shared" si="73"/>
        <v>1194</v>
      </c>
      <c r="T61" s="66">
        <f t="shared" si="73"/>
        <v>62</v>
      </c>
      <c r="U61" s="67">
        <f t="shared" si="73"/>
        <v>168</v>
      </c>
      <c r="V61" s="66">
        <f t="shared" si="73"/>
        <v>14</v>
      </c>
      <c r="W61" s="67">
        <f t="shared" si="73"/>
        <v>113</v>
      </c>
      <c r="X61" s="147">
        <f t="shared" si="74"/>
        <v>208</v>
      </c>
      <c r="Y61" s="74">
        <f t="shared" si="74"/>
        <v>2712</v>
      </c>
      <c r="Z61" s="136">
        <f>3*X61</f>
        <v>624</v>
      </c>
      <c r="AA61" s="73">
        <f t="shared" si="70"/>
        <v>0.41935483870967744</v>
      </c>
      <c r="AC61" s="357" t="s">
        <v>24</v>
      </c>
      <c r="AD61" s="544">
        <f>AD11</f>
        <v>27</v>
      </c>
      <c r="AE61" s="545">
        <v>0</v>
      </c>
      <c r="AF61" s="546">
        <v>0</v>
      </c>
      <c r="AG61" s="547"/>
      <c r="AH61" s="548"/>
      <c r="AI61" s="545"/>
      <c r="AJ61" s="546"/>
      <c r="AK61" s="545"/>
      <c r="AL61" s="546"/>
      <c r="AM61" s="413">
        <f t="shared" si="75"/>
        <v>0</v>
      </c>
      <c r="AN61" s="365">
        <f t="shared" si="75"/>
        <v>0</v>
      </c>
      <c r="AO61" s="549">
        <f t="shared" si="76"/>
        <v>73</v>
      </c>
      <c r="AP61" s="546">
        <f t="shared" si="76"/>
        <v>1265</v>
      </c>
      <c r="AQ61" s="547">
        <f t="shared" si="76"/>
        <v>68</v>
      </c>
      <c r="AR61" s="548">
        <f t="shared" si="76"/>
        <v>1051</v>
      </c>
      <c r="AS61" s="545">
        <f t="shared" si="76"/>
        <v>60</v>
      </c>
      <c r="AT61" s="546">
        <f t="shared" si="76"/>
        <v>219</v>
      </c>
      <c r="AU61" s="545">
        <f t="shared" si="76"/>
        <v>17</v>
      </c>
      <c r="AV61" s="546">
        <f t="shared" si="76"/>
        <v>115</v>
      </c>
      <c r="AW61" s="413">
        <f t="shared" si="77"/>
        <v>218</v>
      </c>
      <c r="AX61" s="367">
        <f t="shared" si="77"/>
        <v>2650</v>
      </c>
    </row>
    <row r="62" spans="1:50" s="323" customFormat="1" ht="25.5" customHeight="1">
      <c r="A62" s="317"/>
      <c r="B62" s="550" t="s">
        <v>25</v>
      </c>
      <c r="C62" s="551">
        <f>C37</f>
        <v>27</v>
      </c>
      <c r="D62" s="552"/>
      <c r="E62" s="553"/>
      <c r="F62" s="554"/>
      <c r="G62" s="555"/>
      <c r="H62" s="552"/>
      <c r="I62" s="553"/>
      <c r="J62" s="552"/>
      <c r="K62" s="553"/>
      <c r="L62" s="556"/>
      <c r="M62" s="557"/>
      <c r="N62" s="557"/>
      <c r="O62" s="557"/>
      <c r="P62" s="558">
        <f t="shared" si="73"/>
        <v>74</v>
      </c>
      <c r="Q62" s="87">
        <f t="shared" si="73"/>
        <v>1056</v>
      </c>
      <c r="R62" s="88">
        <f t="shared" si="73"/>
        <v>59</v>
      </c>
      <c r="S62" s="89">
        <f t="shared" si="73"/>
        <v>1039</v>
      </c>
      <c r="T62" s="86">
        <f t="shared" si="73"/>
        <v>57</v>
      </c>
      <c r="U62" s="87">
        <f t="shared" si="73"/>
        <v>166</v>
      </c>
      <c r="V62" s="86">
        <f t="shared" si="73"/>
        <v>11</v>
      </c>
      <c r="W62" s="87">
        <f t="shared" si="73"/>
        <v>99</v>
      </c>
      <c r="X62" s="90">
        <f t="shared" si="74"/>
        <v>201</v>
      </c>
      <c r="Y62" s="93">
        <f t="shared" si="74"/>
        <v>2360</v>
      </c>
      <c r="Z62" s="149">
        <f>3*X62</f>
        <v>603</v>
      </c>
      <c r="AA62" s="92">
        <f t="shared" si="70"/>
        <v>0.4652777777777778</v>
      </c>
      <c r="AC62" s="376" t="s">
        <v>25</v>
      </c>
      <c r="AD62" s="559">
        <f>AD12</f>
        <v>26</v>
      </c>
      <c r="AE62" s="560">
        <v>0</v>
      </c>
      <c r="AF62" s="561">
        <v>0</v>
      </c>
      <c r="AG62" s="562"/>
      <c r="AH62" s="563"/>
      <c r="AI62" s="560"/>
      <c r="AJ62" s="561"/>
      <c r="AK62" s="560"/>
      <c r="AL62" s="561"/>
      <c r="AM62" s="383">
        <f t="shared" si="75"/>
        <v>0</v>
      </c>
      <c r="AN62" s="415">
        <f t="shared" si="75"/>
        <v>0</v>
      </c>
      <c r="AO62" s="564">
        <f t="shared" si="76"/>
        <v>79</v>
      </c>
      <c r="AP62" s="561">
        <f t="shared" si="76"/>
        <v>1451</v>
      </c>
      <c r="AQ62" s="562">
        <f t="shared" si="76"/>
        <v>74</v>
      </c>
      <c r="AR62" s="563">
        <f t="shared" si="76"/>
        <v>1173</v>
      </c>
      <c r="AS62" s="560">
        <f t="shared" si="76"/>
        <v>65</v>
      </c>
      <c r="AT62" s="561">
        <f t="shared" si="76"/>
        <v>172</v>
      </c>
      <c r="AU62" s="560">
        <f t="shared" si="76"/>
        <v>19</v>
      </c>
      <c r="AV62" s="561">
        <f t="shared" si="76"/>
        <v>143</v>
      </c>
      <c r="AW62" s="383">
        <f t="shared" si="77"/>
        <v>237</v>
      </c>
      <c r="AX62" s="386">
        <f t="shared" si="77"/>
        <v>2939</v>
      </c>
    </row>
    <row r="63" spans="1:50" s="323" customFormat="1" ht="25.5" customHeight="1">
      <c r="A63" s="317"/>
      <c r="B63" s="565" t="s">
        <v>26</v>
      </c>
      <c r="C63" s="590">
        <f>SUM(C60:C62)</f>
        <v>89</v>
      </c>
      <c r="D63" s="567"/>
      <c r="E63" s="568"/>
      <c r="F63" s="569"/>
      <c r="G63" s="570"/>
      <c r="H63" s="571"/>
      <c r="I63" s="572"/>
      <c r="J63" s="569"/>
      <c r="K63" s="572"/>
      <c r="L63" s="571"/>
      <c r="M63" s="567"/>
      <c r="N63" s="571"/>
      <c r="O63" s="571"/>
      <c r="P63" s="104">
        <f aca="true" t="shared" si="78" ref="P63:Y63">SUM(P60:P62)</f>
        <v>208</v>
      </c>
      <c r="Q63" s="106">
        <f t="shared" si="78"/>
        <v>3544</v>
      </c>
      <c r="R63" s="107">
        <f t="shared" si="78"/>
        <v>193</v>
      </c>
      <c r="S63" s="108">
        <f t="shared" si="78"/>
        <v>3423</v>
      </c>
      <c r="T63" s="109">
        <f t="shared" si="78"/>
        <v>147</v>
      </c>
      <c r="U63" s="110">
        <f t="shared" si="78"/>
        <v>422</v>
      </c>
      <c r="V63" s="107">
        <f t="shared" si="78"/>
        <v>35</v>
      </c>
      <c r="W63" s="110">
        <f t="shared" si="78"/>
        <v>305</v>
      </c>
      <c r="X63" s="111">
        <f t="shared" si="78"/>
        <v>583</v>
      </c>
      <c r="Y63" s="115">
        <f t="shared" si="78"/>
        <v>7694</v>
      </c>
      <c r="Z63" s="112">
        <f>SUM(Z60:Z62)</f>
        <v>1749</v>
      </c>
      <c r="AA63" s="113">
        <f t="shared" si="70"/>
        <v>0.40941011235955055</v>
      </c>
      <c r="AC63" s="387" t="s">
        <v>26</v>
      </c>
      <c r="AD63" s="395">
        <f aca="true" t="shared" si="79" ref="AD63:AX63">SUM(AD60:AD62)</f>
        <v>79</v>
      </c>
      <c r="AE63" s="389">
        <f t="shared" si="79"/>
        <v>12</v>
      </c>
      <c r="AF63" s="390">
        <f t="shared" si="79"/>
        <v>1000</v>
      </c>
      <c r="AG63" s="391">
        <f t="shared" si="79"/>
        <v>0</v>
      </c>
      <c r="AH63" s="392">
        <f t="shared" si="79"/>
        <v>0</v>
      </c>
      <c r="AI63" s="393">
        <f t="shared" si="79"/>
        <v>0</v>
      </c>
      <c r="AJ63" s="394">
        <f t="shared" si="79"/>
        <v>0</v>
      </c>
      <c r="AK63" s="391">
        <f t="shared" si="79"/>
        <v>0</v>
      </c>
      <c r="AL63" s="394">
        <f t="shared" si="79"/>
        <v>0</v>
      </c>
      <c r="AM63" s="393">
        <f t="shared" si="79"/>
        <v>12</v>
      </c>
      <c r="AN63" s="389">
        <f t="shared" si="79"/>
        <v>1000</v>
      </c>
      <c r="AO63" s="395">
        <f t="shared" si="79"/>
        <v>247</v>
      </c>
      <c r="AP63" s="390">
        <f t="shared" si="79"/>
        <v>5084</v>
      </c>
      <c r="AQ63" s="391">
        <f t="shared" si="79"/>
        <v>225</v>
      </c>
      <c r="AR63" s="392">
        <f t="shared" si="79"/>
        <v>3705</v>
      </c>
      <c r="AS63" s="393">
        <f t="shared" si="79"/>
        <v>197</v>
      </c>
      <c r="AT63" s="394">
        <f t="shared" si="79"/>
        <v>661</v>
      </c>
      <c r="AU63" s="391">
        <f t="shared" si="79"/>
        <v>64</v>
      </c>
      <c r="AV63" s="394">
        <f t="shared" si="79"/>
        <v>488</v>
      </c>
      <c r="AW63" s="393">
        <f t="shared" si="79"/>
        <v>733</v>
      </c>
      <c r="AX63" s="396">
        <f t="shared" si="79"/>
        <v>9938</v>
      </c>
    </row>
    <row r="64" spans="1:50" s="323" customFormat="1" ht="25.5" customHeight="1" thickBot="1">
      <c r="A64" s="317"/>
      <c r="B64" s="591" t="s">
        <v>27</v>
      </c>
      <c r="C64" s="592">
        <f>C59+C63</f>
        <v>164</v>
      </c>
      <c r="D64" s="593"/>
      <c r="E64" s="594"/>
      <c r="F64" s="595"/>
      <c r="G64" s="596"/>
      <c r="H64" s="597"/>
      <c r="I64" s="598"/>
      <c r="J64" s="597"/>
      <c r="K64" s="598"/>
      <c r="L64" s="599"/>
      <c r="M64" s="600"/>
      <c r="N64" s="600"/>
      <c r="O64" s="600"/>
      <c r="P64" s="418">
        <f aca="true" t="shared" si="80" ref="P64:Y64">P59+P63</f>
        <v>405</v>
      </c>
      <c r="Q64" s="153">
        <f t="shared" si="80"/>
        <v>7138</v>
      </c>
      <c r="R64" s="162">
        <f t="shared" si="80"/>
        <v>388</v>
      </c>
      <c r="S64" s="163">
        <f t="shared" si="80"/>
        <v>6803</v>
      </c>
      <c r="T64" s="156">
        <f t="shared" si="80"/>
        <v>320</v>
      </c>
      <c r="U64" s="157">
        <f t="shared" si="80"/>
        <v>861</v>
      </c>
      <c r="V64" s="156">
        <f t="shared" si="80"/>
        <v>70</v>
      </c>
      <c r="W64" s="157">
        <f t="shared" si="80"/>
        <v>721</v>
      </c>
      <c r="X64" s="601">
        <f t="shared" si="80"/>
        <v>1183</v>
      </c>
      <c r="Y64" s="602">
        <f t="shared" si="80"/>
        <v>15523</v>
      </c>
      <c r="Z64" s="160">
        <f>Z59+Z63</f>
        <v>3549</v>
      </c>
      <c r="AA64" s="161">
        <f t="shared" si="70"/>
        <v>0.45083841463414637</v>
      </c>
      <c r="AC64" s="419" t="s">
        <v>27</v>
      </c>
      <c r="AD64" s="420">
        <f aca="true" t="shared" si="81" ref="AD64:AX64">AD59+AD63</f>
        <v>157</v>
      </c>
      <c r="AE64" s="421">
        <f t="shared" si="81"/>
        <v>17</v>
      </c>
      <c r="AF64" s="422">
        <f t="shared" si="81"/>
        <v>1479</v>
      </c>
      <c r="AG64" s="423">
        <f t="shared" si="81"/>
        <v>0</v>
      </c>
      <c r="AH64" s="424">
        <f t="shared" si="81"/>
        <v>0</v>
      </c>
      <c r="AI64" s="425">
        <f t="shared" si="81"/>
        <v>0</v>
      </c>
      <c r="AJ64" s="426">
        <f t="shared" si="81"/>
        <v>0</v>
      </c>
      <c r="AK64" s="425">
        <f t="shared" si="81"/>
        <v>0</v>
      </c>
      <c r="AL64" s="426">
        <f t="shared" si="81"/>
        <v>0</v>
      </c>
      <c r="AM64" s="427">
        <f t="shared" si="81"/>
        <v>17</v>
      </c>
      <c r="AN64" s="428">
        <f t="shared" si="81"/>
        <v>1479</v>
      </c>
      <c r="AO64" s="429">
        <f t="shared" si="81"/>
        <v>489</v>
      </c>
      <c r="AP64" s="422">
        <f t="shared" si="81"/>
        <v>9894</v>
      </c>
      <c r="AQ64" s="430">
        <f t="shared" si="81"/>
        <v>441</v>
      </c>
      <c r="AR64" s="431">
        <f t="shared" si="81"/>
        <v>7159</v>
      </c>
      <c r="AS64" s="425">
        <f t="shared" si="81"/>
        <v>379</v>
      </c>
      <c r="AT64" s="426">
        <f t="shared" si="81"/>
        <v>1036</v>
      </c>
      <c r="AU64" s="425">
        <f t="shared" si="81"/>
        <v>130</v>
      </c>
      <c r="AV64" s="426">
        <f t="shared" si="81"/>
        <v>953</v>
      </c>
      <c r="AW64" s="603">
        <f t="shared" si="81"/>
        <v>1439</v>
      </c>
      <c r="AX64" s="604">
        <f t="shared" si="81"/>
        <v>19042</v>
      </c>
    </row>
    <row r="65" spans="1:50" s="323" customFormat="1" ht="25.5" customHeight="1">
      <c r="A65" s="317"/>
      <c r="B65" s="605" t="s">
        <v>28</v>
      </c>
      <c r="C65" s="606">
        <f>C40</f>
        <v>27</v>
      </c>
      <c r="D65" s="607"/>
      <c r="E65" s="608"/>
      <c r="F65" s="609"/>
      <c r="G65" s="610"/>
      <c r="H65" s="611"/>
      <c r="I65" s="608"/>
      <c r="J65" s="607"/>
      <c r="K65" s="608"/>
      <c r="L65" s="612"/>
      <c r="M65" s="613"/>
      <c r="N65" s="613"/>
      <c r="O65" s="613"/>
      <c r="P65" s="614">
        <f aca="true" t="shared" si="82" ref="P65:Q67">D65+P40+D40+P15+D15</f>
        <v>77</v>
      </c>
      <c r="Q65" s="184">
        <f t="shared" si="82"/>
        <v>1133</v>
      </c>
      <c r="R65" s="182">
        <f>R40+F40+R15+F15</f>
        <v>64</v>
      </c>
      <c r="S65" s="183">
        <f>G65+S40+G40+S15+G15</f>
        <v>1158</v>
      </c>
      <c r="T65" s="180">
        <f>T40+H40+T15+H15</f>
        <v>18</v>
      </c>
      <c r="U65" s="184">
        <f aca="true" t="shared" si="83" ref="U65:W67">I65+U40+I40+U15+I15</f>
        <v>146</v>
      </c>
      <c r="V65" s="180">
        <f t="shared" si="83"/>
        <v>9</v>
      </c>
      <c r="W65" s="184">
        <f t="shared" si="83"/>
        <v>86</v>
      </c>
      <c r="X65" s="185">
        <f aca="true" t="shared" si="84" ref="X65:Y67">P65+R65+T65+V65</f>
        <v>168</v>
      </c>
      <c r="Y65" s="189">
        <f t="shared" si="84"/>
        <v>2523</v>
      </c>
      <c r="Z65" s="187">
        <f>3*X65</f>
        <v>504</v>
      </c>
      <c r="AA65" s="113">
        <f t="shared" si="70"/>
        <v>0.3888888888888889</v>
      </c>
      <c r="AC65" s="439" t="s">
        <v>28</v>
      </c>
      <c r="AD65" s="615">
        <f>AD15</f>
        <v>26</v>
      </c>
      <c r="AE65" s="616">
        <v>16</v>
      </c>
      <c r="AF65" s="617">
        <v>1047</v>
      </c>
      <c r="AG65" s="618"/>
      <c r="AH65" s="619"/>
      <c r="AI65" s="620"/>
      <c r="AJ65" s="617"/>
      <c r="AK65" s="616"/>
      <c r="AL65" s="617"/>
      <c r="AM65" s="445">
        <f>AE65</f>
        <v>16</v>
      </c>
      <c r="AN65" s="446">
        <f>AF65+AH65+AJ65+AL65</f>
        <v>1047</v>
      </c>
      <c r="AO65" s="621">
        <f aca="true" t="shared" si="85" ref="AO65:AP67">AE65+AO40+AE40+AO15+AE15</f>
        <v>99</v>
      </c>
      <c r="AP65" s="617">
        <f t="shared" si="85"/>
        <v>2427</v>
      </c>
      <c r="AQ65" s="622">
        <f>AQ40+AG40+AQ15+AG15</f>
        <v>81</v>
      </c>
      <c r="AR65" s="619">
        <f>AH65+AR40+AH40+AR15+AH15</f>
        <v>1260</v>
      </c>
      <c r="AS65" s="616">
        <f>AS40+AI40+AS15+AI15</f>
        <v>71</v>
      </c>
      <c r="AT65" s="617">
        <f aca="true" t="shared" si="86" ref="AT65:AV67">AJ65+AT40+AJ40+AT15+AJ15</f>
        <v>127</v>
      </c>
      <c r="AU65" s="616">
        <f t="shared" si="86"/>
        <v>24</v>
      </c>
      <c r="AV65" s="617">
        <f t="shared" si="86"/>
        <v>175</v>
      </c>
      <c r="AW65" s="445">
        <f aca="true" t="shared" si="87" ref="AW65:AX67">AO65+AQ65+AS65+AU65</f>
        <v>275</v>
      </c>
      <c r="AX65" s="448">
        <f t="shared" si="87"/>
        <v>3989</v>
      </c>
    </row>
    <row r="66" spans="1:50" s="323" customFormat="1" ht="25.5" customHeight="1">
      <c r="A66" s="317"/>
      <c r="B66" s="535" t="s">
        <v>29</v>
      </c>
      <c r="C66" s="623">
        <f>C41</f>
        <v>26</v>
      </c>
      <c r="D66" s="624"/>
      <c r="E66" s="625"/>
      <c r="F66" s="626"/>
      <c r="G66" s="627"/>
      <c r="H66" s="628"/>
      <c r="I66" s="625"/>
      <c r="J66" s="629"/>
      <c r="K66" s="625"/>
      <c r="L66" s="630"/>
      <c r="M66" s="542"/>
      <c r="N66" s="542"/>
      <c r="O66" s="542"/>
      <c r="P66" s="631">
        <f t="shared" si="82"/>
        <v>79</v>
      </c>
      <c r="Q66" s="204">
        <f t="shared" si="82"/>
        <v>1180</v>
      </c>
      <c r="R66" s="202">
        <f>R41+F41+R16+F16</f>
        <v>65</v>
      </c>
      <c r="S66" s="203">
        <f>G66+S41+G41+S16+G16</f>
        <v>1147</v>
      </c>
      <c r="T66" s="201">
        <f>T41+H41+T16+H16</f>
        <v>14</v>
      </c>
      <c r="U66" s="204">
        <f t="shared" si="83"/>
        <v>112</v>
      </c>
      <c r="V66" s="201">
        <f t="shared" si="83"/>
        <v>7</v>
      </c>
      <c r="W66" s="204">
        <f t="shared" si="83"/>
        <v>63</v>
      </c>
      <c r="X66" s="70">
        <f t="shared" si="84"/>
        <v>165</v>
      </c>
      <c r="Y66" s="74">
        <f t="shared" si="84"/>
        <v>2502</v>
      </c>
      <c r="Z66" s="72">
        <f>3*X66</f>
        <v>495</v>
      </c>
      <c r="AA66" s="73">
        <f t="shared" si="70"/>
        <v>0.39663461538461536</v>
      </c>
      <c r="AC66" s="357" t="s">
        <v>29</v>
      </c>
      <c r="AD66" s="544">
        <f>AD16</f>
        <v>26</v>
      </c>
      <c r="AE66" s="632">
        <v>24</v>
      </c>
      <c r="AF66" s="633">
        <v>1655</v>
      </c>
      <c r="AG66" s="634"/>
      <c r="AH66" s="635"/>
      <c r="AI66" s="636"/>
      <c r="AJ66" s="633"/>
      <c r="AK66" s="637"/>
      <c r="AL66" s="633"/>
      <c r="AM66" s="364">
        <f>AE66</f>
        <v>24</v>
      </c>
      <c r="AN66" s="365">
        <f>AF66+AH66+AJ66+AL66</f>
        <v>1655</v>
      </c>
      <c r="AO66" s="638">
        <f t="shared" si="85"/>
        <v>104</v>
      </c>
      <c r="AP66" s="633">
        <f t="shared" si="85"/>
        <v>2948</v>
      </c>
      <c r="AQ66" s="637">
        <f>AQ41+AG41+AQ16+AG16</f>
        <v>81</v>
      </c>
      <c r="AR66" s="635">
        <f>AH66+AR41+AH41+AR16+AH16</f>
        <v>1102</v>
      </c>
      <c r="AS66" s="632">
        <f>AS41+AI41+AS16+AI16</f>
        <v>72</v>
      </c>
      <c r="AT66" s="633">
        <f t="shared" si="86"/>
        <v>88</v>
      </c>
      <c r="AU66" s="632">
        <f t="shared" si="86"/>
        <v>25</v>
      </c>
      <c r="AV66" s="633">
        <f t="shared" si="86"/>
        <v>129</v>
      </c>
      <c r="AW66" s="364">
        <f t="shared" si="87"/>
        <v>282</v>
      </c>
      <c r="AX66" s="367">
        <f t="shared" si="87"/>
        <v>4267</v>
      </c>
    </row>
    <row r="67" spans="1:50" s="323" customFormat="1" ht="25.5" customHeight="1">
      <c r="A67" s="317"/>
      <c r="B67" s="550" t="s">
        <v>30</v>
      </c>
      <c r="C67" s="639">
        <f>C42</f>
        <v>24</v>
      </c>
      <c r="D67" s="640"/>
      <c r="E67" s="641"/>
      <c r="F67" s="642"/>
      <c r="G67" s="643"/>
      <c r="H67" s="644"/>
      <c r="I67" s="641"/>
      <c r="J67" s="645"/>
      <c r="K67" s="641"/>
      <c r="L67" s="646"/>
      <c r="M67" s="557"/>
      <c r="N67" s="557"/>
      <c r="O67" s="557"/>
      <c r="P67" s="647">
        <f t="shared" si="82"/>
        <v>63</v>
      </c>
      <c r="Q67" s="261">
        <f t="shared" si="82"/>
        <v>1105</v>
      </c>
      <c r="R67" s="262">
        <f>R42+F42+R17+F17</f>
        <v>51</v>
      </c>
      <c r="S67" s="263">
        <f>G67+S42+G42+S17+G17</f>
        <v>916</v>
      </c>
      <c r="T67" s="260">
        <f>T42+H42+T17+H17</f>
        <v>13</v>
      </c>
      <c r="U67" s="261">
        <f t="shared" si="83"/>
        <v>102</v>
      </c>
      <c r="V67" s="260">
        <f t="shared" si="83"/>
        <v>11</v>
      </c>
      <c r="W67" s="261">
        <f t="shared" si="83"/>
        <v>101</v>
      </c>
      <c r="X67" s="264">
        <f t="shared" si="84"/>
        <v>138</v>
      </c>
      <c r="Y67" s="93">
        <f t="shared" si="84"/>
        <v>2224</v>
      </c>
      <c r="Z67" s="228">
        <f>3*X67</f>
        <v>414</v>
      </c>
      <c r="AA67" s="92">
        <f t="shared" si="70"/>
        <v>0.359375</v>
      </c>
      <c r="AC67" s="376" t="s">
        <v>30</v>
      </c>
      <c r="AD67" s="559">
        <f>AD17</f>
        <v>24</v>
      </c>
      <c r="AE67" s="648">
        <v>1</v>
      </c>
      <c r="AF67" s="649">
        <v>180</v>
      </c>
      <c r="AG67" s="650"/>
      <c r="AH67" s="651"/>
      <c r="AI67" s="652"/>
      <c r="AJ67" s="649"/>
      <c r="AK67" s="653"/>
      <c r="AL67" s="649"/>
      <c r="AM67" s="464">
        <f>AE67</f>
        <v>1</v>
      </c>
      <c r="AN67" s="415">
        <f>AF67+AH67+AJ67+AL67</f>
        <v>180</v>
      </c>
      <c r="AO67" s="654">
        <f t="shared" si="85"/>
        <v>61</v>
      </c>
      <c r="AP67" s="649">
        <f t="shared" si="85"/>
        <v>1154</v>
      </c>
      <c r="AQ67" s="653">
        <f>AQ42+AG42+AQ17+AG17</f>
        <v>64</v>
      </c>
      <c r="AR67" s="651">
        <f>AH67+AR42+AH42+AR17+AH17</f>
        <v>1235</v>
      </c>
      <c r="AS67" s="648">
        <f>AS42+AI42+AS17+AI17</f>
        <v>56</v>
      </c>
      <c r="AT67" s="649">
        <f t="shared" si="86"/>
        <v>184</v>
      </c>
      <c r="AU67" s="648">
        <f t="shared" si="86"/>
        <v>19</v>
      </c>
      <c r="AV67" s="649">
        <f t="shared" si="86"/>
        <v>134</v>
      </c>
      <c r="AW67" s="464">
        <f t="shared" si="87"/>
        <v>200</v>
      </c>
      <c r="AX67" s="386">
        <f t="shared" si="87"/>
        <v>2707</v>
      </c>
    </row>
    <row r="68" spans="1:50" s="323" customFormat="1" ht="25.5" customHeight="1">
      <c r="A68" s="317"/>
      <c r="B68" s="565" t="s">
        <v>31</v>
      </c>
      <c r="C68" s="590">
        <f>SUM(C65:C67)</f>
        <v>77</v>
      </c>
      <c r="D68" s="567"/>
      <c r="E68" s="568"/>
      <c r="F68" s="569"/>
      <c r="G68" s="570"/>
      <c r="H68" s="571"/>
      <c r="I68" s="572"/>
      <c r="J68" s="569"/>
      <c r="K68" s="572"/>
      <c r="L68" s="571"/>
      <c r="M68" s="567"/>
      <c r="N68" s="571"/>
      <c r="O68" s="571"/>
      <c r="P68" s="104">
        <f aca="true" t="shared" si="88" ref="P68:Y68">SUM(P65:P67)</f>
        <v>219</v>
      </c>
      <c r="Q68" s="106">
        <f t="shared" si="88"/>
        <v>3418</v>
      </c>
      <c r="R68" s="107">
        <f t="shared" si="88"/>
        <v>180</v>
      </c>
      <c r="S68" s="108">
        <f t="shared" si="88"/>
        <v>3221</v>
      </c>
      <c r="T68" s="109">
        <f t="shared" si="88"/>
        <v>45</v>
      </c>
      <c r="U68" s="110">
        <f t="shared" si="88"/>
        <v>360</v>
      </c>
      <c r="V68" s="107">
        <f t="shared" si="88"/>
        <v>27</v>
      </c>
      <c r="W68" s="110">
        <f t="shared" si="88"/>
        <v>250</v>
      </c>
      <c r="X68" s="111">
        <f t="shared" si="88"/>
        <v>471</v>
      </c>
      <c r="Y68" s="115">
        <f t="shared" si="88"/>
        <v>7249</v>
      </c>
      <c r="Z68" s="112">
        <f>SUM(Z65:Z67)</f>
        <v>1413</v>
      </c>
      <c r="AA68" s="113">
        <f t="shared" si="70"/>
        <v>0.3823051948051948</v>
      </c>
      <c r="AC68" s="387" t="s">
        <v>31</v>
      </c>
      <c r="AD68" s="395">
        <f aca="true" t="shared" si="89" ref="AD68:AX68">SUM(AD65:AD67)</f>
        <v>76</v>
      </c>
      <c r="AE68" s="389">
        <f t="shared" si="89"/>
        <v>41</v>
      </c>
      <c r="AF68" s="390">
        <f t="shared" si="89"/>
        <v>2882</v>
      </c>
      <c r="AG68" s="391">
        <f t="shared" si="89"/>
        <v>0</v>
      </c>
      <c r="AH68" s="392">
        <f t="shared" si="89"/>
        <v>0</v>
      </c>
      <c r="AI68" s="393">
        <f t="shared" si="89"/>
        <v>0</v>
      </c>
      <c r="AJ68" s="394">
        <f t="shared" si="89"/>
        <v>0</v>
      </c>
      <c r="AK68" s="391">
        <f t="shared" si="89"/>
        <v>0</v>
      </c>
      <c r="AL68" s="394">
        <f t="shared" si="89"/>
        <v>0</v>
      </c>
      <c r="AM68" s="393">
        <f t="shared" si="89"/>
        <v>41</v>
      </c>
      <c r="AN68" s="389">
        <f t="shared" si="89"/>
        <v>2882</v>
      </c>
      <c r="AO68" s="395">
        <f t="shared" si="89"/>
        <v>264</v>
      </c>
      <c r="AP68" s="390">
        <f>SUM(AP65:AP67)</f>
        <v>6529</v>
      </c>
      <c r="AQ68" s="391">
        <f t="shared" si="89"/>
        <v>226</v>
      </c>
      <c r="AR68" s="392">
        <f t="shared" si="89"/>
        <v>3597</v>
      </c>
      <c r="AS68" s="393">
        <f t="shared" si="89"/>
        <v>199</v>
      </c>
      <c r="AT68" s="394">
        <f t="shared" si="89"/>
        <v>399</v>
      </c>
      <c r="AU68" s="391">
        <f t="shared" si="89"/>
        <v>68</v>
      </c>
      <c r="AV68" s="394">
        <f t="shared" si="89"/>
        <v>438</v>
      </c>
      <c r="AW68" s="393">
        <f t="shared" si="89"/>
        <v>757</v>
      </c>
      <c r="AX68" s="396">
        <f t="shared" si="89"/>
        <v>10963</v>
      </c>
    </row>
    <row r="69" spans="1:50" s="323" customFormat="1" ht="33.75" customHeight="1">
      <c r="A69" s="317"/>
      <c r="B69" s="573" t="s">
        <v>32</v>
      </c>
      <c r="C69" s="655">
        <f>C44</f>
        <v>23</v>
      </c>
      <c r="D69" s="656"/>
      <c r="E69" s="576"/>
      <c r="F69" s="657"/>
      <c r="G69" s="658"/>
      <c r="H69" s="659"/>
      <c r="I69" s="576"/>
      <c r="J69" s="660"/>
      <c r="K69" s="576"/>
      <c r="L69" s="661"/>
      <c r="M69" s="662"/>
      <c r="N69" s="662"/>
      <c r="O69" s="662"/>
      <c r="P69" s="663">
        <f aca="true" t="shared" si="90" ref="P69:Q71">D69+P44+D44+P19+D19</f>
        <v>63</v>
      </c>
      <c r="Q69" s="243">
        <f t="shared" si="90"/>
        <v>962</v>
      </c>
      <c r="R69" s="244">
        <f>R44+F44+R19+F19</f>
        <v>45</v>
      </c>
      <c r="S69" s="245">
        <f>G69+S44+G44+S19+G19</f>
        <v>888</v>
      </c>
      <c r="T69" s="242">
        <f>T44+H44+T19+H19</f>
        <v>14</v>
      </c>
      <c r="U69" s="243">
        <f aca="true" t="shared" si="91" ref="U69:W71">I69+U44+I44+U19+I19</f>
        <v>236</v>
      </c>
      <c r="V69" s="242">
        <f t="shared" si="91"/>
        <v>6</v>
      </c>
      <c r="W69" s="243">
        <f t="shared" si="91"/>
        <v>116</v>
      </c>
      <c r="X69" s="246">
        <f aca="true" t="shared" si="92" ref="X69:Y71">P69+R69+T69+V69</f>
        <v>128</v>
      </c>
      <c r="Y69" s="248">
        <f t="shared" si="92"/>
        <v>2202</v>
      </c>
      <c r="Z69" s="136">
        <f>3*X69</f>
        <v>384</v>
      </c>
      <c r="AA69" s="52">
        <f t="shared" si="70"/>
        <v>0.34782608695652173</v>
      </c>
      <c r="AC69" s="403" t="s">
        <v>32</v>
      </c>
      <c r="AD69" s="529">
        <f>AD19</f>
        <v>23</v>
      </c>
      <c r="AE69" s="664">
        <v>0</v>
      </c>
      <c r="AF69" s="585">
        <v>0</v>
      </c>
      <c r="AG69" s="665" t="s">
        <v>43</v>
      </c>
      <c r="AH69" s="666"/>
      <c r="AI69" s="667" t="s">
        <v>43</v>
      </c>
      <c r="AJ69" s="585"/>
      <c r="AK69" s="668"/>
      <c r="AL69" s="585"/>
      <c r="AM69" s="477">
        <f>AE69</f>
        <v>0</v>
      </c>
      <c r="AN69" s="478">
        <f>AF69+AH69+AJ69+AL69</f>
        <v>0</v>
      </c>
      <c r="AO69" s="669">
        <f aca="true" t="shared" si="93" ref="AO69:AP71">AE69+AO44+AE44+AO19+AE19</f>
        <v>65</v>
      </c>
      <c r="AP69" s="585">
        <f t="shared" si="93"/>
        <v>958</v>
      </c>
      <c r="AQ69" s="668">
        <f>AQ44+AG44+AQ19+AG19</f>
        <v>59</v>
      </c>
      <c r="AR69" s="666">
        <f>AH69+AR44+AH44+AR19+AH19</f>
        <v>1000</v>
      </c>
      <c r="AS69" s="664">
        <f>AS44+AI44+AS19+AI19</f>
        <v>53</v>
      </c>
      <c r="AT69" s="585">
        <f aca="true" t="shared" si="94" ref="AT69:AV71">AJ69+AT44+AJ44+AT19+AJ19</f>
        <v>161</v>
      </c>
      <c r="AU69" s="664">
        <f t="shared" si="94"/>
        <v>21</v>
      </c>
      <c r="AV69" s="585">
        <f t="shared" si="94"/>
        <v>370</v>
      </c>
      <c r="AW69" s="477">
        <f aca="true" t="shared" si="95" ref="AW69:AX71">AO69+AQ69+AS69+AU69</f>
        <v>198</v>
      </c>
      <c r="AX69" s="480">
        <f t="shared" si="95"/>
        <v>2489</v>
      </c>
    </row>
    <row r="70" spans="1:50" s="323" customFormat="1" ht="33.75" customHeight="1">
      <c r="A70" s="317"/>
      <c r="B70" s="535" t="s">
        <v>33</v>
      </c>
      <c r="C70" s="670">
        <f>C45</f>
        <v>24</v>
      </c>
      <c r="D70" s="624"/>
      <c r="E70" s="625"/>
      <c r="F70" s="626"/>
      <c r="G70" s="627"/>
      <c r="H70" s="628"/>
      <c r="I70" s="625"/>
      <c r="J70" s="629"/>
      <c r="K70" s="625"/>
      <c r="L70" s="630"/>
      <c r="M70" s="671"/>
      <c r="N70" s="671"/>
      <c r="O70" s="671"/>
      <c r="P70" s="631">
        <f t="shared" si="90"/>
        <v>64</v>
      </c>
      <c r="Q70" s="204">
        <f t="shared" si="90"/>
        <v>867</v>
      </c>
      <c r="R70" s="202">
        <f>R45+F45+R20+F20</f>
        <v>56</v>
      </c>
      <c r="S70" s="203">
        <f>G70+S45+G45+S20+G20</f>
        <v>1002</v>
      </c>
      <c r="T70" s="201">
        <f>T45+H45+T20+H20</f>
        <v>12</v>
      </c>
      <c r="U70" s="204">
        <f t="shared" si="91"/>
        <v>75</v>
      </c>
      <c r="V70" s="201">
        <f t="shared" si="91"/>
        <v>7</v>
      </c>
      <c r="W70" s="204">
        <f t="shared" si="91"/>
        <v>85</v>
      </c>
      <c r="X70" s="70">
        <f t="shared" si="92"/>
        <v>139</v>
      </c>
      <c r="Y70" s="257">
        <f t="shared" si="92"/>
        <v>2029</v>
      </c>
      <c r="Z70" s="72">
        <f>3*X70</f>
        <v>417</v>
      </c>
      <c r="AA70" s="73">
        <f t="shared" si="70"/>
        <v>0.3619791666666667</v>
      </c>
      <c r="AC70" s="357" t="s">
        <v>33</v>
      </c>
      <c r="AD70" s="544">
        <f>AD20</f>
        <v>24</v>
      </c>
      <c r="AE70" s="632">
        <v>2</v>
      </c>
      <c r="AF70" s="633">
        <v>200</v>
      </c>
      <c r="AG70" s="634" t="s">
        <v>43</v>
      </c>
      <c r="AH70" s="635"/>
      <c r="AI70" s="636" t="s">
        <v>43</v>
      </c>
      <c r="AJ70" s="633"/>
      <c r="AK70" s="637"/>
      <c r="AL70" s="633"/>
      <c r="AM70" s="364">
        <f>AE70</f>
        <v>2</v>
      </c>
      <c r="AN70" s="484">
        <f>AF70+AH70+AJ70+AL70</f>
        <v>200</v>
      </c>
      <c r="AO70" s="638">
        <f t="shared" si="93"/>
        <v>84</v>
      </c>
      <c r="AP70" s="633">
        <f t="shared" si="93"/>
        <v>1440</v>
      </c>
      <c r="AQ70" s="637">
        <f>AQ45+AG45+AQ20+AG20</f>
        <v>79</v>
      </c>
      <c r="AR70" s="635">
        <f>AH70+AR45+AH45+AR20+AH20</f>
        <v>1281</v>
      </c>
      <c r="AS70" s="632">
        <f>AS45+AI45+AS20+AI20</f>
        <v>63</v>
      </c>
      <c r="AT70" s="633">
        <f t="shared" si="94"/>
        <v>92</v>
      </c>
      <c r="AU70" s="632">
        <f t="shared" si="94"/>
        <v>14</v>
      </c>
      <c r="AV70" s="633">
        <f t="shared" si="94"/>
        <v>209</v>
      </c>
      <c r="AW70" s="364">
        <f t="shared" si="95"/>
        <v>240</v>
      </c>
      <c r="AX70" s="485">
        <f t="shared" si="95"/>
        <v>3022</v>
      </c>
    </row>
    <row r="71" spans="1:50" s="323" customFormat="1" ht="33.75" customHeight="1">
      <c r="A71" s="317"/>
      <c r="B71" s="550" t="s">
        <v>34</v>
      </c>
      <c r="C71" s="672">
        <f>C46</f>
        <v>26</v>
      </c>
      <c r="D71" s="640"/>
      <c r="E71" s="641"/>
      <c r="F71" s="642"/>
      <c r="G71" s="643"/>
      <c r="H71" s="644"/>
      <c r="I71" s="641"/>
      <c r="J71" s="640"/>
      <c r="K71" s="641"/>
      <c r="L71" s="646"/>
      <c r="M71" s="673"/>
      <c r="N71" s="673"/>
      <c r="O71" s="673"/>
      <c r="P71" s="647">
        <f t="shared" si="90"/>
        <v>66</v>
      </c>
      <c r="Q71" s="261">
        <f t="shared" si="90"/>
        <v>1024</v>
      </c>
      <c r="R71" s="262">
        <f>R46+F46+R21+F21</f>
        <v>58</v>
      </c>
      <c r="S71" s="263">
        <f>G71+S46+G46+S21+G21</f>
        <v>1032</v>
      </c>
      <c r="T71" s="260">
        <f>T46+H46+T21+H21</f>
        <v>19</v>
      </c>
      <c r="U71" s="261">
        <f t="shared" si="91"/>
        <v>179</v>
      </c>
      <c r="V71" s="260">
        <f t="shared" si="91"/>
        <v>13</v>
      </c>
      <c r="W71" s="261">
        <f t="shared" si="91"/>
        <v>87</v>
      </c>
      <c r="X71" s="264">
        <f t="shared" si="92"/>
        <v>156</v>
      </c>
      <c r="Y71" s="487">
        <f t="shared" si="92"/>
        <v>2322</v>
      </c>
      <c r="Z71" s="149">
        <f>3*X71</f>
        <v>468</v>
      </c>
      <c r="AA71" s="92">
        <f t="shared" si="70"/>
        <v>0.375</v>
      </c>
      <c r="AC71" s="376" t="s">
        <v>34</v>
      </c>
      <c r="AD71" s="559">
        <f>AD21</f>
        <v>0</v>
      </c>
      <c r="AE71" s="648"/>
      <c r="AF71" s="649"/>
      <c r="AG71" s="650" t="s">
        <v>43</v>
      </c>
      <c r="AH71" s="651"/>
      <c r="AI71" s="652" t="s">
        <v>43</v>
      </c>
      <c r="AJ71" s="649"/>
      <c r="AK71" s="648"/>
      <c r="AL71" s="649"/>
      <c r="AM71" s="464">
        <f>AE71</f>
        <v>0</v>
      </c>
      <c r="AN71" s="384">
        <f>AF71+AH71+AJ71+AL71</f>
        <v>0</v>
      </c>
      <c r="AO71" s="654">
        <f t="shared" si="93"/>
        <v>0</v>
      </c>
      <c r="AP71" s="649">
        <f t="shared" si="93"/>
        <v>0</v>
      </c>
      <c r="AQ71" s="653">
        <f>AQ46+AG46+AQ21+AG21</f>
        <v>0</v>
      </c>
      <c r="AR71" s="651">
        <f>AH71+AR46+AH46+AR21+AH21</f>
        <v>0</v>
      </c>
      <c r="AS71" s="648">
        <f>AS46+AI46+AS21+AI21</f>
        <v>0</v>
      </c>
      <c r="AT71" s="649">
        <f t="shared" si="94"/>
        <v>0</v>
      </c>
      <c r="AU71" s="648">
        <f t="shared" si="94"/>
        <v>0</v>
      </c>
      <c r="AV71" s="649">
        <f t="shared" si="94"/>
        <v>0</v>
      </c>
      <c r="AW71" s="464">
        <f t="shared" si="95"/>
        <v>0</v>
      </c>
      <c r="AX71" s="489">
        <f t="shared" si="95"/>
        <v>0</v>
      </c>
    </row>
    <row r="72" spans="1:50" s="323" customFormat="1" ht="33.75" customHeight="1">
      <c r="A72" s="317"/>
      <c r="B72" s="674" t="s">
        <v>35</v>
      </c>
      <c r="C72" s="566">
        <f>SUM(C69:C71)</f>
        <v>73</v>
      </c>
      <c r="D72" s="567"/>
      <c r="E72" s="568"/>
      <c r="F72" s="569"/>
      <c r="G72" s="570"/>
      <c r="H72" s="571"/>
      <c r="I72" s="572"/>
      <c r="J72" s="569"/>
      <c r="K72" s="572"/>
      <c r="L72" s="571"/>
      <c r="M72" s="567"/>
      <c r="N72" s="571"/>
      <c r="O72" s="571"/>
      <c r="P72" s="104">
        <f aca="true" t="shared" si="96" ref="P72:Y72">SUM(P69:P71)</f>
        <v>193</v>
      </c>
      <c r="Q72" s="106">
        <f t="shared" si="96"/>
        <v>2853</v>
      </c>
      <c r="R72" s="107">
        <f t="shared" si="96"/>
        <v>159</v>
      </c>
      <c r="S72" s="108">
        <f t="shared" si="96"/>
        <v>2922</v>
      </c>
      <c r="T72" s="109">
        <f t="shared" si="96"/>
        <v>45</v>
      </c>
      <c r="U72" s="110">
        <f t="shared" si="96"/>
        <v>490</v>
      </c>
      <c r="V72" s="107">
        <f t="shared" si="96"/>
        <v>26</v>
      </c>
      <c r="W72" s="110">
        <f t="shared" si="96"/>
        <v>288</v>
      </c>
      <c r="X72" s="111">
        <f t="shared" si="96"/>
        <v>423</v>
      </c>
      <c r="Y72" s="115">
        <f t="shared" si="96"/>
        <v>6553</v>
      </c>
      <c r="Z72" s="281">
        <f>SUM(Z69:Z71)</f>
        <v>1269</v>
      </c>
      <c r="AA72" s="113">
        <f t="shared" si="70"/>
        <v>0.3621575342465753</v>
      </c>
      <c r="AC72" s="491" t="s">
        <v>35</v>
      </c>
      <c r="AD72" s="395">
        <f aca="true" t="shared" si="97" ref="AD72:AX72">SUM(AD69:AD71)</f>
        <v>47</v>
      </c>
      <c r="AE72" s="389">
        <f t="shared" si="97"/>
        <v>2</v>
      </c>
      <c r="AF72" s="390">
        <f t="shared" si="97"/>
        <v>200</v>
      </c>
      <c r="AG72" s="391">
        <f t="shared" si="97"/>
        <v>0</v>
      </c>
      <c r="AH72" s="392">
        <f t="shared" si="97"/>
        <v>0</v>
      </c>
      <c r="AI72" s="393">
        <f t="shared" si="97"/>
        <v>0</v>
      </c>
      <c r="AJ72" s="394">
        <f t="shared" si="97"/>
        <v>0</v>
      </c>
      <c r="AK72" s="391">
        <f t="shared" si="97"/>
        <v>0</v>
      </c>
      <c r="AL72" s="394">
        <f t="shared" si="97"/>
        <v>0</v>
      </c>
      <c r="AM72" s="393">
        <f t="shared" si="97"/>
        <v>2</v>
      </c>
      <c r="AN72" s="389">
        <f t="shared" si="97"/>
        <v>200</v>
      </c>
      <c r="AO72" s="395">
        <f t="shared" si="97"/>
        <v>149</v>
      </c>
      <c r="AP72" s="390">
        <f t="shared" si="97"/>
        <v>2398</v>
      </c>
      <c r="AQ72" s="391">
        <f t="shared" si="97"/>
        <v>138</v>
      </c>
      <c r="AR72" s="392">
        <f t="shared" si="97"/>
        <v>2281</v>
      </c>
      <c r="AS72" s="393">
        <f t="shared" si="97"/>
        <v>116</v>
      </c>
      <c r="AT72" s="394">
        <f t="shared" si="97"/>
        <v>253</v>
      </c>
      <c r="AU72" s="391">
        <f t="shared" si="97"/>
        <v>35</v>
      </c>
      <c r="AV72" s="394">
        <f t="shared" si="97"/>
        <v>579</v>
      </c>
      <c r="AW72" s="393">
        <f t="shared" si="97"/>
        <v>438</v>
      </c>
      <c r="AX72" s="396">
        <f t="shared" si="97"/>
        <v>5511</v>
      </c>
    </row>
    <row r="73" spans="1:50" s="323" customFormat="1" ht="25.5" customHeight="1" thickBot="1">
      <c r="A73" s="317"/>
      <c r="B73" s="675" t="s">
        <v>36</v>
      </c>
      <c r="C73" s="592">
        <f>C68+C72</f>
        <v>150</v>
      </c>
      <c r="D73" s="593"/>
      <c r="E73" s="594"/>
      <c r="F73" s="595"/>
      <c r="G73" s="596"/>
      <c r="H73" s="597"/>
      <c r="I73" s="598"/>
      <c r="J73" s="597"/>
      <c r="K73" s="598"/>
      <c r="L73" s="599"/>
      <c r="M73" s="600"/>
      <c r="N73" s="600"/>
      <c r="O73" s="600"/>
      <c r="P73" s="418">
        <f aca="true" t="shared" si="98" ref="P73:Y73">P68+P72</f>
        <v>412</v>
      </c>
      <c r="Q73" s="157">
        <f t="shared" si="98"/>
        <v>6271</v>
      </c>
      <c r="R73" s="162">
        <f t="shared" si="98"/>
        <v>339</v>
      </c>
      <c r="S73" s="163">
        <f t="shared" si="98"/>
        <v>6143</v>
      </c>
      <c r="T73" s="156">
        <f t="shared" si="98"/>
        <v>90</v>
      </c>
      <c r="U73" s="157">
        <f t="shared" si="98"/>
        <v>850</v>
      </c>
      <c r="V73" s="156">
        <f t="shared" si="98"/>
        <v>53</v>
      </c>
      <c r="W73" s="157">
        <f t="shared" si="98"/>
        <v>538</v>
      </c>
      <c r="X73" s="601">
        <f t="shared" si="98"/>
        <v>894</v>
      </c>
      <c r="Y73" s="164">
        <f t="shared" si="98"/>
        <v>13802</v>
      </c>
      <c r="Z73" s="160">
        <f>Z68+Z72</f>
        <v>2682</v>
      </c>
      <c r="AA73" s="161">
        <f t="shared" si="70"/>
        <v>0.3725</v>
      </c>
      <c r="AC73" s="500" t="s">
        <v>36</v>
      </c>
      <c r="AD73" s="420">
        <f aca="true" t="shared" si="99" ref="AD73:AX73">AD68+AD72</f>
        <v>123</v>
      </c>
      <c r="AE73" s="421">
        <f t="shared" si="99"/>
        <v>43</v>
      </c>
      <c r="AF73" s="422">
        <f t="shared" si="99"/>
        <v>3082</v>
      </c>
      <c r="AG73" s="423">
        <f t="shared" si="99"/>
        <v>0</v>
      </c>
      <c r="AH73" s="424">
        <f t="shared" si="99"/>
        <v>0</v>
      </c>
      <c r="AI73" s="425">
        <f t="shared" si="99"/>
        <v>0</v>
      </c>
      <c r="AJ73" s="426">
        <f t="shared" si="99"/>
        <v>0</v>
      </c>
      <c r="AK73" s="425">
        <f t="shared" si="99"/>
        <v>0</v>
      </c>
      <c r="AL73" s="426">
        <f t="shared" si="99"/>
        <v>0</v>
      </c>
      <c r="AM73" s="427">
        <f t="shared" si="99"/>
        <v>43</v>
      </c>
      <c r="AN73" s="428">
        <f t="shared" si="99"/>
        <v>3082</v>
      </c>
      <c r="AO73" s="429">
        <f t="shared" si="99"/>
        <v>413</v>
      </c>
      <c r="AP73" s="426">
        <f t="shared" si="99"/>
        <v>8927</v>
      </c>
      <c r="AQ73" s="430">
        <f t="shared" si="99"/>
        <v>364</v>
      </c>
      <c r="AR73" s="431">
        <f t="shared" si="99"/>
        <v>5878</v>
      </c>
      <c r="AS73" s="425">
        <f t="shared" si="99"/>
        <v>315</v>
      </c>
      <c r="AT73" s="426">
        <f t="shared" si="99"/>
        <v>652</v>
      </c>
      <c r="AU73" s="425">
        <f t="shared" si="99"/>
        <v>103</v>
      </c>
      <c r="AV73" s="426">
        <f t="shared" si="99"/>
        <v>1017</v>
      </c>
      <c r="AW73" s="603">
        <f t="shared" si="99"/>
        <v>1195</v>
      </c>
      <c r="AX73" s="432">
        <f t="shared" si="99"/>
        <v>16474</v>
      </c>
    </row>
    <row r="74" spans="1:50" s="323" customFormat="1" ht="25.5" customHeight="1">
      <c r="A74" s="317"/>
      <c r="B74" s="676" t="s">
        <v>17</v>
      </c>
      <c r="C74" s="677">
        <f>C64+C73</f>
        <v>314</v>
      </c>
      <c r="D74" s="678"/>
      <c r="E74" s="679"/>
      <c r="F74" s="680"/>
      <c r="G74" s="681"/>
      <c r="H74" s="678"/>
      <c r="I74" s="679"/>
      <c r="J74" s="680"/>
      <c r="K74" s="681"/>
      <c r="L74" s="680"/>
      <c r="M74" s="678"/>
      <c r="N74" s="682"/>
      <c r="O74" s="682"/>
      <c r="P74" s="294">
        <f aca="true" t="shared" si="100" ref="P74:Y74">P64+P73</f>
        <v>817</v>
      </c>
      <c r="Q74" s="298">
        <f t="shared" si="100"/>
        <v>13409</v>
      </c>
      <c r="R74" s="295">
        <f t="shared" si="100"/>
        <v>727</v>
      </c>
      <c r="S74" s="296">
        <f t="shared" si="100"/>
        <v>12946</v>
      </c>
      <c r="T74" s="297">
        <f t="shared" si="100"/>
        <v>410</v>
      </c>
      <c r="U74" s="298">
        <f t="shared" si="100"/>
        <v>1711</v>
      </c>
      <c r="V74" s="297">
        <f t="shared" si="100"/>
        <v>123</v>
      </c>
      <c r="W74" s="302">
        <f t="shared" si="100"/>
        <v>1259</v>
      </c>
      <c r="X74" s="683">
        <f t="shared" si="100"/>
        <v>2077</v>
      </c>
      <c r="Y74" s="303">
        <f t="shared" si="100"/>
        <v>29325</v>
      </c>
      <c r="Z74" s="300">
        <f>Z64+Z73</f>
        <v>6231</v>
      </c>
      <c r="AA74" s="301">
        <f t="shared" si="70"/>
        <v>0.4134156050955414</v>
      </c>
      <c r="AC74" s="502" t="s">
        <v>17</v>
      </c>
      <c r="AD74" s="503">
        <f aca="true" t="shared" si="101" ref="AD74:AX74">AD64+AD73</f>
        <v>280</v>
      </c>
      <c r="AE74" s="504">
        <f t="shared" si="101"/>
        <v>60</v>
      </c>
      <c r="AF74" s="505">
        <f t="shared" si="101"/>
        <v>4561</v>
      </c>
      <c r="AG74" s="506">
        <f t="shared" si="101"/>
        <v>0</v>
      </c>
      <c r="AH74" s="507">
        <f t="shared" si="101"/>
        <v>0</v>
      </c>
      <c r="AI74" s="504">
        <f t="shared" si="101"/>
        <v>0</v>
      </c>
      <c r="AJ74" s="505">
        <f t="shared" si="101"/>
        <v>0</v>
      </c>
      <c r="AK74" s="506">
        <f t="shared" si="101"/>
        <v>0</v>
      </c>
      <c r="AL74" s="507">
        <f t="shared" si="101"/>
        <v>0</v>
      </c>
      <c r="AM74" s="506">
        <f t="shared" si="101"/>
        <v>60</v>
      </c>
      <c r="AN74" s="504">
        <f t="shared" si="101"/>
        <v>4561</v>
      </c>
      <c r="AO74" s="503">
        <f t="shared" si="101"/>
        <v>902</v>
      </c>
      <c r="AP74" s="507">
        <f t="shared" si="101"/>
        <v>18821</v>
      </c>
      <c r="AQ74" s="504">
        <f t="shared" si="101"/>
        <v>805</v>
      </c>
      <c r="AR74" s="505">
        <f t="shared" si="101"/>
        <v>13037</v>
      </c>
      <c r="AS74" s="506">
        <f t="shared" si="101"/>
        <v>694</v>
      </c>
      <c r="AT74" s="507">
        <f t="shared" si="101"/>
        <v>1688</v>
      </c>
      <c r="AU74" s="506">
        <f t="shared" si="101"/>
        <v>233</v>
      </c>
      <c r="AV74" s="508">
        <f t="shared" si="101"/>
        <v>1970</v>
      </c>
      <c r="AW74" s="684">
        <f t="shared" si="101"/>
        <v>2634</v>
      </c>
      <c r="AX74" s="509">
        <f t="shared" si="101"/>
        <v>35516</v>
      </c>
    </row>
    <row r="76" ht="24.75" customHeight="1">
      <c r="B76" s="685" t="s">
        <v>44</v>
      </c>
    </row>
    <row r="77" ht="24.75" customHeight="1">
      <c r="B77" s="685"/>
    </row>
    <row r="78" spans="2:29" ht="24.75" customHeight="1">
      <c r="B78" s="773" t="s">
        <v>45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773"/>
      <c r="Y78" s="773"/>
      <c r="Z78" s="14"/>
      <c r="AA78" s="14"/>
      <c r="AB78" s="14"/>
      <c r="AC78" s="14"/>
    </row>
    <row r="79" spans="2:29" ht="24.75" customHeight="1">
      <c r="B79" s="686" t="s">
        <v>46</v>
      </c>
      <c r="C79" s="687"/>
      <c r="D79" s="687"/>
      <c r="E79" s="688"/>
      <c r="F79" s="688"/>
      <c r="G79" s="689"/>
      <c r="H79" s="689"/>
      <c r="I79" s="689"/>
      <c r="J79" s="690"/>
      <c r="K79" s="690"/>
      <c r="L79" s="691"/>
      <c r="M79" s="691"/>
      <c r="N79" s="23"/>
      <c r="O79" s="14"/>
      <c r="Z79" s="14"/>
      <c r="AA79" s="14"/>
      <c r="AB79" s="14"/>
      <c r="AC79" s="14"/>
    </row>
    <row r="80" spans="2:29" ht="24.75" customHeight="1">
      <c r="B80" s="14" t="s">
        <v>47</v>
      </c>
      <c r="C80" s="687"/>
      <c r="D80" s="687"/>
      <c r="E80" s="688"/>
      <c r="F80" s="688"/>
      <c r="G80" s="689"/>
      <c r="H80" s="689"/>
      <c r="I80" s="689"/>
      <c r="J80" s="690"/>
      <c r="K80" s="690"/>
      <c r="L80" s="691"/>
      <c r="M80" s="691"/>
      <c r="N80" s="23"/>
      <c r="O80" s="14"/>
      <c r="Z80" s="14"/>
      <c r="AA80" s="14"/>
      <c r="AB80" s="14"/>
      <c r="AC80" s="14"/>
    </row>
    <row r="81" spans="2:29" ht="24.75" customHeight="1">
      <c r="B81" s="14" t="s">
        <v>48</v>
      </c>
      <c r="C81" s="691"/>
      <c r="D81" s="691"/>
      <c r="E81" s="688"/>
      <c r="F81" s="688"/>
      <c r="G81" s="689"/>
      <c r="H81" s="689"/>
      <c r="I81" s="689"/>
      <c r="J81" s="690"/>
      <c r="K81" s="690"/>
      <c r="L81" s="687"/>
      <c r="M81" s="687"/>
      <c r="N81" s="23"/>
      <c r="O81" s="14"/>
      <c r="Z81" s="14"/>
      <c r="AA81" s="14"/>
      <c r="AB81" s="14"/>
      <c r="AC81" s="14"/>
    </row>
    <row r="82" spans="2:29" ht="24.75" customHeight="1">
      <c r="B82" s="14" t="s">
        <v>49</v>
      </c>
      <c r="C82" s="691"/>
      <c r="D82" s="691"/>
      <c r="E82" s="688"/>
      <c r="F82" s="688"/>
      <c r="G82" s="689"/>
      <c r="H82" s="689"/>
      <c r="I82" s="689"/>
      <c r="J82" s="690"/>
      <c r="K82" s="690"/>
      <c r="L82" s="687"/>
      <c r="M82" s="687"/>
      <c r="N82" s="23"/>
      <c r="O82" s="14"/>
      <c r="Z82" s="14"/>
      <c r="AA82" s="14"/>
      <c r="AB82" s="14"/>
      <c r="AC82" s="14"/>
    </row>
    <row r="83" spans="2:22" ht="24.75" customHeight="1">
      <c r="B83" s="690" t="s">
        <v>50</v>
      </c>
      <c r="C83" s="690"/>
      <c r="D83" s="690"/>
      <c r="E83" s="690"/>
      <c r="F83" s="690"/>
      <c r="G83" s="692"/>
      <c r="H83" s="690"/>
      <c r="I83" s="692"/>
      <c r="J83" s="690"/>
      <c r="K83" s="690"/>
      <c r="L83" s="691"/>
      <c r="M83" s="691"/>
      <c r="N83" s="23"/>
      <c r="O83" s="23"/>
      <c r="P83" s="23"/>
      <c r="Q83" s="23"/>
      <c r="R83" s="23"/>
      <c r="S83" s="23"/>
      <c r="V83" s="693"/>
    </row>
    <row r="84" spans="13:22" ht="27.75" customHeight="1">
      <c r="M84" s="694" t="s">
        <v>51</v>
      </c>
      <c r="N84" s="23"/>
      <c r="O84" s="23"/>
      <c r="P84" s="23"/>
      <c r="Q84" s="23"/>
      <c r="R84" s="23"/>
      <c r="S84" s="23"/>
      <c r="T84" s="695"/>
      <c r="U84" s="696"/>
      <c r="V84" s="697"/>
    </row>
    <row r="85" spans="2:22" ht="27.75" customHeight="1" thickBot="1">
      <c r="B85" s="14" t="s">
        <v>52</v>
      </c>
      <c r="G85" s="14" t="s">
        <v>53</v>
      </c>
      <c r="M85" s="698" t="s">
        <v>54</v>
      </c>
      <c r="N85" s="23"/>
      <c r="O85" s="23"/>
      <c r="P85" s="23"/>
      <c r="Q85" s="23"/>
      <c r="R85" s="23"/>
      <c r="S85" s="23"/>
      <c r="T85" s="696"/>
      <c r="U85" s="696"/>
      <c r="V85" s="699"/>
    </row>
    <row r="86" spans="2:22" ht="27.75" customHeight="1">
      <c r="B86" s="700" t="s">
        <v>55</v>
      </c>
      <c r="C86" s="774">
        <v>7525</v>
      </c>
      <c r="D86" s="775"/>
      <c r="G86" s="776" t="s">
        <v>15</v>
      </c>
      <c r="H86" s="777"/>
      <c r="I86" s="780" t="s">
        <v>56</v>
      </c>
      <c r="J86" s="782" t="s">
        <v>57</v>
      </c>
      <c r="K86" s="783"/>
      <c r="L86" s="782" t="s">
        <v>58</v>
      </c>
      <c r="M86" s="784"/>
      <c r="N86" s="785" t="s">
        <v>59</v>
      </c>
      <c r="O86" s="786"/>
      <c r="P86" s="787" t="s">
        <v>60</v>
      </c>
      <c r="Q86" s="788"/>
      <c r="R86" s="23"/>
      <c r="S86" s="23"/>
      <c r="T86" s="696"/>
      <c r="U86" s="696"/>
      <c r="V86" s="699"/>
    </row>
    <row r="87" spans="2:27" ht="27.75" customHeight="1">
      <c r="B87" s="701" t="s">
        <v>61</v>
      </c>
      <c r="C87" s="765">
        <v>7172</v>
      </c>
      <c r="D87" s="766"/>
      <c r="G87" s="778"/>
      <c r="H87" s="779"/>
      <c r="I87" s="781"/>
      <c r="J87" s="702" t="s">
        <v>15</v>
      </c>
      <c r="K87" s="703" t="s">
        <v>18</v>
      </c>
      <c r="L87" s="702" t="s">
        <v>15</v>
      </c>
      <c r="M87" s="703" t="s">
        <v>18</v>
      </c>
      <c r="N87" s="704" t="s">
        <v>15</v>
      </c>
      <c r="O87" s="705" t="s">
        <v>18</v>
      </c>
      <c r="P87" s="767" t="s">
        <v>62</v>
      </c>
      <c r="Q87" s="768"/>
      <c r="R87" s="23"/>
      <c r="S87" s="23"/>
      <c r="T87" s="23"/>
      <c r="U87" s="23"/>
      <c r="V87" s="696"/>
      <c r="W87" s="696"/>
      <c r="X87" s="699"/>
      <c r="Z87" s="14"/>
      <c r="AA87" s="14"/>
    </row>
    <row r="88" spans="2:27" ht="27.75" customHeight="1">
      <c r="B88" s="701" t="s">
        <v>63</v>
      </c>
      <c r="C88" s="765">
        <v>7941</v>
      </c>
      <c r="D88" s="766"/>
      <c r="G88" s="706" t="s">
        <v>55</v>
      </c>
      <c r="H88" s="707">
        <v>30</v>
      </c>
      <c r="I88" s="708">
        <v>5</v>
      </c>
      <c r="J88" s="709">
        <v>5</v>
      </c>
      <c r="K88" s="710">
        <f>9*J88</f>
        <v>45</v>
      </c>
      <c r="L88" s="709">
        <v>20</v>
      </c>
      <c r="M88" s="711">
        <f>12*L88</f>
        <v>240</v>
      </c>
      <c r="N88" s="712">
        <v>0</v>
      </c>
      <c r="O88" s="713">
        <f>11*N88</f>
        <v>0</v>
      </c>
      <c r="P88" s="769">
        <f>K88+M88+O88</f>
        <v>285</v>
      </c>
      <c r="Q88" s="770"/>
      <c r="R88" s="23"/>
      <c r="S88" s="23"/>
      <c r="T88" s="23"/>
      <c r="U88" s="23"/>
      <c r="V88" s="696"/>
      <c r="W88" s="696"/>
      <c r="X88" s="699"/>
      <c r="Z88" s="14"/>
      <c r="AA88" s="14"/>
    </row>
    <row r="89" spans="2:27" ht="27.75" customHeight="1">
      <c r="B89" s="701" t="s">
        <v>64</v>
      </c>
      <c r="C89" s="765">
        <v>8360</v>
      </c>
      <c r="D89" s="766"/>
      <c r="G89" s="701" t="s">
        <v>61</v>
      </c>
      <c r="H89" s="714">
        <v>31</v>
      </c>
      <c r="I89" s="715">
        <v>4</v>
      </c>
      <c r="J89" s="716">
        <v>8</v>
      </c>
      <c r="K89" s="717">
        <f aca="true" t="shared" si="102" ref="K89:K99">9*J89</f>
        <v>72</v>
      </c>
      <c r="L89" s="716">
        <f aca="true" t="shared" si="103" ref="L89:L95">H89-I89-J89</f>
        <v>19</v>
      </c>
      <c r="M89" s="714">
        <f aca="true" t="shared" si="104" ref="M89:M99">12*L89</f>
        <v>228</v>
      </c>
      <c r="N89" s="718">
        <v>0</v>
      </c>
      <c r="O89" s="719">
        <f aca="true" t="shared" si="105" ref="O89:O99">11*N89</f>
        <v>0</v>
      </c>
      <c r="P89" s="757">
        <f aca="true" t="shared" si="106" ref="P89:P99">K89+M89+O89</f>
        <v>300</v>
      </c>
      <c r="Q89" s="758"/>
      <c r="R89" s="23"/>
      <c r="S89" s="23"/>
      <c r="T89" s="23"/>
      <c r="U89" s="23"/>
      <c r="V89" s="696"/>
      <c r="W89" s="696"/>
      <c r="X89" s="699"/>
      <c r="Z89" s="14"/>
      <c r="AA89" s="14"/>
    </row>
    <row r="90" spans="2:27" ht="27.75" customHeight="1">
      <c r="B90" s="701" t="s">
        <v>65</v>
      </c>
      <c r="C90" s="765">
        <v>9434</v>
      </c>
      <c r="D90" s="766"/>
      <c r="G90" s="701" t="s">
        <v>63</v>
      </c>
      <c r="H90" s="714">
        <v>30</v>
      </c>
      <c r="I90" s="715">
        <v>4</v>
      </c>
      <c r="J90" s="716">
        <v>5</v>
      </c>
      <c r="K90" s="717">
        <f t="shared" si="102"/>
        <v>45</v>
      </c>
      <c r="L90" s="716">
        <f t="shared" si="103"/>
        <v>21</v>
      </c>
      <c r="M90" s="714">
        <f t="shared" si="104"/>
        <v>252</v>
      </c>
      <c r="N90" s="718">
        <v>0</v>
      </c>
      <c r="O90" s="719">
        <f t="shared" si="105"/>
        <v>0</v>
      </c>
      <c r="P90" s="757">
        <f t="shared" si="106"/>
        <v>297</v>
      </c>
      <c r="Q90" s="758"/>
      <c r="R90" s="23"/>
      <c r="S90" s="23"/>
      <c r="T90" s="23"/>
      <c r="U90" s="23"/>
      <c r="V90" s="696"/>
      <c r="W90" s="696"/>
      <c r="X90" s="699"/>
      <c r="Z90" s="14"/>
      <c r="AA90" s="14"/>
    </row>
    <row r="91" spans="2:27" ht="27.75" customHeight="1">
      <c r="B91" s="701" t="s">
        <v>66</v>
      </c>
      <c r="C91" s="765">
        <v>8413</v>
      </c>
      <c r="D91" s="766"/>
      <c r="G91" s="701" t="s">
        <v>64</v>
      </c>
      <c r="H91" s="714">
        <v>31</v>
      </c>
      <c r="I91" s="715">
        <v>0</v>
      </c>
      <c r="J91" s="716">
        <v>10</v>
      </c>
      <c r="K91" s="717">
        <f t="shared" si="102"/>
        <v>90</v>
      </c>
      <c r="L91" s="720">
        <f t="shared" si="103"/>
        <v>21</v>
      </c>
      <c r="M91" s="714">
        <f t="shared" si="104"/>
        <v>252</v>
      </c>
      <c r="N91" s="718">
        <v>0</v>
      </c>
      <c r="O91" s="719">
        <f t="shared" si="105"/>
        <v>0</v>
      </c>
      <c r="P91" s="757">
        <f t="shared" si="106"/>
        <v>342</v>
      </c>
      <c r="Q91" s="758"/>
      <c r="R91" s="23"/>
      <c r="S91" s="23"/>
      <c r="T91" s="23"/>
      <c r="U91" s="23"/>
      <c r="V91" s="696"/>
      <c r="W91" s="696"/>
      <c r="X91" s="699"/>
      <c r="Z91" s="14"/>
      <c r="AA91" s="14"/>
    </row>
    <row r="92" spans="2:27" ht="27.75" customHeight="1">
      <c r="B92" s="701" t="s">
        <v>67</v>
      </c>
      <c r="C92" s="765">
        <v>7090</v>
      </c>
      <c r="D92" s="766"/>
      <c r="G92" s="701" t="s">
        <v>65</v>
      </c>
      <c r="H92" s="714">
        <v>31</v>
      </c>
      <c r="I92" s="715">
        <v>0</v>
      </c>
      <c r="J92" s="716">
        <v>8</v>
      </c>
      <c r="K92" s="717">
        <f t="shared" si="102"/>
        <v>72</v>
      </c>
      <c r="L92" s="716">
        <f t="shared" si="103"/>
        <v>23</v>
      </c>
      <c r="M92" s="714">
        <f t="shared" si="104"/>
        <v>276</v>
      </c>
      <c r="N92" s="718">
        <v>0</v>
      </c>
      <c r="O92" s="719">
        <f t="shared" si="105"/>
        <v>0</v>
      </c>
      <c r="P92" s="757">
        <f t="shared" si="106"/>
        <v>348</v>
      </c>
      <c r="Q92" s="758"/>
      <c r="R92" s="23"/>
      <c r="S92" s="23"/>
      <c r="T92" s="23"/>
      <c r="U92" s="23"/>
      <c r="V92" s="696"/>
      <c r="W92" s="696"/>
      <c r="X92" s="699"/>
      <c r="Z92" s="14"/>
      <c r="AA92" s="14"/>
    </row>
    <row r="93" spans="2:27" ht="27.75" customHeight="1">
      <c r="B93" s="701" t="s">
        <v>68</v>
      </c>
      <c r="C93" s="765">
        <v>5989</v>
      </c>
      <c r="D93" s="766"/>
      <c r="G93" s="701" t="s">
        <v>66</v>
      </c>
      <c r="H93" s="714">
        <v>30</v>
      </c>
      <c r="I93" s="715">
        <v>3</v>
      </c>
      <c r="J93" s="716">
        <v>15</v>
      </c>
      <c r="K93" s="717">
        <f t="shared" si="102"/>
        <v>135</v>
      </c>
      <c r="L93" s="716">
        <f t="shared" si="103"/>
        <v>12</v>
      </c>
      <c r="M93" s="714">
        <f t="shared" si="104"/>
        <v>144</v>
      </c>
      <c r="N93" s="718">
        <v>0</v>
      </c>
      <c r="O93" s="719">
        <f t="shared" si="105"/>
        <v>0</v>
      </c>
      <c r="P93" s="757">
        <f t="shared" si="106"/>
        <v>279</v>
      </c>
      <c r="Q93" s="758"/>
      <c r="R93" s="23"/>
      <c r="S93" s="23"/>
      <c r="T93" s="23"/>
      <c r="U93" s="23"/>
      <c r="V93" s="696"/>
      <c r="W93" s="696"/>
      <c r="X93" s="699"/>
      <c r="Z93" s="14"/>
      <c r="AA93" s="14"/>
    </row>
    <row r="94" spans="2:27" ht="27.75" customHeight="1">
      <c r="B94" s="701" t="s">
        <v>69</v>
      </c>
      <c r="C94" s="765">
        <v>6764</v>
      </c>
      <c r="D94" s="766"/>
      <c r="G94" s="701" t="s">
        <v>67</v>
      </c>
      <c r="H94" s="714">
        <v>31</v>
      </c>
      <c r="I94" s="715">
        <v>4</v>
      </c>
      <c r="J94" s="716">
        <v>6</v>
      </c>
      <c r="K94" s="717">
        <f t="shared" si="102"/>
        <v>54</v>
      </c>
      <c r="L94" s="716">
        <f t="shared" si="103"/>
        <v>21</v>
      </c>
      <c r="M94" s="714">
        <f t="shared" si="104"/>
        <v>252</v>
      </c>
      <c r="N94" s="718">
        <v>0</v>
      </c>
      <c r="O94" s="719">
        <f t="shared" si="105"/>
        <v>0</v>
      </c>
      <c r="P94" s="757">
        <f t="shared" si="106"/>
        <v>306</v>
      </c>
      <c r="Q94" s="758"/>
      <c r="R94" s="23"/>
      <c r="S94" s="23"/>
      <c r="T94" s="23"/>
      <c r="U94" s="23"/>
      <c r="V94" s="696"/>
      <c r="W94" s="696"/>
      <c r="X94" s="699"/>
      <c r="Z94" s="14"/>
      <c r="AA94" s="14"/>
    </row>
    <row r="95" spans="2:27" ht="27.75" customHeight="1">
      <c r="B95" s="701" t="s">
        <v>70</v>
      </c>
      <c r="C95" s="765">
        <v>6416</v>
      </c>
      <c r="D95" s="766"/>
      <c r="G95" s="701" t="s">
        <v>68</v>
      </c>
      <c r="H95" s="714">
        <v>30</v>
      </c>
      <c r="I95" s="715">
        <v>4</v>
      </c>
      <c r="J95" s="716">
        <v>6</v>
      </c>
      <c r="K95" s="717">
        <f t="shared" si="102"/>
        <v>54</v>
      </c>
      <c r="L95" s="716">
        <f t="shared" si="103"/>
        <v>20</v>
      </c>
      <c r="M95" s="714">
        <f t="shared" si="104"/>
        <v>240</v>
      </c>
      <c r="N95" s="718">
        <v>0</v>
      </c>
      <c r="O95" s="719">
        <f t="shared" si="105"/>
        <v>0</v>
      </c>
      <c r="P95" s="757">
        <f t="shared" si="106"/>
        <v>294</v>
      </c>
      <c r="Q95" s="758"/>
      <c r="R95" s="23"/>
      <c r="S95" s="23"/>
      <c r="T95" s="23"/>
      <c r="U95" s="23"/>
      <c r="V95" s="696"/>
      <c r="W95" s="696"/>
      <c r="X95" s="699"/>
      <c r="Z95" s="14"/>
      <c r="AA95" s="14"/>
    </row>
    <row r="96" spans="2:27" ht="27.75" customHeight="1">
      <c r="B96" s="701" t="s">
        <v>71</v>
      </c>
      <c r="C96" s="765">
        <v>7081</v>
      </c>
      <c r="D96" s="766"/>
      <c r="G96" s="701" t="s">
        <v>69</v>
      </c>
      <c r="H96" s="714">
        <v>31</v>
      </c>
      <c r="I96" s="715">
        <v>7</v>
      </c>
      <c r="J96" s="716">
        <v>6</v>
      </c>
      <c r="K96" s="717">
        <f t="shared" si="102"/>
        <v>54</v>
      </c>
      <c r="L96" s="716">
        <v>0</v>
      </c>
      <c r="M96" s="714">
        <f t="shared" si="104"/>
        <v>0</v>
      </c>
      <c r="N96" s="718">
        <f>H96-I96-J96</f>
        <v>18</v>
      </c>
      <c r="O96" s="719">
        <f t="shared" si="105"/>
        <v>198</v>
      </c>
      <c r="P96" s="757">
        <f t="shared" si="106"/>
        <v>252</v>
      </c>
      <c r="Q96" s="758"/>
      <c r="R96" s="23"/>
      <c r="S96" s="23"/>
      <c r="T96" s="23"/>
      <c r="U96" s="23"/>
      <c r="V96" s="696"/>
      <c r="W96" s="696"/>
      <c r="X96" s="699"/>
      <c r="Z96" s="14"/>
      <c r="AA96" s="14"/>
    </row>
    <row r="97" spans="2:27" ht="27.75" customHeight="1" thickBot="1">
      <c r="B97" s="721" t="s">
        <v>72</v>
      </c>
      <c r="C97" s="755">
        <v>7710</v>
      </c>
      <c r="D97" s="756"/>
      <c r="G97" s="701" t="s">
        <v>70</v>
      </c>
      <c r="H97" s="714">
        <v>31</v>
      </c>
      <c r="I97" s="715">
        <v>7</v>
      </c>
      <c r="J97" s="716">
        <v>7</v>
      </c>
      <c r="K97" s="717">
        <f t="shared" si="102"/>
        <v>63</v>
      </c>
      <c r="L97" s="716">
        <v>0</v>
      </c>
      <c r="M97" s="714">
        <f t="shared" si="104"/>
        <v>0</v>
      </c>
      <c r="N97" s="718">
        <f>H97-I97-J97</f>
        <v>17</v>
      </c>
      <c r="O97" s="719">
        <f t="shared" si="105"/>
        <v>187</v>
      </c>
      <c r="P97" s="757">
        <f t="shared" si="106"/>
        <v>250</v>
      </c>
      <c r="Q97" s="758"/>
      <c r="R97" s="23"/>
      <c r="S97" s="23"/>
      <c r="T97" s="23"/>
      <c r="U97" s="23"/>
      <c r="V97" s="696"/>
      <c r="W97" s="696"/>
      <c r="X97" s="693"/>
      <c r="Z97" s="14"/>
      <c r="AA97" s="14"/>
    </row>
    <row r="98" spans="2:27" ht="27.75" customHeight="1" thickBot="1" thickTop="1">
      <c r="B98" s="722" t="s">
        <v>17</v>
      </c>
      <c r="C98" s="759">
        <f>SUM(C86:C97)</f>
        <v>89895</v>
      </c>
      <c r="D98" s="760"/>
      <c r="G98" s="701" t="s">
        <v>71</v>
      </c>
      <c r="H98" s="714">
        <v>28</v>
      </c>
      <c r="I98" s="715">
        <v>4</v>
      </c>
      <c r="J98" s="716">
        <v>6</v>
      </c>
      <c r="K98" s="717">
        <f t="shared" si="102"/>
        <v>54</v>
      </c>
      <c r="L98" s="716">
        <v>0</v>
      </c>
      <c r="M98" s="714">
        <f t="shared" si="104"/>
        <v>0</v>
      </c>
      <c r="N98" s="718">
        <f>H98-I98-J98</f>
        <v>18</v>
      </c>
      <c r="O98" s="719">
        <f t="shared" si="105"/>
        <v>198</v>
      </c>
      <c r="P98" s="757">
        <f t="shared" si="106"/>
        <v>252</v>
      </c>
      <c r="Q98" s="758"/>
      <c r="R98" s="23"/>
      <c r="S98" s="23"/>
      <c r="T98" s="23"/>
      <c r="U98" s="23"/>
      <c r="W98" s="696"/>
      <c r="X98" s="696"/>
      <c r="Z98" s="14"/>
      <c r="AA98" s="14"/>
    </row>
    <row r="99" spans="2:27" ht="27.75" customHeight="1" thickBot="1">
      <c r="B99" s="694" t="s">
        <v>73</v>
      </c>
      <c r="G99" s="723" t="s">
        <v>72</v>
      </c>
      <c r="H99" s="724">
        <v>31</v>
      </c>
      <c r="I99" s="725">
        <v>5</v>
      </c>
      <c r="J99" s="726">
        <v>6</v>
      </c>
      <c r="K99" s="727">
        <f t="shared" si="102"/>
        <v>54</v>
      </c>
      <c r="L99" s="726">
        <v>0</v>
      </c>
      <c r="M99" s="724">
        <f t="shared" si="104"/>
        <v>0</v>
      </c>
      <c r="N99" s="728">
        <f>H99-I99-J99</f>
        <v>20</v>
      </c>
      <c r="O99" s="729">
        <f t="shared" si="105"/>
        <v>220</v>
      </c>
      <c r="P99" s="761">
        <f t="shared" si="106"/>
        <v>274</v>
      </c>
      <c r="Q99" s="762"/>
      <c r="R99" s="23"/>
      <c r="S99" s="23"/>
      <c r="T99" s="23"/>
      <c r="U99" s="23"/>
      <c r="Z99" s="14"/>
      <c r="AA99" s="14"/>
    </row>
    <row r="100" spans="2:27" ht="27.75" customHeight="1" thickBot="1">
      <c r="B100" s="694" t="s">
        <v>74</v>
      </c>
      <c r="G100" s="730" t="s">
        <v>75</v>
      </c>
      <c r="H100" s="731">
        <f>SUM(H88:H99)</f>
        <v>365</v>
      </c>
      <c r="I100" s="732">
        <f aca="true" t="shared" si="107" ref="I100:N100">SUM(I88:I99)</f>
        <v>47</v>
      </c>
      <c r="J100" s="730">
        <f t="shared" si="107"/>
        <v>88</v>
      </c>
      <c r="K100" s="733">
        <f>SUM(K88:K99)</f>
        <v>792</v>
      </c>
      <c r="L100" s="730">
        <f t="shared" si="107"/>
        <v>157</v>
      </c>
      <c r="M100" s="734">
        <f>SUM(M88:M99)</f>
        <v>1884</v>
      </c>
      <c r="N100" s="735">
        <f t="shared" si="107"/>
        <v>73</v>
      </c>
      <c r="O100" s="736">
        <f>SUM(O96:O99)</f>
        <v>803</v>
      </c>
      <c r="P100" s="763">
        <f>SUM(P88:P99)</f>
        <v>3479</v>
      </c>
      <c r="Q100" s="764"/>
      <c r="R100" s="23"/>
      <c r="S100" s="23"/>
      <c r="T100" s="23"/>
      <c r="U100" s="23"/>
      <c r="Z100" s="14"/>
      <c r="AA100" s="14"/>
    </row>
    <row r="101" spans="11:16" ht="27.75" customHeight="1">
      <c r="K101" s="693"/>
      <c r="L101" s="693"/>
      <c r="M101" s="693"/>
      <c r="N101" s="23"/>
      <c r="O101" s="14"/>
      <c r="P101" s="23"/>
    </row>
    <row r="102" spans="6:16" ht="27.75" customHeight="1">
      <c r="F102" s="690"/>
      <c r="G102" s="753"/>
      <c r="H102" s="753"/>
      <c r="I102" s="753"/>
      <c r="J102" s="737"/>
      <c r="K102" s="737"/>
      <c r="L102" s="737"/>
      <c r="M102" s="693"/>
      <c r="N102" s="693"/>
      <c r="O102" s="738"/>
      <c r="P102" s="693"/>
    </row>
    <row r="103" spans="6:16" ht="24.75" customHeight="1">
      <c r="F103" s="690"/>
      <c r="G103" s="754"/>
      <c r="H103" s="754"/>
      <c r="I103" s="754"/>
      <c r="J103" s="739"/>
      <c r="K103" s="740"/>
      <c r="L103" s="740"/>
      <c r="M103" s="693"/>
      <c r="N103" s="693"/>
      <c r="O103" s="738"/>
      <c r="P103" s="693"/>
    </row>
    <row r="104" spans="2:25" ht="24.75" customHeight="1">
      <c r="B104" s="23"/>
      <c r="C104" s="23"/>
      <c r="D104" s="23"/>
      <c r="E104" s="23"/>
      <c r="F104" s="741"/>
      <c r="G104" s="753"/>
      <c r="H104" s="753"/>
      <c r="I104" s="753"/>
      <c r="J104" s="740"/>
      <c r="K104" s="740"/>
      <c r="L104" s="740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</sheetData>
  <sheetProtection/>
  <mergeCells count="104">
    <mergeCell ref="D4:E4"/>
    <mergeCell ref="F4:G4"/>
    <mergeCell ref="H4:I4"/>
    <mergeCell ref="J4:K4"/>
    <mergeCell ref="O4:O5"/>
    <mergeCell ref="P4:Q4"/>
    <mergeCell ref="B1:Y1"/>
    <mergeCell ref="AC1:AX1"/>
    <mergeCell ref="P3:AA3"/>
    <mergeCell ref="AD3:AM3"/>
    <mergeCell ref="AO3:AX3"/>
    <mergeCell ref="AI4:AJ4"/>
    <mergeCell ref="AK4:AL4"/>
    <mergeCell ref="AO4:AP4"/>
    <mergeCell ref="AQ4:AR4"/>
    <mergeCell ref="AS4:AT4"/>
    <mergeCell ref="AU4:AV4"/>
    <mergeCell ref="R4:S4"/>
    <mergeCell ref="T4:U4"/>
    <mergeCell ref="V4:W4"/>
    <mergeCell ref="AA4:AA5"/>
    <mergeCell ref="AE4:AF4"/>
    <mergeCell ref="AG4:AH4"/>
    <mergeCell ref="D29:E29"/>
    <mergeCell ref="F29:G29"/>
    <mergeCell ref="H29:I29"/>
    <mergeCell ref="J29:K29"/>
    <mergeCell ref="O29:O30"/>
    <mergeCell ref="P29:Q29"/>
    <mergeCell ref="B26:Y26"/>
    <mergeCell ref="AC26:AX26"/>
    <mergeCell ref="C28:O28"/>
    <mergeCell ref="P28:AA28"/>
    <mergeCell ref="AD28:AN28"/>
    <mergeCell ref="AO28:AX28"/>
    <mergeCell ref="AI29:AJ29"/>
    <mergeCell ref="AK29:AL29"/>
    <mergeCell ref="AO29:AP29"/>
    <mergeCell ref="AQ29:AR29"/>
    <mergeCell ref="AS29:AT29"/>
    <mergeCell ref="AU29:AV29"/>
    <mergeCell ref="R29:S29"/>
    <mergeCell ref="T29:U29"/>
    <mergeCell ref="V29:W29"/>
    <mergeCell ref="AA29:AA30"/>
    <mergeCell ref="AE29:AF29"/>
    <mergeCell ref="AG29:AH29"/>
    <mergeCell ref="V54:W54"/>
    <mergeCell ref="AA54:AA55"/>
    <mergeCell ref="AE54:AF54"/>
    <mergeCell ref="B51:Y51"/>
    <mergeCell ref="AC51:AX51"/>
    <mergeCell ref="C53:M53"/>
    <mergeCell ref="P53:AA53"/>
    <mergeCell ref="AD53:AN53"/>
    <mergeCell ref="AO53:AX53"/>
    <mergeCell ref="P88:Q88"/>
    <mergeCell ref="C89:D89"/>
    <mergeCell ref="P89:Q89"/>
    <mergeCell ref="C90:D90"/>
    <mergeCell ref="P90:Q90"/>
    <mergeCell ref="AU54:AV54"/>
    <mergeCell ref="B78:Y78"/>
    <mergeCell ref="C86:D86"/>
    <mergeCell ref="G86:H87"/>
    <mergeCell ref="I86:I87"/>
    <mergeCell ref="J86:K86"/>
    <mergeCell ref="L86:M86"/>
    <mergeCell ref="N86:O86"/>
    <mergeCell ref="P86:Q86"/>
    <mergeCell ref="C87:D87"/>
    <mergeCell ref="AG54:AH54"/>
    <mergeCell ref="AI54:AJ54"/>
    <mergeCell ref="AK54:AL54"/>
    <mergeCell ref="AO54:AP54"/>
    <mergeCell ref="AQ54:AR54"/>
    <mergeCell ref="AS54:AT54"/>
    <mergeCell ref="P54:Q54"/>
    <mergeCell ref="R54:S54"/>
    <mergeCell ref="T54:U54"/>
    <mergeCell ref="C3:O3"/>
    <mergeCell ref="G102:I102"/>
    <mergeCell ref="G103:I103"/>
    <mergeCell ref="G104:I104"/>
    <mergeCell ref="C97:D97"/>
    <mergeCell ref="P97:Q97"/>
    <mergeCell ref="C98:D98"/>
    <mergeCell ref="P98:Q98"/>
    <mergeCell ref="P99:Q99"/>
    <mergeCell ref="P100:Q100"/>
    <mergeCell ref="C94:D94"/>
    <mergeCell ref="P94:Q94"/>
    <mergeCell ref="C95:D95"/>
    <mergeCell ref="P95:Q95"/>
    <mergeCell ref="C96:D96"/>
    <mergeCell ref="P96:Q96"/>
    <mergeCell ref="C91:D91"/>
    <mergeCell ref="P91:Q91"/>
    <mergeCell ref="C92:D92"/>
    <mergeCell ref="P92:Q92"/>
    <mergeCell ref="C93:D93"/>
    <mergeCell ref="P93:Q93"/>
    <mergeCell ref="P87:Q87"/>
    <mergeCell ref="C88:D88"/>
  </mergeCells>
  <printOptions/>
  <pageMargins left="0.31496062992125984" right="0" top="0.5511811023622047" bottom="0.35433070866141736" header="0.31496062992125984" footer="0.31496062992125984"/>
  <pageSetup horizontalDpi="600" verticalDpi="600" orientation="landscape" paperSize="9" scale="46" r:id="rId2"/>
  <rowBreaks count="2" manualBreakCount="2">
    <brk id="50" max="26" man="1"/>
    <brk id="77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2014-09-04T07:25:22Z</dcterms:modified>
  <cp:category/>
  <cp:version/>
  <cp:contentType/>
  <cp:contentStatus/>
</cp:coreProperties>
</file>